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C274" i="8" l="1"/>
  <c r="D274" i="8"/>
  <c r="E274" i="8"/>
  <c r="F274" i="8"/>
  <c r="G274" i="8"/>
  <c r="H274" i="8"/>
  <c r="I274" i="8"/>
  <c r="J274" i="8"/>
  <c r="K274" i="8"/>
  <c r="L274" i="8"/>
  <c r="M274" i="8"/>
  <c r="O274" i="8"/>
  <c r="P274" i="8"/>
  <c r="Q274" i="8"/>
  <c r="R274" i="8"/>
  <c r="S274" i="8"/>
  <c r="T274" i="8"/>
  <c r="C275" i="8"/>
  <c r="D275" i="8"/>
  <c r="E275" i="8"/>
  <c r="F275" i="8"/>
  <c r="G275" i="8"/>
  <c r="H275" i="8"/>
  <c r="I275" i="8"/>
  <c r="J275" i="8"/>
  <c r="K275" i="8"/>
  <c r="L275" i="8"/>
  <c r="M275" i="8"/>
  <c r="O275" i="8"/>
  <c r="P275" i="8"/>
  <c r="Q275" i="8"/>
  <c r="R275" i="8"/>
  <c r="T275" i="8" s="1"/>
  <c r="S275" i="8"/>
  <c r="C276" i="8"/>
  <c r="D276" i="8"/>
  <c r="E276" i="8"/>
  <c r="F276" i="8"/>
  <c r="G276" i="8"/>
  <c r="H276" i="8"/>
  <c r="I276" i="8"/>
  <c r="J276" i="8"/>
  <c r="K276" i="8"/>
  <c r="L276" i="8"/>
  <c r="M276" i="8"/>
  <c r="O276" i="8"/>
  <c r="P276" i="8"/>
  <c r="Q276" i="8"/>
  <c r="S276" i="8" s="1"/>
  <c r="R276" i="8"/>
  <c r="T276" i="8" s="1"/>
  <c r="C277" i="8"/>
  <c r="D277" i="8"/>
  <c r="E277" i="8"/>
  <c r="F277" i="8"/>
  <c r="G277" i="8"/>
  <c r="H277" i="8"/>
  <c r="I277" i="8"/>
  <c r="J277" i="8"/>
  <c r="K277" i="8"/>
  <c r="L277" i="8"/>
  <c r="M277" i="8"/>
  <c r="O277" i="8"/>
  <c r="P277" i="8"/>
  <c r="Q277" i="8"/>
  <c r="S277" i="8" s="1"/>
  <c r="R277" i="8"/>
  <c r="T277" i="8"/>
  <c r="C278" i="8"/>
  <c r="D278" i="8"/>
  <c r="E278" i="8"/>
  <c r="F278" i="8"/>
  <c r="G278" i="8"/>
  <c r="H278" i="8"/>
  <c r="I278" i="8"/>
  <c r="J278" i="8"/>
  <c r="K278" i="8"/>
  <c r="L278" i="8"/>
  <c r="M278" i="8"/>
  <c r="O278" i="8"/>
  <c r="P278" i="8"/>
  <c r="Q278" i="8"/>
  <c r="R278" i="8"/>
  <c r="S278" i="8"/>
  <c r="T278" i="8"/>
  <c r="C279" i="8"/>
  <c r="D279" i="8"/>
  <c r="E279" i="8"/>
  <c r="F279" i="8"/>
  <c r="G279" i="8"/>
  <c r="H279" i="8"/>
  <c r="I279" i="8"/>
  <c r="J279" i="8"/>
  <c r="K279" i="8"/>
  <c r="L279" i="8"/>
  <c r="M279" i="8"/>
  <c r="O279" i="8"/>
  <c r="P279" i="8"/>
  <c r="Q279" i="8"/>
  <c r="R279" i="8"/>
  <c r="T279" i="8" s="1"/>
  <c r="S279" i="8"/>
  <c r="C280" i="8"/>
  <c r="D280" i="8"/>
  <c r="E280" i="8"/>
  <c r="F280" i="8"/>
  <c r="G280" i="8"/>
  <c r="H280" i="8"/>
  <c r="I280" i="8"/>
  <c r="J280" i="8"/>
  <c r="K280" i="8"/>
  <c r="L280" i="8"/>
  <c r="M280" i="8"/>
  <c r="O280" i="8"/>
  <c r="P280" i="8"/>
  <c r="Q280" i="8"/>
  <c r="S280" i="8" s="1"/>
  <c r="R280" i="8"/>
  <c r="T280" i="8" s="1"/>
  <c r="C281" i="8"/>
  <c r="D281" i="8"/>
  <c r="E281" i="8"/>
  <c r="F281" i="8"/>
  <c r="G281" i="8"/>
  <c r="H281" i="8"/>
  <c r="I281" i="8"/>
  <c r="J281" i="8"/>
  <c r="K281" i="8"/>
  <c r="L281" i="8"/>
  <c r="M281" i="8"/>
  <c r="O281" i="8"/>
  <c r="P281" i="8"/>
  <c r="Q281" i="8"/>
  <c r="S281" i="8" s="1"/>
  <c r="R281" i="8"/>
  <c r="T281" i="8"/>
  <c r="C282" i="8"/>
  <c r="D282" i="8"/>
  <c r="E282" i="8"/>
  <c r="F282" i="8"/>
  <c r="G282" i="8"/>
  <c r="H282" i="8"/>
  <c r="I282" i="8"/>
  <c r="J282" i="8"/>
  <c r="K282" i="8"/>
  <c r="L282" i="8"/>
  <c r="M282" i="8"/>
  <c r="O282" i="8"/>
  <c r="P282" i="8"/>
  <c r="Q282" i="8"/>
  <c r="R282" i="8"/>
  <c r="S282" i="8"/>
  <c r="T282" i="8"/>
  <c r="C283" i="8"/>
  <c r="D283" i="8"/>
  <c r="E283" i="8"/>
  <c r="F283" i="8"/>
  <c r="G283" i="8"/>
  <c r="H283" i="8"/>
  <c r="I283" i="8"/>
  <c r="J283" i="8"/>
  <c r="K283" i="8"/>
  <c r="L283" i="8"/>
  <c r="M283" i="8"/>
  <c r="O283" i="8"/>
  <c r="P283" i="8"/>
  <c r="Q283" i="8"/>
  <c r="R283" i="8"/>
  <c r="T283" i="8" s="1"/>
  <c r="S283" i="8"/>
  <c r="C284" i="8"/>
  <c r="D284" i="8"/>
  <c r="E284" i="8"/>
  <c r="F284" i="8"/>
  <c r="G284" i="8"/>
  <c r="H284" i="8"/>
  <c r="I284" i="8"/>
  <c r="J284" i="8"/>
  <c r="K284" i="8"/>
  <c r="L284" i="8"/>
  <c r="M284" i="8"/>
  <c r="O284" i="8"/>
  <c r="P284" i="8"/>
  <c r="Q284" i="8"/>
  <c r="S284" i="8" s="1"/>
  <c r="R284" i="8"/>
  <c r="T284" i="8" s="1"/>
  <c r="C285" i="8"/>
  <c r="D285" i="8"/>
  <c r="E285" i="8"/>
  <c r="F285" i="8"/>
  <c r="G285" i="8"/>
  <c r="H285" i="8"/>
  <c r="I285" i="8"/>
  <c r="J285" i="8"/>
  <c r="K285" i="8"/>
  <c r="L285" i="8"/>
  <c r="M285" i="8"/>
  <c r="O285" i="8"/>
  <c r="P285" i="8"/>
  <c r="Q285" i="8"/>
  <c r="R285" i="8"/>
  <c r="S285" i="8"/>
  <c r="T285" i="8"/>
  <c r="C286" i="8"/>
  <c r="D286" i="8"/>
  <c r="E286" i="8"/>
  <c r="F286" i="8"/>
  <c r="G286" i="8"/>
  <c r="H286" i="8"/>
  <c r="I286" i="8"/>
  <c r="J286" i="8"/>
  <c r="K286" i="8"/>
  <c r="L286" i="8"/>
  <c r="M286" i="8"/>
  <c r="O286" i="8"/>
  <c r="P286" i="8"/>
  <c r="Q286" i="8"/>
  <c r="R286" i="8"/>
  <c r="S286" i="8"/>
  <c r="T286" i="8"/>
  <c r="C287" i="8"/>
  <c r="D287" i="8"/>
  <c r="E287" i="8"/>
  <c r="F287" i="8"/>
  <c r="G287" i="8"/>
  <c r="H287" i="8"/>
  <c r="I287" i="8"/>
  <c r="J287" i="8"/>
  <c r="K287" i="8"/>
  <c r="L287" i="8"/>
  <c r="M287" i="8"/>
  <c r="O287" i="8"/>
  <c r="P287" i="8"/>
  <c r="Q287" i="8"/>
  <c r="R287" i="8"/>
  <c r="T287" i="8" s="1"/>
  <c r="S287" i="8"/>
  <c r="C288" i="8"/>
  <c r="D288" i="8"/>
  <c r="E288" i="8"/>
  <c r="F288" i="8"/>
  <c r="G288" i="8"/>
  <c r="H288" i="8"/>
  <c r="I288" i="8"/>
  <c r="J288" i="8"/>
  <c r="K288" i="8"/>
  <c r="L288" i="8"/>
  <c r="M288" i="8"/>
  <c r="O288" i="8"/>
  <c r="P288" i="8"/>
  <c r="Q288" i="8"/>
  <c r="S288" i="8" s="1"/>
  <c r="R288" i="8"/>
  <c r="T288" i="8" s="1"/>
  <c r="C289" i="8"/>
  <c r="D289" i="8"/>
  <c r="E289" i="8"/>
  <c r="F289" i="8"/>
  <c r="G289" i="8"/>
  <c r="H289" i="8"/>
  <c r="I289" i="8"/>
  <c r="J289" i="8"/>
  <c r="K289" i="8"/>
  <c r="L289" i="8"/>
  <c r="M289" i="8"/>
  <c r="O289" i="8"/>
  <c r="P289" i="8"/>
  <c r="Q289" i="8"/>
  <c r="S289" i="8" s="1"/>
  <c r="R289" i="8"/>
  <c r="T289" i="8"/>
  <c r="C290" i="8"/>
  <c r="D290" i="8"/>
  <c r="E290" i="8"/>
  <c r="F290" i="8"/>
  <c r="G290" i="8"/>
  <c r="H290" i="8"/>
  <c r="I290" i="8"/>
  <c r="J290" i="8"/>
  <c r="K290" i="8"/>
  <c r="L290" i="8"/>
  <c r="M290" i="8"/>
  <c r="O290" i="8"/>
  <c r="P290" i="8"/>
  <c r="Q290" i="8"/>
  <c r="R290" i="8"/>
  <c r="S290" i="8"/>
  <c r="T290" i="8"/>
  <c r="C291" i="8"/>
  <c r="D291" i="8"/>
  <c r="E291" i="8"/>
  <c r="F291" i="8"/>
  <c r="G291" i="8"/>
  <c r="H291" i="8"/>
  <c r="I291" i="8"/>
  <c r="J291" i="8"/>
  <c r="K291" i="8"/>
  <c r="L291" i="8"/>
  <c r="M291" i="8"/>
  <c r="O291" i="8"/>
  <c r="P291" i="8"/>
  <c r="Q291" i="8"/>
  <c r="R291" i="8"/>
  <c r="T291" i="8" s="1"/>
  <c r="S291" i="8"/>
  <c r="C292" i="8"/>
  <c r="D292" i="8"/>
  <c r="E292" i="8"/>
  <c r="F292" i="8"/>
  <c r="G292" i="8"/>
  <c r="H292" i="8"/>
  <c r="I292" i="8"/>
  <c r="J292" i="8"/>
  <c r="K292" i="8"/>
  <c r="L292" i="8"/>
  <c r="M292" i="8"/>
  <c r="O292" i="8"/>
  <c r="P292" i="8"/>
  <c r="Q292" i="8"/>
  <c r="S292" i="8" s="1"/>
  <c r="R292" i="8"/>
  <c r="T292" i="8" s="1"/>
  <c r="C293" i="8"/>
  <c r="D293" i="8"/>
  <c r="E293" i="8"/>
  <c r="F293" i="8"/>
  <c r="G293" i="8"/>
  <c r="H293" i="8"/>
  <c r="I293" i="8"/>
  <c r="J293" i="8"/>
  <c r="K293" i="8"/>
  <c r="L293" i="8"/>
  <c r="M293" i="8"/>
  <c r="O293" i="8"/>
  <c r="P293" i="8"/>
  <c r="Q293" i="8"/>
  <c r="S293" i="8" s="1"/>
  <c r="R293" i="8"/>
  <c r="T293" i="8"/>
  <c r="C294" i="8"/>
  <c r="D294" i="8"/>
  <c r="E294" i="8"/>
  <c r="F294" i="8"/>
  <c r="G294" i="8"/>
  <c r="H294" i="8"/>
  <c r="I294" i="8"/>
  <c r="J294" i="8"/>
  <c r="K294" i="8"/>
  <c r="L294" i="8"/>
  <c r="M294" i="8"/>
  <c r="O294" i="8"/>
  <c r="P294" i="8"/>
  <c r="Q294" i="8"/>
  <c r="R294" i="8"/>
  <c r="S294" i="8"/>
  <c r="T294" i="8"/>
  <c r="C295" i="8"/>
  <c r="D295" i="8"/>
  <c r="E295" i="8"/>
  <c r="F295" i="8"/>
  <c r="G295" i="8"/>
  <c r="H295" i="8"/>
  <c r="I295" i="8"/>
  <c r="J295" i="8"/>
  <c r="K295" i="8"/>
  <c r="L295" i="8"/>
  <c r="M295" i="8"/>
  <c r="O295" i="8"/>
  <c r="P295" i="8"/>
  <c r="Q295" i="8"/>
  <c r="R295" i="8"/>
  <c r="T295" i="8" s="1"/>
  <c r="S295" i="8"/>
  <c r="C296" i="8"/>
  <c r="D296" i="8"/>
  <c r="E296" i="8"/>
  <c r="F296" i="8"/>
  <c r="G296" i="8"/>
  <c r="H296" i="8"/>
  <c r="I296" i="8"/>
  <c r="J296" i="8"/>
  <c r="K296" i="8"/>
  <c r="L296" i="8"/>
  <c r="M296" i="8"/>
  <c r="O296" i="8"/>
  <c r="P296" i="8"/>
  <c r="Q296" i="8"/>
  <c r="S296" i="8" s="1"/>
  <c r="R296" i="8"/>
  <c r="T296" i="8" s="1"/>
  <c r="C297" i="8"/>
  <c r="D297" i="8"/>
  <c r="E297" i="8"/>
  <c r="F297" i="8"/>
  <c r="G297" i="8"/>
  <c r="H297" i="8"/>
  <c r="I297" i="8"/>
  <c r="J297" i="8"/>
  <c r="K297" i="8"/>
  <c r="L297" i="8"/>
  <c r="M297" i="8"/>
  <c r="O297" i="8"/>
  <c r="P297" i="8"/>
  <c r="Q297" i="8"/>
  <c r="S297" i="8" s="1"/>
  <c r="R297" i="8"/>
  <c r="T297" i="8"/>
  <c r="C298" i="8"/>
  <c r="D298" i="8"/>
  <c r="E298" i="8"/>
  <c r="F298" i="8"/>
  <c r="G298" i="8"/>
  <c r="H298" i="8"/>
  <c r="I298" i="8"/>
  <c r="J298" i="8"/>
  <c r="K298" i="8"/>
  <c r="L298" i="8"/>
  <c r="M298" i="8"/>
  <c r="O298" i="8"/>
  <c r="P298" i="8"/>
  <c r="Q298" i="8"/>
  <c r="R298" i="8"/>
  <c r="S298" i="8"/>
  <c r="T298" i="8"/>
  <c r="C299" i="8"/>
  <c r="D299" i="8"/>
  <c r="E299" i="8"/>
  <c r="F299" i="8"/>
  <c r="G299" i="8"/>
  <c r="H299" i="8"/>
  <c r="I299" i="8"/>
  <c r="J299" i="8"/>
  <c r="K299" i="8"/>
  <c r="L299" i="8"/>
  <c r="M299" i="8"/>
  <c r="O299" i="8"/>
  <c r="P299" i="8"/>
  <c r="Q299" i="8"/>
  <c r="R299" i="8"/>
  <c r="T299" i="8" s="1"/>
  <c r="S299" i="8"/>
  <c r="C300" i="8"/>
  <c r="D300" i="8"/>
  <c r="E300" i="8"/>
  <c r="F300" i="8"/>
  <c r="G300" i="8"/>
  <c r="H300" i="8"/>
  <c r="I300" i="8"/>
  <c r="J300" i="8"/>
  <c r="K300" i="8"/>
  <c r="L300" i="8"/>
  <c r="M300" i="8"/>
  <c r="O300" i="8"/>
  <c r="P300" i="8"/>
  <c r="Q300" i="8"/>
  <c r="S300" i="8" s="1"/>
  <c r="R300" i="8"/>
  <c r="T300" i="8" s="1"/>
  <c r="C301" i="8"/>
  <c r="D301" i="8"/>
  <c r="E301" i="8"/>
  <c r="F301" i="8"/>
  <c r="G301" i="8"/>
  <c r="H301" i="8"/>
  <c r="I301" i="8"/>
  <c r="J301" i="8"/>
  <c r="K301" i="8"/>
  <c r="L301" i="8"/>
  <c r="M301" i="8"/>
  <c r="O301" i="8"/>
  <c r="P301" i="8"/>
  <c r="Q301" i="8"/>
  <c r="S301" i="8" s="1"/>
  <c r="R301" i="8"/>
  <c r="T301" i="8"/>
  <c r="C302" i="8"/>
  <c r="D302" i="8"/>
  <c r="E302" i="8"/>
  <c r="F302" i="8"/>
  <c r="G302" i="8"/>
  <c r="H302" i="8"/>
  <c r="I302" i="8"/>
  <c r="J302" i="8"/>
  <c r="K302" i="8"/>
  <c r="L302" i="8"/>
  <c r="M302" i="8"/>
  <c r="O302" i="8"/>
  <c r="P302" i="8"/>
  <c r="Q302" i="8"/>
  <c r="R302" i="8"/>
  <c r="S302" i="8"/>
  <c r="T302" i="8"/>
  <c r="C303" i="8"/>
  <c r="D303" i="8"/>
  <c r="E303" i="8"/>
  <c r="F303" i="8"/>
  <c r="G303" i="8"/>
  <c r="H303" i="8"/>
  <c r="I303" i="8"/>
  <c r="J303" i="8"/>
  <c r="K303" i="8"/>
  <c r="L303" i="8"/>
  <c r="M303" i="8"/>
  <c r="O303" i="8"/>
  <c r="P303" i="8"/>
  <c r="Q303" i="8"/>
  <c r="R303" i="8"/>
  <c r="T303" i="8" s="1"/>
  <c r="S303" i="8"/>
  <c r="C304" i="8"/>
  <c r="D304" i="8"/>
  <c r="E304" i="8"/>
  <c r="F304" i="8"/>
  <c r="G304" i="8"/>
  <c r="H304" i="8"/>
  <c r="I304" i="8"/>
  <c r="J304" i="8"/>
  <c r="K304" i="8"/>
  <c r="L304" i="8"/>
  <c r="M304" i="8"/>
  <c r="O304" i="8"/>
  <c r="P304" i="8"/>
  <c r="Q304" i="8"/>
  <c r="S304" i="8" s="1"/>
  <c r="R304" i="8"/>
  <c r="T304" i="8" s="1"/>
  <c r="C305" i="8"/>
  <c r="D305" i="8"/>
  <c r="E305" i="8"/>
  <c r="F305" i="8"/>
  <c r="G305" i="8"/>
  <c r="H305" i="8"/>
  <c r="I305" i="8"/>
  <c r="J305" i="8"/>
  <c r="K305" i="8"/>
  <c r="L305" i="8"/>
  <c r="M305" i="8"/>
  <c r="O305" i="8"/>
  <c r="P305" i="8"/>
  <c r="Q305" i="8"/>
  <c r="S305" i="8" s="1"/>
  <c r="R305" i="8"/>
  <c r="T305" i="8"/>
  <c r="C306" i="8"/>
  <c r="D306" i="8"/>
  <c r="E306" i="8"/>
  <c r="F306" i="8"/>
  <c r="G306" i="8"/>
  <c r="H306" i="8"/>
  <c r="I306" i="8"/>
  <c r="J306" i="8"/>
  <c r="K306" i="8"/>
  <c r="L306" i="8"/>
  <c r="M306" i="8"/>
  <c r="O306" i="8"/>
  <c r="P306" i="8"/>
  <c r="Q306" i="8"/>
  <c r="R306" i="8"/>
  <c r="S306" i="8"/>
  <c r="T306" i="8"/>
  <c r="C307" i="8"/>
  <c r="D307" i="8"/>
  <c r="E307" i="8"/>
  <c r="F307" i="8"/>
  <c r="G307" i="8"/>
  <c r="H307" i="8"/>
  <c r="I307" i="8"/>
  <c r="J307" i="8"/>
  <c r="K307" i="8"/>
  <c r="L307" i="8"/>
  <c r="M307" i="8"/>
  <c r="O307" i="8"/>
  <c r="P307" i="8"/>
  <c r="Q307" i="8"/>
  <c r="R307" i="8"/>
  <c r="T307" i="8" s="1"/>
  <c r="S307" i="8"/>
  <c r="C308" i="8"/>
  <c r="D308" i="8"/>
  <c r="E308" i="8"/>
  <c r="F308" i="8"/>
  <c r="G308" i="8"/>
  <c r="H308" i="8"/>
  <c r="I308" i="8"/>
  <c r="J308" i="8"/>
  <c r="K308" i="8"/>
  <c r="L308" i="8"/>
  <c r="M308" i="8"/>
  <c r="O308" i="8"/>
  <c r="P308" i="8"/>
  <c r="Q308" i="8"/>
  <c r="S308" i="8" s="1"/>
  <c r="R308" i="8"/>
  <c r="T308" i="8" s="1"/>
  <c r="C309" i="8"/>
  <c r="D309" i="8"/>
  <c r="E309" i="8"/>
  <c r="F309" i="8"/>
  <c r="G309" i="8"/>
  <c r="H309" i="8"/>
  <c r="I309" i="8"/>
  <c r="J309" i="8"/>
  <c r="K309" i="8"/>
  <c r="L309" i="8"/>
  <c r="M309" i="8"/>
  <c r="O309" i="8"/>
  <c r="P309" i="8"/>
  <c r="Q309" i="8"/>
  <c r="S309" i="8" s="1"/>
  <c r="R309" i="8"/>
  <c r="T309" i="8"/>
  <c r="C310" i="8"/>
  <c r="D310" i="8"/>
  <c r="E310" i="8"/>
  <c r="F310" i="8"/>
  <c r="G310" i="8"/>
  <c r="H310" i="8"/>
  <c r="I310" i="8"/>
  <c r="J310" i="8"/>
  <c r="K310" i="8"/>
  <c r="L310" i="8"/>
  <c r="M310" i="8"/>
  <c r="O310" i="8"/>
  <c r="P310" i="8"/>
  <c r="Q310" i="8"/>
  <c r="R310" i="8"/>
  <c r="S310" i="8"/>
  <c r="T310" i="8"/>
  <c r="C311" i="8"/>
  <c r="D311" i="8"/>
  <c r="E311" i="8"/>
  <c r="F311" i="8"/>
  <c r="G311" i="8"/>
  <c r="H311" i="8"/>
  <c r="I311" i="8"/>
  <c r="J311" i="8"/>
  <c r="K311" i="8"/>
  <c r="L311" i="8"/>
  <c r="M311" i="8"/>
  <c r="O311" i="8"/>
  <c r="P311" i="8"/>
  <c r="Q311" i="8"/>
  <c r="R311" i="8"/>
  <c r="T311" i="8" s="1"/>
  <c r="S311" i="8"/>
  <c r="C312" i="8"/>
  <c r="D312" i="8"/>
  <c r="E312" i="8"/>
  <c r="F312" i="8"/>
  <c r="G312" i="8"/>
  <c r="H312" i="8"/>
  <c r="I312" i="8"/>
  <c r="J312" i="8"/>
  <c r="K312" i="8"/>
  <c r="L312" i="8"/>
  <c r="M312" i="8"/>
  <c r="O312" i="8"/>
  <c r="P312" i="8"/>
  <c r="Q312" i="8"/>
  <c r="S312" i="8" s="1"/>
  <c r="R312" i="8"/>
  <c r="T312" i="8" s="1"/>
  <c r="C313" i="8"/>
  <c r="D313" i="8"/>
  <c r="E313" i="8"/>
  <c r="F313" i="8"/>
  <c r="G313" i="8"/>
  <c r="H313" i="8"/>
  <c r="I313" i="8"/>
  <c r="J313" i="8"/>
  <c r="K313" i="8"/>
  <c r="L313" i="8"/>
  <c r="M313" i="8"/>
  <c r="O313" i="8"/>
  <c r="P313" i="8"/>
  <c r="Q313" i="8"/>
  <c r="S313" i="8" s="1"/>
  <c r="R313" i="8"/>
  <c r="T313" i="8"/>
  <c r="C314" i="8"/>
  <c r="D314" i="8"/>
  <c r="E314" i="8"/>
  <c r="F314" i="8"/>
  <c r="G314" i="8"/>
  <c r="H314" i="8"/>
  <c r="I314" i="8"/>
  <c r="J314" i="8"/>
  <c r="K314" i="8"/>
  <c r="L314" i="8"/>
  <c r="M314" i="8"/>
  <c r="O314" i="8"/>
  <c r="P314" i="8"/>
  <c r="Q314" i="8"/>
  <c r="R314" i="8"/>
  <c r="S314" i="8"/>
  <c r="T314" i="8"/>
  <c r="C315" i="8"/>
  <c r="D315" i="8"/>
  <c r="E315" i="8"/>
  <c r="F315" i="8"/>
  <c r="G315" i="8"/>
  <c r="H315" i="8"/>
  <c r="I315" i="8"/>
  <c r="J315" i="8"/>
  <c r="K315" i="8"/>
  <c r="L315" i="8"/>
  <c r="M315" i="8"/>
  <c r="O315" i="8"/>
  <c r="P315" i="8"/>
  <c r="Q315" i="8"/>
  <c r="R315" i="8"/>
  <c r="T315" i="8" s="1"/>
  <c r="S315" i="8"/>
  <c r="C316" i="8"/>
  <c r="D316" i="8"/>
  <c r="E316" i="8"/>
  <c r="F316" i="8"/>
  <c r="G316" i="8"/>
  <c r="H316" i="8"/>
  <c r="I316" i="8"/>
  <c r="J316" i="8"/>
  <c r="K316" i="8"/>
  <c r="L316" i="8"/>
  <c r="M316" i="8"/>
  <c r="O316" i="8"/>
  <c r="P316" i="8"/>
  <c r="Q316" i="8"/>
  <c r="S316" i="8" s="1"/>
  <c r="R316" i="8"/>
  <c r="T316" i="8" s="1"/>
  <c r="C317" i="8"/>
  <c r="D317" i="8"/>
  <c r="E317" i="8"/>
  <c r="F317" i="8"/>
  <c r="G317" i="8"/>
  <c r="H317" i="8"/>
  <c r="I317" i="8"/>
  <c r="J317" i="8"/>
  <c r="K317" i="8"/>
  <c r="L317" i="8"/>
  <c r="M317" i="8"/>
  <c r="O317" i="8"/>
  <c r="P317" i="8"/>
  <c r="Q317" i="8"/>
  <c r="S317" i="8" s="1"/>
  <c r="R317" i="8"/>
  <c r="T317" i="8"/>
  <c r="C318" i="8"/>
  <c r="D318" i="8"/>
  <c r="E318" i="8"/>
  <c r="F318" i="8"/>
  <c r="G318" i="8"/>
  <c r="H318" i="8"/>
  <c r="I318" i="8"/>
  <c r="J318" i="8"/>
  <c r="K318" i="8"/>
  <c r="L318" i="8"/>
  <c r="M318" i="8"/>
  <c r="O318" i="8"/>
  <c r="P318" i="8"/>
  <c r="Q318" i="8"/>
  <c r="R318" i="8"/>
  <c r="S318" i="8"/>
  <c r="T318" i="8"/>
  <c r="C319" i="8"/>
  <c r="D319" i="8"/>
  <c r="E319" i="8"/>
  <c r="F319" i="8"/>
  <c r="G319" i="8"/>
  <c r="H319" i="8"/>
  <c r="I319" i="8"/>
  <c r="J319" i="8"/>
  <c r="K319" i="8"/>
  <c r="L319" i="8"/>
  <c r="M319" i="8"/>
  <c r="O319" i="8"/>
  <c r="P319" i="8"/>
  <c r="Q319" i="8"/>
  <c r="R319" i="8"/>
  <c r="T319" i="8" s="1"/>
  <c r="S319" i="8"/>
  <c r="C320" i="8"/>
  <c r="D320" i="8"/>
  <c r="E320" i="8"/>
  <c r="F320" i="8"/>
  <c r="G320" i="8"/>
  <c r="H320" i="8"/>
  <c r="I320" i="8"/>
  <c r="J320" i="8"/>
  <c r="K320" i="8"/>
  <c r="L320" i="8"/>
  <c r="M320" i="8"/>
  <c r="O320" i="8"/>
  <c r="P320" i="8"/>
  <c r="Q320" i="8"/>
  <c r="S320" i="8" s="1"/>
  <c r="R320" i="8"/>
  <c r="T320" i="8" s="1"/>
  <c r="C321" i="8"/>
  <c r="D321" i="8"/>
  <c r="E321" i="8"/>
  <c r="F321" i="8"/>
  <c r="G321" i="8"/>
  <c r="H321" i="8"/>
  <c r="I321" i="8"/>
  <c r="J321" i="8"/>
  <c r="K321" i="8"/>
  <c r="L321" i="8"/>
  <c r="M321" i="8"/>
  <c r="O321" i="8"/>
  <c r="P321" i="8"/>
  <c r="Q321" i="8"/>
  <c r="S321" i="8" s="1"/>
  <c r="R321" i="8"/>
  <c r="T321" i="8"/>
  <c r="C322" i="8"/>
  <c r="D322" i="8"/>
  <c r="E322" i="8"/>
  <c r="F322" i="8"/>
  <c r="G322" i="8"/>
  <c r="H322" i="8"/>
  <c r="I322" i="8"/>
  <c r="J322" i="8"/>
  <c r="K322" i="8"/>
  <c r="L322" i="8"/>
  <c r="M322" i="8"/>
  <c r="O322" i="8"/>
  <c r="P322" i="8"/>
  <c r="Q322" i="8"/>
  <c r="R322" i="8"/>
  <c r="S322" i="8"/>
  <c r="T322" i="8"/>
  <c r="C323" i="8"/>
  <c r="D323" i="8"/>
  <c r="E323" i="8"/>
  <c r="F323" i="8"/>
  <c r="G323" i="8"/>
  <c r="H323" i="8"/>
  <c r="I323" i="8"/>
  <c r="J323" i="8"/>
  <c r="K323" i="8"/>
  <c r="L323" i="8"/>
  <c r="M323" i="8"/>
  <c r="O323" i="8"/>
  <c r="P323" i="8"/>
  <c r="Q323" i="8"/>
  <c r="S323" i="8" s="1"/>
  <c r="R323" i="8"/>
  <c r="T323" i="8" s="1"/>
  <c r="C324" i="8"/>
  <c r="D324" i="8"/>
  <c r="E324" i="8"/>
  <c r="F324" i="8"/>
  <c r="G324" i="8"/>
  <c r="H324" i="8"/>
  <c r="I324" i="8"/>
  <c r="J324" i="8"/>
  <c r="K324" i="8"/>
  <c r="L324" i="8"/>
  <c r="M324" i="8"/>
  <c r="O324" i="8"/>
  <c r="P324" i="8"/>
  <c r="Q324" i="8"/>
  <c r="S324" i="8" s="1"/>
  <c r="R324" i="8"/>
  <c r="T324" i="8"/>
  <c r="C325" i="8"/>
  <c r="D325" i="8"/>
  <c r="E325" i="8"/>
  <c r="F325" i="8"/>
  <c r="G325" i="8"/>
  <c r="H325" i="8"/>
  <c r="I325" i="8"/>
  <c r="J325" i="8"/>
  <c r="K325" i="8"/>
  <c r="L325" i="8"/>
  <c r="M325" i="8"/>
  <c r="O325" i="8"/>
  <c r="P325" i="8"/>
  <c r="Q325" i="8"/>
  <c r="R325" i="8"/>
  <c r="S325" i="8"/>
  <c r="T325" i="8"/>
  <c r="C326" i="8"/>
  <c r="D326" i="8"/>
  <c r="E326" i="8"/>
  <c r="F326" i="8"/>
  <c r="G326" i="8"/>
  <c r="H326" i="8"/>
  <c r="I326" i="8"/>
  <c r="J326" i="8"/>
  <c r="K326" i="8"/>
  <c r="L326" i="8"/>
  <c r="M326" i="8"/>
  <c r="O326" i="8"/>
  <c r="P326" i="8"/>
  <c r="Q326" i="8"/>
  <c r="R326" i="8"/>
  <c r="T326" i="8" s="1"/>
  <c r="S326" i="8"/>
  <c r="C327" i="8"/>
  <c r="D327" i="8"/>
  <c r="E327" i="8"/>
  <c r="F327" i="8"/>
  <c r="G327" i="8"/>
  <c r="H327" i="8"/>
  <c r="I327" i="8"/>
  <c r="J327" i="8"/>
  <c r="K327" i="8"/>
  <c r="L327" i="8"/>
  <c r="M327" i="8"/>
  <c r="O327" i="8"/>
  <c r="P327" i="8"/>
  <c r="Q327" i="8"/>
  <c r="S327" i="8" s="1"/>
  <c r="R327" i="8"/>
  <c r="T327" i="8" s="1"/>
  <c r="C328" i="8"/>
  <c r="D328" i="8"/>
  <c r="E328" i="8"/>
  <c r="F328" i="8"/>
  <c r="G328" i="8"/>
  <c r="H328" i="8"/>
  <c r="I328" i="8"/>
  <c r="J328" i="8"/>
  <c r="K328" i="8"/>
  <c r="L328" i="8"/>
  <c r="M328" i="8"/>
  <c r="O328" i="8"/>
  <c r="P328" i="8"/>
  <c r="Q328" i="8"/>
  <c r="S328" i="8" s="1"/>
  <c r="R328" i="8"/>
  <c r="T328" i="8"/>
  <c r="C329" i="8"/>
  <c r="D329" i="8"/>
  <c r="E329" i="8"/>
  <c r="F329" i="8"/>
  <c r="G329" i="8"/>
  <c r="H329" i="8"/>
  <c r="I329" i="8"/>
  <c r="J329" i="8"/>
  <c r="K329" i="8"/>
  <c r="L329" i="8"/>
  <c r="M329" i="8"/>
  <c r="O329" i="8"/>
  <c r="P329" i="8"/>
  <c r="Q329" i="8"/>
  <c r="R329" i="8"/>
  <c r="S329" i="8"/>
  <c r="T329" i="8"/>
  <c r="C330" i="8"/>
  <c r="D330" i="8"/>
  <c r="E330" i="8"/>
  <c r="F330" i="8"/>
  <c r="G330" i="8"/>
  <c r="H330" i="8"/>
  <c r="I330" i="8"/>
  <c r="J330" i="8"/>
  <c r="K330" i="8"/>
  <c r="L330" i="8"/>
  <c r="M330" i="8"/>
  <c r="O330" i="8"/>
  <c r="P330" i="8"/>
  <c r="Q330" i="8"/>
  <c r="R330" i="8"/>
  <c r="T330" i="8" s="1"/>
  <c r="S330" i="8"/>
  <c r="C331" i="8"/>
  <c r="D331" i="8"/>
  <c r="E331" i="8"/>
  <c r="F331" i="8"/>
  <c r="G331" i="8"/>
  <c r="H331" i="8"/>
  <c r="I331" i="8"/>
  <c r="J331" i="8"/>
  <c r="K331" i="8"/>
  <c r="L331" i="8"/>
  <c r="M331" i="8"/>
  <c r="O331" i="8"/>
  <c r="P331" i="8"/>
  <c r="Q331" i="8"/>
  <c r="S331" i="8" s="1"/>
  <c r="R331" i="8"/>
  <c r="T331" i="8" s="1"/>
  <c r="C332" i="8"/>
  <c r="D332" i="8"/>
  <c r="E332" i="8"/>
  <c r="F332" i="8"/>
  <c r="G332" i="8"/>
  <c r="H332" i="8"/>
  <c r="I332" i="8"/>
  <c r="J332" i="8"/>
  <c r="K332" i="8"/>
  <c r="L332" i="8"/>
  <c r="M332" i="8"/>
  <c r="O332" i="8"/>
  <c r="P332" i="8"/>
  <c r="Q332" i="8"/>
  <c r="S332" i="8" s="1"/>
  <c r="R332" i="8"/>
  <c r="T332" i="8"/>
  <c r="C333" i="8"/>
  <c r="D333" i="8"/>
  <c r="E333" i="8"/>
  <c r="F333" i="8"/>
  <c r="G333" i="8"/>
  <c r="H333" i="8"/>
  <c r="I333" i="8"/>
  <c r="J333" i="8"/>
  <c r="K333" i="8"/>
  <c r="L333" i="8"/>
  <c r="M333" i="8"/>
  <c r="O333" i="8"/>
  <c r="P333" i="8"/>
  <c r="Q333" i="8"/>
  <c r="R333" i="8"/>
  <c r="S333" i="8"/>
  <c r="T333" i="8"/>
  <c r="C334" i="8"/>
  <c r="D334" i="8"/>
  <c r="E334" i="8"/>
  <c r="F334" i="8"/>
  <c r="G334" i="8"/>
  <c r="H334" i="8"/>
  <c r="I334" i="8"/>
  <c r="J334" i="8"/>
  <c r="K334" i="8"/>
  <c r="L334" i="8"/>
  <c r="M334" i="8"/>
  <c r="O334" i="8"/>
  <c r="P334" i="8"/>
  <c r="Q334" i="8"/>
  <c r="R334" i="8"/>
  <c r="T334" i="8" s="1"/>
  <c r="S334" i="8"/>
  <c r="C335" i="8"/>
  <c r="D335" i="8"/>
  <c r="E335" i="8"/>
  <c r="F335" i="8"/>
  <c r="G335" i="8"/>
  <c r="H335" i="8"/>
  <c r="I335" i="8"/>
  <c r="J335" i="8"/>
  <c r="K335" i="8"/>
  <c r="L335" i="8"/>
  <c r="M335" i="8"/>
  <c r="O335" i="8"/>
  <c r="P335" i="8"/>
  <c r="Q335" i="8"/>
  <c r="S335" i="8" s="1"/>
  <c r="R335" i="8"/>
  <c r="T335" i="8" s="1"/>
  <c r="C336" i="8"/>
  <c r="D336" i="8"/>
  <c r="E336" i="8"/>
  <c r="F336" i="8"/>
  <c r="G336" i="8"/>
  <c r="H336" i="8"/>
  <c r="I336" i="8"/>
  <c r="J336" i="8"/>
  <c r="K336" i="8"/>
  <c r="L336" i="8"/>
  <c r="M336" i="8"/>
  <c r="O336" i="8"/>
  <c r="P336" i="8"/>
  <c r="Q336" i="8"/>
  <c r="S336" i="8" s="1"/>
  <c r="R336" i="8"/>
  <c r="T336" i="8"/>
  <c r="C337" i="8"/>
  <c r="D337" i="8"/>
  <c r="E337" i="8"/>
  <c r="F337" i="8"/>
  <c r="G337" i="8"/>
  <c r="H337" i="8"/>
  <c r="I337" i="8"/>
  <c r="J337" i="8"/>
  <c r="K337" i="8"/>
  <c r="L337" i="8"/>
  <c r="M337" i="8"/>
  <c r="O337" i="8"/>
  <c r="P337" i="8"/>
  <c r="Q337" i="8"/>
  <c r="R337" i="8"/>
  <c r="S337" i="8"/>
  <c r="T337" i="8"/>
  <c r="C338" i="8"/>
  <c r="D338" i="8"/>
  <c r="E338" i="8"/>
  <c r="F338" i="8"/>
  <c r="G338" i="8"/>
  <c r="H338" i="8"/>
  <c r="I338" i="8"/>
  <c r="J338" i="8"/>
  <c r="K338" i="8"/>
  <c r="L338" i="8"/>
  <c r="M338" i="8"/>
  <c r="O338" i="8"/>
  <c r="P338" i="8"/>
  <c r="Q338" i="8"/>
  <c r="R338" i="8"/>
  <c r="T338" i="8" s="1"/>
  <c r="S338" i="8"/>
  <c r="C339" i="8"/>
  <c r="D339" i="8"/>
  <c r="E339" i="8"/>
  <c r="F339" i="8"/>
  <c r="G339" i="8"/>
  <c r="H339" i="8"/>
  <c r="I339" i="8"/>
  <c r="J339" i="8"/>
  <c r="K339" i="8"/>
  <c r="L339" i="8"/>
  <c r="M339" i="8"/>
  <c r="O339" i="8"/>
  <c r="P339" i="8"/>
  <c r="Q339" i="8"/>
  <c r="S339" i="8" s="1"/>
  <c r="R339" i="8"/>
  <c r="T339" i="8" s="1"/>
  <c r="C340" i="8"/>
  <c r="D340" i="8"/>
  <c r="E340" i="8"/>
  <c r="F340" i="8"/>
  <c r="G340" i="8"/>
  <c r="H340" i="8"/>
  <c r="I340" i="8"/>
  <c r="J340" i="8"/>
  <c r="K340" i="8"/>
  <c r="L340" i="8"/>
  <c r="M340" i="8"/>
  <c r="O340" i="8"/>
  <c r="P340" i="8"/>
  <c r="Q340" i="8"/>
  <c r="S340" i="8" s="1"/>
  <c r="R340" i="8"/>
  <c r="T340" i="8"/>
  <c r="C341" i="8"/>
  <c r="D341" i="8"/>
  <c r="E341" i="8"/>
  <c r="F341" i="8"/>
  <c r="G341" i="8"/>
  <c r="H341" i="8"/>
  <c r="I341" i="8"/>
  <c r="J341" i="8"/>
  <c r="K341" i="8"/>
  <c r="L341" i="8"/>
  <c r="M341" i="8"/>
  <c r="O341" i="8"/>
  <c r="P341" i="8"/>
  <c r="Q341" i="8"/>
  <c r="R341" i="8"/>
  <c r="S341" i="8"/>
  <c r="T341" i="8"/>
  <c r="C342" i="8"/>
  <c r="D342" i="8"/>
  <c r="E342" i="8"/>
  <c r="F342" i="8"/>
  <c r="G342" i="8"/>
  <c r="H342" i="8"/>
  <c r="I342" i="8"/>
  <c r="J342" i="8"/>
  <c r="K342" i="8"/>
  <c r="L342" i="8"/>
  <c r="M342" i="8"/>
  <c r="O342" i="8"/>
  <c r="P342" i="8"/>
  <c r="Q342" i="8"/>
  <c r="R342" i="8"/>
  <c r="S342" i="8"/>
  <c r="T342" i="8"/>
  <c r="C343" i="8"/>
  <c r="D343" i="8"/>
  <c r="E343" i="8"/>
  <c r="F343" i="8"/>
  <c r="G343" i="8"/>
  <c r="H343" i="8"/>
  <c r="I343" i="8"/>
  <c r="J343" i="8"/>
  <c r="K343" i="8"/>
  <c r="L343" i="8"/>
  <c r="M343" i="8"/>
  <c r="O343" i="8"/>
  <c r="P343" i="8"/>
  <c r="Q343" i="8"/>
  <c r="R343" i="8"/>
  <c r="T343" i="8" s="1"/>
  <c r="S343" i="8"/>
  <c r="C344" i="8"/>
  <c r="D344" i="8"/>
  <c r="E344" i="8"/>
  <c r="F344" i="8"/>
  <c r="G344" i="8"/>
  <c r="H344" i="8"/>
  <c r="I344" i="8"/>
  <c r="J344" i="8"/>
  <c r="K344" i="8"/>
  <c r="L344" i="8"/>
  <c r="M344" i="8"/>
  <c r="O344" i="8"/>
  <c r="P344" i="8"/>
  <c r="Q344" i="8"/>
  <c r="S344" i="8" s="1"/>
  <c r="R344" i="8"/>
  <c r="T344" i="8" s="1"/>
  <c r="C345" i="8"/>
  <c r="D345" i="8"/>
  <c r="E345" i="8"/>
  <c r="F345" i="8"/>
  <c r="G345" i="8"/>
  <c r="H345" i="8"/>
  <c r="I345" i="8"/>
  <c r="J345" i="8"/>
  <c r="K345" i="8"/>
  <c r="L345" i="8"/>
  <c r="M345" i="8"/>
  <c r="O345" i="8"/>
  <c r="P345" i="8"/>
  <c r="Q345" i="8"/>
  <c r="S345" i="8" s="1"/>
  <c r="R345" i="8"/>
  <c r="T345" i="8"/>
  <c r="C346" i="8"/>
  <c r="D346" i="8"/>
  <c r="E346" i="8"/>
  <c r="F346" i="8"/>
  <c r="G346" i="8"/>
  <c r="H346" i="8"/>
  <c r="I346" i="8"/>
  <c r="J346" i="8"/>
  <c r="K346" i="8"/>
  <c r="L346" i="8"/>
  <c r="M346" i="8"/>
  <c r="O346" i="8"/>
  <c r="P346" i="8"/>
  <c r="Q346" i="8"/>
  <c r="R346" i="8"/>
  <c r="S346" i="8"/>
  <c r="T346" i="8"/>
  <c r="C347" i="8"/>
  <c r="D347" i="8"/>
  <c r="E347" i="8"/>
  <c r="F347" i="8"/>
  <c r="G347" i="8"/>
  <c r="H347" i="8"/>
  <c r="I347" i="8"/>
  <c r="J347" i="8"/>
  <c r="K347" i="8"/>
  <c r="L347" i="8"/>
  <c r="M347" i="8"/>
  <c r="O347" i="8"/>
  <c r="P347" i="8"/>
  <c r="Q347" i="8"/>
  <c r="R347" i="8"/>
  <c r="T347" i="8" s="1"/>
  <c r="S347" i="8"/>
  <c r="C348" i="8"/>
  <c r="D348" i="8"/>
  <c r="E348" i="8"/>
  <c r="F348" i="8"/>
  <c r="G348" i="8"/>
  <c r="H348" i="8"/>
  <c r="I348" i="8"/>
  <c r="J348" i="8"/>
  <c r="K348" i="8"/>
  <c r="L348" i="8"/>
  <c r="M348" i="8"/>
  <c r="O348" i="8"/>
  <c r="P348" i="8"/>
  <c r="Q348" i="8"/>
  <c r="S348" i="8" s="1"/>
  <c r="R348" i="8"/>
  <c r="T348" i="8"/>
  <c r="C349" i="8"/>
  <c r="D349" i="8"/>
  <c r="E349" i="8"/>
  <c r="F349" i="8"/>
  <c r="G349" i="8"/>
  <c r="H349" i="8"/>
  <c r="I349" i="8"/>
  <c r="J349" i="8"/>
  <c r="K349" i="8"/>
  <c r="L349" i="8"/>
  <c r="M349" i="8"/>
  <c r="O349" i="8"/>
  <c r="P349" i="8"/>
  <c r="Q349" i="8"/>
  <c r="R349" i="8"/>
  <c r="S349" i="8"/>
  <c r="T349" i="8"/>
  <c r="C350" i="8"/>
  <c r="D350" i="8"/>
  <c r="E350" i="8"/>
  <c r="F350" i="8"/>
  <c r="G350" i="8"/>
  <c r="H350" i="8"/>
  <c r="I350" i="8"/>
  <c r="J350" i="8"/>
  <c r="K350" i="8"/>
  <c r="L350" i="8"/>
  <c r="M350" i="8"/>
  <c r="O350" i="8"/>
  <c r="P350" i="8"/>
  <c r="Q350" i="8"/>
  <c r="R350" i="8"/>
  <c r="S350" i="8"/>
  <c r="T350" i="8"/>
  <c r="C351" i="8"/>
  <c r="D351" i="8"/>
  <c r="E351" i="8"/>
  <c r="F351" i="8"/>
  <c r="G351" i="8"/>
  <c r="H351" i="8"/>
  <c r="I351" i="8"/>
  <c r="J351" i="8"/>
  <c r="K351" i="8"/>
  <c r="L351" i="8"/>
  <c r="M351" i="8"/>
  <c r="O351" i="8"/>
  <c r="P351" i="8"/>
  <c r="Q351" i="8"/>
  <c r="R351" i="8"/>
  <c r="T351" i="8" s="1"/>
  <c r="S351" i="8"/>
  <c r="C352" i="8"/>
  <c r="D352" i="8"/>
  <c r="E352" i="8"/>
  <c r="F352" i="8"/>
  <c r="G352" i="8"/>
  <c r="H352" i="8"/>
  <c r="I352" i="8"/>
  <c r="J352" i="8"/>
  <c r="K352" i="8"/>
  <c r="L352" i="8"/>
  <c r="M352" i="8"/>
  <c r="O352" i="8"/>
  <c r="P352" i="8"/>
  <c r="Q352" i="8"/>
  <c r="S352" i="8" s="1"/>
  <c r="R352" i="8"/>
  <c r="T352" i="8"/>
  <c r="C353" i="8"/>
  <c r="D353" i="8"/>
  <c r="E353" i="8"/>
  <c r="F353" i="8"/>
  <c r="G353" i="8"/>
  <c r="H353" i="8"/>
  <c r="I353" i="8"/>
  <c r="J353" i="8"/>
  <c r="K353" i="8"/>
  <c r="L353" i="8"/>
  <c r="M353" i="8"/>
  <c r="O353" i="8"/>
  <c r="P353" i="8"/>
  <c r="Q353" i="8"/>
  <c r="R353" i="8"/>
  <c r="S353" i="8"/>
  <c r="T353" i="8"/>
  <c r="C354" i="8"/>
  <c r="D354" i="8"/>
  <c r="E354" i="8"/>
  <c r="F354" i="8"/>
  <c r="G354" i="8"/>
  <c r="H354" i="8"/>
  <c r="I354" i="8"/>
  <c r="J354" i="8"/>
  <c r="K354" i="8"/>
  <c r="L354" i="8"/>
  <c r="M354" i="8"/>
  <c r="O354" i="8"/>
  <c r="P354" i="8"/>
  <c r="Q354" i="8"/>
  <c r="R354" i="8"/>
  <c r="S354" i="8"/>
  <c r="T354" i="8"/>
  <c r="C355" i="8"/>
  <c r="D355" i="8"/>
  <c r="E355" i="8"/>
  <c r="F355" i="8"/>
  <c r="G355" i="8"/>
  <c r="H355" i="8"/>
  <c r="I355" i="8"/>
  <c r="J355" i="8"/>
  <c r="K355" i="8"/>
  <c r="L355" i="8"/>
  <c r="M355" i="8"/>
  <c r="O355" i="8"/>
  <c r="P355" i="8"/>
  <c r="Q355" i="8"/>
  <c r="R355" i="8"/>
  <c r="T355" i="8" s="1"/>
  <c r="S355" i="8"/>
  <c r="C356" i="8"/>
  <c r="D356" i="8"/>
  <c r="E356" i="8"/>
  <c r="F356" i="8"/>
  <c r="G356" i="8"/>
  <c r="H356" i="8"/>
  <c r="I356" i="8"/>
  <c r="J356" i="8"/>
  <c r="K356" i="8"/>
  <c r="L356" i="8"/>
  <c r="M356" i="8"/>
  <c r="O356" i="8"/>
  <c r="P356" i="8"/>
  <c r="Q356" i="8"/>
  <c r="S356" i="8" s="1"/>
  <c r="R356" i="8"/>
  <c r="T356" i="8"/>
  <c r="C357" i="8"/>
  <c r="D357" i="8"/>
  <c r="E357" i="8"/>
  <c r="F357" i="8"/>
  <c r="G357" i="8"/>
  <c r="H357" i="8"/>
  <c r="I357" i="8"/>
  <c r="J357" i="8"/>
  <c r="K357" i="8"/>
  <c r="L357" i="8"/>
  <c r="M357" i="8"/>
  <c r="O357" i="8"/>
  <c r="P357" i="8"/>
  <c r="Q357" i="8"/>
  <c r="R357" i="8"/>
  <c r="S357" i="8"/>
  <c r="T357" i="8"/>
  <c r="C358" i="8"/>
  <c r="D358" i="8"/>
  <c r="E358" i="8"/>
  <c r="F358" i="8"/>
  <c r="G358" i="8"/>
  <c r="H358" i="8"/>
  <c r="I358" i="8"/>
  <c r="J358" i="8"/>
  <c r="K358" i="8"/>
  <c r="L358" i="8"/>
  <c r="M358" i="8"/>
  <c r="O358" i="8"/>
  <c r="P358" i="8"/>
  <c r="Q358" i="8"/>
  <c r="R358" i="8"/>
  <c r="S358" i="8"/>
  <c r="T358" i="8"/>
  <c r="C359" i="8"/>
  <c r="D359" i="8"/>
  <c r="E359" i="8"/>
  <c r="F359" i="8"/>
  <c r="G359" i="8"/>
  <c r="H359" i="8"/>
  <c r="I359" i="8"/>
  <c r="J359" i="8"/>
  <c r="K359" i="8"/>
  <c r="L359" i="8"/>
  <c r="M359" i="8"/>
  <c r="O359" i="8"/>
  <c r="P359" i="8"/>
  <c r="Q359" i="8"/>
  <c r="R359" i="8"/>
  <c r="T359" i="8" s="1"/>
  <c r="S359" i="8"/>
  <c r="C360" i="8"/>
  <c r="D360" i="8"/>
  <c r="E360" i="8"/>
  <c r="F360" i="8"/>
  <c r="G360" i="8"/>
  <c r="H360" i="8"/>
  <c r="I360" i="8"/>
  <c r="J360" i="8"/>
  <c r="K360" i="8"/>
  <c r="L360" i="8"/>
  <c r="M360" i="8"/>
  <c r="O360" i="8"/>
  <c r="P360" i="8"/>
  <c r="Q360" i="8"/>
  <c r="S360" i="8" s="1"/>
  <c r="R360" i="8"/>
  <c r="T360" i="8"/>
  <c r="C361" i="8"/>
  <c r="D361" i="8"/>
  <c r="E361" i="8"/>
  <c r="F361" i="8"/>
  <c r="G361" i="8"/>
  <c r="H361" i="8"/>
  <c r="I361" i="8"/>
  <c r="J361" i="8"/>
  <c r="K361" i="8"/>
  <c r="L361" i="8"/>
  <c r="M361" i="8"/>
  <c r="O361" i="8"/>
  <c r="P361" i="8"/>
  <c r="Q361" i="8"/>
  <c r="R361" i="8"/>
  <c r="S361" i="8"/>
  <c r="T361" i="8"/>
  <c r="C362" i="8"/>
  <c r="D362" i="8"/>
  <c r="E362" i="8"/>
  <c r="F362" i="8"/>
  <c r="G362" i="8"/>
  <c r="H362" i="8"/>
  <c r="I362" i="8"/>
  <c r="J362" i="8"/>
  <c r="K362" i="8"/>
  <c r="L362" i="8"/>
  <c r="M362" i="8"/>
  <c r="O362" i="8"/>
  <c r="P362" i="8"/>
  <c r="Q362" i="8"/>
  <c r="R362" i="8"/>
  <c r="T362" i="8" s="1"/>
  <c r="S362" i="8"/>
  <c r="C363" i="8"/>
  <c r="D363" i="8"/>
  <c r="E363" i="8"/>
  <c r="F363" i="8"/>
  <c r="G363" i="8"/>
  <c r="H363" i="8"/>
  <c r="I363" i="8"/>
  <c r="J363" i="8"/>
  <c r="K363" i="8"/>
  <c r="L363" i="8"/>
  <c r="M363" i="8"/>
  <c r="O363" i="8"/>
  <c r="P363" i="8"/>
  <c r="Q363" i="8"/>
  <c r="S363" i="8" s="1"/>
  <c r="R363" i="8"/>
  <c r="T363" i="8" s="1"/>
  <c r="C364" i="8"/>
  <c r="D364" i="8"/>
  <c r="E364" i="8"/>
  <c r="F364" i="8"/>
  <c r="G364" i="8"/>
  <c r="H364" i="8"/>
  <c r="I364" i="8"/>
  <c r="J364" i="8"/>
  <c r="K364" i="8"/>
  <c r="L364" i="8"/>
  <c r="M364" i="8"/>
  <c r="O364" i="8"/>
  <c r="P364" i="8"/>
  <c r="Q364" i="8"/>
  <c r="S364" i="8" s="1"/>
  <c r="R364" i="8"/>
  <c r="T364" i="8"/>
  <c r="C365" i="8"/>
  <c r="D365" i="8"/>
  <c r="E365" i="8"/>
  <c r="F365" i="8"/>
  <c r="G365" i="8"/>
  <c r="H365" i="8"/>
  <c r="I365" i="8"/>
  <c r="J365" i="8"/>
  <c r="K365" i="8"/>
  <c r="L365" i="8"/>
  <c r="M365" i="8"/>
  <c r="O365" i="8"/>
  <c r="P365" i="8"/>
  <c r="Q365" i="8"/>
  <c r="R365" i="8"/>
  <c r="S365" i="8"/>
  <c r="T365" i="8"/>
  <c r="C366" i="8"/>
  <c r="D366" i="8"/>
  <c r="E366" i="8"/>
  <c r="F366" i="8"/>
  <c r="G366" i="8"/>
  <c r="H366" i="8"/>
  <c r="I366" i="8"/>
  <c r="J366" i="8"/>
  <c r="K366" i="8"/>
  <c r="L366" i="8"/>
  <c r="M366" i="8"/>
  <c r="O366" i="8"/>
  <c r="P366" i="8"/>
  <c r="Q366" i="8"/>
  <c r="R366" i="8"/>
  <c r="T366" i="8" s="1"/>
  <c r="S366" i="8"/>
  <c r="C367" i="8"/>
  <c r="D367" i="8"/>
  <c r="E367" i="8"/>
  <c r="F367" i="8"/>
  <c r="G367" i="8"/>
  <c r="H367" i="8"/>
  <c r="I367" i="8"/>
  <c r="J367" i="8"/>
  <c r="K367" i="8"/>
  <c r="L367" i="8"/>
  <c r="M367" i="8"/>
  <c r="O367" i="8"/>
  <c r="P367" i="8"/>
  <c r="Q367" i="8"/>
  <c r="S367" i="8" s="1"/>
  <c r="R367" i="8"/>
  <c r="T367" i="8" s="1"/>
  <c r="C368" i="8"/>
  <c r="D368" i="8"/>
  <c r="E368" i="8"/>
  <c r="F368" i="8"/>
  <c r="G368" i="8"/>
  <c r="H368" i="8"/>
  <c r="I368" i="8"/>
  <c r="J368" i="8"/>
  <c r="K368" i="8"/>
  <c r="L368" i="8"/>
  <c r="M368" i="8"/>
  <c r="O368" i="8"/>
  <c r="P368" i="8"/>
  <c r="Q368" i="8"/>
  <c r="S368" i="8" s="1"/>
  <c r="R368" i="8"/>
  <c r="T368" i="8"/>
  <c r="C369" i="8"/>
  <c r="D369" i="8"/>
  <c r="E369" i="8"/>
  <c r="F369" i="8"/>
  <c r="G369" i="8"/>
  <c r="H369" i="8"/>
  <c r="I369" i="8"/>
  <c r="J369" i="8"/>
  <c r="K369" i="8"/>
  <c r="L369" i="8"/>
  <c r="M369" i="8"/>
  <c r="O369" i="8"/>
  <c r="P369" i="8"/>
  <c r="Q369" i="8"/>
  <c r="R369" i="8"/>
  <c r="S369" i="8"/>
  <c r="T369" i="8"/>
  <c r="C370" i="8"/>
  <c r="D370" i="8"/>
  <c r="E370" i="8"/>
  <c r="F370" i="8"/>
  <c r="G370" i="8"/>
  <c r="H370" i="8"/>
  <c r="I370" i="8"/>
  <c r="J370" i="8"/>
  <c r="K370" i="8"/>
  <c r="L370" i="8"/>
  <c r="M370" i="8"/>
  <c r="O370" i="8"/>
  <c r="P370" i="8"/>
  <c r="Q370" i="8"/>
  <c r="R370" i="8"/>
  <c r="T370" i="8" s="1"/>
  <c r="S370" i="8"/>
  <c r="C371" i="8"/>
  <c r="D371" i="8"/>
  <c r="E371" i="8"/>
  <c r="F371" i="8"/>
  <c r="G371" i="8"/>
  <c r="H371" i="8"/>
  <c r="I371" i="8"/>
  <c r="J371" i="8"/>
  <c r="K371" i="8"/>
  <c r="L371" i="8"/>
  <c r="M371" i="8"/>
  <c r="O371" i="8"/>
  <c r="P371" i="8"/>
  <c r="Q371" i="8"/>
  <c r="R371" i="8"/>
  <c r="T371" i="8" s="1"/>
  <c r="S371" i="8"/>
  <c r="C372" i="8"/>
  <c r="D372" i="8"/>
  <c r="E372" i="8"/>
  <c r="F372" i="8"/>
  <c r="G372" i="8"/>
  <c r="H372" i="8"/>
  <c r="I372" i="8"/>
  <c r="J372" i="8"/>
  <c r="K372" i="8"/>
  <c r="L372" i="8"/>
  <c r="M372" i="8"/>
  <c r="O372" i="8"/>
  <c r="P372" i="8"/>
  <c r="Q372" i="8"/>
  <c r="S372" i="8" s="1"/>
  <c r="R372" i="8"/>
  <c r="T372" i="8"/>
  <c r="C373" i="8"/>
  <c r="D373" i="8"/>
  <c r="E373" i="8"/>
  <c r="F373" i="8"/>
  <c r="G373" i="8"/>
  <c r="H373" i="8"/>
  <c r="I373" i="8"/>
  <c r="J373" i="8"/>
  <c r="K373" i="8"/>
  <c r="L373" i="8"/>
  <c r="M373" i="8"/>
  <c r="O373" i="8"/>
  <c r="P373" i="8"/>
  <c r="Q373" i="8"/>
  <c r="R373" i="8"/>
  <c r="S373" i="8"/>
  <c r="T373" i="8"/>
  <c r="C374" i="8"/>
  <c r="D374" i="8"/>
  <c r="E374" i="8"/>
  <c r="F374" i="8"/>
  <c r="G374" i="8"/>
  <c r="H374" i="8"/>
  <c r="I374" i="8"/>
  <c r="J374" i="8"/>
  <c r="K374" i="8"/>
  <c r="L374" i="8"/>
  <c r="M374" i="8"/>
  <c r="O374" i="8"/>
  <c r="P374" i="8"/>
  <c r="Q374" i="8"/>
  <c r="R374" i="8"/>
  <c r="T374" i="8" s="1"/>
  <c r="S374" i="8"/>
  <c r="C375" i="8"/>
  <c r="D375" i="8"/>
  <c r="E375" i="8"/>
  <c r="F375" i="8"/>
  <c r="G375" i="8"/>
  <c r="H375" i="8"/>
  <c r="I375" i="8"/>
  <c r="J375" i="8"/>
  <c r="K375" i="8"/>
  <c r="L375" i="8"/>
  <c r="M375" i="8"/>
  <c r="O375" i="8"/>
  <c r="P375" i="8"/>
  <c r="Q375" i="8"/>
  <c r="R375" i="8"/>
  <c r="T375" i="8" s="1"/>
  <c r="S375" i="8"/>
  <c r="C376" i="8"/>
  <c r="D376" i="8"/>
  <c r="E376" i="8"/>
  <c r="F376" i="8"/>
  <c r="G376" i="8"/>
  <c r="H376" i="8"/>
  <c r="I376" i="8"/>
  <c r="J376" i="8"/>
  <c r="K376" i="8"/>
  <c r="L376" i="8"/>
  <c r="M376" i="8"/>
  <c r="O376" i="8"/>
  <c r="P376" i="8"/>
  <c r="Q376" i="8"/>
  <c r="S376" i="8" s="1"/>
  <c r="R376" i="8"/>
  <c r="T376" i="8"/>
  <c r="C377" i="8"/>
  <c r="D377" i="8"/>
  <c r="E377" i="8"/>
  <c r="F377" i="8"/>
  <c r="G377" i="8"/>
  <c r="H377" i="8"/>
  <c r="I377" i="8"/>
  <c r="J377" i="8"/>
  <c r="K377" i="8"/>
  <c r="L377" i="8"/>
  <c r="M377" i="8"/>
  <c r="O377" i="8"/>
  <c r="P377" i="8"/>
  <c r="Q377" i="8"/>
  <c r="R377" i="8"/>
  <c r="S377" i="8"/>
  <c r="T377" i="8"/>
  <c r="C378" i="8"/>
  <c r="D378" i="8"/>
  <c r="E378" i="8"/>
  <c r="F378" i="8"/>
  <c r="G378" i="8"/>
  <c r="H378" i="8"/>
  <c r="I378" i="8"/>
  <c r="J378" i="8"/>
  <c r="K378" i="8"/>
  <c r="L378" i="8"/>
  <c r="M378" i="8"/>
  <c r="O378" i="8"/>
  <c r="P378" i="8"/>
  <c r="Q378" i="8"/>
  <c r="R378" i="8"/>
  <c r="S378" i="8"/>
  <c r="T378" i="8"/>
  <c r="C379" i="8"/>
  <c r="D379" i="8"/>
  <c r="E379" i="8"/>
  <c r="F379" i="8"/>
  <c r="G379" i="8"/>
  <c r="H379" i="8"/>
  <c r="I379" i="8"/>
  <c r="J379" i="8"/>
  <c r="K379" i="8"/>
  <c r="L379" i="8"/>
  <c r="M379" i="8"/>
  <c r="O379" i="8"/>
  <c r="P379" i="8"/>
  <c r="Q379" i="8"/>
  <c r="R379" i="8"/>
  <c r="T379" i="8" s="1"/>
  <c r="S379" i="8"/>
  <c r="C380" i="8"/>
  <c r="D380" i="8"/>
  <c r="E380" i="8"/>
  <c r="F380" i="8"/>
  <c r="G380" i="8"/>
  <c r="H380" i="8"/>
  <c r="I380" i="8"/>
  <c r="J380" i="8"/>
  <c r="K380" i="8"/>
  <c r="L380" i="8"/>
  <c r="M380" i="8"/>
  <c r="O380" i="8"/>
  <c r="P380" i="8"/>
  <c r="Q380" i="8"/>
  <c r="S380" i="8" s="1"/>
  <c r="R380" i="8"/>
  <c r="T380" i="8"/>
  <c r="C381" i="8"/>
  <c r="D381" i="8"/>
  <c r="E381" i="8"/>
  <c r="F381" i="8"/>
  <c r="G381" i="8"/>
  <c r="H381" i="8"/>
  <c r="I381" i="8"/>
  <c r="J381" i="8"/>
  <c r="K381" i="8"/>
  <c r="L381" i="8"/>
  <c r="M381" i="8"/>
  <c r="O381" i="8"/>
  <c r="P381" i="8"/>
  <c r="Q381" i="8"/>
  <c r="R381" i="8"/>
  <c r="S381" i="8"/>
  <c r="T381" i="8"/>
  <c r="C382" i="8"/>
  <c r="D382" i="8"/>
  <c r="E382" i="8"/>
  <c r="F382" i="8"/>
  <c r="G382" i="8"/>
  <c r="H382" i="8"/>
  <c r="I382" i="8"/>
  <c r="J382" i="8"/>
  <c r="K382" i="8"/>
  <c r="L382" i="8"/>
  <c r="M382" i="8"/>
  <c r="O382" i="8"/>
  <c r="P382" i="8"/>
  <c r="Q382" i="8"/>
  <c r="R382" i="8"/>
  <c r="S382" i="8"/>
  <c r="T382" i="8"/>
  <c r="C383" i="8"/>
  <c r="D383" i="8"/>
  <c r="E383" i="8"/>
  <c r="F383" i="8"/>
  <c r="G383" i="8"/>
  <c r="H383" i="8"/>
  <c r="I383" i="8"/>
  <c r="J383" i="8"/>
  <c r="K383" i="8"/>
  <c r="L383" i="8"/>
  <c r="M383" i="8"/>
  <c r="O383" i="8"/>
  <c r="P383" i="8"/>
  <c r="Q383" i="8"/>
  <c r="R383" i="8"/>
  <c r="T383" i="8" s="1"/>
  <c r="S383" i="8"/>
  <c r="C384" i="8"/>
  <c r="D384" i="8"/>
  <c r="E384" i="8"/>
  <c r="F384" i="8"/>
  <c r="G384" i="8"/>
  <c r="H384" i="8"/>
  <c r="I384" i="8"/>
  <c r="J384" i="8"/>
  <c r="K384" i="8"/>
  <c r="L384" i="8"/>
  <c r="M384" i="8"/>
  <c r="O384" i="8"/>
  <c r="P384" i="8"/>
  <c r="Q384" i="8"/>
  <c r="S384" i="8" s="1"/>
  <c r="R384" i="8"/>
  <c r="T384" i="8" s="1"/>
  <c r="C385" i="8"/>
  <c r="D385" i="8"/>
  <c r="E385" i="8"/>
  <c r="F385" i="8"/>
  <c r="G385" i="8"/>
  <c r="H385" i="8"/>
  <c r="I385" i="8"/>
  <c r="J385" i="8"/>
  <c r="K385" i="8"/>
  <c r="L385" i="8"/>
  <c r="M385" i="8"/>
  <c r="O385" i="8"/>
  <c r="P385" i="8"/>
  <c r="Q385" i="8"/>
  <c r="S385" i="8" s="1"/>
  <c r="R385" i="8"/>
  <c r="T385" i="8"/>
  <c r="C386" i="8"/>
  <c r="D386" i="8"/>
  <c r="E386" i="8"/>
  <c r="F386" i="8"/>
  <c r="G386" i="8"/>
  <c r="H386" i="8"/>
  <c r="I386" i="8"/>
  <c r="J386" i="8"/>
  <c r="K386" i="8"/>
  <c r="L386" i="8"/>
  <c r="M386" i="8"/>
  <c r="O386" i="8"/>
  <c r="P386" i="8"/>
  <c r="Q386" i="8"/>
  <c r="R386" i="8"/>
  <c r="S386" i="8"/>
  <c r="T386" i="8"/>
  <c r="C387" i="8"/>
  <c r="D387" i="8"/>
  <c r="E387" i="8"/>
  <c r="F387" i="8"/>
  <c r="G387" i="8"/>
  <c r="H387" i="8"/>
  <c r="I387" i="8"/>
  <c r="J387" i="8"/>
  <c r="K387" i="8"/>
  <c r="L387" i="8"/>
  <c r="M387" i="8"/>
  <c r="O387" i="8"/>
  <c r="P387" i="8"/>
  <c r="Q387" i="8"/>
  <c r="R387" i="8"/>
  <c r="T387" i="8" s="1"/>
  <c r="S387" i="8"/>
  <c r="C388" i="8"/>
  <c r="D388" i="8"/>
  <c r="E388" i="8"/>
  <c r="F388" i="8"/>
  <c r="G388" i="8"/>
  <c r="H388" i="8"/>
  <c r="I388" i="8"/>
  <c r="J388" i="8"/>
  <c r="K388" i="8"/>
  <c r="L388" i="8"/>
  <c r="M388" i="8"/>
  <c r="O388" i="8"/>
  <c r="P388" i="8"/>
  <c r="Q388" i="8"/>
  <c r="S388" i="8" s="1"/>
  <c r="R388" i="8"/>
  <c r="T388" i="8"/>
  <c r="C389" i="8"/>
  <c r="D389" i="8"/>
  <c r="E389" i="8"/>
  <c r="F389" i="8"/>
  <c r="G389" i="8"/>
  <c r="H389" i="8"/>
  <c r="I389" i="8"/>
  <c r="J389" i="8"/>
  <c r="K389" i="8"/>
  <c r="L389" i="8"/>
  <c r="M389" i="8"/>
  <c r="O389" i="8"/>
  <c r="P389" i="8"/>
  <c r="T389" i="8" s="1"/>
  <c r="Q389" i="8"/>
  <c r="R389" i="8"/>
  <c r="S389" i="8"/>
  <c r="C390" i="8"/>
  <c r="D390" i="8"/>
  <c r="E390" i="8"/>
  <c r="F390" i="8"/>
  <c r="G390" i="8"/>
  <c r="H390" i="8"/>
  <c r="I390" i="8"/>
  <c r="J390" i="8"/>
  <c r="K390" i="8"/>
  <c r="L390" i="8"/>
  <c r="M390" i="8"/>
  <c r="O390" i="8"/>
  <c r="P390" i="8"/>
  <c r="Q390" i="8"/>
  <c r="R390" i="8"/>
  <c r="S390" i="8"/>
  <c r="T390" i="8"/>
  <c r="C391" i="8"/>
  <c r="D391" i="8"/>
  <c r="E391" i="8"/>
  <c r="F391" i="8"/>
  <c r="G391" i="8"/>
  <c r="H391" i="8"/>
  <c r="I391" i="8"/>
  <c r="J391" i="8"/>
  <c r="K391" i="8"/>
  <c r="L391" i="8"/>
  <c r="M391" i="8"/>
  <c r="O391" i="8"/>
  <c r="P391" i="8"/>
  <c r="Q391" i="8"/>
  <c r="R391" i="8"/>
  <c r="T391" i="8" s="1"/>
  <c r="S391" i="8"/>
  <c r="C392" i="8"/>
  <c r="D392" i="8"/>
  <c r="E392" i="8"/>
  <c r="F392" i="8"/>
  <c r="G392" i="8"/>
  <c r="H392" i="8"/>
  <c r="I392" i="8"/>
  <c r="J392" i="8"/>
  <c r="K392" i="8"/>
  <c r="L392" i="8"/>
  <c r="M392" i="8"/>
  <c r="O392" i="8"/>
  <c r="P392" i="8"/>
  <c r="Q392" i="8"/>
  <c r="S392" i="8" s="1"/>
  <c r="R392" i="8"/>
  <c r="T392" i="8"/>
  <c r="C393" i="8"/>
  <c r="D393" i="8"/>
  <c r="E393" i="8"/>
  <c r="F393" i="8"/>
  <c r="G393" i="8"/>
  <c r="H393" i="8"/>
  <c r="I393" i="8"/>
  <c r="J393" i="8"/>
  <c r="K393" i="8"/>
  <c r="L393" i="8"/>
  <c r="M393" i="8"/>
  <c r="O393" i="8"/>
  <c r="P393" i="8"/>
  <c r="Q393" i="8"/>
  <c r="R393" i="8"/>
  <c r="S393" i="8"/>
  <c r="T393" i="8"/>
  <c r="C394" i="8"/>
  <c r="D394" i="8"/>
  <c r="E394" i="8"/>
  <c r="F394" i="8"/>
  <c r="G394" i="8"/>
  <c r="H394" i="8"/>
  <c r="I394" i="8"/>
  <c r="J394" i="8"/>
  <c r="K394" i="8"/>
  <c r="L394" i="8"/>
  <c r="M394" i="8"/>
  <c r="O394" i="8"/>
  <c r="P394" i="8"/>
  <c r="Q394" i="8"/>
  <c r="R394" i="8"/>
  <c r="S394" i="8"/>
  <c r="T394" i="8"/>
  <c r="C395" i="8"/>
  <c r="D395" i="8"/>
  <c r="E395" i="8"/>
  <c r="F395" i="8"/>
  <c r="G395" i="8"/>
  <c r="H395" i="8"/>
  <c r="I395" i="8"/>
  <c r="J395" i="8"/>
  <c r="K395" i="8"/>
  <c r="L395" i="8"/>
  <c r="M395" i="8"/>
  <c r="O395" i="8"/>
  <c r="P395" i="8"/>
  <c r="Q395" i="8"/>
  <c r="R395" i="8"/>
  <c r="T395" i="8" s="1"/>
  <c r="S395" i="8"/>
  <c r="C396" i="8"/>
  <c r="D396" i="8"/>
  <c r="E396" i="8"/>
  <c r="F396" i="8"/>
  <c r="G396" i="8"/>
  <c r="H396" i="8"/>
  <c r="I396" i="8"/>
  <c r="J396" i="8"/>
  <c r="K396" i="8"/>
  <c r="L396" i="8"/>
  <c r="M396" i="8"/>
  <c r="O396" i="8"/>
  <c r="P396" i="8"/>
  <c r="Q396" i="8"/>
  <c r="S396" i="8" s="1"/>
  <c r="R396" i="8"/>
  <c r="T396" i="8"/>
  <c r="C397" i="8"/>
  <c r="D397" i="8"/>
  <c r="E397" i="8"/>
  <c r="F397" i="8"/>
  <c r="G397" i="8"/>
  <c r="H397" i="8"/>
  <c r="I397" i="8"/>
  <c r="J397" i="8"/>
  <c r="K397" i="8"/>
  <c r="L397" i="8"/>
  <c r="M397" i="8"/>
  <c r="O397" i="8"/>
  <c r="P397" i="8"/>
  <c r="Q397" i="8"/>
  <c r="R397" i="8"/>
  <c r="S397" i="8"/>
  <c r="T397" i="8"/>
  <c r="C398" i="8"/>
  <c r="D398" i="8"/>
  <c r="E398" i="8"/>
  <c r="F398" i="8"/>
  <c r="G398" i="8"/>
  <c r="H398" i="8"/>
  <c r="I398" i="8"/>
  <c r="J398" i="8"/>
  <c r="K398" i="8"/>
  <c r="L398" i="8"/>
  <c r="M398" i="8"/>
  <c r="O398" i="8"/>
  <c r="P398" i="8"/>
  <c r="Q398" i="8"/>
  <c r="R398" i="8"/>
  <c r="S398" i="8"/>
  <c r="T398" i="8"/>
  <c r="C399" i="8"/>
  <c r="D399" i="8"/>
  <c r="E399" i="8"/>
  <c r="F399" i="8"/>
  <c r="G399" i="8"/>
  <c r="H399" i="8"/>
  <c r="I399" i="8"/>
  <c r="J399" i="8"/>
  <c r="K399" i="8"/>
  <c r="L399" i="8"/>
  <c r="M399" i="8"/>
  <c r="O399" i="8"/>
  <c r="P399" i="8"/>
  <c r="Q399" i="8"/>
  <c r="R399" i="8"/>
  <c r="T399" i="8" s="1"/>
  <c r="S399" i="8"/>
  <c r="C400" i="8"/>
  <c r="D400" i="8"/>
  <c r="E400" i="8"/>
  <c r="F400" i="8"/>
  <c r="G400" i="8"/>
  <c r="H400" i="8"/>
  <c r="I400" i="8"/>
  <c r="J400" i="8"/>
  <c r="K400" i="8"/>
  <c r="L400" i="8"/>
  <c r="M400" i="8"/>
  <c r="O400" i="8"/>
  <c r="P400" i="8"/>
  <c r="Q400" i="8"/>
  <c r="S400" i="8" s="1"/>
  <c r="R400" i="8"/>
  <c r="T400" i="8" s="1"/>
  <c r="C401" i="8"/>
  <c r="D401" i="8"/>
  <c r="E401" i="8"/>
  <c r="F401" i="8"/>
  <c r="G401" i="8"/>
  <c r="H401" i="8"/>
  <c r="I401" i="8"/>
  <c r="J401" i="8"/>
  <c r="K401" i="8"/>
  <c r="L401" i="8"/>
  <c r="M401" i="8"/>
  <c r="O401" i="8"/>
  <c r="P401" i="8"/>
  <c r="Q401" i="8"/>
  <c r="R401" i="8"/>
  <c r="S401" i="8"/>
  <c r="T401" i="8"/>
  <c r="C402" i="8"/>
  <c r="D402" i="8"/>
  <c r="E402" i="8"/>
  <c r="F402" i="8"/>
  <c r="G402" i="8"/>
  <c r="H402" i="8"/>
  <c r="I402" i="8"/>
  <c r="J402" i="8"/>
  <c r="K402" i="8"/>
  <c r="L402" i="8"/>
  <c r="M402" i="8"/>
  <c r="O402" i="8"/>
  <c r="P402" i="8"/>
  <c r="Q402" i="8"/>
  <c r="R402" i="8"/>
  <c r="S402" i="8"/>
  <c r="T402" i="8"/>
  <c r="C403" i="8"/>
  <c r="D403" i="8"/>
  <c r="E403" i="8"/>
  <c r="F403" i="8"/>
  <c r="G403" i="8"/>
  <c r="H403" i="8"/>
  <c r="I403" i="8"/>
  <c r="J403" i="8"/>
  <c r="K403" i="8"/>
  <c r="L403" i="8"/>
  <c r="M403" i="8"/>
  <c r="O403" i="8"/>
  <c r="P403" i="8"/>
  <c r="Q403" i="8"/>
  <c r="R403" i="8"/>
  <c r="T403" i="8" s="1"/>
  <c r="S403" i="8"/>
  <c r="C404" i="8"/>
  <c r="D404" i="8"/>
  <c r="E404" i="8"/>
  <c r="F404" i="8"/>
  <c r="G404" i="8"/>
  <c r="H404" i="8"/>
  <c r="I404" i="8"/>
  <c r="J404" i="8"/>
  <c r="K404" i="8"/>
  <c r="L404" i="8"/>
  <c r="M404" i="8"/>
  <c r="O404" i="8"/>
  <c r="P404" i="8"/>
  <c r="Q404" i="8"/>
  <c r="S404" i="8" s="1"/>
  <c r="R404" i="8"/>
  <c r="T404" i="8" s="1"/>
  <c r="C405" i="8"/>
  <c r="D405" i="8"/>
  <c r="E405" i="8"/>
  <c r="F405" i="8"/>
  <c r="G405" i="8"/>
  <c r="H405" i="8"/>
  <c r="I405" i="8"/>
  <c r="J405" i="8"/>
  <c r="K405" i="8"/>
  <c r="L405" i="8"/>
  <c r="M405" i="8"/>
  <c r="O405" i="8"/>
  <c r="P405" i="8"/>
  <c r="Q405" i="8"/>
  <c r="R405" i="8"/>
  <c r="S405" i="8"/>
  <c r="T405" i="8"/>
  <c r="C406" i="8"/>
  <c r="D406" i="8"/>
  <c r="E406" i="8"/>
  <c r="F406" i="8"/>
  <c r="G406" i="8"/>
  <c r="H406" i="8"/>
  <c r="I406" i="8"/>
  <c r="J406" i="8"/>
  <c r="K406" i="8"/>
  <c r="L406" i="8"/>
  <c r="M406" i="8"/>
  <c r="O406" i="8"/>
  <c r="P406" i="8"/>
  <c r="Q406" i="8"/>
  <c r="R406" i="8"/>
  <c r="S406" i="8"/>
  <c r="T406" i="8"/>
  <c r="C407" i="8"/>
  <c r="D407" i="8"/>
  <c r="E407" i="8"/>
  <c r="F407" i="8"/>
  <c r="G407" i="8"/>
  <c r="H407" i="8"/>
  <c r="I407" i="8"/>
  <c r="J407" i="8"/>
  <c r="K407" i="8"/>
  <c r="L407" i="8"/>
  <c r="M407" i="8"/>
  <c r="O407" i="8"/>
  <c r="P407" i="8"/>
  <c r="Q407" i="8"/>
  <c r="R407" i="8"/>
  <c r="T407" i="8" s="1"/>
  <c r="S407" i="8"/>
  <c r="C408" i="8"/>
  <c r="D408" i="8"/>
  <c r="E408" i="8"/>
  <c r="F408" i="8"/>
  <c r="G408" i="8"/>
  <c r="H408" i="8"/>
  <c r="I408" i="8"/>
  <c r="J408" i="8"/>
  <c r="K408" i="8"/>
  <c r="L408" i="8"/>
  <c r="M408" i="8"/>
  <c r="O408" i="8"/>
  <c r="P408" i="8"/>
  <c r="Q408" i="8"/>
  <c r="S408" i="8" s="1"/>
  <c r="R408" i="8"/>
  <c r="T408" i="8"/>
  <c r="C409" i="8"/>
  <c r="D409" i="8"/>
  <c r="E409" i="8"/>
  <c r="F409" i="8"/>
  <c r="G409" i="8"/>
  <c r="H409" i="8"/>
  <c r="I409" i="8"/>
  <c r="J409" i="8"/>
  <c r="K409" i="8"/>
  <c r="L409" i="8"/>
  <c r="M409" i="8"/>
  <c r="O409" i="8"/>
  <c r="P409" i="8"/>
  <c r="T409" i="8" s="1"/>
  <c r="Q409" i="8"/>
  <c r="R409" i="8"/>
  <c r="S409" i="8"/>
  <c r="C410" i="8"/>
  <c r="D410" i="8"/>
  <c r="E410" i="8"/>
  <c r="F410" i="8"/>
  <c r="G410" i="8"/>
  <c r="H410" i="8"/>
  <c r="I410" i="8"/>
  <c r="J410" i="8"/>
  <c r="K410" i="8"/>
  <c r="L410" i="8"/>
  <c r="M410" i="8"/>
  <c r="O410" i="8"/>
  <c r="S410" i="8" s="1"/>
  <c r="P410" i="8"/>
  <c r="Q410" i="8"/>
  <c r="R410" i="8"/>
  <c r="T410" i="8"/>
  <c r="C411" i="8"/>
  <c r="D411" i="8"/>
  <c r="E411" i="8"/>
  <c r="F411" i="8"/>
  <c r="G411" i="8"/>
  <c r="H411" i="8"/>
  <c r="I411" i="8"/>
  <c r="J411" i="8"/>
  <c r="K411" i="8"/>
  <c r="L411" i="8"/>
  <c r="M411" i="8"/>
  <c r="O411" i="8"/>
  <c r="P411" i="8"/>
  <c r="Q411" i="8"/>
  <c r="R411" i="8"/>
  <c r="T411" i="8" s="1"/>
  <c r="S411" i="8"/>
  <c r="C412" i="8"/>
  <c r="D412" i="8"/>
  <c r="E412" i="8"/>
  <c r="F412" i="8"/>
  <c r="G412" i="8"/>
  <c r="H412" i="8"/>
  <c r="I412" i="8"/>
  <c r="J412" i="8"/>
  <c r="K412" i="8"/>
  <c r="L412" i="8"/>
  <c r="M412" i="8"/>
  <c r="O412" i="8"/>
  <c r="P412" i="8"/>
  <c r="Q412" i="8"/>
  <c r="S412" i="8" s="1"/>
  <c r="R412" i="8"/>
  <c r="T412" i="8"/>
  <c r="C413" i="8"/>
  <c r="D413" i="8"/>
  <c r="E413" i="8"/>
  <c r="F413" i="8"/>
  <c r="G413" i="8"/>
  <c r="H413" i="8"/>
  <c r="I413" i="8"/>
  <c r="J413" i="8"/>
  <c r="K413" i="8"/>
  <c r="L413" i="8"/>
  <c r="M413" i="8"/>
  <c r="O413" i="8"/>
  <c r="P413" i="8"/>
  <c r="Q413" i="8"/>
  <c r="R413" i="8"/>
  <c r="S413" i="8"/>
  <c r="T413" i="8"/>
  <c r="C414" i="8"/>
  <c r="D414" i="8"/>
  <c r="E414" i="8"/>
  <c r="F414" i="8"/>
  <c r="G414" i="8"/>
  <c r="H414" i="8"/>
  <c r="I414" i="8"/>
  <c r="J414" i="8"/>
  <c r="K414" i="8"/>
  <c r="L414" i="8"/>
  <c r="M414" i="8"/>
  <c r="O414" i="8"/>
  <c r="P414" i="8"/>
  <c r="Q414" i="8"/>
  <c r="R414" i="8"/>
  <c r="T414" i="8" s="1"/>
  <c r="S414" i="8"/>
  <c r="C415" i="8"/>
  <c r="D415" i="8"/>
  <c r="E415" i="8"/>
  <c r="F415" i="8"/>
  <c r="G415" i="8"/>
  <c r="H415" i="8"/>
  <c r="I415" i="8"/>
  <c r="J415" i="8"/>
  <c r="K415" i="8"/>
  <c r="L415" i="8"/>
  <c r="M415" i="8"/>
  <c r="O415" i="8"/>
  <c r="P415" i="8"/>
  <c r="Q415" i="8"/>
  <c r="S415" i="8" s="1"/>
  <c r="R415" i="8"/>
  <c r="T415" i="8" s="1"/>
  <c r="C416" i="8"/>
  <c r="D416" i="8"/>
  <c r="E416" i="8"/>
  <c r="F416" i="8"/>
  <c r="G416" i="8"/>
  <c r="H416" i="8"/>
  <c r="I416" i="8"/>
  <c r="J416" i="8"/>
  <c r="K416" i="8"/>
  <c r="L416" i="8"/>
  <c r="M416" i="8"/>
  <c r="O416" i="8"/>
  <c r="P416" i="8"/>
  <c r="Q416" i="8"/>
  <c r="S416" i="8" s="1"/>
  <c r="R416" i="8"/>
  <c r="T416" i="8"/>
  <c r="C417" i="8"/>
  <c r="D417" i="8"/>
  <c r="E417" i="8"/>
  <c r="F417" i="8"/>
  <c r="G417" i="8"/>
  <c r="H417" i="8"/>
  <c r="I417" i="8"/>
  <c r="J417" i="8"/>
  <c r="K417" i="8"/>
  <c r="L417" i="8"/>
  <c r="M417" i="8"/>
  <c r="O417" i="8"/>
  <c r="P417" i="8"/>
  <c r="Q417" i="8"/>
  <c r="R417" i="8"/>
  <c r="S417" i="8"/>
  <c r="T417" i="8"/>
  <c r="C418" i="8"/>
  <c r="D418" i="8"/>
  <c r="E418" i="8"/>
  <c r="F418" i="8"/>
  <c r="G418" i="8"/>
  <c r="H418" i="8"/>
  <c r="I418" i="8"/>
  <c r="J418" i="8"/>
  <c r="K418" i="8"/>
  <c r="L418" i="8"/>
  <c r="M418" i="8"/>
  <c r="O418" i="8"/>
  <c r="P418" i="8"/>
  <c r="Q418" i="8"/>
  <c r="R418" i="8"/>
  <c r="S418" i="8"/>
  <c r="T418" i="8"/>
  <c r="C419" i="8"/>
  <c r="D419" i="8"/>
  <c r="E419" i="8"/>
  <c r="F419" i="8"/>
  <c r="G419" i="8"/>
  <c r="H419" i="8"/>
  <c r="I419" i="8"/>
  <c r="J419" i="8"/>
  <c r="K419" i="8"/>
  <c r="L419" i="8"/>
  <c r="M419" i="8"/>
  <c r="O419" i="8"/>
  <c r="P419" i="8"/>
  <c r="Q419" i="8"/>
  <c r="R419" i="8"/>
  <c r="T419" i="8" s="1"/>
  <c r="S419" i="8"/>
  <c r="C420" i="8"/>
  <c r="D420" i="8"/>
  <c r="E420" i="8"/>
  <c r="F420" i="8"/>
  <c r="G420" i="8"/>
  <c r="H420" i="8"/>
  <c r="I420" i="8"/>
  <c r="J420" i="8"/>
  <c r="K420" i="8"/>
  <c r="L420" i="8"/>
  <c r="M420" i="8"/>
  <c r="O420" i="8"/>
  <c r="P420" i="8"/>
  <c r="Q420" i="8"/>
  <c r="S420" i="8" s="1"/>
  <c r="R420" i="8"/>
  <c r="T420" i="8"/>
  <c r="C421" i="8"/>
  <c r="D421" i="8"/>
  <c r="E421" i="8"/>
  <c r="F421" i="8"/>
  <c r="G421" i="8"/>
  <c r="H421" i="8"/>
  <c r="I421" i="8"/>
  <c r="J421" i="8"/>
  <c r="K421" i="8"/>
  <c r="L421" i="8"/>
  <c r="M421" i="8"/>
  <c r="O421" i="8"/>
  <c r="P421" i="8"/>
  <c r="T421" i="8" s="1"/>
  <c r="Q421" i="8"/>
  <c r="R421" i="8"/>
  <c r="S421" i="8"/>
  <c r="C422" i="8"/>
  <c r="D422" i="8"/>
  <c r="E422" i="8"/>
  <c r="F422" i="8"/>
  <c r="G422" i="8"/>
  <c r="H422" i="8"/>
  <c r="I422" i="8"/>
  <c r="J422" i="8"/>
  <c r="K422" i="8"/>
  <c r="L422" i="8"/>
  <c r="M422" i="8"/>
  <c r="O422" i="8"/>
  <c r="S422" i="8" s="1"/>
  <c r="P422" i="8"/>
  <c r="Q422" i="8"/>
  <c r="R422" i="8"/>
  <c r="T422" i="8"/>
  <c r="C423" i="8"/>
  <c r="D423" i="8"/>
  <c r="E423" i="8"/>
  <c r="F423" i="8"/>
  <c r="G423" i="8"/>
  <c r="H423" i="8"/>
  <c r="I423" i="8"/>
  <c r="J423" i="8"/>
  <c r="K423" i="8"/>
  <c r="L423" i="8"/>
  <c r="M423" i="8"/>
  <c r="O423" i="8"/>
  <c r="P423" i="8"/>
  <c r="Q423" i="8"/>
  <c r="R423" i="8"/>
  <c r="T423" i="8" s="1"/>
  <c r="S423" i="8"/>
  <c r="C424" i="8"/>
  <c r="D424" i="8"/>
  <c r="E424" i="8"/>
  <c r="F424" i="8"/>
  <c r="G424" i="8"/>
  <c r="H424" i="8"/>
  <c r="I424" i="8"/>
  <c r="J424" i="8"/>
  <c r="K424" i="8"/>
  <c r="L424" i="8"/>
  <c r="M424" i="8"/>
  <c r="O424" i="8"/>
  <c r="P424" i="8"/>
  <c r="Q424" i="8"/>
  <c r="S424" i="8" s="1"/>
  <c r="R424" i="8"/>
  <c r="T424" i="8"/>
  <c r="C425" i="8"/>
  <c r="D425" i="8"/>
  <c r="E425" i="8"/>
  <c r="F425" i="8"/>
  <c r="G425" i="8"/>
  <c r="H425" i="8"/>
  <c r="I425" i="8"/>
  <c r="J425" i="8"/>
  <c r="K425" i="8"/>
  <c r="L425" i="8"/>
  <c r="M425" i="8"/>
  <c r="O425" i="8"/>
  <c r="P425" i="8"/>
  <c r="Q425" i="8"/>
  <c r="R425" i="8"/>
  <c r="S425" i="8"/>
  <c r="T425" i="8"/>
  <c r="C426" i="8"/>
  <c r="D426" i="8"/>
  <c r="E426" i="8"/>
  <c r="F426" i="8"/>
  <c r="G426" i="8"/>
  <c r="H426" i="8"/>
  <c r="I426" i="8"/>
  <c r="J426" i="8"/>
  <c r="K426" i="8"/>
  <c r="L426" i="8"/>
  <c r="M426" i="8"/>
  <c r="O426" i="8"/>
  <c r="P426" i="8"/>
  <c r="Q426" i="8"/>
  <c r="R426" i="8"/>
  <c r="S426" i="8"/>
  <c r="T426" i="8"/>
  <c r="C427" i="8"/>
  <c r="D427" i="8"/>
  <c r="E427" i="8"/>
  <c r="F427" i="8"/>
  <c r="G427" i="8"/>
  <c r="H427" i="8"/>
  <c r="I427" i="8"/>
  <c r="J427" i="8"/>
  <c r="K427" i="8"/>
  <c r="L427" i="8"/>
  <c r="M427" i="8"/>
  <c r="O427" i="8"/>
  <c r="P427" i="8"/>
  <c r="Q427" i="8"/>
  <c r="R427" i="8"/>
  <c r="T427" i="8" s="1"/>
  <c r="S427" i="8"/>
  <c r="C428" i="8"/>
  <c r="D428" i="8"/>
  <c r="E428" i="8"/>
  <c r="F428" i="8"/>
  <c r="G428" i="8"/>
  <c r="H428" i="8"/>
  <c r="I428" i="8"/>
  <c r="J428" i="8"/>
  <c r="K428" i="8"/>
  <c r="L428" i="8"/>
  <c r="M428" i="8"/>
  <c r="O428" i="8"/>
  <c r="P428" i="8"/>
  <c r="Q428" i="8"/>
  <c r="S428" i="8" s="1"/>
  <c r="R428" i="8"/>
  <c r="T428" i="8"/>
  <c r="C429" i="8"/>
  <c r="D429" i="8"/>
  <c r="E429" i="8"/>
  <c r="F429" i="8"/>
  <c r="G429" i="8"/>
  <c r="H429" i="8"/>
  <c r="I429" i="8"/>
  <c r="J429" i="8"/>
  <c r="K429" i="8"/>
  <c r="L429" i="8"/>
  <c r="M429" i="8"/>
  <c r="O429" i="8"/>
  <c r="P429" i="8"/>
  <c r="T429" i="8" s="1"/>
  <c r="Q429" i="8"/>
  <c r="R429" i="8"/>
  <c r="S429" i="8"/>
  <c r="C430" i="8"/>
  <c r="D430" i="8"/>
  <c r="E430" i="8"/>
  <c r="F430" i="8"/>
  <c r="G430" i="8"/>
  <c r="H430" i="8"/>
  <c r="I430" i="8"/>
  <c r="J430" i="8"/>
  <c r="K430" i="8"/>
  <c r="L430" i="8"/>
  <c r="M430" i="8"/>
  <c r="O430" i="8"/>
  <c r="P430" i="8"/>
  <c r="Q430" i="8"/>
  <c r="R430" i="8"/>
  <c r="S430" i="8"/>
  <c r="T430" i="8"/>
  <c r="C431" i="8"/>
  <c r="D431" i="8"/>
  <c r="E431" i="8"/>
  <c r="M431" i="8" s="1"/>
  <c r="F431" i="8"/>
  <c r="G431" i="8"/>
  <c r="H431" i="8"/>
  <c r="I431" i="8"/>
  <c r="J431" i="8"/>
  <c r="K431" i="8"/>
  <c r="L431" i="8"/>
  <c r="O431" i="8"/>
  <c r="P431" i="8"/>
  <c r="Q431" i="8"/>
  <c r="R431" i="8"/>
  <c r="T431" i="8" s="1"/>
  <c r="S431" i="8"/>
  <c r="C432" i="8"/>
  <c r="D432" i="8"/>
  <c r="E432" i="8"/>
  <c r="F432" i="8"/>
  <c r="G432" i="8"/>
  <c r="H432" i="8"/>
  <c r="I432" i="8"/>
  <c r="J432" i="8"/>
  <c r="K432" i="8"/>
  <c r="L432" i="8"/>
  <c r="M432" i="8"/>
  <c r="O432" i="8"/>
  <c r="P432" i="8"/>
  <c r="Q432" i="8"/>
  <c r="S432" i="8" s="1"/>
  <c r="R432" i="8"/>
  <c r="T432" i="8"/>
  <c r="C433" i="8"/>
  <c r="D433" i="8"/>
  <c r="E433" i="8"/>
  <c r="F433" i="8"/>
  <c r="G433" i="8"/>
  <c r="H433" i="8"/>
  <c r="I433" i="8"/>
  <c r="J433" i="8"/>
  <c r="K433" i="8"/>
  <c r="L433" i="8"/>
  <c r="M433" i="8"/>
  <c r="O433" i="8"/>
  <c r="P433" i="8"/>
  <c r="Q433" i="8"/>
  <c r="R433" i="8"/>
  <c r="S433" i="8"/>
  <c r="T433" i="8"/>
  <c r="C434" i="8"/>
  <c r="D434" i="8"/>
  <c r="E434" i="8"/>
  <c r="F434" i="8"/>
  <c r="G434" i="8"/>
  <c r="H434" i="8"/>
  <c r="I434" i="8"/>
  <c r="J434" i="8"/>
  <c r="K434" i="8"/>
  <c r="L434" i="8"/>
  <c r="M434" i="8"/>
  <c r="O434" i="8"/>
  <c r="P434" i="8"/>
  <c r="Q434" i="8"/>
  <c r="R434" i="8"/>
  <c r="S434" i="8"/>
  <c r="T434" i="8"/>
  <c r="C435" i="8"/>
  <c r="D435" i="8"/>
  <c r="E435" i="8"/>
  <c r="F435" i="8"/>
  <c r="G435" i="8"/>
  <c r="H435" i="8"/>
  <c r="I435" i="8"/>
  <c r="J435" i="8"/>
  <c r="K435" i="8"/>
  <c r="L435" i="8"/>
  <c r="M435" i="8"/>
  <c r="O435" i="8"/>
  <c r="P435" i="8"/>
  <c r="Q435" i="8"/>
  <c r="R435" i="8"/>
  <c r="T435" i="8" s="1"/>
  <c r="S435" i="8"/>
  <c r="C436" i="8"/>
  <c r="D436" i="8"/>
  <c r="E436" i="8"/>
  <c r="F436" i="8"/>
  <c r="G436" i="8"/>
  <c r="H436" i="8"/>
  <c r="I436" i="8"/>
  <c r="J436" i="8"/>
  <c r="K436" i="8"/>
  <c r="L436" i="8"/>
  <c r="M436" i="8"/>
  <c r="O436" i="8"/>
  <c r="P436" i="8"/>
  <c r="Q436" i="8"/>
  <c r="S436" i="8" s="1"/>
  <c r="R436" i="8"/>
  <c r="T436" i="8"/>
  <c r="C437" i="8"/>
  <c r="D437" i="8"/>
  <c r="E437" i="8"/>
  <c r="F437" i="8"/>
  <c r="G437" i="8"/>
  <c r="H437" i="8"/>
  <c r="I437" i="8"/>
  <c r="J437" i="8"/>
  <c r="K437" i="8"/>
  <c r="L437" i="8"/>
  <c r="M437" i="8"/>
  <c r="O437" i="8"/>
  <c r="P437" i="8"/>
  <c r="T437" i="8" s="1"/>
  <c r="Q437" i="8"/>
  <c r="R437" i="8"/>
  <c r="S437" i="8"/>
  <c r="C438" i="8"/>
  <c r="D438" i="8"/>
  <c r="E438" i="8"/>
  <c r="F438" i="8"/>
  <c r="G438" i="8"/>
  <c r="H438" i="8"/>
  <c r="I438" i="8"/>
  <c r="J438" i="8"/>
  <c r="K438" i="8"/>
  <c r="L438" i="8"/>
  <c r="M438" i="8"/>
  <c r="O438" i="8"/>
  <c r="P438" i="8"/>
  <c r="Q438" i="8"/>
  <c r="R438" i="8"/>
  <c r="S438" i="8"/>
  <c r="T438" i="8"/>
  <c r="C439" i="8"/>
  <c r="D439" i="8"/>
  <c r="E439" i="8"/>
  <c r="M439" i="8" s="1"/>
  <c r="F439" i="8"/>
  <c r="G439" i="8"/>
  <c r="H439" i="8"/>
  <c r="I439" i="8"/>
  <c r="J439" i="8"/>
  <c r="K439" i="8"/>
  <c r="L439" i="8"/>
  <c r="O439" i="8"/>
  <c r="P439" i="8"/>
  <c r="Q439" i="8"/>
  <c r="R439" i="8"/>
  <c r="T439" i="8" s="1"/>
  <c r="S439" i="8"/>
  <c r="C440" i="8"/>
  <c r="D440" i="8"/>
  <c r="E440" i="8"/>
  <c r="F440" i="8"/>
  <c r="G440" i="8"/>
  <c r="H440" i="8"/>
  <c r="I440" i="8"/>
  <c r="J440" i="8"/>
  <c r="K440" i="8"/>
  <c r="L440" i="8"/>
  <c r="M440" i="8"/>
  <c r="O440" i="8"/>
  <c r="P440" i="8"/>
  <c r="Q440" i="8"/>
  <c r="S440" i="8" s="1"/>
  <c r="R440" i="8"/>
  <c r="T440" i="8"/>
  <c r="C441" i="8"/>
  <c r="D441" i="8"/>
  <c r="E441" i="8"/>
  <c r="F441" i="8"/>
  <c r="G441" i="8"/>
  <c r="H441" i="8"/>
  <c r="I441" i="8"/>
  <c r="J441" i="8"/>
  <c r="K441" i="8"/>
  <c r="L441" i="8"/>
  <c r="M441" i="8"/>
  <c r="O441" i="8"/>
  <c r="P441" i="8"/>
  <c r="Q441" i="8"/>
  <c r="R441" i="8"/>
  <c r="S441" i="8"/>
  <c r="T441" i="8"/>
  <c r="C442" i="8"/>
  <c r="D442" i="8"/>
  <c r="E442" i="8"/>
  <c r="F442" i="8"/>
  <c r="G442" i="8"/>
  <c r="H442" i="8"/>
  <c r="I442" i="8"/>
  <c r="J442" i="8"/>
  <c r="K442" i="8"/>
  <c r="L442" i="8"/>
  <c r="M442" i="8"/>
  <c r="O442" i="8"/>
  <c r="P442" i="8"/>
  <c r="Q442" i="8"/>
  <c r="R442" i="8"/>
  <c r="T442" i="8" s="1"/>
  <c r="S442" i="8"/>
  <c r="C443" i="8"/>
  <c r="D443" i="8"/>
  <c r="E443" i="8"/>
  <c r="F443" i="8"/>
  <c r="G443" i="8"/>
  <c r="H443" i="8"/>
  <c r="I443" i="8"/>
  <c r="J443" i="8"/>
  <c r="K443" i="8"/>
  <c r="L443" i="8"/>
  <c r="M443" i="8"/>
  <c r="O443" i="8"/>
  <c r="P443" i="8"/>
  <c r="Q443" i="8"/>
  <c r="R443" i="8"/>
  <c r="T443" i="8" s="1"/>
  <c r="S443" i="8"/>
  <c r="C444" i="8"/>
  <c r="D444" i="8"/>
  <c r="L444" i="8" s="1"/>
  <c r="E444" i="8"/>
  <c r="F444" i="8"/>
  <c r="G444" i="8"/>
  <c r="H444" i="8"/>
  <c r="I444" i="8"/>
  <c r="J444" i="8"/>
  <c r="K444" i="8"/>
  <c r="M444" i="8"/>
  <c r="O444" i="8"/>
  <c r="S444" i="8" s="1"/>
  <c r="P444" i="8"/>
  <c r="Q444" i="8"/>
  <c r="R444" i="8"/>
  <c r="T444" i="8"/>
  <c r="C445" i="8"/>
  <c r="D445" i="8"/>
  <c r="E445" i="8"/>
  <c r="F445" i="8"/>
  <c r="G445" i="8"/>
  <c r="H445" i="8"/>
  <c r="I445" i="8"/>
  <c r="J445" i="8"/>
  <c r="K445" i="8"/>
  <c r="L445" i="8"/>
  <c r="M445" i="8"/>
  <c r="O445" i="8"/>
  <c r="P445" i="8"/>
  <c r="T445" i="8" s="1"/>
  <c r="Q445" i="8"/>
  <c r="R445" i="8"/>
  <c r="S445" i="8"/>
  <c r="C446" i="8"/>
  <c r="D446" i="8"/>
  <c r="E446" i="8"/>
  <c r="F446" i="8"/>
  <c r="G446" i="8"/>
  <c r="H446" i="8"/>
  <c r="I446" i="8"/>
  <c r="J446" i="8"/>
  <c r="K446" i="8"/>
  <c r="L446" i="8"/>
  <c r="M446" i="8"/>
  <c r="O446" i="8"/>
  <c r="P446" i="8"/>
  <c r="Q446" i="8"/>
  <c r="R446" i="8"/>
  <c r="S446" i="8"/>
  <c r="T446" i="8"/>
  <c r="C447" i="8"/>
  <c r="D447" i="8"/>
  <c r="E447" i="8"/>
  <c r="M447" i="8" s="1"/>
  <c r="F447" i="8"/>
  <c r="G447" i="8"/>
  <c r="H447" i="8"/>
  <c r="I447" i="8"/>
  <c r="J447" i="8"/>
  <c r="K447" i="8"/>
  <c r="L447" i="8"/>
  <c r="O447" i="8"/>
  <c r="P447" i="8"/>
  <c r="Q447" i="8"/>
  <c r="R447" i="8"/>
  <c r="T447" i="8" s="1"/>
  <c r="S447" i="8"/>
  <c r="C448" i="8"/>
  <c r="D448" i="8"/>
  <c r="L448" i="8" s="1"/>
  <c r="E448" i="8"/>
  <c r="F448" i="8"/>
  <c r="G448" i="8"/>
  <c r="H448" i="8"/>
  <c r="I448" i="8"/>
  <c r="J448" i="8"/>
  <c r="K448" i="8"/>
  <c r="M448" i="8"/>
  <c r="O448" i="8"/>
  <c r="P448" i="8"/>
  <c r="Q448" i="8"/>
  <c r="S448" i="8" s="1"/>
  <c r="R448" i="8"/>
  <c r="T448" i="8"/>
  <c r="C449" i="8"/>
  <c r="D449" i="8"/>
  <c r="E449" i="8"/>
  <c r="F449" i="8"/>
  <c r="G449" i="8"/>
  <c r="H449" i="8"/>
  <c r="I449" i="8"/>
  <c r="J449" i="8"/>
  <c r="K449" i="8"/>
  <c r="L449" i="8"/>
  <c r="M449" i="8"/>
  <c r="O449" i="8"/>
  <c r="P449" i="8"/>
  <c r="T449" i="8" s="1"/>
  <c r="Q449" i="8"/>
  <c r="R449" i="8"/>
  <c r="S449" i="8"/>
  <c r="C450" i="8"/>
  <c r="D450" i="8"/>
  <c r="E450" i="8"/>
  <c r="F450" i="8"/>
  <c r="G450" i="8"/>
  <c r="H450" i="8"/>
  <c r="I450" i="8"/>
  <c r="J450" i="8"/>
  <c r="K450" i="8"/>
  <c r="L450" i="8"/>
  <c r="M450" i="8"/>
  <c r="O450" i="8"/>
  <c r="P450" i="8"/>
  <c r="Q450" i="8"/>
  <c r="R450" i="8"/>
  <c r="S450" i="8"/>
  <c r="T450" i="8"/>
  <c r="C451" i="8"/>
  <c r="D451" i="8"/>
  <c r="E451" i="8"/>
  <c r="M451" i="8" s="1"/>
  <c r="F451" i="8"/>
  <c r="G451" i="8"/>
  <c r="H451" i="8"/>
  <c r="I451" i="8"/>
  <c r="J451" i="8"/>
  <c r="K451" i="8"/>
  <c r="L451" i="8"/>
  <c r="O451" i="8"/>
  <c r="P451" i="8"/>
  <c r="Q451" i="8"/>
  <c r="R451" i="8"/>
  <c r="T451" i="8" s="1"/>
  <c r="S451" i="8"/>
  <c r="C452" i="8"/>
  <c r="D452" i="8"/>
  <c r="L452" i="8" s="1"/>
  <c r="E452" i="8"/>
  <c r="F452" i="8"/>
  <c r="G452" i="8"/>
  <c r="H452" i="8"/>
  <c r="I452" i="8"/>
  <c r="J452" i="8"/>
  <c r="K452" i="8"/>
  <c r="M452" i="8"/>
  <c r="O452" i="8"/>
  <c r="S452" i="8" s="1"/>
  <c r="P452" i="8"/>
  <c r="Q452" i="8"/>
  <c r="R452" i="8"/>
  <c r="T452" i="8"/>
  <c r="C453" i="8"/>
  <c r="D453" i="8"/>
  <c r="E453" i="8"/>
  <c r="F453" i="8"/>
  <c r="G453" i="8"/>
  <c r="H453" i="8"/>
  <c r="I453" i="8"/>
  <c r="J453" i="8"/>
  <c r="K453" i="8"/>
  <c r="L453" i="8"/>
  <c r="M453" i="8"/>
  <c r="O453" i="8"/>
  <c r="P453" i="8"/>
  <c r="T453" i="8" s="1"/>
  <c r="Q453" i="8"/>
  <c r="R453" i="8"/>
  <c r="S453" i="8"/>
  <c r="C454" i="8"/>
  <c r="D454" i="8"/>
  <c r="E454" i="8"/>
  <c r="F454" i="8"/>
  <c r="G454" i="8"/>
  <c r="H454" i="8"/>
  <c r="I454" i="8"/>
  <c r="J454" i="8"/>
  <c r="K454" i="8"/>
  <c r="L454" i="8"/>
  <c r="M454" i="8"/>
  <c r="O454" i="8"/>
  <c r="P454" i="8"/>
  <c r="Q454" i="8"/>
  <c r="R454" i="8"/>
  <c r="S454" i="8"/>
  <c r="T454" i="8"/>
  <c r="C455" i="8"/>
  <c r="D455" i="8"/>
  <c r="E455" i="8"/>
  <c r="M455" i="8" s="1"/>
  <c r="F455" i="8"/>
  <c r="G455" i="8"/>
  <c r="H455" i="8"/>
  <c r="I455" i="8"/>
  <c r="J455" i="8"/>
  <c r="K455" i="8"/>
  <c r="L455" i="8"/>
  <c r="O455" i="8"/>
  <c r="P455" i="8"/>
  <c r="Q455" i="8"/>
  <c r="R455" i="8"/>
  <c r="T455" i="8" s="1"/>
  <c r="S455" i="8"/>
  <c r="U458" i="2"/>
  <c r="V458" i="2"/>
  <c r="W458" i="2"/>
  <c r="X458" i="2"/>
  <c r="Y458" i="2"/>
  <c r="Z458" i="2"/>
  <c r="AB458" i="2"/>
  <c r="AC458" i="2"/>
  <c r="U459" i="2"/>
  <c r="V459" i="2"/>
  <c r="W459" i="2"/>
  <c r="AC459" i="2" s="1"/>
  <c r="X459" i="2"/>
  <c r="Y459" i="2"/>
  <c r="Z459" i="2"/>
  <c r="AA459" i="2"/>
  <c r="AB459" i="2"/>
  <c r="U460" i="2"/>
  <c r="V460" i="2"/>
  <c r="AB460" i="2" s="1"/>
  <c r="W460" i="2"/>
  <c r="AC460" i="2" s="1"/>
  <c r="X460" i="2"/>
  <c r="Y460" i="2"/>
  <c r="Z460" i="2"/>
  <c r="AA460" i="2"/>
  <c r="U461" i="2"/>
  <c r="AA461" i="2" s="1"/>
  <c r="V461" i="2"/>
  <c r="W461" i="2"/>
  <c r="X461" i="2"/>
  <c r="Y461" i="2"/>
  <c r="Z461" i="2"/>
  <c r="AC461" i="2"/>
  <c r="U462" i="2"/>
  <c r="AA462" i="2" s="1"/>
  <c r="V462" i="2"/>
  <c r="W462" i="2"/>
  <c r="X462" i="2"/>
  <c r="Y462" i="2"/>
  <c r="Z462" i="2"/>
  <c r="AB462" i="2"/>
  <c r="AC462" i="2"/>
  <c r="U463" i="2"/>
  <c r="V463" i="2"/>
  <c r="W463" i="2"/>
  <c r="AC463" i="2" s="1"/>
  <c r="X463" i="2"/>
  <c r="Y463" i="2"/>
  <c r="Z463" i="2"/>
  <c r="AA463" i="2"/>
  <c r="AB463" i="2"/>
  <c r="U464" i="2"/>
  <c r="V464" i="2"/>
  <c r="AB464" i="2" s="1"/>
  <c r="W464" i="2"/>
  <c r="X464" i="2"/>
  <c r="Y464" i="2"/>
  <c r="Z464" i="2"/>
  <c r="AA464" i="2"/>
  <c r="U465" i="2"/>
  <c r="AA465" i="2" s="1"/>
  <c r="V465" i="2"/>
  <c r="W465" i="2"/>
  <c r="X465" i="2"/>
  <c r="Y465" i="2"/>
  <c r="Z465" i="2"/>
  <c r="AC465" i="2"/>
  <c r="U466" i="2"/>
  <c r="V466" i="2"/>
  <c r="W466" i="2"/>
  <c r="X466" i="2"/>
  <c r="Y466" i="2"/>
  <c r="Z466" i="2"/>
  <c r="AB466" i="2"/>
  <c r="AC466" i="2"/>
  <c r="U467" i="2"/>
  <c r="V467" i="2"/>
  <c r="W467" i="2"/>
  <c r="AC467" i="2" s="1"/>
  <c r="X467" i="2"/>
  <c r="Y467" i="2"/>
  <c r="Z467" i="2"/>
  <c r="AA467" i="2"/>
  <c r="AB467" i="2"/>
  <c r="U468" i="2"/>
  <c r="V468" i="2"/>
  <c r="AB468" i="2" s="1"/>
  <c r="W468" i="2"/>
  <c r="X468" i="2"/>
  <c r="Y468" i="2"/>
  <c r="Z468" i="2"/>
  <c r="AA468" i="2"/>
  <c r="U469" i="2"/>
  <c r="AA469" i="2" s="1"/>
  <c r="V469" i="2"/>
  <c r="W469" i="2"/>
  <c r="X469" i="2"/>
  <c r="Y469" i="2"/>
  <c r="Z469" i="2"/>
  <c r="AC469" i="2"/>
  <c r="U470" i="2"/>
  <c r="V470" i="2"/>
  <c r="W470" i="2"/>
  <c r="X470" i="2"/>
  <c r="Y470" i="2"/>
  <c r="Z470" i="2"/>
  <c r="AB470" i="2"/>
  <c r="AC470" i="2"/>
  <c r="U471" i="2"/>
  <c r="V471" i="2"/>
  <c r="W471" i="2"/>
  <c r="AC471" i="2" s="1"/>
  <c r="X471" i="2"/>
  <c r="Y471" i="2"/>
  <c r="Z471" i="2"/>
  <c r="AA471" i="2"/>
  <c r="AB471" i="2"/>
  <c r="U472" i="2"/>
  <c r="V472" i="2"/>
  <c r="AB472" i="2" s="1"/>
  <c r="W472" i="2"/>
  <c r="X472" i="2"/>
  <c r="Y472" i="2"/>
  <c r="Z472" i="2"/>
  <c r="AA472" i="2"/>
  <c r="U473" i="2"/>
  <c r="AA473" i="2" s="1"/>
  <c r="V473" i="2"/>
  <c r="W473" i="2"/>
  <c r="X473" i="2"/>
  <c r="Y473" i="2"/>
  <c r="Z473" i="2"/>
  <c r="AC473" i="2"/>
  <c r="U474" i="2"/>
  <c r="V474" i="2"/>
  <c r="W474" i="2"/>
  <c r="X474" i="2"/>
  <c r="Y474" i="2"/>
  <c r="Z474" i="2"/>
  <c r="AB474" i="2"/>
  <c r="AC474" i="2"/>
  <c r="U475" i="2"/>
  <c r="V475" i="2"/>
  <c r="W475" i="2"/>
  <c r="AC475" i="2" s="1"/>
  <c r="X475" i="2"/>
  <c r="Y475" i="2"/>
  <c r="Z475" i="2"/>
  <c r="AA475" i="2"/>
  <c r="AB475" i="2"/>
  <c r="U476" i="2"/>
  <c r="V476" i="2"/>
  <c r="AB476" i="2" s="1"/>
  <c r="W476" i="2"/>
  <c r="X476" i="2"/>
  <c r="Y476" i="2"/>
  <c r="Z476" i="2"/>
  <c r="AA476" i="2"/>
  <c r="U477" i="2"/>
  <c r="AA477" i="2" s="1"/>
  <c r="V477" i="2"/>
  <c r="W477" i="2"/>
  <c r="X477" i="2"/>
  <c r="Y477" i="2"/>
  <c r="Z477" i="2"/>
  <c r="AC477" i="2"/>
  <c r="U478" i="2"/>
  <c r="V478" i="2"/>
  <c r="W478" i="2"/>
  <c r="X478" i="2"/>
  <c r="Y478" i="2"/>
  <c r="Z478" i="2"/>
  <c r="AB478" i="2"/>
  <c r="AC478" i="2"/>
  <c r="U479" i="2"/>
  <c r="V479" i="2"/>
  <c r="W479" i="2"/>
  <c r="AC479" i="2" s="1"/>
  <c r="X479" i="2"/>
  <c r="Y479" i="2"/>
  <c r="Z479" i="2"/>
  <c r="AA479" i="2"/>
  <c r="AB479" i="2"/>
  <c r="U480" i="2"/>
  <c r="V480" i="2"/>
  <c r="AB480" i="2" s="1"/>
  <c r="W480" i="2"/>
  <c r="X480" i="2"/>
  <c r="Y480" i="2"/>
  <c r="Z480" i="2"/>
  <c r="AA480" i="2"/>
  <c r="U481" i="2"/>
  <c r="AA481" i="2" s="1"/>
  <c r="V481" i="2"/>
  <c r="W481" i="2"/>
  <c r="X481" i="2"/>
  <c r="Y481" i="2"/>
  <c r="Z481" i="2"/>
  <c r="AC481" i="2"/>
  <c r="U482" i="2"/>
  <c r="V482" i="2"/>
  <c r="W482" i="2"/>
  <c r="X482" i="2"/>
  <c r="Y482" i="2"/>
  <c r="Z482" i="2"/>
  <c r="AB482" i="2"/>
  <c r="AC482" i="2"/>
  <c r="U483" i="2"/>
  <c r="V483" i="2"/>
  <c r="W483" i="2"/>
  <c r="AC483" i="2" s="1"/>
  <c r="X483" i="2"/>
  <c r="Y483" i="2"/>
  <c r="Z483" i="2"/>
  <c r="AA483" i="2"/>
  <c r="AB483" i="2"/>
  <c r="U484" i="2"/>
  <c r="V484" i="2"/>
  <c r="AB484" i="2" s="1"/>
  <c r="W484" i="2"/>
  <c r="X484" i="2"/>
  <c r="Y484" i="2"/>
  <c r="Z484" i="2"/>
  <c r="AA484" i="2"/>
  <c r="U485" i="2"/>
  <c r="AA485" i="2" s="1"/>
  <c r="V485" i="2"/>
  <c r="W485" i="2"/>
  <c r="X485" i="2"/>
  <c r="Y485" i="2"/>
  <c r="Z485" i="2"/>
  <c r="AC485" i="2"/>
  <c r="U486" i="2"/>
  <c r="V486" i="2"/>
  <c r="W486" i="2"/>
  <c r="X486" i="2"/>
  <c r="Y486" i="2"/>
  <c r="Z486" i="2"/>
  <c r="AB486" i="2"/>
  <c r="AC486" i="2"/>
  <c r="U487" i="2"/>
  <c r="V487" i="2"/>
  <c r="W487" i="2"/>
  <c r="AC487" i="2" s="1"/>
  <c r="X487" i="2"/>
  <c r="Y487" i="2"/>
  <c r="Z487" i="2"/>
  <c r="AA487" i="2"/>
  <c r="AB487" i="2"/>
  <c r="U488" i="2"/>
  <c r="V488" i="2"/>
  <c r="AB488" i="2" s="1"/>
  <c r="W488" i="2"/>
  <c r="X488" i="2"/>
  <c r="Y488" i="2"/>
  <c r="Z488" i="2"/>
  <c r="AA488" i="2"/>
  <c r="U489" i="2"/>
  <c r="AA489" i="2" s="1"/>
  <c r="V489" i="2"/>
  <c r="W489" i="2"/>
  <c r="X489" i="2"/>
  <c r="Y489" i="2"/>
  <c r="Z489" i="2"/>
  <c r="AC489" i="2"/>
  <c r="U490" i="2"/>
  <c r="V490" i="2"/>
  <c r="W490" i="2"/>
  <c r="X490" i="2"/>
  <c r="Y490" i="2"/>
  <c r="Z490" i="2"/>
  <c r="AB490" i="2"/>
  <c r="AC490" i="2"/>
  <c r="U491" i="2"/>
  <c r="V491" i="2"/>
  <c r="W491" i="2"/>
  <c r="AC491" i="2" s="1"/>
  <c r="X491" i="2"/>
  <c r="Y491" i="2"/>
  <c r="Z491" i="2"/>
  <c r="AA491" i="2"/>
  <c r="AB491" i="2"/>
  <c r="U492" i="2"/>
  <c r="V492" i="2"/>
  <c r="AB492" i="2" s="1"/>
  <c r="W492" i="2"/>
  <c r="X492" i="2"/>
  <c r="Y492" i="2"/>
  <c r="Z492" i="2"/>
  <c r="AA492" i="2"/>
  <c r="U493" i="2"/>
  <c r="AA493" i="2" s="1"/>
  <c r="V493" i="2"/>
  <c r="W493" i="2"/>
  <c r="X493" i="2"/>
  <c r="Y493" i="2"/>
  <c r="Z493" i="2"/>
  <c r="AC493" i="2"/>
  <c r="U494" i="2"/>
  <c r="V494" i="2"/>
  <c r="W494" i="2"/>
  <c r="X494" i="2"/>
  <c r="Y494" i="2"/>
  <c r="Z494" i="2"/>
  <c r="AB494" i="2"/>
  <c r="AC494" i="2"/>
  <c r="U495" i="2"/>
  <c r="V495" i="2"/>
  <c r="W495" i="2"/>
  <c r="AC495" i="2" s="1"/>
  <c r="X495" i="2"/>
  <c r="Y495" i="2"/>
  <c r="Z495" i="2"/>
  <c r="AA495" i="2"/>
  <c r="AB495" i="2"/>
  <c r="U496" i="2"/>
  <c r="V496" i="2"/>
  <c r="AB496" i="2" s="1"/>
  <c r="W496" i="2"/>
  <c r="X496" i="2"/>
  <c r="Y496" i="2"/>
  <c r="Z496" i="2"/>
  <c r="AA496" i="2"/>
  <c r="U497" i="2"/>
  <c r="AA497" i="2" s="1"/>
  <c r="V497" i="2"/>
  <c r="W497" i="2"/>
  <c r="X497" i="2"/>
  <c r="Y497" i="2"/>
  <c r="Z497" i="2"/>
  <c r="AC497" i="2"/>
  <c r="U498" i="2"/>
  <c r="V498" i="2"/>
  <c r="W498" i="2"/>
  <c r="X498" i="2"/>
  <c r="Y498" i="2"/>
  <c r="Z498" i="2"/>
  <c r="AB498" i="2"/>
  <c r="AC498" i="2"/>
  <c r="U499" i="2"/>
  <c r="V499" i="2"/>
  <c r="W499" i="2"/>
  <c r="AC499" i="2" s="1"/>
  <c r="X499" i="2"/>
  <c r="Y499" i="2"/>
  <c r="Z499" i="2"/>
  <c r="AA499" i="2"/>
  <c r="AB499" i="2"/>
  <c r="U500" i="2"/>
  <c r="V500" i="2"/>
  <c r="AB500" i="2" s="1"/>
  <c r="W500" i="2"/>
  <c r="X500" i="2"/>
  <c r="Y500" i="2"/>
  <c r="Z500" i="2"/>
  <c r="AA500" i="2"/>
  <c r="U501" i="2"/>
  <c r="AA501" i="2" s="1"/>
  <c r="V501" i="2"/>
  <c r="W501" i="2"/>
  <c r="X501" i="2"/>
  <c r="Y501" i="2"/>
  <c r="Z501" i="2"/>
  <c r="AC501" i="2"/>
  <c r="U502" i="2"/>
  <c r="V502" i="2"/>
  <c r="W502" i="2"/>
  <c r="X502" i="2"/>
  <c r="Y502" i="2"/>
  <c r="Z502" i="2"/>
  <c r="AB502" i="2"/>
  <c r="AC502" i="2"/>
  <c r="U503" i="2"/>
  <c r="V503" i="2"/>
  <c r="W503" i="2"/>
  <c r="AC503" i="2" s="1"/>
  <c r="X503" i="2"/>
  <c r="Y503" i="2"/>
  <c r="Z503" i="2"/>
  <c r="AA503" i="2"/>
  <c r="AB503" i="2"/>
  <c r="U504" i="2"/>
  <c r="V504" i="2"/>
  <c r="AB504" i="2" s="1"/>
  <c r="W504" i="2"/>
  <c r="X504" i="2"/>
  <c r="Y504" i="2"/>
  <c r="Z504" i="2"/>
  <c r="AA504" i="2"/>
  <c r="U505" i="2"/>
  <c r="AA505" i="2" s="1"/>
  <c r="V505" i="2"/>
  <c r="W505" i="2"/>
  <c r="X505" i="2"/>
  <c r="Y505" i="2"/>
  <c r="Z505" i="2"/>
  <c r="AC505" i="2"/>
  <c r="U506" i="2"/>
  <c r="V506" i="2"/>
  <c r="W506" i="2"/>
  <c r="X506" i="2"/>
  <c r="Y506" i="2"/>
  <c r="Z506" i="2"/>
  <c r="AB506" i="2"/>
  <c r="AC506" i="2"/>
  <c r="U507" i="2"/>
  <c r="V507" i="2"/>
  <c r="W507" i="2"/>
  <c r="AC507" i="2" s="1"/>
  <c r="X507" i="2"/>
  <c r="Y507" i="2"/>
  <c r="Z507" i="2"/>
  <c r="AA507" i="2"/>
  <c r="AB507" i="2"/>
  <c r="U508" i="2"/>
  <c r="V508" i="2"/>
  <c r="AB508" i="2" s="1"/>
  <c r="W508" i="2"/>
  <c r="X508" i="2"/>
  <c r="Y508" i="2"/>
  <c r="Z508" i="2"/>
  <c r="AA508" i="2"/>
  <c r="U509" i="2"/>
  <c r="AA509" i="2" s="1"/>
  <c r="V509" i="2"/>
  <c r="W509" i="2"/>
  <c r="X509" i="2"/>
  <c r="Y509" i="2"/>
  <c r="Z509" i="2"/>
  <c r="AC509" i="2"/>
  <c r="U510" i="2"/>
  <c r="V510" i="2"/>
  <c r="W510" i="2"/>
  <c r="X510" i="2"/>
  <c r="Y510" i="2"/>
  <c r="Z510" i="2"/>
  <c r="AB510" i="2"/>
  <c r="AC510" i="2"/>
  <c r="U511" i="2"/>
  <c r="V511" i="2"/>
  <c r="W511" i="2"/>
  <c r="AC511" i="2" s="1"/>
  <c r="X511" i="2"/>
  <c r="Y511" i="2"/>
  <c r="Z511" i="2"/>
  <c r="AA511" i="2"/>
  <c r="AB511" i="2"/>
  <c r="U512" i="2"/>
  <c r="V512" i="2"/>
  <c r="AB512" i="2" s="1"/>
  <c r="W512" i="2"/>
  <c r="X512" i="2"/>
  <c r="Y512" i="2"/>
  <c r="Z512" i="2"/>
  <c r="AA512" i="2"/>
  <c r="U513" i="2"/>
  <c r="AA513" i="2" s="1"/>
  <c r="V513" i="2"/>
  <c r="W513" i="2"/>
  <c r="X513" i="2"/>
  <c r="Y513" i="2"/>
  <c r="Z513" i="2"/>
  <c r="AC513" i="2"/>
  <c r="U514" i="2"/>
  <c r="V514" i="2"/>
  <c r="W514" i="2"/>
  <c r="X514" i="2"/>
  <c r="Y514" i="2"/>
  <c r="Z514" i="2"/>
  <c r="AB514" i="2"/>
  <c r="AC514" i="2"/>
  <c r="U515" i="2"/>
  <c r="V515" i="2"/>
  <c r="W515" i="2"/>
  <c r="AC515" i="2" s="1"/>
  <c r="X515" i="2"/>
  <c r="Y515" i="2"/>
  <c r="Z515" i="2"/>
  <c r="AA515" i="2"/>
  <c r="AB515" i="2"/>
  <c r="U516" i="2"/>
  <c r="V516" i="2"/>
  <c r="AB516" i="2" s="1"/>
  <c r="W516" i="2"/>
  <c r="X516" i="2"/>
  <c r="Y516" i="2"/>
  <c r="Z516" i="2"/>
  <c r="AA516" i="2"/>
  <c r="U517" i="2"/>
  <c r="AA517" i="2" s="1"/>
  <c r="V517" i="2"/>
  <c r="W517" i="2"/>
  <c r="X517" i="2"/>
  <c r="Y517" i="2"/>
  <c r="Z517" i="2"/>
  <c r="AC517" i="2"/>
  <c r="U518" i="2"/>
  <c r="V518" i="2"/>
  <c r="W518" i="2"/>
  <c r="X518" i="2"/>
  <c r="Y518" i="2"/>
  <c r="Z518" i="2"/>
  <c r="AB518" i="2"/>
  <c r="AC518" i="2"/>
  <c r="U519" i="2"/>
  <c r="V519" i="2"/>
  <c r="W519" i="2"/>
  <c r="AC519" i="2" s="1"/>
  <c r="X519" i="2"/>
  <c r="Y519" i="2"/>
  <c r="Z519" i="2"/>
  <c r="AA519" i="2"/>
  <c r="AB519" i="2"/>
  <c r="U520" i="2"/>
  <c r="V520" i="2"/>
  <c r="AB520" i="2" s="1"/>
  <c r="W520" i="2"/>
  <c r="X520" i="2"/>
  <c r="Y520" i="2"/>
  <c r="Z520" i="2"/>
  <c r="AA520" i="2"/>
  <c r="U521" i="2"/>
  <c r="AA521" i="2" s="1"/>
  <c r="V521" i="2"/>
  <c r="W521" i="2"/>
  <c r="X521" i="2"/>
  <c r="Y521" i="2"/>
  <c r="Z521" i="2"/>
  <c r="AC521" i="2"/>
  <c r="U522" i="2"/>
  <c r="V522" i="2"/>
  <c r="W522" i="2"/>
  <c r="X522" i="2"/>
  <c r="Y522" i="2"/>
  <c r="Z522" i="2"/>
  <c r="AB522" i="2"/>
  <c r="AC522" i="2"/>
  <c r="U523" i="2"/>
  <c r="V523" i="2"/>
  <c r="W523" i="2"/>
  <c r="AC523" i="2" s="1"/>
  <c r="X523" i="2"/>
  <c r="Y523" i="2"/>
  <c r="Z523" i="2"/>
  <c r="AA523" i="2"/>
  <c r="AB523" i="2"/>
  <c r="U524" i="2"/>
  <c r="V524" i="2"/>
  <c r="AB524" i="2" s="1"/>
  <c r="W524" i="2"/>
  <c r="X524" i="2"/>
  <c r="Y524" i="2"/>
  <c r="Z524" i="2"/>
  <c r="AA524" i="2"/>
  <c r="U525" i="2"/>
  <c r="AA525" i="2" s="1"/>
  <c r="V525" i="2"/>
  <c r="W525" i="2"/>
  <c r="X525" i="2"/>
  <c r="Y525" i="2"/>
  <c r="Z525" i="2"/>
  <c r="AC525" i="2"/>
  <c r="U526" i="2"/>
  <c r="V526" i="2"/>
  <c r="W526" i="2"/>
  <c r="X526" i="2"/>
  <c r="Y526" i="2"/>
  <c r="Z526" i="2"/>
  <c r="AB526" i="2"/>
  <c r="AC526" i="2"/>
  <c r="U527" i="2"/>
  <c r="V527" i="2"/>
  <c r="W527" i="2"/>
  <c r="AC527" i="2" s="1"/>
  <c r="X527" i="2"/>
  <c r="Y527" i="2"/>
  <c r="Z527" i="2"/>
  <c r="AA527" i="2"/>
  <c r="AB527" i="2"/>
  <c r="U528" i="2"/>
  <c r="V528" i="2"/>
  <c r="AB528" i="2" s="1"/>
  <c r="W528" i="2"/>
  <c r="X528" i="2"/>
  <c r="Y528" i="2"/>
  <c r="Z528" i="2"/>
  <c r="AA528" i="2"/>
  <c r="U529" i="2"/>
  <c r="AA529" i="2" s="1"/>
  <c r="V529" i="2"/>
  <c r="W529" i="2"/>
  <c r="X529" i="2"/>
  <c r="Y529" i="2"/>
  <c r="Z529" i="2"/>
  <c r="AC529" i="2"/>
  <c r="U530" i="2"/>
  <c r="V530" i="2"/>
  <c r="W530" i="2"/>
  <c r="X530" i="2"/>
  <c r="Y530" i="2"/>
  <c r="Z530" i="2"/>
  <c r="AB530" i="2"/>
  <c r="AC530" i="2"/>
  <c r="U531" i="2"/>
  <c r="V531" i="2"/>
  <c r="W531" i="2"/>
  <c r="AC531" i="2" s="1"/>
  <c r="X531" i="2"/>
  <c r="Y531" i="2"/>
  <c r="Z531" i="2"/>
  <c r="AA531" i="2"/>
  <c r="AB531" i="2"/>
  <c r="U532" i="2"/>
  <c r="V532" i="2"/>
  <c r="AB532" i="2" s="1"/>
  <c r="W532" i="2"/>
  <c r="X532" i="2"/>
  <c r="Y532" i="2"/>
  <c r="Z532" i="2"/>
  <c r="AA532" i="2"/>
  <c r="U533" i="2"/>
  <c r="AA533" i="2" s="1"/>
  <c r="V533" i="2"/>
  <c r="W533" i="2"/>
  <c r="X533" i="2"/>
  <c r="Y533" i="2"/>
  <c r="Z533" i="2"/>
  <c r="AC533" i="2"/>
  <c r="U534" i="2"/>
  <c r="V534" i="2"/>
  <c r="W534" i="2"/>
  <c r="X534" i="2"/>
  <c r="Y534" i="2"/>
  <c r="Z534" i="2"/>
  <c r="AB534" i="2"/>
  <c r="AC534" i="2"/>
  <c r="U535" i="2"/>
  <c r="V535" i="2"/>
  <c r="W535" i="2"/>
  <c r="AC535" i="2" s="1"/>
  <c r="X535" i="2"/>
  <c r="Y535" i="2"/>
  <c r="Z535" i="2"/>
  <c r="AA535" i="2"/>
  <c r="AB535" i="2"/>
  <c r="U536" i="2"/>
  <c r="V536" i="2"/>
  <c r="AB536" i="2" s="1"/>
  <c r="W536" i="2"/>
  <c r="X536" i="2"/>
  <c r="Y536" i="2"/>
  <c r="Z536" i="2"/>
  <c r="AA536" i="2"/>
  <c r="U537" i="2"/>
  <c r="AA537" i="2" s="1"/>
  <c r="V537" i="2"/>
  <c r="W537" i="2"/>
  <c r="X537" i="2"/>
  <c r="Y537" i="2"/>
  <c r="Z537" i="2"/>
  <c r="AC537" i="2"/>
  <c r="U538" i="2"/>
  <c r="V538" i="2"/>
  <c r="W538" i="2"/>
  <c r="X538" i="2"/>
  <c r="Y538" i="2"/>
  <c r="Z538" i="2"/>
  <c r="AB538" i="2"/>
  <c r="AC538" i="2"/>
  <c r="U539" i="2"/>
  <c r="V539" i="2"/>
  <c r="W539" i="2"/>
  <c r="AC539" i="2" s="1"/>
  <c r="X539" i="2"/>
  <c r="Y539" i="2"/>
  <c r="Z539" i="2"/>
  <c r="AA539" i="2"/>
  <c r="AB539" i="2"/>
  <c r="U540" i="2"/>
  <c r="V540" i="2"/>
  <c r="AB540" i="2" s="1"/>
  <c r="W540" i="2"/>
  <c r="X540" i="2"/>
  <c r="Y540" i="2"/>
  <c r="Z540" i="2"/>
  <c r="AA540" i="2"/>
  <c r="U541" i="2"/>
  <c r="AA541" i="2" s="1"/>
  <c r="V541" i="2"/>
  <c r="W541" i="2"/>
  <c r="X541" i="2"/>
  <c r="Y541" i="2"/>
  <c r="Z541" i="2"/>
  <c r="AC541" i="2"/>
  <c r="U542" i="2"/>
  <c r="V542" i="2"/>
  <c r="W542" i="2"/>
  <c r="X542" i="2"/>
  <c r="Y542" i="2"/>
  <c r="Z542" i="2"/>
  <c r="AB542" i="2"/>
  <c r="AC542" i="2"/>
  <c r="U543" i="2"/>
  <c r="V543" i="2"/>
  <c r="W543" i="2"/>
  <c r="AC543" i="2" s="1"/>
  <c r="X543" i="2"/>
  <c r="Y543" i="2"/>
  <c r="Z543" i="2"/>
  <c r="AA543" i="2"/>
  <c r="AB543" i="2"/>
  <c r="U544" i="2"/>
  <c r="V544" i="2"/>
  <c r="AB544" i="2" s="1"/>
  <c r="W544" i="2"/>
  <c r="X544" i="2"/>
  <c r="Y544" i="2"/>
  <c r="Z544" i="2"/>
  <c r="AA544" i="2"/>
  <c r="U545" i="2"/>
  <c r="AA545" i="2" s="1"/>
  <c r="V545" i="2"/>
  <c r="W545" i="2"/>
  <c r="X545" i="2"/>
  <c r="Y545" i="2"/>
  <c r="Z545" i="2"/>
  <c r="AC545" i="2"/>
  <c r="U546" i="2"/>
  <c r="V546" i="2"/>
  <c r="W546" i="2"/>
  <c r="X546" i="2"/>
  <c r="Y546" i="2"/>
  <c r="Z546" i="2"/>
  <c r="AB546" i="2"/>
  <c r="AC546" i="2"/>
  <c r="U547" i="2"/>
  <c r="V547" i="2"/>
  <c r="W547" i="2"/>
  <c r="AC547" i="2" s="1"/>
  <c r="X547" i="2"/>
  <c r="Y547" i="2"/>
  <c r="Z547" i="2"/>
  <c r="AA547" i="2"/>
  <c r="AB547" i="2"/>
  <c r="U548" i="2"/>
  <c r="V548" i="2"/>
  <c r="AB548" i="2" s="1"/>
  <c r="W548" i="2"/>
  <c r="X548" i="2"/>
  <c r="Y548" i="2"/>
  <c r="Z548" i="2"/>
  <c r="AA548" i="2"/>
  <c r="U549" i="2"/>
  <c r="AA549" i="2" s="1"/>
  <c r="V549" i="2"/>
  <c r="W549" i="2"/>
  <c r="X549" i="2"/>
  <c r="Y549" i="2"/>
  <c r="Z549" i="2"/>
  <c r="AC549" i="2"/>
  <c r="U550" i="2"/>
  <c r="V550" i="2"/>
  <c r="W550" i="2"/>
  <c r="X550" i="2"/>
  <c r="Y550" i="2"/>
  <c r="Z550" i="2"/>
  <c r="AB550" i="2"/>
  <c r="AC550" i="2"/>
  <c r="U551" i="2"/>
  <c r="V551" i="2"/>
  <c r="W551" i="2"/>
  <c r="AC551" i="2" s="1"/>
  <c r="X551" i="2"/>
  <c r="Y551" i="2"/>
  <c r="Z551" i="2"/>
  <c r="AA551" i="2"/>
  <c r="AB551" i="2"/>
  <c r="U552" i="2"/>
  <c r="V552" i="2"/>
  <c r="AB552" i="2" s="1"/>
  <c r="W552" i="2"/>
  <c r="X552" i="2"/>
  <c r="Y552" i="2"/>
  <c r="Z552" i="2"/>
  <c r="AA552" i="2"/>
  <c r="U553" i="2"/>
  <c r="AA553" i="2" s="1"/>
  <c r="V553" i="2"/>
  <c r="W553" i="2"/>
  <c r="X553" i="2"/>
  <c r="Y553" i="2"/>
  <c r="Z553" i="2"/>
  <c r="AC553" i="2"/>
  <c r="U554" i="2"/>
  <c r="V554" i="2"/>
  <c r="W554" i="2"/>
  <c r="X554" i="2"/>
  <c r="Y554" i="2"/>
  <c r="Z554" i="2"/>
  <c r="AB554" i="2"/>
  <c r="AC554" i="2"/>
  <c r="U555" i="2"/>
  <c r="V555" i="2"/>
  <c r="W555" i="2"/>
  <c r="AC555" i="2" s="1"/>
  <c r="X555" i="2"/>
  <c r="Y555" i="2"/>
  <c r="Z555" i="2"/>
  <c r="AA555" i="2"/>
  <c r="AB555" i="2"/>
  <c r="U556" i="2"/>
  <c r="V556" i="2"/>
  <c r="AB556" i="2" s="1"/>
  <c r="W556" i="2"/>
  <c r="X556" i="2"/>
  <c r="Y556" i="2"/>
  <c r="Z556" i="2"/>
  <c r="AA556" i="2"/>
  <c r="U557" i="2"/>
  <c r="AA557" i="2" s="1"/>
  <c r="V557" i="2"/>
  <c r="W557" i="2"/>
  <c r="X557" i="2"/>
  <c r="Y557" i="2"/>
  <c r="Z557" i="2"/>
  <c r="AC557" i="2"/>
  <c r="U558" i="2"/>
  <c r="V558" i="2"/>
  <c r="W558" i="2"/>
  <c r="X558" i="2"/>
  <c r="Y558" i="2"/>
  <c r="Z558" i="2"/>
  <c r="AB558" i="2"/>
  <c r="AC558" i="2"/>
  <c r="U559" i="2"/>
  <c r="V559" i="2"/>
  <c r="W559" i="2"/>
  <c r="AC559" i="2" s="1"/>
  <c r="X559" i="2"/>
  <c r="Y559" i="2"/>
  <c r="Z559" i="2"/>
  <c r="AA559" i="2"/>
  <c r="AB559" i="2"/>
  <c r="U560" i="2"/>
  <c r="V560" i="2"/>
  <c r="AB560" i="2" s="1"/>
  <c r="W560" i="2"/>
  <c r="X560" i="2"/>
  <c r="Y560" i="2"/>
  <c r="Z560" i="2"/>
  <c r="AA560" i="2"/>
  <c r="U561" i="2"/>
  <c r="AA561" i="2" s="1"/>
  <c r="V561" i="2"/>
  <c r="W561" i="2"/>
  <c r="X561" i="2"/>
  <c r="Y561" i="2"/>
  <c r="Z561" i="2"/>
  <c r="AC561" i="2"/>
  <c r="U562" i="2"/>
  <c r="V562" i="2"/>
  <c r="W562" i="2"/>
  <c r="X562" i="2"/>
  <c r="Y562" i="2"/>
  <c r="AB562" i="2" s="1"/>
  <c r="Z562" i="2"/>
  <c r="AC562" i="2"/>
  <c r="U563" i="2"/>
  <c r="V563" i="2"/>
  <c r="W563" i="2"/>
  <c r="AC563" i="2" s="1"/>
  <c r="X563" i="2"/>
  <c r="AA563" i="2" s="1"/>
  <c r="Y563" i="2"/>
  <c r="Z563" i="2"/>
  <c r="AB563" i="2"/>
  <c r="U564" i="2"/>
  <c r="V564" i="2"/>
  <c r="W564" i="2"/>
  <c r="X564" i="2"/>
  <c r="Y564" i="2"/>
  <c r="Z564" i="2"/>
  <c r="AA564" i="2"/>
  <c r="AB564" i="2"/>
  <c r="U565" i="2"/>
  <c r="V565" i="2"/>
  <c r="AB565" i="2" s="1"/>
  <c r="W565" i="2"/>
  <c r="X565" i="2"/>
  <c r="Y565" i="2"/>
  <c r="Z565" i="2"/>
  <c r="AA565" i="2"/>
  <c r="AC565" i="2"/>
  <c r="U566" i="2"/>
  <c r="V566" i="2"/>
  <c r="AB566" i="2" s="1"/>
  <c r="W566" i="2"/>
  <c r="X566" i="2"/>
  <c r="Y566" i="2"/>
  <c r="Z566" i="2"/>
  <c r="AC566" i="2"/>
  <c r="U567" i="2"/>
  <c r="V567" i="2"/>
  <c r="W567" i="2"/>
  <c r="AC567" i="2" s="1"/>
  <c r="X567" i="2"/>
  <c r="AA567" i="2" s="1"/>
  <c r="Y567" i="2"/>
  <c r="Z567" i="2"/>
  <c r="AB567" i="2"/>
  <c r="U568" i="2"/>
  <c r="V568" i="2"/>
  <c r="W568" i="2"/>
  <c r="AC568" i="2" s="1"/>
  <c r="X568" i="2"/>
  <c r="Y568" i="2"/>
  <c r="Z568" i="2"/>
  <c r="AA568" i="2"/>
  <c r="AB568" i="2"/>
  <c r="U569" i="2"/>
  <c r="V569" i="2"/>
  <c r="W569" i="2"/>
  <c r="AC569" i="2" s="1"/>
  <c r="X569" i="2"/>
  <c r="Y569" i="2"/>
  <c r="Z569" i="2"/>
  <c r="AA569" i="2"/>
  <c r="U570" i="2"/>
  <c r="AA570" i="2" s="1"/>
  <c r="V570" i="2"/>
  <c r="W570" i="2"/>
  <c r="X570" i="2"/>
  <c r="Y570" i="2"/>
  <c r="Z570" i="2"/>
  <c r="AC570" i="2" s="1"/>
  <c r="AB570" i="2"/>
  <c r="U571" i="2"/>
  <c r="V571" i="2"/>
  <c r="AB571" i="2" s="1"/>
  <c r="W571" i="2"/>
  <c r="AC571" i="2" s="1"/>
  <c r="X571" i="2"/>
  <c r="Y571" i="2"/>
  <c r="Z571" i="2"/>
  <c r="AA571" i="2"/>
  <c r="U572" i="2"/>
  <c r="AA572" i="2" s="1"/>
  <c r="V572" i="2"/>
  <c r="AB572" i="2" s="1"/>
  <c r="W572" i="2"/>
  <c r="X572" i="2"/>
  <c r="Y572" i="2"/>
  <c r="Z572" i="2"/>
  <c r="AC572" i="2" s="1"/>
  <c r="U573" i="2"/>
  <c r="AA573" i="2" s="1"/>
  <c r="V573" i="2"/>
  <c r="W573" i="2"/>
  <c r="X573" i="2"/>
  <c r="Y573" i="2"/>
  <c r="AB573" i="2" s="1"/>
  <c r="Z573" i="2"/>
  <c r="AC573" i="2"/>
  <c r="U574" i="2"/>
  <c r="V574" i="2"/>
  <c r="W574" i="2"/>
  <c r="AC574" i="2" s="1"/>
  <c r="X574" i="2"/>
  <c r="AA574" i="2" s="1"/>
  <c r="Y574" i="2"/>
  <c r="Z574" i="2"/>
  <c r="AB574" i="2"/>
  <c r="U575" i="2"/>
  <c r="V575" i="2"/>
  <c r="AB575" i="2" s="1"/>
  <c r="W575" i="2"/>
  <c r="AC575" i="2" s="1"/>
  <c r="X575" i="2"/>
  <c r="Y575" i="2"/>
  <c r="Z575" i="2"/>
  <c r="AA575" i="2"/>
  <c r="U576" i="2"/>
  <c r="AA576" i="2" s="1"/>
  <c r="V576" i="2"/>
  <c r="AB576" i="2" s="1"/>
  <c r="W576" i="2"/>
  <c r="X576" i="2"/>
  <c r="Y576" i="2"/>
  <c r="Z576" i="2"/>
  <c r="AC576" i="2" s="1"/>
  <c r="U577" i="2"/>
  <c r="AA577" i="2" s="1"/>
  <c r="V577" i="2"/>
  <c r="W577" i="2"/>
  <c r="X577" i="2"/>
  <c r="Y577" i="2"/>
  <c r="AB577" i="2" s="1"/>
  <c r="Z577" i="2"/>
  <c r="AC577" i="2"/>
  <c r="U578" i="2"/>
  <c r="V578" i="2"/>
  <c r="W578" i="2"/>
  <c r="AC578" i="2" s="1"/>
  <c r="X578" i="2"/>
  <c r="AA578" i="2" s="1"/>
  <c r="Y578" i="2"/>
  <c r="Z578" i="2"/>
  <c r="AB578" i="2"/>
  <c r="U579" i="2"/>
  <c r="V579" i="2"/>
  <c r="AB579" i="2" s="1"/>
  <c r="W579" i="2"/>
  <c r="AC579" i="2" s="1"/>
  <c r="X579" i="2"/>
  <c r="Y579" i="2"/>
  <c r="Z579" i="2"/>
  <c r="AA579" i="2"/>
  <c r="U580" i="2"/>
  <c r="AA580" i="2" s="1"/>
  <c r="V580" i="2"/>
  <c r="AB580" i="2" s="1"/>
  <c r="W580" i="2"/>
  <c r="X580" i="2"/>
  <c r="Y580" i="2"/>
  <c r="Z580" i="2"/>
  <c r="AC580" i="2" s="1"/>
  <c r="U581" i="2"/>
  <c r="AA581" i="2" s="1"/>
  <c r="V581" i="2"/>
  <c r="W581" i="2"/>
  <c r="X581" i="2"/>
  <c r="Y581" i="2"/>
  <c r="AB581" i="2" s="1"/>
  <c r="Z581" i="2"/>
  <c r="AC581" i="2"/>
  <c r="U582" i="2"/>
  <c r="V582" i="2"/>
  <c r="W582" i="2"/>
  <c r="AC582" i="2" s="1"/>
  <c r="X582" i="2"/>
  <c r="AA582" i="2" s="1"/>
  <c r="Y582" i="2"/>
  <c r="Z582" i="2"/>
  <c r="AB582" i="2"/>
  <c r="U583" i="2"/>
  <c r="V583" i="2"/>
  <c r="AB583" i="2" s="1"/>
  <c r="W583" i="2"/>
  <c r="AC583" i="2" s="1"/>
  <c r="X583" i="2"/>
  <c r="Y583" i="2"/>
  <c r="Z583" i="2"/>
  <c r="AA583" i="2"/>
  <c r="U584" i="2"/>
  <c r="AA584" i="2" s="1"/>
  <c r="V584" i="2"/>
  <c r="AB584" i="2" s="1"/>
  <c r="W584" i="2"/>
  <c r="X584" i="2"/>
  <c r="Y584" i="2"/>
  <c r="Z584" i="2"/>
  <c r="AC584" i="2" s="1"/>
  <c r="U585" i="2"/>
  <c r="AA585" i="2" s="1"/>
  <c r="V585" i="2"/>
  <c r="W585" i="2"/>
  <c r="X585" i="2"/>
  <c r="Y585" i="2"/>
  <c r="AB585" i="2" s="1"/>
  <c r="Z585" i="2"/>
  <c r="AC585" i="2"/>
  <c r="U586" i="2"/>
  <c r="V586" i="2"/>
  <c r="W586" i="2"/>
  <c r="AC586" i="2" s="1"/>
  <c r="X586" i="2"/>
  <c r="AA586" i="2" s="1"/>
  <c r="Y586" i="2"/>
  <c r="Z586" i="2"/>
  <c r="AB586" i="2"/>
  <c r="U587" i="2"/>
  <c r="V587" i="2"/>
  <c r="AB587" i="2" s="1"/>
  <c r="W587" i="2"/>
  <c r="AC587" i="2" s="1"/>
  <c r="X587" i="2"/>
  <c r="Y587" i="2"/>
  <c r="Z587" i="2"/>
  <c r="AA587" i="2"/>
  <c r="U588" i="2"/>
  <c r="AA588" i="2" s="1"/>
  <c r="V588" i="2"/>
  <c r="AB588" i="2" s="1"/>
  <c r="W588" i="2"/>
  <c r="X588" i="2"/>
  <c r="Y588" i="2"/>
  <c r="Z588" i="2"/>
  <c r="AC588" i="2" s="1"/>
  <c r="U589" i="2"/>
  <c r="AA589" i="2" s="1"/>
  <c r="V589" i="2"/>
  <c r="W589" i="2"/>
  <c r="X589" i="2"/>
  <c r="Y589" i="2"/>
  <c r="AB589" i="2" s="1"/>
  <c r="Z589" i="2"/>
  <c r="AC589" i="2"/>
  <c r="U590" i="2"/>
  <c r="V590" i="2"/>
  <c r="W590" i="2"/>
  <c r="AC590" i="2" s="1"/>
  <c r="X590" i="2"/>
  <c r="AA590" i="2" s="1"/>
  <c r="Y590" i="2"/>
  <c r="Z590" i="2"/>
  <c r="AB590" i="2"/>
  <c r="U591" i="2"/>
  <c r="V591" i="2"/>
  <c r="AB591" i="2" s="1"/>
  <c r="W591" i="2"/>
  <c r="AC591" i="2" s="1"/>
  <c r="X591" i="2"/>
  <c r="Y591" i="2"/>
  <c r="Z591" i="2"/>
  <c r="AA591" i="2"/>
  <c r="U592" i="2"/>
  <c r="AA592" i="2" s="1"/>
  <c r="V592" i="2"/>
  <c r="AB592" i="2" s="1"/>
  <c r="W592" i="2"/>
  <c r="X592" i="2"/>
  <c r="Y592" i="2"/>
  <c r="Z592" i="2"/>
  <c r="AC592" i="2" s="1"/>
  <c r="U593" i="2"/>
  <c r="AA593" i="2" s="1"/>
  <c r="V593" i="2"/>
  <c r="W593" i="2"/>
  <c r="X593" i="2"/>
  <c r="Y593" i="2"/>
  <c r="AB593" i="2" s="1"/>
  <c r="Z593" i="2"/>
  <c r="AC593" i="2"/>
  <c r="U594" i="2"/>
  <c r="V594" i="2"/>
  <c r="W594" i="2"/>
  <c r="AC594" i="2" s="1"/>
  <c r="X594" i="2"/>
  <c r="AA594" i="2" s="1"/>
  <c r="Y594" i="2"/>
  <c r="Z594" i="2"/>
  <c r="AB594" i="2"/>
  <c r="U595" i="2"/>
  <c r="V595" i="2"/>
  <c r="AB595" i="2" s="1"/>
  <c r="W595" i="2"/>
  <c r="AC595" i="2" s="1"/>
  <c r="X595" i="2"/>
  <c r="Y595" i="2"/>
  <c r="Z595" i="2"/>
  <c r="AA595" i="2"/>
  <c r="U596" i="2"/>
  <c r="AA596" i="2" s="1"/>
  <c r="V596" i="2"/>
  <c r="AB596" i="2" s="1"/>
  <c r="W596" i="2"/>
  <c r="X596" i="2"/>
  <c r="Y596" i="2"/>
  <c r="Z596" i="2"/>
  <c r="AC596" i="2" s="1"/>
  <c r="U597" i="2"/>
  <c r="AA597" i="2" s="1"/>
  <c r="V597" i="2"/>
  <c r="W597" i="2"/>
  <c r="X597" i="2"/>
  <c r="Y597" i="2"/>
  <c r="AB597" i="2" s="1"/>
  <c r="Z597" i="2"/>
  <c r="AC597" i="2"/>
  <c r="U598" i="2"/>
  <c r="V598" i="2"/>
  <c r="W598" i="2"/>
  <c r="X598" i="2"/>
  <c r="AA598" i="2" s="1"/>
  <c r="Y598" i="2"/>
  <c r="Z598" i="2"/>
  <c r="AC598" i="2" s="1"/>
  <c r="AB598" i="2"/>
  <c r="U599" i="2"/>
  <c r="V599" i="2"/>
  <c r="W599" i="2"/>
  <c r="AC599" i="2" s="1"/>
  <c r="X599" i="2"/>
  <c r="Y599" i="2"/>
  <c r="AB599" i="2" s="1"/>
  <c r="Z599" i="2"/>
  <c r="AA599" i="2"/>
  <c r="U600" i="2"/>
  <c r="AA600" i="2" s="1"/>
  <c r="V600" i="2"/>
  <c r="AB600" i="2" s="1"/>
  <c r="W600" i="2"/>
  <c r="X600" i="2"/>
  <c r="Y600" i="2"/>
  <c r="Z600" i="2"/>
  <c r="AC600" i="2" s="1"/>
  <c r="U601" i="2"/>
  <c r="AA601" i="2" s="1"/>
  <c r="V601" i="2"/>
  <c r="W601" i="2"/>
  <c r="X601" i="2"/>
  <c r="Y601" i="2"/>
  <c r="AB601" i="2" s="1"/>
  <c r="Z601" i="2"/>
  <c r="AC601" i="2"/>
  <c r="U602" i="2"/>
  <c r="V602" i="2"/>
  <c r="W602" i="2"/>
  <c r="X602" i="2"/>
  <c r="AA602" i="2" s="1"/>
  <c r="Y602" i="2"/>
  <c r="Z602" i="2"/>
  <c r="AC602" i="2" s="1"/>
  <c r="AB602" i="2"/>
  <c r="U603" i="2"/>
  <c r="V603" i="2"/>
  <c r="W603" i="2"/>
  <c r="AC603" i="2" s="1"/>
  <c r="X603" i="2"/>
  <c r="Y603" i="2"/>
  <c r="AB603" i="2" s="1"/>
  <c r="Z603" i="2"/>
  <c r="AA603" i="2"/>
  <c r="U604" i="2"/>
  <c r="V604" i="2"/>
  <c r="AB604" i="2" s="1"/>
  <c r="W604" i="2"/>
  <c r="X604" i="2"/>
  <c r="AA604" i="2" s="1"/>
  <c r="Y604" i="2"/>
  <c r="Z604" i="2"/>
  <c r="AC604" i="2" s="1"/>
  <c r="U605" i="2"/>
  <c r="AA605" i="2" s="1"/>
  <c r="V605" i="2"/>
  <c r="W605" i="2"/>
  <c r="X605" i="2"/>
  <c r="Y605" i="2"/>
  <c r="AB605" i="2" s="1"/>
  <c r="Z605" i="2"/>
  <c r="AC605" i="2"/>
  <c r="U606" i="2"/>
  <c r="V606" i="2"/>
  <c r="AB606" i="2" s="1"/>
  <c r="W606" i="2"/>
  <c r="X606" i="2"/>
  <c r="AA606" i="2" s="1"/>
  <c r="Y606" i="2"/>
  <c r="Z606" i="2"/>
  <c r="AC606" i="2" s="1"/>
  <c r="U607" i="2"/>
  <c r="V607" i="2"/>
  <c r="W607" i="2"/>
  <c r="AC607" i="2" s="1"/>
  <c r="X607" i="2"/>
  <c r="Y607" i="2"/>
  <c r="AB607" i="2" s="1"/>
  <c r="Z607" i="2"/>
  <c r="AA607" i="2"/>
  <c r="U608" i="2"/>
  <c r="AA608" i="2" s="1"/>
  <c r="V608" i="2"/>
  <c r="W608" i="2"/>
  <c r="X608" i="2"/>
  <c r="Y608" i="2"/>
  <c r="Z608" i="2"/>
  <c r="AC608" i="2" s="1"/>
  <c r="AB608" i="2"/>
  <c r="U609" i="2"/>
  <c r="V609" i="2"/>
  <c r="W609" i="2"/>
  <c r="X609" i="2"/>
  <c r="Y609" i="2"/>
  <c r="AB609" i="2" s="1"/>
  <c r="Z609" i="2"/>
  <c r="AA609" i="2"/>
  <c r="AC609" i="2"/>
  <c r="U610" i="2"/>
  <c r="V610" i="2"/>
  <c r="AB610" i="2" s="1"/>
  <c r="W610" i="2"/>
  <c r="X610" i="2"/>
  <c r="AA610" i="2" s="1"/>
  <c r="Y610" i="2"/>
  <c r="Z610" i="2"/>
  <c r="AC610" i="2" s="1"/>
  <c r="U611" i="2"/>
  <c r="AA611" i="2" s="1"/>
  <c r="V611" i="2"/>
  <c r="W611" i="2"/>
  <c r="AC611" i="2" s="1"/>
  <c r="X611" i="2"/>
  <c r="Y611" i="2"/>
  <c r="AB611" i="2" s="1"/>
  <c r="Z611" i="2"/>
  <c r="U612" i="2"/>
  <c r="AA612" i="2" s="1"/>
  <c r="V612" i="2"/>
  <c r="W612" i="2"/>
  <c r="X612" i="2"/>
  <c r="Y612" i="2"/>
  <c r="Z612" i="2"/>
  <c r="AC612" i="2" s="1"/>
  <c r="AB612" i="2"/>
  <c r="U613" i="2"/>
  <c r="AA613" i="2" s="1"/>
  <c r="V613" i="2"/>
  <c r="W613" i="2"/>
  <c r="X613" i="2"/>
  <c r="Y613" i="2"/>
  <c r="AB613" i="2" s="1"/>
  <c r="Z613" i="2"/>
  <c r="AC613" i="2"/>
  <c r="U614" i="2"/>
  <c r="V614" i="2"/>
  <c r="AB614" i="2" s="1"/>
  <c r="W614" i="2"/>
  <c r="X614" i="2"/>
  <c r="AA614" i="2" s="1"/>
  <c r="Y614" i="2"/>
  <c r="Z614" i="2"/>
  <c r="AC614" i="2" s="1"/>
  <c r="U615" i="2"/>
  <c r="V615" i="2"/>
  <c r="W615" i="2"/>
  <c r="AC615" i="2" s="1"/>
  <c r="X615" i="2"/>
  <c r="Y615" i="2"/>
  <c r="AB615" i="2" s="1"/>
  <c r="Z615" i="2"/>
  <c r="AA615" i="2"/>
  <c r="U616" i="2"/>
  <c r="AA616" i="2" s="1"/>
  <c r="V616" i="2"/>
  <c r="W616" i="2"/>
  <c r="X616" i="2"/>
  <c r="Y616" i="2"/>
  <c r="Z616" i="2"/>
  <c r="AC616" i="2" s="1"/>
  <c r="AB616" i="2"/>
  <c r="U617" i="2"/>
  <c r="V617" i="2"/>
  <c r="W617" i="2"/>
  <c r="X617" i="2"/>
  <c r="Y617" i="2"/>
  <c r="AB617" i="2" s="1"/>
  <c r="Z617" i="2"/>
  <c r="AA617" i="2"/>
  <c r="AC617" i="2"/>
  <c r="U618" i="2"/>
  <c r="V618" i="2"/>
  <c r="AB618" i="2" s="1"/>
  <c r="W618" i="2"/>
  <c r="X618" i="2"/>
  <c r="AA618" i="2" s="1"/>
  <c r="Y618" i="2"/>
  <c r="Z618" i="2"/>
  <c r="AC618" i="2" s="1"/>
  <c r="U619" i="2"/>
  <c r="AA619" i="2" s="1"/>
  <c r="V619" i="2"/>
  <c r="W619" i="2"/>
  <c r="AC619" i="2" s="1"/>
  <c r="X619" i="2"/>
  <c r="Y619" i="2"/>
  <c r="AB619" i="2" s="1"/>
  <c r="Z619" i="2"/>
  <c r="U620" i="2"/>
  <c r="AA620" i="2" s="1"/>
  <c r="V620" i="2"/>
  <c r="W620" i="2"/>
  <c r="X620" i="2"/>
  <c r="Y620" i="2"/>
  <c r="Z620" i="2"/>
  <c r="AC620" i="2" s="1"/>
  <c r="AB620" i="2"/>
  <c r="U621" i="2"/>
  <c r="AA621" i="2" s="1"/>
  <c r="V621" i="2"/>
  <c r="W621" i="2"/>
  <c r="X621" i="2"/>
  <c r="Y621" i="2"/>
  <c r="AB621" i="2" s="1"/>
  <c r="Z621" i="2"/>
  <c r="AC621" i="2"/>
  <c r="U622" i="2"/>
  <c r="V622" i="2"/>
  <c r="AB622" i="2" s="1"/>
  <c r="W622" i="2"/>
  <c r="X622" i="2"/>
  <c r="AA622" i="2" s="1"/>
  <c r="Y622" i="2"/>
  <c r="Z622" i="2"/>
  <c r="AC622" i="2" s="1"/>
  <c r="U623" i="2"/>
  <c r="V623" i="2"/>
  <c r="W623" i="2"/>
  <c r="AC623" i="2" s="1"/>
  <c r="X623" i="2"/>
  <c r="Y623" i="2"/>
  <c r="Z623" i="2"/>
  <c r="AA623" i="2"/>
  <c r="U624" i="2"/>
  <c r="AA624" i="2" s="1"/>
  <c r="V624" i="2"/>
  <c r="W624" i="2"/>
  <c r="X624" i="2"/>
  <c r="Y624" i="2"/>
  <c r="Z624" i="2"/>
  <c r="AC624" i="2" s="1"/>
  <c r="AB624" i="2"/>
  <c r="U625" i="2"/>
  <c r="V625" i="2"/>
  <c r="AB625" i="2" s="1"/>
  <c r="W625" i="2"/>
  <c r="AC625" i="2" s="1"/>
  <c r="X625" i="2"/>
  <c r="Y625" i="2"/>
  <c r="Z625" i="2"/>
  <c r="AA625" i="2"/>
  <c r="U626" i="2"/>
  <c r="AA626" i="2" s="1"/>
  <c r="V626" i="2"/>
  <c r="AB626" i="2" s="1"/>
  <c r="W626" i="2"/>
  <c r="X626" i="2"/>
  <c r="Y626" i="2"/>
  <c r="Z626" i="2"/>
  <c r="AC626" i="2" s="1"/>
  <c r="U627" i="2"/>
  <c r="AA627" i="2" s="1"/>
  <c r="V627" i="2"/>
  <c r="W627" i="2"/>
  <c r="X627" i="2"/>
  <c r="Y627" i="2"/>
  <c r="AB627" i="2" s="1"/>
  <c r="Z627" i="2"/>
  <c r="AC627" i="2"/>
  <c r="U628" i="2"/>
  <c r="V628" i="2"/>
  <c r="W628" i="2"/>
  <c r="AC628" i="2" s="1"/>
  <c r="X628" i="2"/>
  <c r="AA628" i="2" s="1"/>
  <c r="Y628" i="2"/>
  <c r="Z628" i="2"/>
  <c r="AB628" i="2"/>
  <c r="U629" i="2"/>
  <c r="V629" i="2"/>
  <c r="AB629" i="2" s="1"/>
  <c r="W629" i="2"/>
  <c r="AC629" i="2" s="1"/>
  <c r="X629" i="2"/>
  <c r="Y629" i="2"/>
  <c r="Z629" i="2"/>
  <c r="AA629" i="2"/>
  <c r="U630" i="2"/>
  <c r="AA630" i="2" s="1"/>
  <c r="V630" i="2"/>
  <c r="AB630" i="2" s="1"/>
  <c r="W630" i="2"/>
  <c r="X630" i="2"/>
  <c r="Y630" i="2"/>
  <c r="Z630" i="2"/>
  <c r="AC630" i="2" s="1"/>
  <c r="U631" i="2"/>
  <c r="AA631" i="2" s="1"/>
  <c r="V631" i="2"/>
  <c r="W631" i="2"/>
  <c r="X631" i="2"/>
  <c r="Y631" i="2"/>
  <c r="AB631" i="2" s="1"/>
  <c r="Z631" i="2"/>
  <c r="AC631" i="2"/>
  <c r="U632" i="2"/>
  <c r="V632" i="2"/>
  <c r="W632" i="2"/>
  <c r="AC632" i="2" s="1"/>
  <c r="X632" i="2"/>
  <c r="AA632" i="2" s="1"/>
  <c r="Y632" i="2"/>
  <c r="Z632" i="2"/>
  <c r="AB632" i="2"/>
  <c r="U633" i="2"/>
  <c r="V633" i="2"/>
  <c r="AB633" i="2" s="1"/>
  <c r="W633" i="2"/>
  <c r="AC633" i="2" s="1"/>
  <c r="X633" i="2"/>
  <c r="Y633" i="2"/>
  <c r="Z633" i="2"/>
  <c r="AA633" i="2"/>
  <c r="U634" i="2"/>
  <c r="AA634" i="2" s="1"/>
  <c r="V634" i="2"/>
  <c r="AB634" i="2" s="1"/>
  <c r="W634" i="2"/>
  <c r="X634" i="2"/>
  <c r="Y634" i="2"/>
  <c r="Z634" i="2"/>
  <c r="AC634" i="2" s="1"/>
  <c r="U635" i="2"/>
  <c r="AA635" i="2" s="1"/>
  <c r="V635" i="2"/>
  <c r="W635" i="2"/>
  <c r="X635" i="2"/>
  <c r="Y635" i="2"/>
  <c r="AB635" i="2" s="1"/>
  <c r="Z635" i="2"/>
  <c r="AC635" i="2"/>
  <c r="U636" i="2"/>
  <c r="V636" i="2"/>
  <c r="W636" i="2"/>
  <c r="AC636" i="2" s="1"/>
  <c r="X636" i="2"/>
  <c r="AA636" i="2" s="1"/>
  <c r="Y636" i="2"/>
  <c r="Z636" i="2"/>
  <c r="AB636" i="2"/>
  <c r="U637" i="2"/>
  <c r="V637" i="2"/>
  <c r="AB637" i="2" s="1"/>
  <c r="W637" i="2"/>
  <c r="AC637" i="2" s="1"/>
  <c r="X637" i="2"/>
  <c r="Y637" i="2"/>
  <c r="Z637" i="2"/>
  <c r="AA637" i="2"/>
  <c r="U638" i="2"/>
  <c r="AA638" i="2" s="1"/>
  <c r="V638" i="2"/>
  <c r="AB638" i="2" s="1"/>
  <c r="W638" i="2"/>
  <c r="X638" i="2"/>
  <c r="Y638" i="2"/>
  <c r="Z638" i="2"/>
  <c r="AC638" i="2" s="1"/>
  <c r="U639" i="2"/>
  <c r="AA639" i="2" s="1"/>
  <c r="V639" i="2"/>
  <c r="W639" i="2"/>
  <c r="X639" i="2"/>
  <c r="Y639" i="2"/>
  <c r="AB639" i="2" s="1"/>
  <c r="Z639" i="2"/>
  <c r="AC639" i="2"/>
  <c r="E458" i="2"/>
  <c r="F458" i="2"/>
  <c r="G458" i="2"/>
  <c r="H458" i="2"/>
  <c r="I458" i="2"/>
  <c r="J458" i="2"/>
  <c r="K458" i="2"/>
  <c r="L458" i="2"/>
  <c r="M458" i="2"/>
  <c r="N458" i="2"/>
  <c r="O458" i="2"/>
  <c r="P458" i="2"/>
  <c r="E459" i="2"/>
  <c r="F459" i="2"/>
  <c r="G459" i="2"/>
  <c r="H459" i="2"/>
  <c r="I459" i="2"/>
  <c r="J459" i="2"/>
  <c r="K459" i="2"/>
  <c r="L459" i="2"/>
  <c r="M459" i="2"/>
  <c r="N459" i="2"/>
  <c r="O459" i="2"/>
  <c r="P459" i="2"/>
  <c r="E460" i="2"/>
  <c r="F460" i="2"/>
  <c r="G460" i="2"/>
  <c r="H460" i="2"/>
  <c r="I460" i="2"/>
  <c r="J460" i="2"/>
  <c r="K460" i="2"/>
  <c r="L460" i="2"/>
  <c r="M460" i="2"/>
  <c r="N460" i="2"/>
  <c r="O460" i="2"/>
  <c r="P460" i="2"/>
  <c r="E461" i="2"/>
  <c r="F461" i="2"/>
  <c r="G461" i="2"/>
  <c r="H461" i="2"/>
  <c r="I461" i="2"/>
  <c r="J461" i="2"/>
  <c r="K461" i="2"/>
  <c r="L461" i="2"/>
  <c r="M461" i="2"/>
  <c r="N461" i="2"/>
  <c r="O461" i="2"/>
  <c r="P461" i="2"/>
  <c r="E462" i="2"/>
  <c r="N462" i="2" s="1"/>
  <c r="F462" i="2"/>
  <c r="G462" i="2"/>
  <c r="H462" i="2"/>
  <c r="I462" i="2"/>
  <c r="J462" i="2"/>
  <c r="K462" i="2"/>
  <c r="L462" i="2"/>
  <c r="M462" i="2"/>
  <c r="O462" i="2"/>
  <c r="P462" i="2"/>
  <c r="E463" i="2"/>
  <c r="N463" i="2" s="1"/>
  <c r="F463" i="2"/>
  <c r="G463" i="2"/>
  <c r="H463" i="2"/>
  <c r="I463" i="2"/>
  <c r="J463" i="2"/>
  <c r="K463" i="2"/>
  <c r="L463" i="2"/>
  <c r="M463" i="2"/>
  <c r="O463" i="2"/>
  <c r="P463" i="2"/>
  <c r="E464" i="2"/>
  <c r="N464" i="2" s="1"/>
  <c r="F464" i="2"/>
  <c r="G464" i="2"/>
  <c r="H464" i="2"/>
  <c r="I464" i="2"/>
  <c r="J464" i="2"/>
  <c r="K464" i="2"/>
  <c r="L464" i="2"/>
  <c r="M464" i="2"/>
  <c r="O464" i="2"/>
  <c r="P464" i="2"/>
  <c r="E465" i="2"/>
  <c r="N465" i="2" s="1"/>
  <c r="F465" i="2"/>
  <c r="G465" i="2"/>
  <c r="H465" i="2"/>
  <c r="I465" i="2"/>
  <c r="J465" i="2"/>
  <c r="K465" i="2"/>
  <c r="L465" i="2"/>
  <c r="M465" i="2"/>
  <c r="O465" i="2"/>
  <c r="P465" i="2"/>
  <c r="E466" i="2"/>
  <c r="N466" i="2" s="1"/>
  <c r="F466" i="2"/>
  <c r="G466" i="2"/>
  <c r="H466" i="2"/>
  <c r="I466" i="2"/>
  <c r="J466" i="2"/>
  <c r="K466" i="2"/>
  <c r="L466" i="2"/>
  <c r="M466" i="2"/>
  <c r="O466" i="2"/>
  <c r="P466" i="2"/>
  <c r="E467" i="2"/>
  <c r="N467" i="2" s="1"/>
  <c r="F467" i="2"/>
  <c r="G467" i="2"/>
  <c r="H467" i="2"/>
  <c r="I467" i="2"/>
  <c r="J467" i="2"/>
  <c r="K467" i="2"/>
  <c r="L467" i="2"/>
  <c r="M467" i="2"/>
  <c r="O467" i="2"/>
  <c r="P467" i="2"/>
  <c r="E468" i="2"/>
  <c r="N468" i="2" s="1"/>
  <c r="F468" i="2"/>
  <c r="G468" i="2"/>
  <c r="H468" i="2"/>
  <c r="I468" i="2"/>
  <c r="J468" i="2"/>
  <c r="K468" i="2"/>
  <c r="L468" i="2"/>
  <c r="M468" i="2"/>
  <c r="O468" i="2"/>
  <c r="P468" i="2"/>
  <c r="E469" i="2"/>
  <c r="N469" i="2" s="1"/>
  <c r="F469" i="2"/>
  <c r="G469" i="2"/>
  <c r="H469" i="2"/>
  <c r="I469" i="2"/>
  <c r="J469" i="2"/>
  <c r="K469" i="2"/>
  <c r="L469" i="2"/>
  <c r="M469" i="2"/>
  <c r="O469" i="2"/>
  <c r="P469" i="2"/>
  <c r="E470" i="2"/>
  <c r="N470" i="2" s="1"/>
  <c r="F470" i="2"/>
  <c r="G470" i="2"/>
  <c r="H470" i="2"/>
  <c r="I470" i="2"/>
  <c r="J470" i="2"/>
  <c r="K470" i="2"/>
  <c r="L470" i="2"/>
  <c r="M470" i="2"/>
  <c r="O470" i="2"/>
  <c r="P470" i="2"/>
  <c r="E471" i="2"/>
  <c r="N471" i="2" s="1"/>
  <c r="F471" i="2"/>
  <c r="G471" i="2"/>
  <c r="H471" i="2"/>
  <c r="I471" i="2"/>
  <c r="J471" i="2"/>
  <c r="K471" i="2"/>
  <c r="L471" i="2"/>
  <c r="M471" i="2"/>
  <c r="O471" i="2"/>
  <c r="P471" i="2"/>
  <c r="E472" i="2"/>
  <c r="N472" i="2" s="1"/>
  <c r="F472" i="2"/>
  <c r="G472" i="2"/>
  <c r="H472" i="2"/>
  <c r="I472" i="2"/>
  <c r="J472" i="2"/>
  <c r="K472" i="2"/>
  <c r="L472" i="2"/>
  <c r="M472" i="2"/>
  <c r="O472" i="2"/>
  <c r="P472" i="2"/>
  <c r="E473" i="2"/>
  <c r="N473" i="2" s="1"/>
  <c r="F473" i="2"/>
  <c r="G473" i="2"/>
  <c r="H473" i="2"/>
  <c r="I473" i="2"/>
  <c r="J473" i="2"/>
  <c r="K473" i="2"/>
  <c r="L473" i="2"/>
  <c r="M473" i="2"/>
  <c r="O473" i="2"/>
  <c r="P473" i="2"/>
  <c r="E474" i="2"/>
  <c r="N474" i="2" s="1"/>
  <c r="F474" i="2"/>
  <c r="G474" i="2"/>
  <c r="H474" i="2"/>
  <c r="I474" i="2"/>
  <c r="J474" i="2"/>
  <c r="K474" i="2"/>
  <c r="L474" i="2"/>
  <c r="M474" i="2"/>
  <c r="O474" i="2"/>
  <c r="P474" i="2"/>
  <c r="E475" i="2"/>
  <c r="N475" i="2" s="1"/>
  <c r="F475" i="2"/>
  <c r="G475" i="2"/>
  <c r="H475" i="2"/>
  <c r="I475" i="2"/>
  <c r="J475" i="2"/>
  <c r="K475" i="2"/>
  <c r="L475" i="2"/>
  <c r="M475" i="2"/>
  <c r="O475" i="2"/>
  <c r="P475" i="2"/>
  <c r="E476" i="2"/>
  <c r="N476" i="2" s="1"/>
  <c r="F476" i="2"/>
  <c r="G476" i="2"/>
  <c r="H476" i="2"/>
  <c r="I476" i="2"/>
  <c r="J476" i="2"/>
  <c r="K476" i="2"/>
  <c r="L476" i="2"/>
  <c r="M476" i="2"/>
  <c r="O476" i="2"/>
  <c r="P476" i="2"/>
  <c r="E477" i="2"/>
  <c r="N477" i="2" s="1"/>
  <c r="F477" i="2"/>
  <c r="G477" i="2"/>
  <c r="H477" i="2"/>
  <c r="I477" i="2"/>
  <c r="J477" i="2"/>
  <c r="K477" i="2"/>
  <c r="L477" i="2"/>
  <c r="M477" i="2"/>
  <c r="O477" i="2"/>
  <c r="P477" i="2"/>
  <c r="E478" i="2"/>
  <c r="N478" i="2" s="1"/>
  <c r="F478" i="2"/>
  <c r="G478" i="2"/>
  <c r="H478" i="2"/>
  <c r="I478" i="2"/>
  <c r="J478" i="2"/>
  <c r="K478" i="2"/>
  <c r="L478" i="2"/>
  <c r="M478" i="2"/>
  <c r="O478" i="2"/>
  <c r="P478" i="2"/>
  <c r="E479" i="2"/>
  <c r="N479" i="2" s="1"/>
  <c r="F479" i="2"/>
  <c r="G479" i="2"/>
  <c r="H479" i="2"/>
  <c r="I479" i="2"/>
  <c r="J479" i="2"/>
  <c r="K479" i="2"/>
  <c r="L479" i="2"/>
  <c r="M479" i="2"/>
  <c r="O479" i="2"/>
  <c r="P479" i="2"/>
  <c r="E480" i="2"/>
  <c r="N480" i="2" s="1"/>
  <c r="F480" i="2"/>
  <c r="G480" i="2"/>
  <c r="H480" i="2"/>
  <c r="I480" i="2"/>
  <c r="J480" i="2"/>
  <c r="K480" i="2"/>
  <c r="L480" i="2"/>
  <c r="M480" i="2"/>
  <c r="O480" i="2"/>
  <c r="P480" i="2"/>
  <c r="E481" i="2"/>
  <c r="N481" i="2" s="1"/>
  <c r="F481" i="2"/>
  <c r="G481" i="2"/>
  <c r="H481" i="2"/>
  <c r="I481" i="2"/>
  <c r="J481" i="2"/>
  <c r="K481" i="2"/>
  <c r="L481" i="2"/>
  <c r="M481" i="2"/>
  <c r="O481" i="2"/>
  <c r="P481" i="2"/>
  <c r="E482" i="2"/>
  <c r="N482" i="2" s="1"/>
  <c r="F482" i="2"/>
  <c r="G482" i="2"/>
  <c r="H482" i="2"/>
  <c r="I482" i="2"/>
  <c r="J482" i="2"/>
  <c r="K482" i="2"/>
  <c r="L482" i="2"/>
  <c r="M482" i="2"/>
  <c r="O482" i="2"/>
  <c r="P482" i="2"/>
  <c r="E483" i="2"/>
  <c r="N483" i="2" s="1"/>
  <c r="F483" i="2"/>
  <c r="G483" i="2"/>
  <c r="H483" i="2"/>
  <c r="I483" i="2"/>
  <c r="J483" i="2"/>
  <c r="K483" i="2"/>
  <c r="L483" i="2"/>
  <c r="M483" i="2"/>
  <c r="O483" i="2"/>
  <c r="P483" i="2"/>
  <c r="E484" i="2"/>
  <c r="N484" i="2" s="1"/>
  <c r="F484" i="2"/>
  <c r="G484" i="2"/>
  <c r="H484" i="2"/>
  <c r="I484" i="2"/>
  <c r="J484" i="2"/>
  <c r="K484" i="2"/>
  <c r="L484" i="2"/>
  <c r="M484" i="2"/>
  <c r="O484" i="2"/>
  <c r="P484" i="2"/>
  <c r="E485" i="2"/>
  <c r="N485" i="2" s="1"/>
  <c r="F485" i="2"/>
  <c r="G485" i="2"/>
  <c r="H485" i="2"/>
  <c r="I485" i="2"/>
  <c r="J485" i="2"/>
  <c r="K485" i="2"/>
  <c r="L485" i="2"/>
  <c r="M485" i="2"/>
  <c r="O485" i="2"/>
  <c r="P485" i="2"/>
  <c r="E486" i="2"/>
  <c r="N486" i="2" s="1"/>
  <c r="F486" i="2"/>
  <c r="G486" i="2"/>
  <c r="H486" i="2"/>
  <c r="I486" i="2"/>
  <c r="J486" i="2"/>
  <c r="K486" i="2"/>
  <c r="L486" i="2"/>
  <c r="M486" i="2"/>
  <c r="O486" i="2"/>
  <c r="P486" i="2"/>
  <c r="E487" i="2"/>
  <c r="N487" i="2" s="1"/>
  <c r="F487" i="2"/>
  <c r="G487" i="2"/>
  <c r="H487" i="2"/>
  <c r="I487" i="2"/>
  <c r="J487" i="2"/>
  <c r="K487" i="2"/>
  <c r="L487" i="2"/>
  <c r="M487" i="2"/>
  <c r="O487" i="2"/>
  <c r="P487" i="2"/>
  <c r="E488" i="2"/>
  <c r="N488" i="2" s="1"/>
  <c r="F488" i="2"/>
  <c r="G488" i="2"/>
  <c r="H488" i="2"/>
  <c r="I488" i="2"/>
  <c r="J488" i="2"/>
  <c r="K488" i="2"/>
  <c r="L488" i="2"/>
  <c r="M488" i="2"/>
  <c r="O488" i="2"/>
  <c r="P488" i="2"/>
  <c r="E489" i="2"/>
  <c r="N489" i="2" s="1"/>
  <c r="F489" i="2"/>
  <c r="G489" i="2"/>
  <c r="H489" i="2"/>
  <c r="I489" i="2"/>
  <c r="J489" i="2"/>
  <c r="K489" i="2"/>
  <c r="L489" i="2"/>
  <c r="M489" i="2"/>
  <c r="O489" i="2"/>
  <c r="P489" i="2"/>
  <c r="E490" i="2"/>
  <c r="N490" i="2" s="1"/>
  <c r="F490" i="2"/>
  <c r="G490" i="2"/>
  <c r="H490" i="2"/>
  <c r="I490" i="2"/>
  <c r="J490" i="2"/>
  <c r="K490" i="2"/>
  <c r="L490" i="2"/>
  <c r="M490" i="2"/>
  <c r="O490" i="2"/>
  <c r="P490" i="2"/>
  <c r="E491" i="2"/>
  <c r="N491" i="2" s="1"/>
  <c r="F491" i="2"/>
  <c r="G491" i="2"/>
  <c r="H491" i="2"/>
  <c r="I491" i="2"/>
  <c r="J491" i="2"/>
  <c r="K491" i="2"/>
  <c r="L491" i="2"/>
  <c r="M491" i="2"/>
  <c r="O491" i="2"/>
  <c r="P491" i="2"/>
  <c r="E492" i="2"/>
  <c r="N492" i="2" s="1"/>
  <c r="F492" i="2"/>
  <c r="G492" i="2"/>
  <c r="H492" i="2"/>
  <c r="I492" i="2"/>
  <c r="J492" i="2"/>
  <c r="K492" i="2"/>
  <c r="L492" i="2"/>
  <c r="M492" i="2"/>
  <c r="O492" i="2"/>
  <c r="P492" i="2"/>
  <c r="E493" i="2"/>
  <c r="N493" i="2" s="1"/>
  <c r="F493" i="2"/>
  <c r="G493" i="2"/>
  <c r="H493" i="2"/>
  <c r="I493" i="2"/>
  <c r="J493" i="2"/>
  <c r="K493" i="2"/>
  <c r="L493" i="2"/>
  <c r="M493" i="2"/>
  <c r="O493" i="2"/>
  <c r="P493" i="2"/>
  <c r="E494" i="2"/>
  <c r="N494" i="2" s="1"/>
  <c r="F494" i="2"/>
  <c r="G494" i="2"/>
  <c r="H494" i="2"/>
  <c r="I494" i="2"/>
  <c r="J494" i="2"/>
  <c r="K494" i="2"/>
  <c r="L494" i="2"/>
  <c r="M494" i="2"/>
  <c r="O494" i="2"/>
  <c r="P494" i="2"/>
  <c r="E495" i="2"/>
  <c r="N495" i="2" s="1"/>
  <c r="F495" i="2"/>
  <c r="G495" i="2"/>
  <c r="H495" i="2"/>
  <c r="I495" i="2"/>
  <c r="J495" i="2"/>
  <c r="K495" i="2"/>
  <c r="L495" i="2"/>
  <c r="M495" i="2"/>
  <c r="O495" i="2"/>
  <c r="P495" i="2"/>
  <c r="E496" i="2"/>
  <c r="N496" i="2" s="1"/>
  <c r="F496" i="2"/>
  <c r="G496" i="2"/>
  <c r="H496" i="2"/>
  <c r="I496" i="2"/>
  <c r="J496" i="2"/>
  <c r="K496" i="2"/>
  <c r="L496" i="2"/>
  <c r="M496" i="2"/>
  <c r="O496" i="2"/>
  <c r="P496" i="2"/>
  <c r="E497" i="2"/>
  <c r="N497" i="2" s="1"/>
  <c r="F497" i="2"/>
  <c r="G497" i="2"/>
  <c r="H497" i="2"/>
  <c r="I497" i="2"/>
  <c r="J497" i="2"/>
  <c r="K497" i="2"/>
  <c r="L497" i="2"/>
  <c r="M497" i="2"/>
  <c r="O497" i="2"/>
  <c r="P497" i="2"/>
  <c r="E498" i="2"/>
  <c r="N498" i="2" s="1"/>
  <c r="F498" i="2"/>
  <c r="G498" i="2"/>
  <c r="H498" i="2"/>
  <c r="I498" i="2"/>
  <c r="J498" i="2"/>
  <c r="K498" i="2"/>
  <c r="L498" i="2"/>
  <c r="M498" i="2"/>
  <c r="O498" i="2"/>
  <c r="P498" i="2"/>
  <c r="E499" i="2"/>
  <c r="N499" i="2" s="1"/>
  <c r="F499" i="2"/>
  <c r="G499" i="2"/>
  <c r="H499" i="2"/>
  <c r="I499" i="2"/>
  <c r="J499" i="2"/>
  <c r="K499" i="2"/>
  <c r="L499" i="2"/>
  <c r="M499" i="2"/>
  <c r="O499" i="2"/>
  <c r="P499" i="2"/>
  <c r="E500" i="2"/>
  <c r="N500" i="2" s="1"/>
  <c r="F500" i="2"/>
  <c r="G500" i="2"/>
  <c r="H500" i="2"/>
  <c r="I500" i="2"/>
  <c r="J500" i="2"/>
  <c r="K500" i="2"/>
  <c r="L500" i="2"/>
  <c r="M500" i="2"/>
  <c r="O500" i="2"/>
  <c r="P500" i="2"/>
  <c r="E501" i="2"/>
  <c r="N501" i="2" s="1"/>
  <c r="F501" i="2"/>
  <c r="G501" i="2"/>
  <c r="H501" i="2"/>
  <c r="I501" i="2"/>
  <c r="J501" i="2"/>
  <c r="K501" i="2"/>
  <c r="L501" i="2"/>
  <c r="M501" i="2"/>
  <c r="O501" i="2"/>
  <c r="P501" i="2"/>
  <c r="E502" i="2"/>
  <c r="N502" i="2" s="1"/>
  <c r="F502" i="2"/>
  <c r="G502" i="2"/>
  <c r="H502" i="2"/>
  <c r="I502" i="2"/>
  <c r="J502" i="2"/>
  <c r="K502" i="2"/>
  <c r="L502" i="2"/>
  <c r="M502" i="2"/>
  <c r="O502" i="2"/>
  <c r="P502" i="2"/>
  <c r="E503" i="2"/>
  <c r="N503" i="2" s="1"/>
  <c r="F503" i="2"/>
  <c r="G503" i="2"/>
  <c r="H503" i="2"/>
  <c r="I503" i="2"/>
  <c r="J503" i="2"/>
  <c r="K503" i="2"/>
  <c r="L503" i="2"/>
  <c r="M503" i="2"/>
  <c r="O503" i="2"/>
  <c r="P503" i="2"/>
  <c r="E504" i="2"/>
  <c r="N504" i="2" s="1"/>
  <c r="F504" i="2"/>
  <c r="G504" i="2"/>
  <c r="H504" i="2"/>
  <c r="I504" i="2"/>
  <c r="J504" i="2"/>
  <c r="K504" i="2"/>
  <c r="L504" i="2"/>
  <c r="M504" i="2"/>
  <c r="O504" i="2"/>
  <c r="P504" i="2"/>
  <c r="E505" i="2"/>
  <c r="N505" i="2" s="1"/>
  <c r="F505" i="2"/>
  <c r="G505" i="2"/>
  <c r="H505" i="2"/>
  <c r="I505" i="2"/>
  <c r="J505" i="2"/>
  <c r="K505" i="2"/>
  <c r="L505" i="2"/>
  <c r="M505" i="2"/>
  <c r="O505" i="2"/>
  <c r="P505" i="2"/>
  <c r="E506" i="2"/>
  <c r="N506" i="2" s="1"/>
  <c r="F506" i="2"/>
  <c r="G506" i="2"/>
  <c r="H506" i="2"/>
  <c r="I506" i="2"/>
  <c r="J506" i="2"/>
  <c r="K506" i="2"/>
  <c r="L506" i="2"/>
  <c r="M506" i="2"/>
  <c r="O506" i="2"/>
  <c r="P506" i="2"/>
  <c r="E507" i="2"/>
  <c r="N507" i="2" s="1"/>
  <c r="F507" i="2"/>
  <c r="G507" i="2"/>
  <c r="H507" i="2"/>
  <c r="I507" i="2"/>
  <c r="J507" i="2"/>
  <c r="K507" i="2"/>
  <c r="L507" i="2"/>
  <c r="M507" i="2"/>
  <c r="O507" i="2"/>
  <c r="P507" i="2"/>
  <c r="E508" i="2"/>
  <c r="N508" i="2" s="1"/>
  <c r="F508" i="2"/>
  <c r="G508" i="2"/>
  <c r="H508" i="2"/>
  <c r="I508" i="2"/>
  <c r="J508" i="2"/>
  <c r="K508" i="2"/>
  <c r="L508" i="2"/>
  <c r="M508" i="2"/>
  <c r="O508" i="2"/>
  <c r="P508" i="2"/>
  <c r="E509" i="2"/>
  <c r="N509" i="2" s="1"/>
  <c r="F509" i="2"/>
  <c r="G509" i="2"/>
  <c r="H509" i="2"/>
  <c r="I509" i="2"/>
  <c r="J509" i="2"/>
  <c r="K509" i="2"/>
  <c r="L509" i="2"/>
  <c r="M509" i="2"/>
  <c r="O509" i="2"/>
  <c r="P509" i="2"/>
  <c r="E510" i="2"/>
  <c r="N510" i="2" s="1"/>
  <c r="F510" i="2"/>
  <c r="G510" i="2"/>
  <c r="H510" i="2"/>
  <c r="I510" i="2"/>
  <c r="J510" i="2"/>
  <c r="K510" i="2"/>
  <c r="L510" i="2"/>
  <c r="M510" i="2"/>
  <c r="O510" i="2"/>
  <c r="P510" i="2"/>
  <c r="E511" i="2"/>
  <c r="N511" i="2" s="1"/>
  <c r="F511" i="2"/>
  <c r="G511" i="2"/>
  <c r="H511" i="2"/>
  <c r="I511" i="2"/>
  <c r="J511" i="2"/>
  <c r="K511" i="2"/>
  <c r="L511" i="2"/>
  <c r="M511" i="2"/>
  <c r="O511" i="2"/>
  <c r="P511" i="2"/>
  <c r="E512" i="2"/>
  <c r="N512" i="2" s="1"/>
  <c r="F512" i="2"/>
  <c r="G512" i="2"/>
  <c r="H512" i="2"/>
  <c r="I512" i="2"/>
  <c r="J512" i="2"/>
  <c r="K512" i="2"/>
  <c r="L512" i="2"/>
  <c r="M512" i="2"/>
  <c r="O512" i="2"/>
  <c r="P512" i="2"/>
  <c r="E513" i="2"/>
  <c r="N513" i="2" s="1"/>
  <c r="F513" i="2"/>
  <c r="G513" i="2"/>
  <c r="H513" i="2"/>
  <c r="I513" i="2"/>
  <c r="J513" i="2"/>
  <c r="K513" i="2"/>
  <c r="L513" i="2"/>
  <c r="M513" i="2"/>
  <c r="O513" i="2"/>
  <c r="P513" i="2"/>
  <c r="E514" i="2"/>
  <c r="N514" i="2" s="1"/>
  <c r="F514" i="2"/>
  <c r="G514" i="2"/>
  <c r="H514" i="2"/>
  <c r="I514" i="2"/>
  <c r="J514" i="2"/>
  <c r="K514" i="2"/>
  <c r="L514" i="2"/>
  <c r="M514" i="2"/>
  <c r="O514" i="2"/>
  <c r="P514" i="2"/>
  <c r="E515" i="2"/>
  <c r="N515" i="2" s="1"/>
  <c r="F515" i="2"/>
  <c r="G515" i="2"/>
  <c r="H515" i="2"/>
  <c r="I515" i="2"/>
  <c r="J515" i="2"/>
  <c r="K515" i="2"/>
  <c r="L515" i="2"/>
  <c r="M515" i="2"/>
  <c r="O515" i="2"/>
  <c r="P515" i="2"/>
  <c r="E516" i="2"/>
  <c r="N516" i="2" s="1"/>
  <c r="F516" i="2"/>
  <c r="G516" i="2"/>
  <c r="H516" i="2"/>
  <c r="I516" i="2"/>
  <c r="J516" i="2"/>
  <c r="K516" i="2"/>
  <c r="L516" i="2"/>
  <c r="M516" i="2"/>
  <c r="O516" i="2"/>
  <c r="P516" i="2"/>
  <c r="E517" i="2"/>
  <c r="N517" i="2" s="1"/>
  <c r="F517" i="2"/>
  <c r="G517" i="2"/>
  <c r="H517" i="2"/>
  <c r="I517" i="2"/>
  <c r="J517" i="2"/>
  <c r="K517" i="2"/>
  <c r="L517" i="2"/>
  <c r="M517" i="2"/>
  <c r="O517" i="2"/>
  <c r="P517" i="2"/>
  <c r="E518" i="2"/>
  <c r="N518" i="2" s="1"/>
  <c r="F518" i="2"/>
  <c r="G518" i="2"/>
  <c r="H518" i="2"/>
  <c r="I518" i="2"/>
  <c r="J518" i="2"/>
  <c r="K518" i="2"/>
  <c r="L518" i="2"/>
  <c r="M518" i="2"/>
  <c r="O518" i="2"/>
  <c r="P518" i="2"/>
  <c r="E519" i="2"/>
  <c r="N519" i="2" s="1"/>
  <c r="F519" i="2"/>
  <c r="G519" i="2"/>
  <c r="H519" i="2"/>
  <c r="I519" i="2"/>
  <c r="J519" i="2"/>
  <c r="K519" i="2"/>
  <c r="L519" i="2"/>
  <c r="M519" i="2"/>
  <c r="O519" i="2"/>
  <c r="P519" i="2"/>
  <c r="E520" i="2"/>
  <c r="N520" i="2" s="1"/>
  <c r="F520" i="2"/>
  <c r="G520" i="2"/>
  <c r="H520" i="2"/>
  <c r="I520" i="2"/>
  <c r="J520" i="2"/>
  <c r="K520" i="2"/>
  <c r="L520" i="2"/>
  <c r="M520" i="2"/>
  <c r="O520" i="2"/>
  <c r="P520" i="2"/>
  <c r="E521" i="2"/>
  <c r="N521" i="2" s="1"/>
  <c r="F521" i="2"/>
  <c r="G521" i="2"/>
  <c r="H521" i="2"/>
  <c r="I521" i="2"/>
  <c r="J521" i="2"/>
  <c r="K521" i="2"/>
  <c r="L521" i="2"/>
  <c r="M521" i="2"/>
  <c r="O521" i="2"/>
  <c r="P521" i="2"/>
  <c r="E522" i="2"/>
  <c r="N522" i="2" s="1"/>
  <c r="F522" i="2"/>
  <c r="G522" i="2"/>
  <c r="H522" i="2"/>
  <c r="I522" i="2"/>
  <c r="J522" i="2"/>
  <c r="K522" i="2"/>
  <c r="L522" i="2"/>
  <c r="M522" i="2"/>
  <c r="O522" i="2"/>
  <c r="P522" i="2"/>
  <c r="E523" i="2"/>
  <c r="N523" i="2" s="1"/>
  <c r="F523" i="2"/>
  <c r="G523" i="2"/>
  <c r="H523" i="2"/>
  <c r="I523" i="2"/>
  <c r="J523" i="2"/>
  <c r="K523" i="2"/>
  <c r="L523" i="2"/>
  <c r="M523" i="2"/>
  <c r="O523" i="2"/>
  <c r="P523" i="2"/>
  <c r="E524" i="2"/>
  <c r="N524" i="2" s="1"/>
  <c r="F524" i="2"/>
  <c r="G524" i="2"/>
  <c r="H524" i="2"/>
  <c r="I524" i="2"/>
  <c r="J524" i="2"/>
  <c r="K524" i="2"/>
  <c r="L524" i="2"/>
  <c r="M524" i="2"/>
  <c r="O524" i="2"/>
  <c r="P524" i="2"/>
  <c r="E525" i="2"/>
  <c r="N525" i="2" s="1"/>
  <c r="F525" i="2"/>
  <c r="G525" i="2"/>
  <c r="H525" i="2"/>
  <c r="I525" i="2"/>
  <c r="J525" i="2"/>
  <c r="K525" i="2"/>
  <c r="L525" i="2"/>
  <c r="M525" i="2"/>
  <c r="O525" i="2"/>
  <c r="P525" i="2"/>
  <c r="E526" i="2"/>
  <c r="N526" i="2" s="1"/>
  <c r="F526" i="2"/>
  <c r="G526" i="2"/>
  <c r="H526" i="2"/>
  <c r="I526" i="2"/>
  <c r="J526" i="2"/>
  <c r="K526" i="2"/>
  <c r="L526" i="2"/>
  <c r="M526" i="2"/>
  <c r="O526" i="2"/>
  <c r="P526" i="2"/>
  <c r="E527" i="2"/>
  <c r="N527" i="2" s="1"/>
  <c r="F527" i="2"/>
  <c r="G527" i="2"/>
  <c r="H527" i="2"/>
  <c r="I527" i="2"/>
  <c r="J527" i="2"/>
  <c r="K527" i="2"/>
  <c r="L527" i="2"/>
  <c r="M527" i="2"/>
  <c r="O527" i="2"/>
  <c r="P527" i="2"/>
  <c r="E528" i="2"/>
  <c r="N528" i="2" s="1"/>
  <c r="F528" i="2"/>
  <c r="G528" i="2"/>
  <c r="H528" i="2"/>
  <c r="I528" i="2"/>
  <c r="J528" i="2"/>
  <c r="K528" i="2"/>
  <c r="L528" i="2"/>
  <c r="M528" i="2"/>
  <c r="O528" i="2"/>
  <c r="P528" i="2"/>
  <c r="E529" i="2"/>
  <c r="N529" i="2" s="1"/>
  <c r="F529" i="2"/>
  <c r="G529" i="2"/>
  <c r="H529" i="2"/>
  <c r="I529" i="2"/>
  <c r="J529" i="2"/>
  <c r="K529" i="2"/>
  <c r="L529" i="2"/>
  <c r="M529" i="2"/>
  <c r="O529" i="2"/>
  <c r="P529" i="2"/>
  <c r="E530" i="2"/>
  <c r="N530" i="2" s="1"/>
  <c r="F530" i="2"/>
  <c r="G530" i="2"/>
  <c r="H530" i="2"/>
  <c r="I530" i="2"/>
  <c r="J530" i="2"/>
  <c r="K530" i="2"/>
  <c r="L530" i="2"/>
  <c r="M530" i="2"/>
  <c r="O530" i="2"/>
  <c r="P530" i="2"/>
  <c r="E531" i="2"/>
  <c r="N531" i="2" s="1"/>
  <c r="F531" i="2"/>
  <c r="G531" i="2"/>
  <c r="H531" i="2"/>
  <c r="I531" i="2"/>
  <c r="J531" i="2"/>
  <c r="K531" i="2"/>
  <c r="L531" i="2"/>
  <c r="M531" i="2"/>
  <c r="O531" i="2"/>
  <c r="P531" i="2"/>
  <c r="E532" i="2"/>
  <c r="N532" i="2" s="1"/>
  <c r="F532" i="2"/>
  <c r="G532" i="2"/>
  <c r="H532" i="2"/>
  <c r="I532" i="2"/>
  <c r="J532" i="2"/>
  <c r="K532" i="2"/>
  <c r="L532" i="2"/>
  <c r="M532" i="2"/>
  <c r="O532" i="2"/>
  <c r="P532" i="2"/>
  <c r="E533" i="2"/>
  <c r="N533" i="2" s="1"/>
  <c r="F533" i="2"/>
  <c r="G533" i="2"/>
  <c r="H533" i="2"/>
  <c r="I533" i="2"/>
  <c r="J533" i="2"/>
  <c r="K533" i="2"/>
  <c r="L533" i="2"/>
  <c r="M533" i="2"/>
  <c r="O533" i="2"/>
  <c r="P533" i="2"/>
  <c r="E534" i="2"/>
  <c r="N534" i="2" s="1"/>
  <c r="F534" i="2"/>
  <c r="G534" i="2"/>
  <c r="H534" i="2"/>
  <c r="I534" i="2"/>
  <c r="J534" i="2"/>
  <c r="K534" i="2"/>
  <c r="L534" i="2"/>
  <c r="M534" i="2"/>
  <c r="O534" i="2"/>
  <c r="P534" i="2"/>
  <c r="E535" i="2"/>
  <c r="N535" i="2" s="1"/>
  <c r="F535" i="2"/>
  <c r="G535" i="2"/>
  <c r="H535" i="2"/>
  <c r="I535" i="2"/>
  <c r="J535" i="2"/>
  <c r="K535" i="2"/>
  <c r="L535" i="2"/>
  <c r="M535" i="2"/>
  <c r="O535" i="2"/>
  <c r="P535" i="2"/>
  <c r="E536" i="2"/>
  <c r="N536" i="2" s="1"/>
  <c r="F536" i="2"/>
  <c r="G536" i="2"/>
  <c r="H536" i="2"/>
  <c r="I536" i="2"/>
  <c r="J536" i="2"/>
  <c r="K536" i="2"/>
  <c r="L536" i="2"/>
  <c r="M536" i="2"/>
  <c r="O536" i="2"/>
  <c r="P536" i="2"/>
  <c r="E537" i="2"/>
  <c r="N537" i="2" s="1"/>
  <c r="F537" i="2"/>
  <c r="G537" i="2"/>
  <c r="H537" i="2"/>
  <c r="I537" i="2"/>
  <c r="J537" i="2"/>
  <c r="K537" i="2"/>
  <c r="L537" i="2"/>
  <c r="M537" i="2"/>
  <c r="O537" i="2"/>
  <c r="P537" i="2"/>
  <c r="E538" i="2"/>
  <c r="N538" i="2" s="1"/>
  <c r="F538" i="2"/>
  <c r="G538" i="2"/>
  <c r="H538" i="2"/>
  <c r="I538" i="2"/>
  <c r="J538" i="2"/>
  <c r="K538" i="2"/>
  <c r="L538" i="2"/>
  <c r="M538" i="2"/>
  <c r="O538" i="2"/>
  <c r="P538" i="2"/>
  <c r="E539" i="2"/>
  <c r="N539" i="2" s="1"/>
  <c r="F539" i="2"/>
  <c r="G539" i="2"/>
  <c r="H539" i="2"/>
  <c r="I539" i="2"/>
  <c r="J539" i="2"/>
  <c r="K539" i="2"/>
  <c r="L539" i="2"/>
  <c r="M539" i="2"/>
  <c r="O539" i="2"/>
  <c r="P539" i="2"/>
  <c r="E540" i="2"/>
  <c r="N540" i="2" s="1"/>
  <c r="F540" i="2"/>
  <c r="G540" i="2"/>
  <c r="H540" i="2"/>
  <c r="I540" i="2"/>
  <c r="J540" i="2"/>
  <c r="K540" i="2"/>
  <c r="L540" i="2"/>
  <c r="M540" i="2"/>
  <c r="O540" i="2"/>
  <c r="P540" i="2"/>
  <c r="E541" i="2"/>
  <c r="N541" i="2" s="1"/>
  <c r="F541" i="2"/>
  <c r="G541" i="2"/>
  <c r="H541" i="2"/>
  <c r="I541" i="2"/>
  <c r="J541" i="2"/>
  <c r="K541" i="2"/>
  <c r="L541" i="2"/>
  <c r="M541" i="2"/>
  <c r="O541" i="2"/>
  <c r="P541" i="2"/>
  <c r="E542" i="2"/>
  <c r="N542" i="2" s="1"/>
  <c r="F542" i="2"/>
  <c r="G542" i="2"/>
  <c r="H542" i="2"/>
  <c r="I542" i="2"/>
  <c r="J542" i="2"/>
  <c r="K542" i="2"/>
  <c r="L542" i="2"/>
  <c r="M542" i="2"/>
  <c r="O542" i="2"/>
  <c r="P542" i="2"/>
  <c r="E543" i="2"/>
  <c r="N543" i="2" s="1"/>
  <c r="F543" i="2"/>
  <c r="G543" i="2"/>
  <c r="H543" i="2"/>
  <c r="I543" i="2"/>
  <c r="J543" i="2"/>
  <c r="K543" i="2"/>
  <c r="L543" i="2"/>
  <c r="M543" i="2"/>
  <c r="O543" i="2"/>
  <c r="P543" i="2"/>
  <c r="E544" i="2"/>
  <c r="N544" i="2" s="1"/>
  <c r="F544" i="2"/>
  <c r="G544" i="2"/>
  <c r="H544" i="2"/>
  <c r="I544" i="2"/>
  <c r="J544" i="2"/>
  <c r="K544" i="2"/>
  <c r="L544" i="2"/>
  <c r="M544" i="2"/>
  <c r="O544" i="2"/>
  <c r="P544" i="2"/>
  <c r="E545" i="2"/>
  <c r="N545" i="2" s="1"/>
  <c r="F545" i="2"/>
  <c r="G545" i="2"/>
  <c r="H545" i="2"/>
  <c r="I545" i="2"/>
  <c r="J545" i="2"/>
  <c r="K545" i="2"/>
  <c r="L545" i="2"/>
  <c r="M545" i="2"/>
  <c r="O545" i="2"/>
  <c r="P545" i="2"/>
  <c r="E546" i="2"/>
  <c r="N546" i="2" s="1"/>
  <c r="F546" i="2"/>
  <c r="G546" i="2"/>
  <c r="H546" i="2"/>
  <c r="I546" i="2"/>
  <c r="J546" i="2"/>
  <c r="K546" i="2"/>
  <c r="L546" i="2"/>
  <c r="M546" i="2"/>
  <c r="O546" i="2"/>
  <c r="P546" i="2"/>
  <c r="E547" i="2"/>
  <c r="N547" i="2" s="1"/>
  <c r="F547" i="2"/>
  <c r="G547" i="2"/>
  <c r="P547" i="2" s="1"/>
  <c r="H547" i="2"/>
  <c r="I547" i="2"/>
  <c r="J547" i="2"/>
  <c r="K547" i="2"/>
  <c r="L547" i="2"/>
  <c r="M547" i="2"/>
  <c r="O547" i="2"/>
  <c r="E548" i="2"/>
  <c r="N548" i="2" s="1"/>
  <c r="F548" i="2"/>
  <c r="G548" i="2"/>
  <c r="P548" i="2" s="1"/>
  <c r="H548" i="2"/>
  <c r="I548" i="2"/>
  <c r="J548" i="2"/>
  <c r="K548" i="2"/>
  <c r="L548" i="2"/>
  <c r="M548" i="2"/>
  <c r="O548" i="2"/>
  <c r="E549" i="2"/>
  <c r="N549" i="2" s="1"/>
  <c r="F549" i="2"/>
  <c r="G549" i="2"/>
  <c r="P549" i="2" s="1"/>
  <c r="H549" i="2"/>
  <c r="I549" i="2"/>
  <c r="J549" i="2"/>
  <c r="K549" i="2"/>
  <c r="L549" i="2"/>
  <c r="M549" i="2"/>
  <c r="O549" i="2"/>
  <c r="E550" i="2"/>
  <c r="N550" i="2" s="1"/>
  <c r="F550" i="2"/>
  <c r="G550" i="2"/>
  <c r="P550" i="2" s="1"/>
  <c r="H550" i="2"/>
  <c r="I550" i="2"/>
  <c r="J550" i="2"/>
  <c r="K550" i="2"/>
  <c r="L550" i="2"/>
  <c r="M550" i="2"/>
  <c r="O550" i="2"/>
  <c r="E551" i="2"/>
  <c r="N551" i="2" s="1"/>
  <c r="F551" i="2"/>
  <c r="G551" i="2"/>
  <c r="P551" i="2" s="1"/>
  <c r="H551" i="2"/>
  <c r="I551" i="2"/>
  <c r="J551" i="2"/>
  <c r="K551" i="2"/>
  <c r="L551" i="2"/>
  <c r="M551" i="2"/>
  <c r="O551" i="2"/>
  <c r="E552" i="2"/>
  <c r="N552" i="2" s="1"/>
  <c r="F552" i="2"/>
  <c r="G552" i="2"/>
  <c r="P552" i="2" s="1"/>
  <c r="H552" i="2"/>
  <c r="I552" i="2"/>
  <c r="J552" i="2"/>
  <c r="K552" i="2"/>
  <c r="L552" i="2"/>
  <c r="M552" i="2"/>
  <c r="O552" i="2"/>
  <c r="E553" i="2"/>
  <c r="N553" i="2" s="1"/>
  <c r="F553" i="2"/>
  <c r="G553" i="2"/>
  <c r="P553" i="2" s="1"/>
  <c r="H553" i="2"/>
  <c r="I553" i="2"/>
  <c r="J553" i="2"/>
  <c r="K553" i="2"/>
  <c r="L553" i="2"/>
  <c r="M553" i="2"/>
  <c r="O553" i="2"/>
  <c r="E554" i="2"/>
  <c r="N554" i="2" s="1"/>
  <c r="F554" i="2"/>
  <c r="G554" i="2"/>
  <c r="P554" i="2" s="1"/>
  <c r="H554" i="2"/>
  <c r="I554" i="2"/>
  <c r="J554" i="2"/>
  <c r="K554" i="2"/>
  <c r="L554" i="2"/>
  <c r="M554" i="2"/>
  <c r="O554" i="2"/>
  <c r="E555" i="2"/>
  <c r="N555" i="2" s="1"/>
  <c r="F555" i="2"/>
  <c r="G555" i="2"/>
  <c r="P555" i="2" s="1"/>
  <c r="H555" i="2"/>
  <c r="I555" i="2"/>
  <c r="J555" i="2"/>
  <c r="K555" i="2"/>
  <c r="L555" i="2"/>
  <c r="M555" i="2"/>
  <c r="O555" i="2"/>
  <c r="E556" i="2"/>
  <c r="N556" i="2" s="1"/>
  <c r="F556" i="2"/>
  <c r="G556" i="2"/>
  <c r="P556" i="2" s="1"/>
  <c r="H556" i="2"/>
  <c r="I556" i="2"/>
  <c r="J556" i="2"/>
  <c r="K556" i="2"/>
  <c r="L556" i="2"/>
  <c r="M556" i="2"/>
  <c r="O556" i="2"/>
  <c r="E557" i="2"/>
  <c r="N557" i="2" s="1"/>
  <c r="F557" i="2"/>
  <c r="G557" i="2"/>
  <c r="P557" i="2" s="1"/>
  <c r="H557" i="2"/>
  <c r="I557" i="2"/>
  <c r="J557" i="2"/>
  <c r="K557" i="2"/>
  <c r="L557" i="2"/>
  <c r="M557" i="2"/>
  <c r="O557" i="2"/>
  <c r="E558" i="2"/>
  <c r="N558" i="2" s="1"/>
  <c r="F558" i="2"/>
  <c r="G558" i="2"/>
  <c r="P558" i="2" s="1"/>
  <c r="H558" i="2"/>
  <c r="I558" i="2"/>
  <c r="J558" i="2"/>
  <c r="K558" i="2"/>
  <c r="L558" i="2"/>
  <c r="M558" i="2"/>
  <c r="O558" i="2"/>
  <c r="E559" i="2"/>
  <c r="N559" i="2" s="1"/>
  <c r="F559" i="2"/>
  <c r="G559" i="2"/>
  <c r="P559" i="2" s="1"/>
  <c r="H559" i="2"/>
  <c r="I559" i="2"/>
  <c r="J559" i="2"/>
  <c r="K559" i="2"/>
  <c r="L559" i="2"/>
  <c r="M559" i="2"/>
  <c r="O559" i="2"/>
  <c r="E560" i="2"/>
  <c r="N560" i="2" s="1"/>
  <c r="F560" i="2"/>
  <c r="G560" i="2"/>
  <c r="P560" i="2" s="1"/>
  <c r="H560" i="2"/>
  <c r="I560" i="2"/>
  <c r="J560" i="2"/>
  <c r="K560" i="2"/>
  <c r="L560" i="2"/>
  <c r="M560" i="2"/>
  <c r="O560" i="2"/>
  <c r="E561" i="2"/>
  <c r="N561" i="2" s="1"/>
  <c r="F561" i="2"/>
  <c r="G561" i="2"/>
  <c r="P561" i="2" s="1"/>
  <c r="H561" i="2"/>
  <c r="I561" i="2"/>
  <c r="J561" i="2"/>
  <c r="K561" i="2"/>
  <c r="L561" i="2"/>
  <c r="M561" i="2"/>
  <c r="O561" i="2"/>
  <c r="E562" i="2"/>
  <c r="N562" i="2" s="1"/>
  <c r="F562" i="2"/>
  <c r="G562" i="2"/>
  <c r="P562" i="2" s="1"/>
  <c r="H562" i="2"/>
  <c r="I562" i="2"/>
  <c r="J562" i="2"/>
  <c r="K562" i="2"/>
  <c r="L562" i="2"/>
  <c r="M562" i="2"/>
  <c r="O562" i="2"/>
  <c r="E563" i="2"/>
  <c r="N563" i="2" s="1"/>
  <c r="F563" i="2"/>
  <c r="G563" i="2"/>
  <c r="P563" i="2" s="1"/>
  <c r="H563" i="2"/>
  <c r="I563" i="2"/>
  <c r="J563" i="2"/>
  <c r="K563" i="2"/>
  <c r="L563" i="2"/>
  <c r="M563" i="2"/>
  <c r="O563" i="2"/>
  <c r="E564" i="2"/>
  <c r="N564" i="2" s="1"/>
  <c r="F564" i="2"/>
  <c r="G564" i="2"/>
  <c r="P564" i="2" s="1"/>
  <c r="H564" i="2"/>
  <c r="I564" i="2"/>
  <c r="J564" i="2"/>
  <c r="K564" i="2"/>
  <c r="L564" i="2"/>
  <c r="M564" i="2"/>
  <c r="O564" i="2"/>
  <c r="E565" i="2"/>
  <c r="N565" i="2" s="1"/>
  <c r="F565" i="2"/>
  <c r="G565" i="2"/>
  <c r="P565" i="2" s="1"/>
  <c r="H565" i="2"/>
  <c r="I565" i="2"/>
  <c r="J565" i="2"/>
  <c r="K565" i="2"/>
  <c r="L565" i="2"/>
  <c r="M565" i="2"/>
  <c r="O565" i="2"/>
  <c r="E566" i="2"/>
  <c r="N566" i="2" s="1"/>
  <c r="F566" i="2"/>
  <c r="G566" i="2"/>
  <c r="P566" i="2" s="1"/>
  <c r="H566" i="2"/>
  <c r="I566" i="2"/>
  <c r="J566" i="2"/>
  <c r="K566" i="2"/>
  <c r="L566" i="2"/>
  <c r="M566" i="2"/>
  <c r="O566" i="2"/>
  <c r="E567" i="2"/>
  <c r="N567" i="2" s="1"/>
  <c r="F567" i="2"/>
  <c r="G567" i="2"/>
  <c r="P567" i="2" s="1"/>
  <c r="H567" i="2"/>
  <c r="I567" i="2"/>
  <c r="J567" i="2"/>
  <c r="K567" i="2"/>
  <c r="L567" i="2"/>
  <c r="M567" i="2"/>
  <c r="O567" i="2"/>
  <c r="E568" i="2"/>
  <c r="N568" i="2" s="1"/>
  <c r="F568" i="2"/>
  <c r="G568" i="2"/>
  <c r="P568" i="2" s="1"/>
  <c r="H568" i="2"/>
  <c r="I568" i="2"/>
  <c r="J568" i="2"/>
  <c r="K568" i="2"/>
  <c r="L568" i="2"/>
  <c r="M568" i="2"/>
  <c r="O568" i="2"/>
  <c r="E569" i="2"/>
  <c r="N569" i="2" s="1"/>
  <c r="F569" i="2"/>
  <c r="G569" i="2"/>
  <c r="P569" i="2" s="1"/>
  <c r="H569" i="2"/>
  <c r="I569" i="2"/>
  <c r="J569" i="2"/>
  <c r="K569" i="2"/>
  <c r="L569" i="2"/>
  <c r="M569" i="2"/>
  <c r="O569" i="2"/>
  <c r="E570" i="2"/>
  <c r="N570" i="2" s="1"/>
  <c r="F570" i="2"/>
  <c r="G570" i="2"/>
  <c r="P570" i="2" s="1"/>
  <c r="H570" i="2"/>
  <c r="I570" i="2"/>
  <c r="J570" i="2"/>
  <c r="K570" i="2"/>
  <c r="L570" i="2"/>
  <c r="M570" i="2"/>
  <c r="O570" i="2"/>
  <c r="E571" i="2"/>
  <c r="N571" i="2" s="1"/>
  <c r="F571" i="2"/>
  <c r="G571" i="2"/>
  <c r="P571" i="2" s="1"/>
  <c r="H571" i="2"/>
  <c r="I571" i="2"/>
  <c r="J571" i="2"/>
  <c r="K571" i="2"/>
  <c r="L571" i="2"/>
  <c r="M571" i="2"/>
  <c r="O571" i="2"/>
  <c r="E572" i="2"/>
  <c r="N572" i="2" s="1"/>
  <c r="F572" i="2"/>
  <c r="G572" i="2"/>
  <c r="P572" i="2" s="1"/>
  <c r="H572" i="2"/>
  <c r="I572" i="2"/>
  <c r="J572" i="2"/>
  <c r="K572" i="2"/>
  <c r="L572" i="2"/>
  <c r="M572" i="2"/>
  <c r="O572" i="2"/>
  <c r="E573" i="2"/>
  <c r="N573" i="2" s="1"/>
  <c r="F573" i="2"/>
  <c r="G573" i="2"/>
  <c r="P573" i="2" s="1"/>
  <c r="H573" i="2"/>
  <c r="I573" i="2"/>
  <c r="J573" i="2"/>
  <c r="K573" i="2"/>
  <c r="L573" i="2"/>
  <c r="M573" i="2"/>
  <c r="O573" i="2"/>
  <c r="E574" i="2"/>
  <c r="N574" i="2" s="1"/>
  <c r="F574" i="2"/>
  <c r="G574" i="2"/>
  <c r="P574" i="2" s="1"/>
  <c r="H574" i="2"/>
  <c r="I574" i="2"/>
  <c r="J574" i="2"/>
  <c r="K574" i="2"/>
  <c r="L574" i="2"/>
  <c r="M574" i="2"/>
  <c r="O574" i="2"/>
  <c r="E575" i="2"/>
  <c r="N575" i="2" s="1"/>
  <c r="F575" i="2"/>
  <c r="G575" i="2"/>
  <c r="P575" i="2" s="1"/>
  <c r="H575" i="2"/>
  <c r="I575" i="2"/>
  <c r="J575" i="2"/>
  <c r="K575" i="2"/>
  <c r="L575" i="2"/>
  <c r="M575" i="2"/>
  <c r="O575" i="2"/>
  <c r="E576" i="2"/>
  <c r="N576" i="2" s="1"/>
  <c r="F576" i="2"/>
  <c r="G576" i="2"/>
  <c r="P576" i="2" s="1"/>
  <c r="H576" i="2"/>
  <c r="I576" i="2"/>
  <c r="J576" i="2"/>
  <c r="K576" i="2"/>
  <c r="L576" i="2"/>
  <c r="M576" i="2"/>
  <c r="O576" i="2"/>
  <c r="E577" i="2"/>
  <c r="N577" i="2" s="1"/>
  <c r="F577" i="2"/>
  <c r="G577" i="2"/>
  <c r="P577" i="2" s="1"/>
  <c r="H577" i="2"/>
  <c r="I577" i="2"/>
  <c r="J577" i="2"/>
  <c r="K577" i="2"/>
  <c r="L577" i="2"/>
  <c r="M577" i="2"/>
  <c r="O577" i="2"/>
  <c r="E578" i="2"/>
  <c r="N578" i="2" s="1"/>
  <c r="F578" i="2"/>
  <c r="G578" i="2"/>
  <c r="P578" i="2" s="1"/>
  <c r="H578" i="2"/>
  <c r="I578" i="2"/>
  <c r="J578" i="2"/>
  <c r="K578" i="2"/>
  <c r="L578" i="2"/>
  <c r="M578" i="2"/>
  <c r="O578" i="2"/>
  <c r="E579" i="2"/>
  <c r="N579" i="2" s="1"/>
  <c r="F579" i="2"/>
  <c r="G579" i="2"/>
  <c r="P579" i="2" s="1"/>
  <c r="H579" i="2"/>
  <c r="I579" i="2"/>
  <c r="J579" i="2"/>
  <c r="K579" i="2"/>
  <c r="L579" i="2"/>
  <c r="M579" i="2"/>
  <c r="O579" i="2"/>
  <c r="E580" i="2"/>
  <c r="N580" i="2" s="1"/>
  <c r="F580" i="2"/>
  <c r="G580" i="2"/>
  <c r="P580" i="2" s="1"/>
  <c r="H580" i="2"/>
  <c r="I580" i="2"/>
  <c r="J580" i="2"/>
  <c r="K580" i="2"/>
  <c r="L580" i="2"/>
  <c r="M580" i="2"/>
  <c r="O580" i="2"/>
  <c r="E581" i="2"/>
  <c r="N581" i="2" s="1"/>
  <c r="F581" i="2"/>
  <c r="G581" i="2"/>
  <c r="P581" i="2" s="1"/>
  <c r="H581" i="2"/>
  <c r="I581" i="2"/>
  <c r="J581" i="2"/>
  <c r="K581" i="2"/>
  <c r="L581" i="2"/>
  <c r="M581" i="2"/>
  <c r="O581" i="2"/>
  <c r="E582" i="2"/>
  <c r="N582" i="2" s="1"/>
  <c r="F582" i="2"/>
  <c r="G582" i="2"/>
  <c r="P582" i="2" s="1"/>
  <c r="H582" i="2"/>
  <c r="I582" i="2"/>
  <c r="J582" i="2"/>
  <c r="K582" i="2"/>
  <c r="L582" i="2"/>
  <c r="M582" i="2"/>
  <c r="O582" i="2"/>
  <c r="E583" i="2"/>
  <c r="N583" i="2" s="1"/>
  <c r="F583" i="2"/>
  <c r="G583" i="2"/>
  <c r="P583" i="2" s="1"/>
  <c r="H583" i="2"/>
  <c r="I583" i="2"/>
  <c r="J583" i="2"/>
  <c r="K583" i="2"/>
  <c r="L583" i="2"/>
  <c r="M583" i="2"/>
  <c r="O583" i="2"/>
  <c r="E584" i="2"/>
  <c r="N584" i="2" s="1"/>
  <c r="F584" i="2"/>
  <c r="G584" i="2"/>
  <c r="P584" i="2" s="1"/>
  <c r="H584" i="2"/>
  <c r="I584" i="2"/>
  <c r="J584" i="2"/>
  <c r="K584" i="2"/>
  <c r="L584" i="2"/>
  <c r="M584" i="2"/>
  <c r="O584" i="2"/>
  <c r="E585" i="2"/>
  <c r="N585" i="2" s="1"/>
  <c r="F585" i="2"/>
  <c r="G585" i="2"/>
  <c r="P585" i="2" s="1"/>
  <c r="H585" i="2"/>
  <c r="I585" i="2"/>
  <c r="J585" i="2"/>
  <c r="K585" i="2"/>
  <c r="L585" i="2"/>
  <c r="M585" i="2"/>
  <c r="O585" i="2"/>
  <c r="E586" i="2"/>
  <c r="N586" i="2" s="1"/>
  <c r="F586" i="2"/>
  <c r="G586" i="2"/>
  <c r="P586" i="2" s="1"/>
  <c r="H586" i="2"/>
  <c r="I586" i="2"/>
  <c r="J586" i="2"/>
  <c r="K586" i="2"/>
  <c r="L586" i="2"/>
  <c r="M586" i="2"/>
  <c r="O586" i="2"/>
  <c r="E587" i="2"/>
  <c r="N587" i="2" s="1"/>
  <c r="F587" i="2"/>
  <c r="G587" i="2"/>
  <c r="P587" i="2" s="1"/>
  <c r="H587" i="2"/>
  <c r="I587" i="2"/>
  <c r="J587" i="2"/>
  <c r="K587" i="2"/>
  <c r="L587" i="2"/>
  <c r="M587" i="2"/>
  <c r="O587" i="2"/>
  <c r="E588" i="2"/>
  <c r="N588" i="2" s="1"/>
  <c r="F588" i="2"/>
  <c r="G588" i="2"/>
  <c r="P588" i="2" s="1"/>
  <c r="H588" i="2"/>
  <c r="I588" i="2"/>
  <c r="J588" i="2"/>
  <c r="K588" i="2"/>
  <c r="L588" i="2"/>
  <c r="M588" i="2"/>
  <c r="O588" i="2"/>
  <c r="E589" i="2"/>
  <c r="N589" i="2" s="1"/>
  <c r="F589" i="2"/>
  <c r="G589" i="2"/>
  <c r="P589" i="2" s="1"/>
  <c r="H589" i="2"/>
  <c r="I589" i="2"/>
  <c r="J589" i="2"/>
  <c r="K589" i="2"/>
  <c r="L589" i="2"/>
  <c r="M589" i="2"/>
  <c r="O589" i="2"/>
  <c r="E590" i="2"/>
  <c r="N590" i="2" s="1"/>
  <c r="F590" i="2"/>
  <c r="G590" i="2"/>
  <c r="P590" i="2" s="1"/>
  <c r="H590" i="2"/>
  <c r="I590" i="2"/>
  <c r="J590" i="2"/>
  <c r="K590" i="2"/>
  <c r="L590" i="2"/>
  <c r="M590" i="2"/>
  <c r="O590" i="2"/>
  <c r="E591" i="2"/>
  <c r="N591" i="2" s="1"/>
  <c r="F591" i="2"/>
  <c r="G591" i="2"/>
  <c r="P591" i="2" s="1"/>
  <c r="H591" i="2"/>
  <c r="I591" i="2"/>
  <c r="J591" i="2"/>
  <c r="K591" i="2"/>
  <c r="L591" i="2"/>
  <c r="M591" i="2"/>
  <c r="O591" i="2"/>
  <c r="E592" i="2"/>
  <c r="N592" i="2" s="1"/>
  <c r="F592" i="2"/>
  <c r="G592" i="2"/>
  <c r="P592" i="2" s="1"/>
  <c r="H592" i="2"/>
  <c r="I592" i="2"/>
  <c r="J592" i="2"/>
  <c r="K592" i="2"/>
  <c r="L592" i="2"/>
  <c r="M592" i="2"/>
  <c r="O592" i="2"/>
  <c r="E593" i="2"/>
  <c r="N593" i="2" s="1"/>
  <c r="F593" i="2"/>
  <c r="G593" i="2"/>
  <c r="P593" i="2" s="1"/>
  <c r="H593" i="2"/>
  <c r="I593" i="2"/>
  <c r="J593" i="2"/>
  <c r="K593" i="2"/>
  <c r="L593" i="2"/>
  <c r="M593" i="2"/>
  <c r="O593" i="2"/>
  <c r="E594" i="2"/>
  <c r="N594" i="2" s="1"/>
  <c r="F594" i="2"/>
  <c r="G594" i="2"/>
  <c r="P594" i="2" s="1"/>
  <c r="H594" i="2"/>
  <c r="I594" i="2"/>
  <c r="J594" i="2"/>
  <c r="K594" i="2"/>
  <c r="L594" i="2"/>
  <c r="M594" i="2"/>
  <c r="O594" i="2"/>
  <c r="E595" i="2"/>
  <c r="N595" i="2" s="1"/>
  <c r="F595" i="2"/>
  <c r="G595" i="2"/>
  <c r="P595" i="2" s="1"/>
  <c r="H595" i="2"/>
  <c r="I595" i="2"/>
  <c r="J595" i="2"/>
  <c r="K595" i="2"/>
  <c r="L595" i="2"/>
  <c r="M595" i="2"/>
  <c r="O595" i="2"/>
  <c r="E596" i="2"/>
  <c r="N596" i="2" s="1"/>
  <c r="F596" i="2"/>
  <c r="G596" i="2"/>
  <c r="P596" i="2" s="1"/>
  <c r="H596" i="2"/>
  <c r="I596" i="2"/>
  <c r="J596" i="2"/>
  <c r="K596" i="2"/>
  <c r="L596" i="2"/>
  <c r="M596" i="2"/>
  <c r="O596" i="2"/>
  <c r="E597" i="2"/>
  <c r="N597" i="2" s="1"/>
  <c r="F597" i="2"/>
  <c r="G597" i="2"/>
  <c r="P597" i="2" s="1"/>
  <c r="H597" i="2"/>
  <c r="I597" i="2"/>
  <c r="J597" i="2"/>
  <c r="K597" i="2"/>
  <c r="L597" i="2"/>
  <c r="M597" i="2"/>
  <c r="O597" i="2"/>
  <c r="E598" i="2"/>
  <c r="N598" i="2" s="1"/>
  <c r="F598" i="2"/>
  <c r="G598" i="2"/>
  <c r="P598" i="2" s="1"/>
  <c r="H598" i="2"/>
  <c r="I598" i="2"/>
  <c r="J598" i="2"/>
  <c r="K598" i="2"/>
  <c r="L598" i="2"/>
  <c r="M598" i="2"/>
  <c r="O598" i="2"/>
  <c r="E599" i="2"/>
  <c r="N599" i="2" s="1"/>
  <c r="F599" i="2"/>
  <c r="G599" i="2"/>
  <c r="P599" i="2" s="1"/>
  <c r="H599" i="2"/>
  <c r="I599" i="2"/>
  <c r="J599" i="2"/>
  <c r="K599" i="2"/>
  <c r="L599" i="2"/>
  <c r="M599" i="2"/>
  <c r="O599" i="2"/>
  <c r="E600" i="2"/>
  <c r="N600" i="2" s="1"/>
  <c r="F600" i="2"/>
  <c r="G600" i="2"/>
  <c r="P600" i="2" s="1"/>
  <c r="H600" i="2"/>
  <c r="I600" i="2"/>
  <c r="J600" i="2"/>
  <c r="K600" i="2"/>
  <c r="L600" i="2"/>
  <c r="M600" i="2"/>
  <c r="O600" i="2"/>
  <c r="E601" i="2"/>
  <c r="N601" i="2" s="1"/>
  <c r="F601" i="2"/>
  <c r="G601" i="2"/>
  <c r="P601" i="2" s="1"/>
  <c r="H601" i="2"/>
  <c r="I601" i="2"/>
  <c r="J601" i="2"/>
  <c r="K601" i="2"/>
  <c r="L601" i="2"/>
  <c r="M601" i="2"/>
  <c r="O601" i="2"/>
  <c r="E602" i="2"/>
  <c r="N602" i="2" s="1"/>
  <c r="F602" i="2"/>
  <c r="G602" i="2"/>
  <c r="P602" i="2" s="1"/>
  <c r="H602" i="2"/>
  <c r="I602" i="2"/>
  <c r="J602" i="2"/>
  <c r="K602" i="2"/>
  <c r="L602" i="2"/>
  <c r="M602" i="2"/>
  <c r="O602" i="2"/>
  <c r="E603" i="2"/>
  <c r="N603" i="2" s="1"/>
  <c r="F603" i="2"/>
  <c r="G603" i="2"/>
  <c r="P603" i="2" s="1"/>
  <c r="H603" i="2"/>
  <c r="I603" i="2"/>
  <c r="J603" i="2"/>
  <c r="K603" i="2"/>
  <c r="L603" i="2"/>
  <c r="M603" i="2"/>
  <c r="O603" i="2"/>
  <c r="E604" i="2"/>
  <c r="N604" i="2" s="1"/>
  <c r="F604" i="2"/>
  <c r="G604" i="2"/>
  <c r="P604" i="2" s="1"/>
  <c r="H604" i="2"/>
  <c r="I604" i="2"/>
  <c r="J604" i="2"/>
  <c r="K604" i="2"/>
  <c r="L604" i="2"/>
  <c r="M604" i="2"/>
  <c r="O604" i="2"/>
  <c r="E605" i="2"/>
  <c r="N605" i="2" s="1"/>
  <c r="F605" i="2"/>
  <c r="G605" i="2"/>
  <c r="P605" i="2" s="1"/>
  <c r="H605" i="2"/>
  <c r="I605" i="2"/>
  <c r="J605" i="2"/>
  <c r="K605" i="2"/>
  <c r="L605" i="2"/>
  <c r="M605" i="2"/>
  <c r="O605" i="2"/>
  <c r="E606" i="2"/>
  <c r="N606" i="2" s="1"/>
  <c r="F606" i="2"/>
  <c r="G606" i="2"/>
  <c r="P606" i="2" s="1"/>
  <c r="H606" i="2"/>
  <c r="I606" i="2"/>
  <c r="J606" i="2"/>
  <c r="K606" i="2"/>
  <c r="L606" i="2"/>
  <c r="M606" i="2"/>
  <c r="O606" i="2"/>
  <c r="E607" i="2"/>
  <c r="N607" i="2" s="1"/>
  <c r="F607" i="2"/>
  <c r="G607" i="2"/>
  <c r="P607" i="2" s="1"/>
  <c r="H607" i="2"/>
  <c r="I607" i="2"/>
  <c r="J607" i="2"/>
  <c r="K607" i="2"/>
  <c r="L607" i="2"/>
  <c r="M607" i="2"/>
  <c r="O607" i="2"/>
  <c r="E608" i="2"/>
  <c r="N608" i="2" s="1"/>
  <c r="F608" i="2"/>
  <c r="G608" i="2"/>
  <c r="P608" i="2" s="1"/>
  <c r="H608" i="2"/>
  <c r="I608" i="2"/>
  <c r="J608" i="2"/>
  <c r="K608" i="2"/>
  <c r="L608" i="2"/>
  <c r="M608" i="2"/>
  <c r="O608" i="2"/>
  <c r="E609" i="2"/>
  <c r="N609" i="2" s="1"/>
  <c r="F609" i="2"/>
  <c r="G609" i="2"/>
  <c r="P609" i="2" s="1"/>
  <c r="H609" i="2"/>
  <c r="I609" i="2"/>
  <c r="J609" i="2"/>
  <c r="K609" i="2"/>
  <c r="L609" i="2"/>
  <c r="M609" i="2"/>
  <c r="O609" i="2"/>
  <c r="E610" i="2"/>
  <c r="N610" i="2" s="1"/>
  <c r="F610" i="2"/>
  <c r="G610" i="2"/>
  <c r="P610" i="2" s="1"/>
  <c r="H610" i="2"/>
  <c r="I610" i="2"/>
  <c r="J610" i="2"/>
  <c r="K610" i="2"/>
  <c r="L610" i="2"/>
  <c r="M610" i="2"/>
  <c r="O610" i="2"/>
  <c r="E611" i="2"/>
  <c r="N611" i="2" s="1"/>
  <c r="F611" i="2"/>
  <c r="G611" i="2"/>
  <c r="P611" i="2" s="1"/>
  <c r="H611" i="2"/>
  <c r="I611" i="2"/>
  <c r="J611" i="2"/>
  <c r="K611" i="2"/>
  <c r="L611" i="2"/>
  <c r="M611" i="2"/>
  <c r="O611" i="2"/>
  <c r="E612" i="2"/>
  <c r="N612" i="2" s="1"/>
  <c r="F612" i="2"/>
  <c r="G612" i="2"/>
  <c r="P612" i="2" s="1"/>
  <c r="H612" i="2"/>
  <c r="I612" i="2"/>
  <c r="J612" i="2"/>
  <c r="K612" i="2"/>
  <c r="L612" i="2"/>
  <c r="M612" i="2"/>
  <c r="O612" i="2"/>
  <c r="E613" i="2"/>
  <c r="N613" i="2" s="1"/>
  <c r="F613" i="2"/>
  <c r="G613" i="2"/>
  <c r="P613" i="2" s="1"/>
  <c r="H613" i="2"/>
  <c r="I613" i="2"/>
  <c r="J613" i="2"/>
  <c r="K613" i="2"/>
  <c r="L613" i="2"/>
  <c r="M613" i="2"/>
  <c r="O613" i="2"/>
  <c r="E614" i="2"/>
  <c r="N614" i="2" s="1"/>
  <c r="F614" i="2"/>
  <c r="G614" i="2"/>
  <c r="P614" i="2" s="1"/>
  <c r="H614" i="2"/>
  <c r="I614" i="2"/>
  <c r="J614" i="2"/>
  <c r="K614" i="2"/>
  <c r="L614" i="2"/>
  <c r="M614" i="2"/>
  <c r="O614" i="2"/>
  <c r="E615" i="2"/>
  <c r="N615" i="2" s="1"/>
  <c r="F615" i="2"/>
  <c r="G615" i="2"/>
  <c r="P615" i="2" s="1"/>
  <c r="H615" i="2"/>
  <c r="I615" i="2"/>
  <c r="J615" i="2"/>
  <c r="K615" i="2"/>
  <c r="L615" i="2"/>
  <c r="M615" i="2"/>
  <c r="O615" i="2"/>
  <c r="E616" i="2"/>
  <c r="N616" i="2" s="1"/>
  <c r="F616" i="2"/>
  <c r="G616" i="2"/>
  <c r="P616" i="2" s="1"/>
  <c r="H616" i="2"/>
  <c r="I616" i="2"/>
  <c r="J616" i="2"/>
  <c r="K616" i="2"/>
  <c r="L616" i="2"/>
  <c r="M616" i="2"/>
  <c r="O616" i="2"/>
  <c r="E617" i="2"/>
  <c r="N617" i="2" s="1"/>
  <c r="F617" i="2"/>
  <c r="G617" i="2"/>
  <c r="P617" i="2" s="1"/>
  <c r="H617" i="2"/>
  <c r="I617" i="2"/>
  <c r="J617" i="2"/>
  <c r="K617" i="2"/>
  <c r="L617" i="2"/>
  <c r="M617" i="2"/>
  <c r="O617" i="2"/>
  <c r="E618" i="2"/>
  <c r="N618" i="2" s="1"/>
  <c r="F618" i="2"/>
  <c r="G618" i="2"/>
  <c r="P618" i="2" s="1"/>
  <c r="H618" i="2"/>
  <c r="I618" i="2"/>
  <c r="J618" i="2"/>
  <c r="K618" i="2"/>
  <c r="L618" i="2"/>
  <c r="M618" i="2"/>
  <c r="O618" i="2"/>
  <c r="E619" i="2"/>
  <c r="N619" i="2" s="1"/>
  <c r="F619" i="2"/>
  <c r="G619" i="2"/>
  <c r="P619" i="2" s="1"/>
  <c r="H619" i="2"/>
  <c r="I619" i="2"/>
  <c r="J619" i="2"/>
  <c r="K619" i="2"/>
  <c r="L619" i="2"/>
  <c r="M619" i="2"/>
  <c r="O619" i="2"/>
  <c r="E620" i="2"/>
  <c r="N620" i="2" s="1"/>
  <c r="F620" i="2"/>
  <c r="G620" i="2"/>
  <c r="P620" i="2" s="1"/>
  <c r="H620" i="2"/>
  <c r="I620" i="2"/>
  <c r="J620" i="2"/>
  <c r="K620" i="2"/>
  <c r="L620" i="2"/>
  <c r="M620" i="2"/>
  <c r="O620" i="2"/>
  <c r="E621" i="2"/>
  <c r="N621" i="2" s="1"/>
  <c r="F621" i="2"/>
  <c r="G621" i="2"/>
  <c r="P621" i="2" s="1"/>
  <c r="H621" i="2"/>
  <c r="I621" i="2"/>
  <c r="J621" i="2"/>
  <c r="K621" i="2"/>
  <c r="L621" i="2"/>
  <c r="M621" i="2"/>
  <c r="O621" i="2"/>
  <c r="E622" i="2"/>
  <c r="N622" i="2" s="1"/>
  <c r="F622" i="2"/>
  <c r="G622" i="2"/>
  <c r="P622" i="2" s="1"/>
  <c r="H622" i="2"/>
  <c r="I622" i="2"/>
  <c r="J622" i="2"/>
  <c r="K622" i="2"/>
  <c r="L622" i="2"/>
  <c r="M622" i="2"/>
  <c r="O622" i="2"/>
  <c r="E623" i="2"/>
  <c r="N623" i="2" s="1"/>
  <c r="F623" i="2"/>
  <c r="G623" i="2"/>
  <c r="P623" i="2" s="1"/>
  <c r="H623" i="2"/>
  <c r="I623" i="2"/>
  <c r="J623" i="2"/>
  <c r="K623" i="2"/>
  <c r="L623" i="2"/>
  <c r="M623" i="2"/>
  <c r="O623" i="2"/>
  <c r="E624" i="2"/>
  <c r="N624" i="2" s="1"/>
  <c r="F624" i="2"/>
  <c r="G624" i="2"/>
  <c r="P624" i="2" s="1"/>
  <c r="H624" i="2"/>
  <c r="I624" i="2"/>
  <c r="J624" i="2"/>
  <c r="K624" i="2"/>
  <c r="L624" i="2"/>
  <c r="M624" i="2"/>
  <c r="O624" i="2"/>
  <c r="E625" i="2"/>
  <c r="N625" i="2" s="1"/>
  <c r="F625" i="2"/>
  <c r="G625" i="2"/>
  <c r="P625" i="2" s="1"/>
  <c r="H625" i="2"/>
  <c r="I625" i="2"/>
  <c r="J625" i="2"/>
  <c r="K625" i="2"/>
  <c r="L625" i="2"/>
  <c r="M625" i="2"/>
  <c r="O625" i="2"/>
  <c r="E626" i="2"/>
  <c r="N626" i="2" s="1"/>
  <c r="F626" i="2"/>
  <c r="G626" i="2"/>
  <c r="P626" i="2" s="1"/>
  <c r="H626" i="2"/>
  <c r="I626" i="2"/>
  <c r="J626" i="2"/>
  <c r="K626" i="2"/>
  <c r="L626" i="2"/>
  <c r="M626" i="2"/>
  <c r="O626" i="2"/>
  <c r="E627" i="2"/>
  <c r="N627" i="2" s="1"/>
  <c r="F627" i="2"/>
  <c r="G627" i="2"/>
  <c r="P627" i="2" s="1"/>
  <c r="H627" i="2"/>
  <c r="I627" i="2"/>
  <c r="J627" i="2"/>
  <c r="K627" i="2"/>
  <c r="L627" i="2"/>
  <c r="M627" i="2"/>
  <c r="O627" i="2"/>
  <c r="E628" i="2"/>
  <c r="N628" i="2" s="1"/>
  <c r="F628" i="2"/>
  <c r="G628" i="2"/>
  <c r="P628" i="2" s="1"/>
  <c r="H628" i="2"/>
  <c r="I628" i="2"/>
  <c r="J628" i="2"/>
  <c r="K628" i="2"/>
  <c r="L628" i="2"/>
  <c r="M628" i="2"/>
  <c r="O628" i="2"/>
  <c r="E629" i="2"/>
  <c r="N629" i="2" s="1"/>
  <c r="F629" i="2"/>
  <c r="G629" i="2"/>
  <c r="P629" i="2" s="1"/>
  <c r="H629" i="2"/>
  <c r="I629" i="2"/>
  <c r="J629" i="2"/>
  <c r="K629" i="2"/>
  <c r="L629" i="2"/>
  <c r="M629" i="2"/>
  <c r="O629" i="2"/>
  <c r="E630" i="2"/>
  <c r="N630" i="2" s="1"/>
  <c r="F630" i="2"/>
  <c r="G630" i="2"/>
  <c r="P630" i="2" s="1"/>
  <c r="H630" i="2"/>
  <c r="I630" i="2"/>
  <c r="J630" i="2"/>
  <c r="K630" i="2"/>
  <c r="L630" i="2"/>
  <c r="M630" i="2"/>
  <c r="O630" i="2"/>
  <c r="E631" i="2"/>
  <c r="N631" i="2" s="1"/>
  <c r="F631" i="2"/>
  <c r="G631" i="2"/>
  <c r="H631" i="2"/>
  <c r="I631" i="2"/>
  <c r="J631" i="2"/>
  <c r="K631" i="2"/>
  <c r="L631" i="2"/>
  <c r="M631" i="2"/>
  <c r="O631" i="2"/>
  <c r="P631" i="2"/>
  <c r="E632" i="2"/>
  <c r="F632" i="2"/>
  <c r="O632" i="2" s="1"/>
  <c r="G632" i="2"/>
  <c r="H632" i="2"/>
  <c r="I632" i="2"/>
  <c r="J632" i="2"/>
  <c r="K632" i="2"/>
  <c r="L632" i="2"/>
  <c r="M632" i="2"/>
  <c r="N632" i="2"/>
  <c r="P632" i="2"/>
  <c r="E633" i="2"/>
  <c r="F633" i="2"/>
  <c r="O633" i="2" s="1"/>
  <c r="G633" i="2"/>
  <c r="H633" i="2"/>
  <c r="I633" i="2"/>
  <c r="J633" i="2"/>
  <c r="K633" i="2"/>
  <c r="L633" i="2"/>
  <c r="M633" i="2"/>
  <c r="N633" i="2"/>
  <c r="P633" i="2"/>
  <c r="E634" i="2"/>
  <c r="F634" i="2"/>
  <c r="O634" i="2" s="1"/>
  <c r="G634" i="2"/>
  <c r="H634" i="2"/>
  <c r="I634" i="2"/>
  <c r="J634" i="2"/>
  <c r="K634" i="2"/>
  <c r="L634" i="2"/>
  <c r="M634" i="2"/>
  <c r="N634" i="2"/>
  <c r="P634" i="2"/>
  <c r="E635" i="2"/>
  <c r="F635" i="2"/>
  <c r="O635" i="2" s="1"/>
  <c r="G635" i="2"/>
  <c r="H635" i="2"/>
  <c r="I635" i="2"/>
  <c r="J635" i="2"/>
  <c r="K635" i="2"/>
  <c r="L635" i="2"/>
  <c r="M635" i="2"/>
  <c r="N635" i="2"/>
  <c r="P635" i="2"/>
  <c r="E636" i="2"/>
  <c r="F636" i="2"/>
  <c r="O636" i="2" s="1"/>
  <c r="G636" i="2"/>
  <c r="H636" i="2"/>
  <c r="I636" i="2"/>
  <c r="J636" i="2"/>
  <c r="K636" i="2"/>
  <c r="L636" i="2"/>
  <c r="M636" i="2"/>
  <c r="N636" i="2"/>
  <c r="P636" i="2"/>
  <c r="E637" i="2"/>
  <c r="F637" i="2"/>
  <c r="O637" i="2" s="1"/>
  <c r="G637" i="2"/>
  <c r="H637" i="2"/>
  <c r="I637" i="2"/>
  <c r="J637" i="2"/>
  <c r="K637" i="2"/>
  <c r="L637" i="2"/>
  <c r="M637" i="2"/>
  <c r="N637" i="2"/>
  <c r="P637" i="2"/>
  <c r="E638" i="2"/>
  <c r="F638" i="2"/>
  <c r="O638" i="2" s="1"/>
  <c r="G638" i="2"/>
  <c r="H638" i="2"/>
  <c r="I638" i="2"/>
  <c r="J638" i="2"/>
  <c r="K638" i="2"/>
  <c r="L638" i="2"/>
  <c r="M638" i="2"/>
  <c r="N638" i="2"/>
  <c r="P638" i="2"/>
  <c r="E639" i="2"/>
  <c r="F639" i="2"/>
  <c r="O639" i="2" s="1"/>
  <c r="G639" i="2"/>
  <c r="H639" i="2"/>
  <c r="I639" i="2"/>
  <c r="J639" i="2"/>
  <c r="K639" i="2"/>
  <c r="L639" i="2"/>
  <c r="M639" i="2"/>
  <c r="N639" i="2"/>
  <c r="P639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AB623" i="2" l="1"/>
  <c r="AB569" i="2"/>
  <c r="AC564" i="2"/>
  <c r="AB561" i="2"/>
  <c r="AA558" i="2"/>
  <c r="AC556" i="2"/>
  <c r="AB553" i="2"/>
  <c r="AA550" i="2"/>
  <c r="AC548" i="2"/>
  <c r="AB545" i="2"/>
  <c r="AA542" i="2"/>
  <c r="AC540" i="2"/>
  <c r="AB537" i="2"/>
  <c r="AA534" i="2"/>
  <c r="AC532" i="2"/>
  <c r="AB529" i="2"/>
  <c r="AA526" i="2"/>
  <c r="AC524" i="2"/>
  <c r="AB521" i="2"/>
  <c r="AA518" i="2"/>
  <c r="AC516" i="2"/>
  <c r="AB513" i="2"/>
  <c r="AA510" i="2"/>
  <c r="AC508" i="2"/>
  <c r="AB505" i="2"/>
  <c r="AA502" i="2"/>
  <c r="AC500" i="2"/>
  <c r="AB497" i="2"/>
  <c r="AA494" i="2"/>
  <c r="AC492" i="2"/>
  <c r="AB489" i="2"/>
  <c r="AA486" i="2"/>
  <c r="AC484" i="2"/>
  <c r="AB481" i="2"/>
  <c r="AA478" i="2"/>
  <c r="AC476" i="2"/>
  <c r="AB473" i="2"/>
  <c r="AA470" i="2"/>
  <c r="AC468" i="2"/>
  <c r="AB465" i="2"/>
  <c r="AA566" i="2"/>
  <c r="AA562" i="2"/>
  <c r="AC560" i="2"/>
  <c r="AB557" i="2"/>
  <c r="AA554" i="2"/>
  <c r="AC552" i="2"/>
  <c r="AB549" i="2"/>
  <c r="AA546" i="2"/>
  <c r="AC544" i="2"/>
  <c r="AB541" i="2"/>
  <c r="AA538" i="2"/>
  <c r="AC536" i="2"/>
  <c r="AB533" i="2"/>
  <c r="AA530" i="2"/>
  <c r="AC528" i="2"/>
  <c r="AB525" i="2"/>
  <c r="AA522" i="2"/>
  <c r="AC520" i="2"/>
  <c r="AB517" i="2"/>
  <c r="AA514" i="2"/>
  <c r="AC512" i="2"/>
  <c r="AB509" i="2"/>
  <c r="AA506" i="2"/>
  <c r="AC504" i="2"/>
  <c r="AB501" i="2"/>
  <c r="AA498" i="2"/>
  <c r="AC496" i="2"/>
  <c r="AB493" i="2"/>
  <c r="AA490" i="2"/>
  <c r="AC488" i="2"/>
  <c r="AB485" i="2"/>
  <c r="AA482" i="2"/>
  <c r="AC480" i="2"/>
  <c r="AB477" i="2"/>
  <c r="AA474" i="2"/>
  <c r="AC472" i="2"/>
  <c r="AB469" i="2"/>
  <c r="AA466" i="2"/>
  <c r="AC464" i="2"/>
  <c r="AB461" i="2"/>
  <c r="AA458" i="2"/>
  <c r="D191" i="8"/>
  <c r="E191" i="8"/>
  <c r="F191" i="8"/>
  <c r="G191" i="8"/>
  <c r="H191" i="8"/>
  <c r="I191" i="8"/>
  <c r="J191" i="8"/>
  <c r="K191" i="8"/>
  <c r="L191" i="8"/>
  <c r="M191" i="8"/>
  <c r="O191" i="8"/>
  <c r="P191" i="8"/>
  <c r="Q191" i="8"/>
  <c r="R191" i="8"/>
  <c r="S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R192" i="8"/>
  <c r="S192" i="8"/>
  <c r="T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T194" i="8" s="1"/>
  <c r="Q194" i="8"/>
  <c r="R194" i="8"/>
  <c r="S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Q196" i="8"/>
  <c r="R196" i="8"/>
  <c r="S196" i="8"/>
  <c r="T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T199" i="8" s="1"/>
  <c r="Q199" i="8"/>
  <c r="R199" i="8"/>
  <c r="S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T200" i="8" s="1"/>
  <c r="Q200" i="8"/>
  <c r="R200" i="8"/>
  <c r="S200" i="8"/>
  <c r="D201" i="8"/>
  <c r="E201" i="8"/>
  <c r="F201" i="8"/>
  <c r="G201" i="8"/>
  <c r="H201" i="8"/>
  <c r="I201" i="8"/>
  <c r="J201" i="8"/>
  <c r="K201" i="8"/>
  <c r="L201" i="8"/>
  <c r="M201" i="8"/>
  <c r="O201" i="8"/>
  <c r="S201" i="8" s="1"/>
  <c r="P201" i="8"/>
  <c r="Q201" i="8"/>
  <c r="R201" i="8"/>
  <c r="T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Q202" i="8"/>
  <c r="R202" i="8"/>
  <c r="S202" i="8"/>
  <c r="T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T203" i="8" s="1"/>
  <c r="Q203" i="8"/>
  <c r="R203" i="8"/>
  <c r="S203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Q204" i="8"/>
  <c r="R204" i="8"/>
  <c r="S204" i="8"/>
  <c r="T204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Q205" i="8"/>
  <c r="R205" i="8"/>
  <c r="S205" i="8"/>
  <c r="T205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T206" i="8" s="1"/>
  <c r="Q206" i="8"/>
  <c r="R206" i="8"/>
  <c r="S206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Q207" i="8"/>
  <c r="R207" i="8"/>
  <c r="S207" i="8"/>
  <c r="T207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T208" i="8" s="1"/>
  <c r="Q208" i="8"/>
  <c r="R208" i="8"/>
  <c r="S208" i="8"/>
  <c r="D209" i="8"/>
  <c r="E209" i="8"/>
  <c r="F209" i="8"/>
  <c r="G209" i="8"/>
  <c r="H209" i="8"/>
  <c r="I209" i="8"/>
  <c r="J209" i="8"/>
  <c r="K209" i="8"/>
  <c r="L209" i="8"/>
  <c r="M209" i="8"/>
  <c r="O209" i="8"/>
  <c r="S209" i="8" s="1"/>
  <c r="P209" i="8"/>
  <c r="T209" i="8" s="1"/>
  <c r="Q209" i="8"/>
  <c r="R209" i="8"/>
  <c r="D210" i="8"/>
  <c r="E210" i="8"/>
  <c r="F210" i="8"/>
  <c r="G210" i="8"/>
  <c r="H210" i="8"/>
  <c r="I210" i="8"/>
  <c r="J210" i="8"/>
  <c r="K210" i="8"/>
  <c r="L210" i="8"/>
  <c r="M210" i="8"/>
  <c r="O210" i="8"/>
  <c r="S210" i="8" s="1"/>
  <c r="P210" i="8"/>
  <c r="Q210" i="8"/>
  <c r="R210" i="8"/>
  <c r="T210" i="8"/>
  <c r="D211" i="8"/>
  <c r="E211" i="8"/>
  <c r="F211" i="8"/>
  <c r="G211" i="8"/>
  <c r="H211" i="8"/>
  <c r="I211" i="8"/>
  <c r="J211" i="8"/>
  <c r="K211" i="8"/>
  <c r="L211" i="8"/>
  <c r="M211" i="8"/>
  <c r="O211" i="8"/>
  <c r="S211" i="8" s="1"/>
  <c r="P211" i="8"/>
  <c r="Q211" i="8"/>
  <c r="R211" i="8"/>
  <c r="T211" i="8"/>
  <c r="D212" i="8"/>
  <c r="E212" i="8"/>
  <c r="F212" i="8"/>
  <c r="G212" i="8"/>
  <c r="H212" i="8"/>
  <c r="I212" i="8"/>
  <c r="J212" i="8"/>
  <c r="K212" i="8"/>
  <c r="L212" i="8"/>
  <c r="M212" i="8"/>
  <c r="O212" i="8"/>
  <c r="S212" i="8" s="1"/>
  <c r="P212" i="8"/>
  <c r="T212" i="8" s="1"/>
  <c r="Q212" i="8"/>
  <c r="R212" i="8"/>
  <c r="D213" i="8"/>
  <c r="E213" i="8"/>
  <c r="F213" i="8"/>
  <c r="G213" i="8"/>
  <c r="H213" i="8"/>
  <c r="I213" i="8"/>
  <c r="J213" i="8"/>
  <c r="K213" i="8"/>
  <c r="L213" i="8"/>
  <c r="M213" i="8"/>
  <c r="O213" i="8"/>
  <c r="S213" i="8" s="1"/>
  <c r="P213" i="8"/>
  <c r="Q213" i="8"/>
  <c r="R213" i="8"/>
  <c r="T213" i="8"/>
  <c r="D214" i="8"/>
  <c r="E214" i="8"/>
  <c r="F214" i="8"/>
  <c r="G214" i="8"/>
  <c r="H214" i="8"/>
  <c r="I214" i="8"/>
  <c r="J214" i="8"/>
  <c r="K214" i="8"/>
  <c r="L214" i="8"/>
  <c r="M214" i="8"/>
  <c r="O214" i="8"/>
  <c r="S214" i="8" s="1"/>
  <c r="P214" i="8"/>
  <c r="Q214" i="8"/>
  <c r="R214" i="8"/>
  <c r="T214" i="8"/>
  <c r="D215" i="8"/>
  <c r="E215" i="8"/>
  <c r="F215" i="8"/>
  <c r="G215" i="8"/>
  <c r="H215" i="8"/>
  <c r="I215" i="8"/>
  <c r="J215" i="8"/>
  <c r="K215" i="8"/>
  <c r="L215" i="8"/>
  <c r="M215" i="8"/>
  <c r="O215" i="8"/>
  <c r="S215" i="8" s="1"/>
  <c r="P215" i="8"/>
  <c r="Q215" i="8"/>
  <c r="R215" i="8"/>
  <c r="T215" i="8"/>
  <c r="D216" i="8"/>
  <c r="E216" i="8"/>
  <c r="F216" i="8"/>
  <c r="G216" i="8"/>
  <c r="H216" i="8"/>
  <c r="I216" i="8"/>
  <c r="J216" i="8"/>
  <c r="K216" i="8"/>
  <c r="L216" i="8"/>
  <c r="M216" i="8"/>
  <c r="O216" i="8"/>
  <c r="S216" i="8" s="1"/>
  <c r="P216" i="8"/>
  <c r="Q216" i="8"/>
  <c r="R216" i="8"/>
  <c r="T216" i="8"/>
  <c r="D217" i="8"/>
  <c r="E217" i="8"/>
  <c r="F217" i="8"/>
  <c r="G217" i="8"/>
  <c r="H217" i="8"/>
  <c r="I217" i="8"/>
  <c r="J217" i="8"/>
  <c r="K217" i="8"/>
  <c r="L217" i="8"/>
  <c r="M217" i="8"/>
  <c r="O217" i="8"/>
  <c r="S217" i="8" s="1"/>
  <c r="P217" i="8"/>
  <c r="Q217" i="8"/>
  <c r="R217" i="8"/>
  <c r="T217" i="8"/>
  <c r="D218" i="8"/>
  <c r="E218" i="8"/>
  <c r="F218" i="8"/>
  <c r="G218" i="8"/>
  <c r="H218" i="8"/>
  <c r="I218" i="8"/>
  <c r="J218" i="8"/>
  <c r="K218" i="8"/>
  <c r="L218" i="8"/>
  <c r="M218" i="8"/>
  <c r="O218" i="8"/>
  <c r="S218" i="8" s="1"/>
  <c r="P218" i="8"/>
  <c r="Q218" i="8"/>
  <c r="R218" i="8"/>
  <c r="T218" i="8"/>
  <c r="D219" i="8"/>
  <c r="E219" i="8"/>
  <c r="F219" i="8"/>
  <c r="G219" i="8"/>
  <c r="H219" i="8"/>
  <c r="I219" i="8"/>
  <c r="J219" i="8"/>
  <c r="K219" i="8"/>
  <c r="L219" i="8"/>
  <c r="M219" i="8"/>
  <c r="O219" i="8"/>
  <c r="S219" i="8" s="1"/>
  <c r="P219" i="8"/>
  <c r="T219" i="8" s="1"/>
  <c r="Q219" i="8"/>
  <c r="R219" i="8"/>
  <c r="D220" i="8"/>
  <c r="E220" i="8"/>
  <c r="F220" i="8"/>
  <c r="G220" i="8"/>
  <c r="H220" i="8"/>
  <c r="I220" i="8"/>
  <c r="J220" i="8"/>
  <c r="K220" i="8"/>
  <c r="L220" i="8"/>
  <c r="M220" i="8"/>
  <c r="O220" i="8"/>
  <c r="S220" i="8" s="1"/>
  <c r="P220" i="8"/>
  <c r="Q220" i="8"/>
  <c r="R220" i="8"/>
  <c r="T220" i="8"/>
  <c r="D221" i="8"/>
  <c r="E221" i="8"/>
  <c r="F221" i="8"/>
  <c r="G221" i="8"/>
  <c r="H221" i="8"/>
  <c r="I221" i="8"/>
  <c r="J221" i="8"/>
  <c r="K221" i="8"/>
  <c r="L221" i="8"/>
  <c r="M221" i="8"/>
  <c r="O221" i="8"/>
  <c r="S221" i="8" s="1"/>
  <c r="P221" i="8"/>
  <c r="Q221" i="8"/>
  <c r="R221" i="8"/>
  <c r="T221" i="8"/>
  <c r="D222" i="8"/>
  <c r="E222" i="8"/>
  <c r="F222" i="8"/>
  <c r="G222" i="8"/>
  <c r="H222" i="8"/>
  <c r="I222" i="8"/>
  <c r="J222" i="8"/>
  <c r="K222" i="8"/>
  <c r="L222" i="8"/>
  <c r="M222" i="8"/>
  <c r="O222" i="8"/>
  <c r="S222" i="8" s="1"/>
  <c r="P222" i="8"/>
  <c r="Q222" i="8"/>
  <c r="R222" i="8"/>
  <c r="T222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Q223" i="8"/>
  <c r="R223" i="8"/>
  <c r="S223" i="8"/>
  <c r="T223" i="8"/>
  <c r="D224" i="8"/>
  <c r="E224" i="8"/>
  <c r="F224" i="8"/>
  <c r="G224" i="8"/>
  <c r="H224" i="8"/>
  <c r="I224" i="8"/>
  <c r="J224" i="8"/>
  <c r="K224" i="8"/>
  <c r="L224" i="8"/>
  <c r="M224" i="8"/>
  <c r="O224" i="8"/>
  <c r="S224" i="8" s="1"/>
  <c r="P224" i="8"/>
  <c r="T224" i="8" s="1"/>
  <c r="Q224" i="8"/>
  <c r="R224" i="8"/>
  <c r="D225" i="8"/>
  <c r="E225" i="8"/>
  <c r="F225" i="8"/>
  <c r="G225" i="8"/>
  <c r="H225" i="8"/>
  <c r="I225" i="8"/>
  <c r="J225" i="8"/>
  <c r="K225" i="8"/>
  <c r="L225" i="8"/>
  <c r="M225" i="8"/>
  <c r="O225" i="8"/>
  <c r="S225" i="8" s="1"/>
  <c r="P225" i="8"/>
  <c r="Q225" i="8"/>
  <c r="R225" i="8"/>
  <c r="T225" i="8"/>
  <c r="D226" i="8"/>
  <c r="E226" i="8"/>
  <c r="F226" i="8"/>
  <c r="G226" i="8"/>
  <c r="H226" i="8"/>
  <c r="I226" i="8"/>
  <c r="J226" i="8"/>
  <c r="K226" i="8"/>
  <c r="L226" i="8"/>
  <c r="M226" i="8"/>
  <c r="O226" i="8"/>
  <c r="S226" i="8" s="1"/>
  <c r="P226" i="8"/>
  <c r="Q226" i="8"/>
  <c r="R226" i="8"/>
  <c r="T226" i="8"/>
  <c r="D227" i="8"/>
  <c r="E227" i="8"/>
  <c r="F227" i="8"/>
  <c r="G227" i="8"/>
  <c r="H227" i="8"/>
  <c r="I227" i="8"/>
  <c r="J227" i="8"/>
  <c r="K227" i="8"/>
  <c r="L227" i="8"/>
  <c r="M227" i="8"/>
  <c r="O227" i="8"/>
  <c r="S227" i="8" s="1"/>
  <c r="P227" i="8"/>
  <c r="T227" i="8" s="1"/>
  <c r="Q227" i="8"/>
  <c r="R227" i="8"/>
  <c r="D228" i="8"/>
  <c r="E228" i="8"/>
  <c r="F228" i="8"/>
  <c r="G228" i="8"/>
  <c r="H228" i="8"/>
  <c r="I228" i="8"/>
  <c r="J228" i="8"/>
  <c r="K228" i="8"/>
  <c r="L228" i="8"/>
  <c r="M228" i="8"/>
  <c r="O228" i="8"/>
  <c r="S228" i="8" s="1"/>
  <c r="P228" i="8"/>
  <c r="Q228" i="8"/>
  <c r="R228" i="8"/>
  <c r="T228" i="8"/>
  <c r="D229" i="8"/>
  <c r="E229" i="8"/>
  <c r="F229" i="8"/>
  <c r="G229" i="8"/>
  <c r="H229" i="8"/>
  <c r="I229" i="8"/>
  <c r="J229" i="8"/>
  <c r="K229" i="8"/>
  <c r="L229" i="8"/>
  <c r="M229" i="8"/>
  <c r="O229" i="8"/>
  <c r="S229" i="8" s="1"/>
  <c r="P229" i="8"/>
  <c r="Q229" i="8"/>
  <c r="R229" i="8"/>
  <c r="T229" i="8"/>
  <c r="D230" i="8"/>
  <c r="E230" i="8"/>
  <c r="F230" i="8"/>
  <c r="G230" i="8"/>
  <c r="H230" i="8"/>
  <c r="I230" i="8"/>
  <c r="J230" i="8"/>
  <c r="K230" i="8"/>
  <c r="L230" i="8"/>
  <c r="M230" i="8"/>
  <c r="O230" i="8"/>
  <c r="S230" i="8" s="1"/>
  <c r="P230" i="8"/>
  <c r="T230" i="8" s="1"/>
  <c r="Q230" i="8"/>
  <c r="R230" i="8"/>
  <c r="D231" i="8"/>
  <c r="E231" i="8"/>
  <c r="F231" i="8"/>
  <c r="G231" i="8"/>
  <c r="H231" i="8"/>
  <c r="I231" i="8"/>
  <c r="J231" i="8"/>
  <c r="K231" i="8"/>
  <c r="L231" i="8"/>
  <c r="M231" i="8"/>
  <c r="O231" i="8"/>
  <c r="S231" i="8" s="1"/>
  <c r="P231" i="8"/>
  <c r="Q231" i="8"/>
  <c r="R231" i="8"/>
  <c r="T231" i="8"/>
  <c r="D232" i="8"/>
  <c r="E232" i="8"/>
  <c r="F232" i="8"/>
  <c r="G232" i="8"/>
  <c r="H232" i="8"/>
  <c r="I232" i="8"/>
  <c r="J232" i="8"/>
  <c r="K232" i="8"/>
  <c r="L232" i="8"/>
  <c r="M232" i="8"/>
  <c r="O232" i="8"/>
  <c r="S232" i="8" s="1"/>
  <c r="P232" i="8"/>
  <c r="Q232" i="8"/>
  <c r="R232" i="8"/>
  <c r="T232" i="8"/>
  <c r="D233" i="8"/>
  <c r="E233" i="8"/>
  <c r="F233" i="8"/>
  <c r="G233" i="8"/>
  <c r="H233" i="8"/>
  <c r="I233" i="8"/>
  <c r="J233" i="8"/>
  <c r="K233" i="8"/>
  <c r="L233" i="8"/>
  <c r="M233" i="8"/>
  <c r="O233" i="8"/>
  <c r="S233" i="8" s="1"/>
  <c r="P233" i="8"/>
  <c r="T233" i="8" s="1"/>
  <c r="Q233" i="8"/>
  <c r="R233" i="8"/>
  <c r="D234" i="8"/>
  <c r="E234" i="8"/>
  <c r="F234" i="8"/>
  <c r="G234" i="8"/>
  <c r="H234" i="8"/>
  <c r="I234" i="8"/>
  <c r="J234" i="8"/>
  <c r="K234" i="8"/>
  <c r="L234" i="8"/>
  <c r="M234" i="8"/>
  <c r="O234" i="8"/>
  <c r="S234" i="8" s="1"/>
  <c r="P234" i="8"/>
  <c r="Q234" i="8"/>
  <c r="R234" i="8"/>
  <c r="T234" i="8"/>
  <c r="D235" i="8"/>
  <c r="E235" i="8"/>
  <c r="F235" i="8"/>
  <c r="G235" i="8"/>
  <c r="H235" i="8"/>
  <c r="I235" i="8"/>
  <c r="J235" i="8"/>
  <c r="K235" i="8"/>
  <c r="L235" i="8"/>
  <c r="M235" i="8"/>
  <c r="O235" i="8"/>
  <c r="S235" i="8" s="1"/>
  <c r="P235" i="8"/>
  <c r="Q235" i="8"/>
  <c r="R235" i="8"/>
  <c r="T235" i="8"/>
  <c r="D236" i="8"/>
  <c r="E236" i="8"/>
  <c r="F236" i="8"/>
  <c r="G236" i="8"/>
  <c r="H236" i="8"/>
  <c r="I236" i="8"/>
  <c r="J236" i="8"/>
  <c r="K236" i="8"/>
  <c r="L236" i="8"/>
  <c r="M236" i="8"/>
  <c r="O236" i="8"/>
  <c r="P236" i="8"/>
  <c r="T236" i="8" s="1"/>
  <c r="Q236" i="8"/>
  <c r="R236" i="8"/>
  <c r="S236" i="8"/>
  <c r="D237" i="8"/>
  <c r="E237" i="8"/>
  <c r="F237" i="8"/>
  <c r="G237" i="8"/>
  <c r="H237" i="8"/>
  <c r="I237" i="8"/>
  <c r="J237" i="8"/>
  <c r="K237" i="8"/>
  <c r="L237" i="8"/>
  <c r="M237" i="8"/>
  <c r="O237" i="8"/>
  <c r="P237" i="8"/>
  <c r="Q237" i="8"/>
  <c r="R237" i="8"/>
  <c r="S237" i="8"/>
  <c r="T237" i="8"/>
  <c r="D238" i="8"/>
  <c r="E238" i="8"/>
  <c r="F238" i="8"/>
  <c r="G238" i="8"/>
  <c r="H238" i="8"/>
  <c r="I238" i="8"/>
  <c r="J238" i="8"/>
  <c r="K238" i="8"/>
  <c r="L238" i="8"/>
  <c r="M238" i="8"/>
  <c r="O238" i="8"/>
  <c r="P238" i="8"/>
  <c r="Q238" i="8"/>
  <c r="R238" i="8"/>
  <c r="S238" i="8"/>
  <c r="T238" i="8"/>
  <c r="D239" i="8"/>
  <c r="E239" i="8"/>
  <c r="F239" i="8"/>
  <c r="G239" i="8"/>
  <c r="H239" i="8"/>
  <c r="I239" i="8"/>
  <c r="J239" i="8"/>
  <c r="K239" i="8"/>
  <c r="L239" i="8"/>
  <c r="M239" i="8"/>
  <c r="O239" i="8"/>
  <c r="P239" i="8"/>
  <c r="Q239" i="8"/>
  <c r="R239" i="8"/>
  <c r="S239" i="8"/>
  <c r="T239" i="8"/>
  <c r="D240" i="8"/>
  <c r="E240" i="8"/>
  <c r="F240" i="8"/>
  <c r="G240" i="8"/>
  <c r="H240" i="8"/>
  <c r="I240" i="8"/>
  <c r="J240" i="8"/>
  <c r="K240" i="8"/>
  <c r="L240" i="8"/>
  <c r="M240" i="8"/>
  <c r="O240" i="8"/>
  <c r="P240" i="8"/>
  <c r="Q240" i="8"/>
  <c r="R240" i="8"/>
  <c r="S240" i="8"/>
  <c r="T240" i="8"/>
  <c r="D241" i="8"/>
  <c r="E241" i="8"/>
  <c r="F241" i="8"/>
  <c r="G241" i="8"/>
  <c r="H241" i="8"/>
  <c r="I241" i="8"/>
  <c r="J241" i="8"/>
  <c r="K241" i="8"/>
  <c r="L241" i="8"/>
  <c r="M241" i="8"/>
  <c r="O241" i="8"/>
  <c r="P241" i="8"/>
  <c r="T241" i="8" s="1"/>
  <c r="Q241" i="8"/>
  <c r="R241" i="8"/>
  <c r="S241" i="8"/>
  <c r="D242" i="8"/>
  <c r="E242" i="8"/>
  <c r="F242" i="8"/>
  <c r="G242" i="8"/>
  <c r="H242" i="8"/>
  <c r="I242" i="8"/>
  <c r="J242" i="8"/>
  <c r="K242" i="8"/>
  <c r="L242" i="8"/>
  <c r="M242" i="8"/>
  <c r="O242" i="8"/>
  <c r="P242" i="8"/>
  <c r="T242" i="8" s="1"/>
  <c r="Q242" i="8"/>
  <c r="R242" i="8"/>
  <c r="S242" i="8"/>
  <c r="D243" i="8"/>
  <c r="E243" i="8"/>
  <c r="F243" i="8"/>
  <c r="G243" i="8"/>
  <c r="H243" i="8"/>
  <c r="I243" i="8"/>
  <c r="J243" i="8"/>
  <c r="K243" i="8"/>
  <c r="L243" i="8"/>
  <c r="M243" i="8"/>
  <c r="O243" i="8"/>
  <c r="P243" i="8"/>
  <c r="T243" i="8" s="1"/>
  <c r="Q243" i="8"/>
  <c r="R243" i="8"/>
  <c r="S243" i="8"/>
  <c r="D244" i="8"/>
  <c r="E244" i="8"/>
  <c r="F244" i="8"/>
  <c r="G244" i="8"/>
  <c r="H244" i="8"/>
  <c r="I244" i="8"/>
  <c r="J244" i="8"/>
  <c r="K244" i="8"/>
  <c r="L244" i="8"/>
  <c r="M244" i="8"/>
  <c r="O244" i="8"/>
  <c r="P244" i="8"/>
  <c r="Q244" i="8"/>
  <c r="R244" i="8"/>
  <c r="S244" i="8"/>
  <c r="T244" i="8"/>
  <c r="D245" i="8"/>
  <c r="E245" i="8"/>
  <c r="F245" i="8"/>
  <c r="G245" i="8"/>
  <c r="H245" i="8"/>
  <c r="I245" i="8"/>
  <c r="J245" i="8"/>
  <c r="K245" i="8"/>
  <c r="L245" i="8"/>
  <c r="M245" i="8"/>
  <c r="O245" i="8"/>
  <c r="P245" i="8"/>
  <c r="Q245" i="8"/>
  <c r="R245" i="8"/>
  <c r="S245" i="8"/>
  <c r="T245" i="8"/>
  <c r="D246" i="8"/>
  <c r="E246" i="8"/>
  <c r="F246" i="8"/>
  <c r="G246" i="8"/>
  <c r="H246" i="8"/>
  <c r="I246" i="8"/>
  <c r="J246" i="8"/>
  <c r="K246" i="8"/>
  <c r="L246" i="8"/>
  <c r="M246" i="8"/>
  <c r="O246" i="8"/>
  <c r="P246" i="8"/>
  <c r="Q246" i="8"/>
  <c r="R246" i="8"/>
  <c r="S246" i="8"/>
  <c r="T246" i="8"/>
  <c r="D247" i="8"/>
  <c r="E247" i="8"/>
  <c r="F247" i="8"/>
  <c r="G247" i="8"/>
  <c r="H247" i="8"/>
  <c r="I247" i="8"/>
  <c r="J247" i="8"/>
  <c r="K247" i="8"/>
  <c r="L247" i="8"/>
  <c r="M247" i="8"/>
  <c r="O247" i="8"/>
  <c r="P247" i="8"/>
  <c r="Q247" i="8"/>
  <c r="R247" i="8"/>
  <c r="S247" i="8"/>
  <c r="T247" i="8"/>
  <c r="D248" i="8"/>
  <c r="E248" i="8"/>
  <c r="F248" i="8"/>
  <c r="G248" i="8"/>
  <c r="H248" i="8"/>
  <c r="I248" i="8"/>
  <c r="J248" i="8"/>
  <c r="K248" i="8"/>
  <c r="L248" i="8"/>
  <c r="M248" i="8"/>
  <c r="O248" i="8"/>
  <c r="P248" i="8"/>
  <c r="Q248" i="8"/>
  <c r="R248" i="8"/>
  <c r="S248" i="8"/>
  <c r="T248" i="8"/>
  <c r="D249" i="8"/>
  <c r="E249" i="8"/>
  <c r="F249" i="8"/>
  <c r="G249" i="8"/>
  <c r="H249" i="8"/>
  <c r="I249" i="8"/>
  <c r="J249" i="8"/>
  <c r="K249" i="8"/>
  <c r="L249" i="8"/>
  <c r="M249" i="8"/>
  <c r="O249" i="8"/>
  <c r="P249" i="8"/>
  <c r="Q249" i="8"/>
  <c r="R249" i="8"/>
  <c r="S249" i="8"/>
  <c r="T249" i="8"/>
  <c r="D250" i="8"/>
  <c r="E250" i="8"/>
  <c r="F250" i="8"/>
  <c r="G250" i="8"/>
  <c r="H250" i="8"/>
  <c r="I250" i="8"/>
  <c r="J250" i="8"/>
  <c r="K250" i="8"/>
  <c r="L250" i="8"/>
  <c r="M250" i="8"/>
  <c r="O250" i="8"/>
  <c r="P250" i="8"/>
  <c r="Q250" i="8"/>
  <c r="R250" i="8"/>
  <c r="S250" i="8"/>
  <c r="T250" i="8"/>
  <c r="D251" i="8"/>
  <c r="E251" i="8"/>
  <c r="F251" i="8"/>
  <c r="G251" i="8"/>
  <c r="H251" i="8"/>
  <c r="I251" i="8"/>
  <c r="J251" i="8"/>
  <c r="K251" i="8"/>
  <c r="L251" i="8"/>
  <c r="M251" i="8"/>
  <c r="O251" i="8"/>
  <c r="S251" i="8" s="1"/>
  <c r="P251" i="8"/>
  <c r="Q251" i="8"/>
  <c r="R251" i="8"/>
  <c r="T251" i="8"/>
  <c r="D252" i="8"/>
  <c r="E252" i="8"/>
  <c r="F252" i="8"/>
  <c r="G252" i="8"/>
  <c r="H252" i="8"/>
  <c r="I252" i="8"/>
  <c r="J252" i="8"/>
  <c r="K252" i="8"/>
  <c r="L252" i="8"/>
  <c r="M252" i="8"/>
  <c r="O252" i="8"/>
  <c r="S252" i="8" s="1"/>
  <c r="P252" i="8"/>
  <c r="Q252" i="8"/>
  <c r="R252" i="8"/>
  <c r="T252" i="8"/>
  <c r="D253" i="8"/>
  <c r="E253" i="8"/>
  <c r="F253" i="8"/>
  <c r="G253" i="8"/>
  <c r="H253" i="8"/>
  <c r="I253" i="8"/>
  <c r="J253" i="8"/>
  <c r="K253" i="8"/>
  <c r="L253" i="8"/>
  <c r="M253" i="8"/>
  <c r="O253" i="8"/>
  <c r="S253" i="8" s="1"/>
  <c r="P253" i="8"/>
  <c r="Q253" i="8"/>
  <c r="R253" i="8"/>
  <c r="T253" i="8"/>
  <c r="D254" i="8"/>
  <c r="E254" i="8"/>
  <c r="F254" i="8"/>
  <c r="G254" i="8"/>
  <c r="H254" i="8"/>
  <c r="I254" i="8"/>
  <c r="J254" i="8"/>
  <c r="K254" i="8"/>
  <c r="L254" i="8"/>
  <c r="M254" i="8"/>
  <c r="O254" i="8"/>
  <c r="P254" i="8"/>
  <c r="Q254" i="8"/>
  <c r="R254" i="8"/>
  <c r="S254" i="8"/>
  <c r="T254" i="8"/>
  <c r="D255" i="8"/>
  <c r="E255" i="8"/>
  <c r="F255" i="8"/>
  <c r="G255" i="8"/>
  <c r="H255" i="8"/>
  <c r="I255" i="8"/>
  <c r="J255" i="8"/>
  <c r="K255" i="8"/>
  <c r="L255" i="8"/>
  <c r="M255" i="8"/>
  <c r="O255" i="8"/>
  <c r="P255" i="8"/>
  <c r="Q255" i="8"/>
  <c r="R255" i="8"/>
  <c r="S255" i="8"/>
  <c r="T255" i="8"/>
  <c r="D256" i="8"/>
  <c r="E256" i="8"/>
  <c r="F256" i="8"/>
  <c r="G256" i="8"/>
  <c r="H256" i="8"/>
  <c r="I256" i="8"/>
  <c r="J256" i="8"/>
  <c r="K256" i="8"/>
  <c r="L256" i="8"/>
  <c r="M256" i="8"/>
  <c r="O256" i="8"/>
  <c r="S256" i="8" s="1"/>
  <c r="P256" i="8"/>
  <c r="T256" i="8" s="1"/>
  <c r="Q256" i="8"/>
  <c r="R256" i="8"/>
  <c r="D257" i="8"/>
  <c r="E257" i="8"/>
  <c r="F257" i="8"/>
  <c r="G257" i="8"/>
  <c r="H257" i="8"/>
  <c r="I257" i="8"/>
  <c r="J257" i="8"/>
  <c r="K257" i="8"/>
  <c r="L257" i="8"/>
  <c r="M257" i="8"/>
  <c r="O257" i="8"/>
  <c r="S257" i="8" s="1"/>
  <c r="P257" i="8"/>
  <c r="T257" i="8" s="1"/>
  <c r="Q257" i="8"/>
  <c r="R257" i="8"/>
  <c r="D258" i="8"/>
  <c r="E258" i="8"/>
  <c r="F258" i="8"/>
  <c r="G258" i="8"/>
  <c r="H258" i="8"/>
  <c r="I258" i="8"/>
  <c r="J258" i="8"/>
  <c r="K258" i="8"/>
  <c r="L258" i="8"/>
  <c r="M258" i="8"/>
  <c r="O258" i="8"/>
  <c r="S258" i="8" s="1"/>
  <c r="P258" i="8"/>
  <c r="T258" i="8" s="1"/>
  <c r="Q258" i="8"/>
  <c r="R258" i="8"/>
  <c r="D259" i="8"/>
  <c r="E259" i="8"/>
  <c r="F259" i="8"/>
  <c r="G259" i="8"/>
  <c r="H259" i="8"/>
  <c r="I259" i="8"/>
  <c r="J259" i="8"/>
  <c r="K259" i="8"/>
  <c r="L259" i="8"/>
  <c r="M259" i="8"/>
  <c r="O259" i="8"/>
  <c r="S259" i="8" s="1"/>
  <c r="P259" i="8"/>
  <c r="T259" i="8" s="1"/>
  <c r="Q259" i="8"/>
  <c r="R259" i="8"/>
  <c r="D260" i="8"/>
  <c r="E260" i="8"/>
  <c r="F260" i="8"/>
  <c r="G260" i="8"/>
  <c r="H260" i="8"/>
  <c r="I260" i="8"/>
  <c r="J260" i="8"/>
  <c r="K260" i="8"/>
  <c r="L260" i="8"/>
  <c r="M260" i="8"/>
  <c r="O260" i="8"/>
  <c r="S260" i="8" s="1"/>
  <c r="P260" i="8"/>
  <c r="T260" i="8" s="1"/>
  <c r="Q260" i="8"/>
  <c r="R260" i="8"/>
  <c r="D261" i="8"/>
  <c r="E261" i="8"/>
  <c r="F261" i="8"/>
  <c r="G261" i="8"/>
  <c r="H261" i="8"/>
  <c r="I261" i="8"/>
  <c r="J261" i="8"/>
  <c r="K261" i="8"/>
  <c r="L261" i="8"/>
  <c r="M261" i="8"/>
  <c r="O261" i="8"/>
  <c r="P261" i="8"/>
  <c r="T261" i="8" s="1"/>
  <c r="Q261" i="8"/>
  <c r="R261" i="8"/>
  <c r="S261" i="8"/>
  <c r="D262" i="8"/>
  <c r="E262" i="8"/>
  <c r="F262" i="8"/>
  <c r="G262" i="8"/>
  <c r="H262" i="8"/>
  <c r="I262" i="8"/>
  <c r="J262" i="8"/>
  <c r="K262" i="8"/>
  <c r="L262" i="8"/>
  <c r="M262" i="8"/>
  <c r="O262" i="8"/>
  <c r="S262" i="8" s="1"/>
  <c r="P262" i="8"/>
  <c r="T262" i="8" s="1"/>
  <c r="Q262" i="8"/>
  <c r="R262" i="8"/>
  <c r="D263" i="8"/>
  <c r="E263" i="8"/>
  <c r="F263" i="8"/>
  <c r="G263" i="8"/>
  <c r="H263" i="8"/>
  <c r="I263" i="8"/>
  <c r="J263" i="8"/>
  <c r="K263" i="8"/>
  <c r="L263" i="8"/>
  <c r="M263" i="8"/>
  <c r="O263" i="8"/>
  <c r="S263" i="8" s="1"/>
  <c r="P263" i="8"/>
  <c r="T263" i="8" s="1"/>
  <c r="Q263" i="8"/>
  <c r="R263" i="8"/>
  <c r="D264" i="8"/>
  <c r="E264" i="8"/>
  <c r="F264" i="8"/>
  <c r="G264" i="8"/>
  <c r="H264" i="8"/>
  <c r="I264" i="8"/>
  <c r="J264" i="8"/>
  <c r="K264" i="8"/>
  <c r="L264" i="8"/>
  <c r="M264" i="8"/>
  <c r="O264" i="8"/>
  <c r="S264" i="8" s="1"/>
  <c r="P264" i="8"/>
  <c r="Q264" i="8"/>
  <c r="R264" i="8"/>
  <c r="T264" i="8"/>
  <c r="D265" i="8"/>
  <c r="E265" i="8"/>
  <c r="F265" i="8"/>
  <c r="G265" i="8"/>
  <c r="H265" i="8"/>
  <c r="I265" i="8"/>
  <c r="J265" i="8"/>
  <c r="K265" i="8"/>
  <c r="L265" i="8"/>
  <c r="M265" i="8"/>
  <c r="O265" i="8"/>
  <c r="P265" i="8"/>
  <c r="Q265" i="8"/>
  <c r="R265" i="8"/>
  <c r="S265" i="8"/>
  <c r="T265" i="8"/>
  <c r="D266" i="8"/>
  <c r="E266" i="8"/>
  <c r="F266" i="8"/>
  <c r="G266" i="8"/>
  <c r="H266" i="8"/>
  <c r="I266" i="8"/>
  <c r="J266" i="8"/>
  <c r="K266" i="8"/>
  <c r="L266" i="8"/>
  <c r="M266" i="8"/>
  <c r="O266" i="8"/>
  <c r="P266" i="8"/>
  <c r="T266" i="8" s="1"/>
  <c r="Q266" i="8"/>
  <c r="R266" i="8"/>
  <c r="S266" i="8"/>
  <c r="D267" i="8"/>
  <c r="E267" i="8"/>
  <c r="F267" i="8"/>
  <c r="G267" i="8"/>
  <c r="H267" i="8"/>
  <c r="I267" i="8"/>
  <c r="J267" i="8"/>
  <c r="K267" i="8"/>
  <c r="L267" i="8"/>
  <c r="M267" i="8"/>
  <c r="O267" i="8"/>
  <c r="P267" i="8"/>
  <c r="Q267" i="8"/>
  <c r="R267" i="8"/>
  <c r="S267" i="8"/>
  <c r="T267" i="8"/>
  <c r="D268" i="8"/>
  <c r="E268" i="8"/>
  <c r="F268" i="8"/>
  <c r="G268" i="8"/>
  <c r="H268" i="8"/>
  <c r="I268" i="8"/>
  <c r="J268" i="8"/>
  <c r="K268" i="8"/>
  <c r="L268" i="8"/>
  <c r="M268" i="8"/>
  <c r="O268" i="8"/>
  <c r="P268" i="8"/>
  <c r="T268" i="8" s="1"/>
  <c r="Q268" i="8"/>
  <c r="R268" i="8"/>
  <c r="S268" i="8"/>
  <c r="D269" i="8"/>
  <c r="E269" i="8"/>
  <c r="F269" i="8"/>
  <c r="G269" i="8"/>
  <c r="H269" i="8"/>
  <c r="I269" i="8"/>
  <c r="J269" i="8"/>
  <c r="K269" i="8"/>
  <c r="L269" i="8"/>
  <c r="M269" i="8"/>
  <c r="O269" i="8"/>
  <c r="S269" i="8" s="1"/>
  <c r="P269" i="8"/>
  <c r="T269" i="8" s="1"/>
  <c r="Q269" i="8"/>
  <c r="R269" i="8"/>
  <c r="D270" i="8"/>
  <c r="E270" i="8"/>
  <c r="F270" i="8"/>
  <c r="G270" i="8"/>
  <c r="H270" i="8"/>
  <c r="I270" i="8"/>
  <c r="J270" i="8"/>
  <c r="K270" i="8"/>
  <c r="L270" i="8"/>
  <c r="M270" i="8"/>
  <c r="O270" i="8"/>
  <c r="P270" i="8"/>
  <c r="T270" i="8" s="1"/>
  <c r="Q270" i="8"/>
  <c r="R270" i="8"/>
  <c r="S270" i="8"/>
  <c r="D271" i="8"/>
  <c r="E271" i="8"/>
  <c r="F271" i="8"/>
  <c r="G271" i="8"/>
  <c r="H271" i="8"/>
  <c r="I271" i="8"/>
  <c r="J271" i="8"/>
  <c r="K271" i="8"/>
  <c r="L271" i="8"/>
  <c r="M271" i="8"/>
  <c r="O271" i="8"/>
  <c r="S271" i="8" s="1"/>
  <c r="P271" i="8"/>
  <c r="T271" i="8" s="1"/>
  <c r="Q271" i="8"/>
  <c r="R271" i="8"/>
  <c r="D272" i="8"/>
  <c r="E272" i="8"/>
  <c r="F272" i="8"/>
  <c r="G272" i="8"/>
  <c r="H272" i="8"/>
  <c r="I272" i="8"/>
  <c r="J272" i="8"/>
  <c r="K272" i="8"/>
  <c r="L272" i="8"/>
  <c r="M272" i="8"/>
  <c r="O272" i="8"/>
  <c r="P272" i="8"/>
  <c r="T272" i="8" s="1"/>
  <c r="Q272" i="8"/>
  <c r="R272" i="8"/>
  <c r="S272" i="8"/>
  <c r="D273" i="8"/>
  <c r="E273" i="8"/>
  <c r="F273" i="8"/>
  <c r="G273" i="8"/>
  <c r="H273" i="8"/>
  <c r="I273" i="8"/>
  <c r="J273" i="8"/>
  <c r="K273" i="8"/>
  <c r="L273" i="8"/>
  <c r="M273" i="8"/>
  <c r="O273" i="8"/>
  <c r="P273" i="8"/>
  <c r="T273" i="8" s="1"/>
  <c r="Q273" i="8"/>
  <c r="R273" i="8"/>
  <c r="S273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U375" i="2"/>
  <c r="V375" i="2"/>
  <c r="W375" i="2"/>
  <c r="AC375" i="2" s="1"/>
  <c r="X375" i="2"/>
  <c r="AA375" i="2" s="1"/>
  <c r="Y375" i="2"/>
  <c r="Z375" i="2"/>
  <c r="AB375" i="2"/>
  <c r="U376" i="2"/>
  <c r="V376" i="2"/>
  <c r="AB376" i="2" s="1"/>
  <c r="W376" i="2"/>
  <c r="AC376" i="2" s="1"/>
  <c r="X376" i="2"/>
  <c r="Y376" i="2"/>
  <c r="Z376" i="2"/>
  <c r="AA376" i="2"/>
  <c r="U377" i="2"/>
  <c r="AA377" i="2" s="1"/>
  <c r="V377" i="2"/>
  <c r="AB377" i="2" s="1"/>
  <c r="W377" i="2"/>
  <c r="X377" i="2"/>
  <c r="Y377" i="2"/>
  <c r="Z377" i="2"/>
  <c r="AC377" i="2" s="1"/>
  <c r="U378" i="2"/>
  <c r="AA378" i="2" s="1"/>
  <c r="V378" i="2"/>
  <c r="W378" i="2"/>
  <c r="X378" i="2"/>
  <c r="Y378" i="2"/>
  <c r="AB378" i="2" s="1"/>
  <c r="Z378" i="2"/>
  <c r="AC378" i="2"/>
  <c r="U379" i="2"/>
  <c r="V379" i="2"/>
  <c r="W379" i="2"/>
  <c r="AC379" i="2" s="1"/>
  <c r="X379" i="2"/>
  <c r="AA379" i="2" s="1"/>
  <c r="Y379" i="2"/>
  <c r="Z379" i="2"/>
  <c r="AB379" i="2"/>
  <c r="U380" i="2"/>
  <c r="V380" i="2"/>
  <c r="AB380" i="2" s="1"/>
  <c r="W380" i="2"/>
  <c r="AC380" i="2" s="1"/>
  <c r="X380" i="2"/>
  <c r="Y380" i="2"/>
  <c r="Z380" i="2"/>
  <c r="AA380" i="2"/>
  <c r="U381" i="2"/>
  <c r="AA381" i="2" s="1"/>
  <c r="V381" i="2"/>
  <c r="AB381" i="2" s="1"/>
  <c r="W381" i="2"/>
  <c r="X381" i="2"/>
  <c r="Y381" i="2"/>
  <c r="Z381" i="2"/>
  <c r="AC381" i="2" s="1"/>
  <c r="U382" i="2"/>
  <c r="AA382" i="2" s="1"/>
  <c r="V382" i="2"/>
  <c r="W382" i="2"/>
  <c r="X382" i="2"/>
  <c r="Y382" i="2"/>
  <c r="AB382" i="2" s="1"/>
  <c r="Z382" i="2"/>
  <c r="AC382" i="2"/>
  <c r="U383" i="2"/>
  <c r="V383" i="2"/>
  <c r="W383" i="2"/>
  <c r="AC383" i="2" s="1"/>
  <c r="X383" i="2"/>
  <c r="AA383" i="2" s="1"/>
  <c r="Y383" i="2"/>
  <c r="Z383" i="2"/>
  <c r="AB383" i="2"/>
  <c r="U384" i="2"/>
  <c r="V384" i="2"/>
  <c r="AB384" i="2" s="1"/>
  <c r="W384" i="2"/>
  <c r="AC384" i="2" s="1"/>
  <c r="X384" i="2"/>
  <c r="Y384" i="2"/>
  <c r="Z384" i="2"/>
  <c r="AA384" i="2"/>
  <c r="U385" i="2"/>
  <c r="AA385" i="2" s="1"/>
  <c r="V385" i="2"/>
  <c r="AB385" i="2" s="1"/>
  <c r="W385" i="2"/>
  <c r="X385" i="2"/>
  <c r="Y385" i="2"/>
  <c r="Z385" i="2"/>
  <c r="AC385" i="2" s="1"/>
  <c r="U386" i="2"/>
  <c r="AA386" i="2" s="1"/>
  <c r="V386" i="2"/>
  <c r="W386" i="2"/>
  <c r="X386" i="2"/>
  <c r="Y386" i="2"/>
  <c r="AB386" i="2" s="1"/>
  <c r="Z386" i="2"/>
  <c r="AC386" i="2"/>
  <c r="U387" i="2"/>
  <c r="V387" i="2"/>
  <c r="W387" i="2"/>
  <c r="AC387" i="2" s="1"/>
  <c r="X387" i="2"/>
  <c r="AA387" i="2" s="1"/>
  <c r="Y387" i="2"/>
  <c r="Z387" i="2"/>
  <c r="AB387" i="2"/>
  <c r="U388" i="2"/>
  <c r="V388" i="2"/>
  <c r="AB388" i="2" s="1"/>
  <c r="W388" i="2"/>
  <c r="AC388" i="2" s="1"/>
  <c r="X388" i="2"/>
  <c r="Y388" i="2"/>
  <c r="Z388" i="2"/>
  <c r="AA388" i="2"/>
  <c r="U389" i="2"/>
  <c r="AA389" i="2" s="1"/>
  <c r="V389" i="2"/>
  <c r="AB389" i="2" s="1"/>
  <c r="W389" i="2"/>
  <c r="X389" i="2"/>
  <c r="Y389" i="2"/>
  <c r="Z389" i="2"/>
  <c r="AC389" i="2" s="1"/>
  <c r="U390" i="2"/>
  <c r="AA390" i="2" s="1"/>
  <c r="V390" i="2"/>
  <c r="W390" i="2"/>
  <c r="X390" i="2"/>
  <c r="Y390" i="2"/>
  <c r="AB390" i="2" s="1"/>
  <c r="Z390" i="2"/>
  <c r="AC390" i="2"/>
  <c r="U391" i="2"/>
  <c r="V391" i="2"/>
  <c r="W391" i="2"/>
  <c r="AC391" i="2" s="1"/>
  <c r="X391" i="2"/>
  <c r="AA391" i="2" s="1"/>
  <c r="Y391" i="2"/>
  <c r="Z391" i="2"/>
  <c r="AB391" i="2"/>
  <c r="U392" i="2"/>
  <c r="V392" i="2"/>
  <c r="AB392" i="2" s="1"/>
  <c r="W392" i="2"/>
  <c r="AC392" i="2" s="1"/>
  <c r="X392" i="2"/>
  <c r="Y392" i="2"/>
  <c r="Z392" i="2"/>
  <c r="AA392" i="2"/>
  <c r="U393" i="2"/>
  <c r="AA393" i="2" s="1"/>
  <c r="V393" i="2"/>
  <c r="AB393" i="2" s="1"/>
  <c r="W393" i="2"/>
  <c r="X393" i="2"/>
  <c r="Y393" i="2"/>
  <c r="Z393" i="2"/>
  <c r="AC393" i="2" s="1"/>
  <c r="U394" i="2"/>
  <c r="AA394" i="2" s="1"/>
  <c r="V394" i="2"/>
  <c r="W394" i="2"/>
  <c r="X394" i="2"/>
  <c r="Y394" i="2"/>
  <c r="AB394" i="2" s="1"/>
  <c r="Z394" i="2"/>
  <c r="AC394" i="2"/>
  <c r="U395" i="2"/>
  <c r="V395" i="2"/>
  <c r="W395" i="2"/>
  <c r="AC395" i="2" s="1"/>
  <c r="X395" i="2"/>
  <c r="AA395" i="2" s="1"/>
  <c r="Y395" i="2"/>
  <c r="Z395" i="2"/>
  <c r="AB395" i="2"/>
  <c r="U396" i="2"/>
  <c r="V396" i="2"/>
  <c r="AB396" i="2" s="1"/>
  <c r="W396" i="2"/>
  <c r="AC396" i="2" s="1"/>
  <c r="X396" i="2"/>
  <c r="Y396" i="2"/>
  <c r="Z396" i="2"/>
  <c r="AA396" i="2"/>
  <c r="U397" i="2"/>
  <c r="AA397" i="2" s="1"/>
  <c r="V397" i="2"/>
  <c r="AB397" i="2" s="1"/>
  <c r="W397" i="2"/>
  <c r="X397" i="2"/>
  <c r="Y397" i="2"/>
  <c r="Z397" i="2"/>
  <c r="AC397" i="2" s="1"/>
  <c r="U398" i="2"/>
  <c r="AA398" i="2" s="1"/>
  <c r="V398" i="2"/>
  <c r="W398" i="2"/>
  <c r="X398" i="2"/>
  <c r="Y398" i="2"/>
  <c r="AB398" i="2" s="1"/>
  <c r="Z398" i="2"/>
  <c r="AC398" i="2"/>
  <c r="U399" i="2"/>
  <c r="V399" i="2"/>
  <c r="W399" i="2"/>
  <c r="AC399" i="2" s="1"/>
  <c r="X399" i="2"/>
  <c r="AA399" i="2" s="1"/>
  <c r="Y399" i="2"/>
  <c r="Z399" i="2"/>
  <c r="AB399" i="2"/>
  <c r="U400" i="2"/>
  <c r="V400" i="2"/>
  <c r="AB400" i="2" s="1"/>
  <c r="W400" i="2"/>
  <c r="AC400" i="2" s="1"/>
  <c r="X400" i="2"/>
  <c r="Y400" i="2"/>
  <c r="Z400" i="2"/>
  <c r="AA400" i="2"/>
  <c r="U401" i="2"/>
  <c r="AA401" i="2" s="1"/>
  <c r="V401" i="2"/>
  <c r="AB401" i="2" s="1"/>
  <c r="W401" i="2"/>
  <c r="X401" i="2"/>
  <c r="Y401" i="2"/>
  <c r="Z401" i="2"/>
  <c r="AC401" i="2" s="1"/>
  <c r="U402" i="2"/>
  <c r="AA402" i="2" s="1"/>
  <c r="V402" i="2"/>
  <c r="W402" i="2"/>
  <c r="X402" i="2"/>
  <c r="Y402" i="2"/>
  <c r="AB402" i="2" s="1"/>
  <c r="Z402" i="2"/>
  <c r="AC402" i="2"/>
  <c r="U403" i="2"/>
  <c r="V403" i="2"/>
  <c r="W403" i="2"/>
  <c r="AC403" i="2" s="1"/>
  <c r="X403" i="2"/>
  <c r="AA403" i="2" s="1"/>
  <c r="Y403" i="2"/>
  <c r="Z403" i="2"/>
  <c r="AB403" i="2"/>
  <c r="U404" i="2"/>
  <c r="V404" i="2"/>
  <c r="AB404" i="2" s="1"/>
  <c r="W404" i="2"/>
  <c r="AC404" i="2" s="1"/>
  <c r="X404" i="2"/>
  <c r="Y404" i="2"/>
  <c r="Z404" i="2"/>
  <c r="AA404" i="2"/>
  <c r="U405" i="2"/>
  <c r="AA405" i="2" s="1"/>
  <c r="V405" i="2"/>
  <c r="AB405" i="2" s="1"/>
  <c r="W405" i="2"/>
  <c r="X405" i="2"/>
  <c r="Y405" i="2"/>
  <c r="Z405" i="2"/>
  <c r="AC405" i="2" s="1"/>
  <c r="U406" i="2"/>
  <c r="AA406" i="2" s="1"/>
  <c r="V406" i="2"/>
  <c r="W406" i="2"/>
  <c r="X406" i="2"/>
  <c r="Y406" i="2"/>
  <c r="Z406" i="2"/>
  <c r="AB406" i="2"/>
  <c r="AC406" i="2"/>
  <c r="U407" i="2"/>
  <c r="V407" i="2"/>
  <c r="W407" i="2"/>
  <c r="AC407" i="2" s="1"/>
  <c r="X407" i="2"/>
  <c r="Y407" i="2"/>
  <c r="Z407" i="2"/>
  <c r="AA407" i="2"/>
  <c r="AB407" i="2"/>
  <c r="U408" i="2"/>
  <c r="V408" i="2"/>
  <c r="AB408" i="2" s="1"/>
  <c r="W408" i="2"/>
  <c r="AC408" i="2" s="1"/>
  <c r="X408" i="2"/>
  <c r="Y408" i="2"/>
  <c r="Z408" i="2"/>
  <c r="AA408" i="2"/>
  <c r="U409" i="2"/>
  <c r="AA409" i="2" s="1"/>
  <c r="V409" i="2"/>
  <c r="AB409" i="2" s="1"/>
  <c r="W409" i="2"/>
  <c r="X409" i="2"/>
  <c r="Y409" i="2"/>
  <c r="Z409" i="2"/>
  <c r="AC409" i="2"/>
  <c r="U410" i="2"/>
  <c r="AA410" i="2" s="1"/>
  <c r="V410" i="2"/>
  <c r="W410" i="2"/>
  <c r="X410" i="2"/>
  <c r="Y410" i="2"/>
  <c r="AB410" i="2" s="1"/>
  <c r="Z410" i="2"/>
  <c r="AC410" i="2"/>
  <c r="U411" i="2"/>
  <c r="V411" i="2"/>
  <c r="W411" i="2"/>
  <c r="AC411" i="2" s="1"/>
  <c r="X411" i="2"/>
  <c r="AA411" i="2" s="1"/>
  <c r="Y411" i="2"/>
  <c r="Z411" i="2"/>
  <c r="AB411" i="2"/>
  <c r="U412" i="2"/>
  <c r="V412" i="2"/>
  <c r="AB412" i="2" s="1"/>
  <c r="W412" i="2"/>
  <c r="AC412" i="2" s="1"/>
  <c r="X412" i="2"/>
  <c r="Y412" i="2"/>
  <c r="Z412" i="2"/>
  <c r="AA412" i="2"/>
  <c r="U413" i="2"/>
  <c r="AA413" i="2" s="1"/>
  <c r="V413" i="2"/>
  <c r="AB413" i="2" s="1"/>
  <c r="W413" i="2"/>
  <c r="X413" i="2"/>
  <c r="Y413" i="2"/>
  <c r="Z413" i="2"/>
  <c r="AC413" i="2" s="1"/>
  <c r="U414" i="2"/>
  <c r="AA414" i="2" s="1"/>
  <c r="V414" i="2"/>
  <c r="W414" i="2"/>
  <c r="X414" i="2"/>
  <c r="Y414" i="2"/>
  <c r="Z414" i="2"/>
  <c r="AB414" i="2"/>
  <c r="AC414" i="2"/>
  <c r="U415" i="2"/>
  <c r="V415" i="2"/>
  <c r="W415" i="2"/>
  <c r="AC415" i="2" s="1"/>
  <c r="X415" i="2"/>
  <c r="Y415" i="2"/>
  <c r="Z415" i="2"/>
  <c r="AA415" i="2"/>
  <c r="AB415" i="2"/>
  <c r="U416" i="2"/>
  <c r="V416" i="2"/>
  <c r="AB416" i="2" s="1"/>
  <c r="W416" i="2"/>
  <c r="AC416" i="2" s="1"/>
  <c r="X416" i="2"/>
  <c r="Y416" i="2"/>
  <c r="Z416" i="2"/>
  <c r="AA416" i="2"/>
  <c r="U417" i="2"/>
  <c r="AA417" i="2" s="1"/>
  <c r="V417" i="2"/>
  <c r="AB417" i="2" s="1"/>
  <c r="W417" i="2"/>
  <c r="X417" i="2"/>
  <c r="Y417" i="2"/>
  <c r="Z417" i="2"/>
  <c r="AC417" i="2"/>
  <c r="U418" i="2"/>
  <c r="AA418" i="2" s="1"/>
  <c r="V418" i="2"/>
  <c r="W418" i="2"/>
  <c r="X418" i="2"/>
  <c r="Y418" i="2"/>
  <c r="AB418" i="2" s="1"/>
  <c r="Z418" i="2"/>
  <c r="AC418" i="2"/>
  <c r="U419" i="2"/>
  <c r="V419" i="2"/>
  <c r="W419" i="2"/>
  <c r="AC419" i="2" s="1"/>
  <c r="X419" i="2"/>
  <c r="AA419" i="2" s="1"/>
  <c r="Y419" i="2"/>
  <c r="Z419" i="2"/>
  <c r="AB419" i="2"/>
  <c r="U420" i="2"/>
  <c r="V420" i="2"/>
  <c r="AB420" i="2" s="1"/>
  <c r="W420" i="2"/>
  <c r="AC420" i="2" s="1"/>
  <c r="X420" i="2"/>
  <c r="Y420" i="2"/>
  <c r="Z420" i="2"/>
  <c r="AA420" i="2"/>
  <c r="U421" i="2"/>
  <c r="AA421" i="2" s="1"/>
  <c r="V421" i="2"/>
  <c r="AB421" i="2" s="1"/>
  <c r="W421" i="2"/>
  <c r="X421" i="2"/>
  <c r="Y421" i="2"/>
  <c r="Z421" i="2"/>
  <c r="AC421" i="2" s="1"/>
  <c r="U422" i="2"/>
  <c r="AA422" i="2" s="1"/>
  <c r="V422" i="2"/>
  <c r="W422" i="2"/>
  <c r="X422" i="2"/>
  <c r="Y422" i="2"/>
  <c r="Z422" i="2"/>
  <c r="AB422" i="2"/>
  <c r="AC422" i="2"/>
  <c r="U423" i="2"/>
  <c r="V423" i="2"/>
  <c r="W423" i="2"/>
  <c r="AC423" i="2" s="1"/>
  <c r="X423" i="2"/>
  <c r="Y423" i="2"/>
  <c r="Z423" i="2"/>
  <c r="AA423" i="2"/>
  <c r="AB423" i="2"/>
  <c r="U424" i="2"/>
  <c r="V424" i="2"/>
  <c r="AB424" i="2" s="1"/>
  <c r="W424" i="2"/>
  <c r="AC424" i="2" s="1"/>
  <c r="X424" i="2"/>
  <c r="Y424" i="2"/>
  <c r="Z424" i="2"/>
  <c r="AA424" i="2"/>
  <c r="U425" i="2"/>
  <c r="AA425" i="2" s="1"/>
  <c r="V425" i="2"/>
  <c r="AB425" i="2" s="1"/>
  <c r="W425" i="2"/>
  <c r="X425" i="2"/>
  <c r="Y425" i="2"/>
  <c r="Z425" i="2"/>
  <c r="AC425" i="2"/>
  <c r="U426" i="2"/>
  <c r="AA426" i="2" s="1"/>
  <c r="V426" i="2"/>
  <c r="W426" i="2"/>
  <c r="X426" i="2"/>
  <c r="Y426" i="2"/>
  <c r="AB426" i="2" s="1"/>
  <c r="Z426" i="2"/>
  <c r="AC426" i="2"/>
  <c r="U427" i="2"/>
  <c r="V427" i="2"/>
  <c r="W427" i="2"/>
  <c r="AC427" i="2" s="1"/>
  <c r="X427" i="2"/>
  <c r="AA427" i="2" s="1"/>
  <c r="Y427" i="2"/>
  <c r="Z427" i="2"/>
  <c r="AB427" i="2"/>
  <c r="U428" i="2"/>
  <c r="V428" i="2"/>
  <c r="AB428" i="2" s="1"/>
  <c r="W428" i="2"/>
  <c r="AC428" i="2" s="1"/>
  <c r="X428" i="2"/>
  <c r="Y428" i="2"/>
  <c r="Z428" i="2"/>
  <c r="AA428" i="2"/>
  <c r="U429" i="2"/>
  <c r="AA429" i="2" s="1"/>
  <c r="V429" i="2"/>
  <c r="AB429" i="2" s="1"/>
  <c r="W429" i="2"/>
  <c r="X429" i="2"/>
  <c r="Y429" i="2"/>
  <c r="Z429" i="2"/>
  <c r="AC429" i="2" s="1"/>
  <c r="U430" i="2"/>
  <c r="AA430" i="2" s="1"/>
  <c r="V430" i="2"/>
  <c r="W430" i="2"/>
  <c r="X430" i="2"/>
  <c r="Y430" i="2"/>
  <c r="Z430" i="2"/>
  <c r="AB430" i="2"/>
  <c r="AC430" i="2"/>
  <c r="U431" i="2"/>
  <c r="V431" i="2"/>
  <c r="W431" i="2"/>
  <c r="AC431" i="2" s="1"/>
  <c r="X431" i="2"/>
  <c r="Y431" i="2"/>
  <c r="Z431" i="2"/>
  <c r="AA431" i="2"/>
  <c r="AB431" i="2"/>
  <c r="U432" i="2"/>
  <c r="V432" i="2"/>
  <c r="AB432" i="2" s="1"/>
  <c r="W432" i="2"/>
  <c r="AC432" i="2" s="1"/>
  <c r="X432" i="2"/>
  <c r="Y432" i="2"/>
  <c r="Z432" i="2"/>
  <c r="AA432" i="2"/>
  <c r="U433" i="2"/>
  <c r="AA433" i="2" s="1"/>
  <c r="V433" i="2"/>
  <c r="AB433" i="2" s="1"/>
  <c r="W433" i="2"/>
  <c r="X433" i="2"/>
  <c r="Y433" i="2"/>
  <c r="Z433" i="2"/>
  <c r="AC433" i="2"/>
  <c r="U434" i="2"/>
  <c r="AA434" i="2" s="1"/>
  <c r="V434" i="2"/>
  <c r="W434" i="2"/>
  <c r="X434" i="2"/>
  <c r="Y434" i="2"/>
  <c r="AB434" i="2" s="1"/>
  <c r="Z434" i="2"/>
  <c r="AC434" i="2"/>
  <c r="U435" i="2"/>
  <c r="V435" i="2"/>
  <c r="W435" i="2"/>
  <c r="AC435" i="2" s="1"/>
  <c r="X435" i="2"/>
  <c r="AA435" i="2" s="1"/>
  <c r="Y435" i="2"/>
  <c r="Z435" i="2"/>
  <c r="AB435" i="2"/>
  <c r="U436" i="2"/>
  <c r="V436" i="2"/>
  <c r="AB436" i="2" s="1"/>
  <c r="W436" i="2"/>
  <c r="AC436" i="2" s="1"/>
  <c r="X436" i="2"/>
  <c r="Y436" i="2"/>
  <c r="Z436" i="2"/>
  <c r="AA436" i="2"/>
  <c r="U437" i="2"/>
  <c r="AA437" i="2" s="1"/>
  <c r="V437" i="2"/>
  <c r="AB437" i="2" s="1"/>
  <c r="W437" i="2"/>
  <c r="X437" i="2"/>
  <c r="Y437" i="2"/>
  <c r="Z437" i="2"/>
  <c r="AC437" i="2" s="1"/>
  <c r="U438" i="2"/>
  <c r="AA438" i="2" s="1"/>
  <c r="V438" i="2"/>
  <c r="W438" i="2"/>
  <c r="X438" i="2"/>
  <c r="Y438" i="2"/>
  <c r="Z438" i="2"/>
  <c r="AB438" i="2"/>
  <c r="AC438" i="2"/>
  <c r="U439" i="2"/>
  <c r="V439" i="2"/>
  <c r="W439" i="2"/>
  <c r="AC439" i="2" s="1"/>
  <c r="X439" i="2"/>
  <c r="Y439" i="2"/>
  <c r="Z439" i="2"/>
  <c r="AA439" i="2"/>
  <c r="AB439" i="2"/>
  <c r="U440" i="2"/>
  <c r="V440" i="2"/>
  <c r="AB440" i="2" s="1"/>
  <c r="W440" i="2"/>
  <c r="AC440" i="2" s="1"/>
  <c r="X440" i="2"/>
  <c r="Y440" i="2"/>
  <c r="Z440" i="2"/>
  <c r="AA440" i="2"/>
  <c r="U441" i="2"/>
  <c r="AA441" i="2" s="1"/>
  <c r="V441" i="2"/>
  <c r="AB441" i="2" s="1"/>
  <c r="W441" i="2"/>
  <c r="X441" i="2"/>
  <c r="Y441" i="2"/>
  <c r="Z441" i="2"/>
  <c r="AC441" i="2"/>
  <c r="U442" i="2"/>
  <c r="AA442" i="2" s="1"/>
  <c r="V442" i="2"/>
  <c r="W442" i="2"/>
  <c r="X442" i="2"/>
  <c r="Y442" i="2"/>
  <c r="AB442" i="2" s="1"/>
  <c r="Z442" i="2"/>
  <c r="AC442" i="2"/>
  <c r="U443" i="2"/>
  <c r="V443" i="2"/>
  <c r="W443" i="2"/>
  <c r="AC443" i="2" s="1"/>
  <c r="X443" i="2"/>
  <c r="AA443" i="2" s="1"/>
  <c r="Y443" i="2"/>
  <c r="Z443" i="2"/>
  <c r="AB443" i="2"/>
  <c r="U444" i="2"/>
  <c r="V444" i="2"/>
  <c r="AB444" i="2" s="1"/>
  <c r="W444" i="2"/>
  <c r="AC444" i="2" s="1"/>
  <c r="X444" i="2"/>
  <c r="Y444" i="2"/>
  <c r="Z444" i="2"/>
  <c r="AA444" i="2"/>
  <c r="U445" i="2"/>
  <c r="AA445" i="2" s="1"/>
  <c r="V445" i="2"/>
  <c r="AB445" i="2" s="1"/>
  <c r="W445" i="2"/>
  <c r="X445" i="2"/>
  <c r="Y445" i="2"/>
  <c r="Z445" i="2"/>
  <c r="AC445" i="2" s="1"/>
  <c r="U446" i="2"/>
  <c r="AA446" i="2" s="1"/>
  <c r="V446" i="2"/>
  <c r="W446" i="2"/>
  <c r="X446" i="2"/>
  <c r="Y446" i="2"/>
  <c r="Z446" i="2"/>
  <c r="AB446" i="2"/>
  <c r="AC446" i="2"/>
  <c r="U447" i="2"/>
  <c r="V447" i="2"/>
  <c r="W447" i="2"/>
  <c r="AC447" i="2" s="1"/>
  <c r="X447" i="2"/>
  <c r="Y447" i="2"/>
  <c r="Z447" i="2"/>
  <c r="AA447" i="2"/>
  <c r="AB447" i="2"/>
  <c r="U448" i="2"/>
  <c r="V448" i="2"/>
  <c r="AB448" i="2" s="1"/>
  <c r="W448" i="2"/>
  <c r="AC448" i="2" s="1"/>
  <c r="X448" i="2"/>
  <c r="Y448" i="2"/>
  <c r="Z448" i="2"/>
  <c r="AA448" i="2"/>
  <c r="U449" i="2"/>
  <c r="AA449" i="2" s="1"/>
  <c r="V449" i="2"/>
  <c r="AB449" i="2" s="1"/>
  <c r="W449" i="2"/>
  <c r="X449" i="2"/>
  <c r="Y449" i="2"/>
  <c r="Z449" i="2"/>
  <c r="AC449" i="2"/>
  <c r="U450" i="2"/>
  <c r="AA450" i="2" s="1"/>
  <c r="V450" i="2"/>
  <c r="W450" i="2"/>
  <c r="X450" i="2"/>
  <c r="Y450" i="2"/>
  <c r="AB450" i="2" s="1"/>
  <c r="Z450" i="2"/>
  <c r="AC450" i="2"/>
  <c r="U451" i="2"/>
  <c r="V451" i="2"/>
  <c r="W451" i="2"/>
  <c r="AC451" i="2" s="1"/>
  <c r="X451" i="2"/>
  <c r="AA451" i="2" s="1"/>
  <c r="Y451" i="2"/>
  <c r="Z451" i="2"/>
  <c r="AB451" i="2"/>
  <c r="U452" i="2"/>
  <c r="V452" i="2"/>
  <c r="AB452" i="2" s="1"/>
  <c r="W452" i="2"/>
  <c r="AC452" i="2" s="1"/>
  <c r="X452" i="2"/>
  <c r="Y452" i="2"/>
  <c r="Z452" i="2"/>
  <c r="AA452" i="2"/>
  <c r="U453" i="2"/>
  <c r="AA453" i="2" s="1"/>
  <c r="V453" i="2"/>
  <c r="AB453" i="2" s="1"/>
  <c r="W453" i="2"/>
  <c r="X453" i="2"/>
  <c r="Y453" i="2"/>
  <c r="Z453" i="2"/>
  <c r="AC453" i="2" s="1"/>
  <c r="U454" i="2"/>
  <c r="AA454" i="2" s="1"/>
  <c r="V454" i="2"/>
  <c r="W454" i="2"/>
  <c r="X454" i="2"/>
  <c r="Y454" i="2"/>
  <c r="Z454" i="2"/>
  <c r="AB454" i="2"/>
  <c r="AC454" i="2"/>
  <c r="U455" i="2"/>
  <c r="V455" i="2"/>
  <c r="W455" i="2"/>
  <c r="AC455" i="2" s="1"/>
  <c r="X455" i="2"/>
  <c r="Y455" i="2"/>
  <c r="Z455" i="2"/>
  <c r="AA455" i="2"/>
  <c r="AB455" i="2"/>
  <c r="U456" i="2"/>
  <c r="V456" i="2"/>
  <c r="AB456" i="2" s="1"/>
  <c r="W456" i="2"/>
  <c r="AC456" i="2" s="1"/>
  <c r="X456" i="2"/>
  <c r="Y456" i="2"/>
  <c r="Z456" i="2"/>
  <c r="AA456" i="2"/>
  <c r="U457" i="2"/>
  <c r="V457" i="2"/>
  <c r="AB457" i="2" s="1"/>
  <c r="W457" i="2"/>
  <c r="AC457" i="2" s="1"/>
  <c r="X457" i="2"/>
  <c r="Y457" i="2"/>
  <c r="Z457" i="2"/>
  <c r="AA457" i="2"/>
  <c r="E375" i="2"/>
  <c r="F375" i="2"/>
  <c r="G375" i="2"/>
  <c r="H375" i="2"/>
  <c r="I375" i="2"/>
  <c r="J375" i="2"/>
  <c r="K375" i="2"/>
  <c r="L375" i="2"/>
  <c r="M375" i="2"/>
  <c r="N375" i="2"/>
  <c r="O375" i="2"/>
  <c r="P375" i="2"/>
  <c r="E376" i="2"/>
  <c r="F376" i="2"/>
  <c r="G376" i="2"/>
  <c r="H376" i="2"/>
  <c r="I376" i="2"/>
  <c r="J376" i="2"/>
  <c r="K376" i="2"/>
  <c r="L376" i="2"/>
  <c r="M376" i="2"/>
  <c r="N376" i="2"/>
  <c r="O376" i="2"/>
  <c r="P376" i="2"/>
  <c r="E377" i="2"/>
  <c r="F377" i="2"/>
  <c r="G377" i="2"/>
  <c r="H377" i="2"/>
  <c r="I377" i="2"/>
  <c r="J377" i="2"/>
  <c r="K377" i="2"/>
  <c r="L377" i="2"/>
  <c r="M377" i="2"/>
  <c r="N377" i="2"/>
  <c r="O377" i="2"/>
  <c r="P377" i="2"/>
  <c r="E378" i="2"/>
  <c r="F378" i="2"/>
  <c r="G378" i="2"/>
  <c r="H378" i="2"/>
  <c r="I378" i="2"/>
  <c r="J378" i="2"/>
  <c r="K378" i="2"/>
  <c r="L378" i="2"/>
  <c r="M378" i="2"/>
  <c r="N378" i="2"/>
  <c r="O378" i="2"/>
  <c r="P378" i="2"/>
  <c r="E379" i="2"/>
  <c r="F379" i="2"/>
  <c r="G379" i="2"/>
  <c r="H379" i="2"/>
  <c r="I379" i="2"/>
  <c r="J379" i="2"/>
  <c r="K379" i="2"/>
  <c r="L379" i="2"/>
  <c r="M379" i="2"/>
  <c r="N379" i="2"/>
  <c r="O379" i="2"/>
  <c r="P379" i="2"/>
  <c r="E380" i="2"/>
  <c r="F380" i="2"/>
  <c r="G380" i="2"/>
  <c r="H380" i="2"/>
  <c r="I380" i="2"/>
  <c r="J380" i="2"/>
  <c r="K380" i="2"/>
  <c r="L380" i="2"/>
  <c r="M380" i="2"/>
  <c r="N380" i="2"/>
  <c r="O380" i="2"/>
  <c r="P380" i="2"/>
  <c r="E381" i="2"/>
  <c r="F381" i="2"/>
  <c r="G381" i="2"/>
  <c r="H381" i="2"/>
  <c r="I381" i="2"/>
  <c r="J381" i="2"/>
  <c r="K381" i="2"/>
  <c r="L381" i="2"/>
  <c r="M381" i="2"/>
  <c r="N381" i="2"/>
  <c r="O381" i="2"/>
  <c r="P381" i="2"/>
  <c r="E382" i="2"/>
  <c r="N382" i="2" s="1"/>
  <c r="F382" i="2"/>
  <c r="G382" i="2"/>
  <c r="H382" i="2"/>
  <c r="I382" i="2"/>
  <c r="J382" i="2"/>
  <c r="K382" i="2"/>
  <c r="L382" i="2"/>
  <c r="M382" i="2"/>
  <c r="O382" i="2"/>
  <c r="P382" i="2"/>
  <c r="E383" i="2"/>
  <c r="F383" i="2"/>
  <c r="G383" i="2"/>
  <c r="H383" i="2"/>
  <c r="I383" i="2"/>
  <c r="J383" i="2"/>
  <c r="K383" i="2"/>
  <c r="L383" i="2"/>
  <c r="M383" i="2"/>
  <c r="N383" i="2"/>
  <c r="O383" i="2"/>
  <c r="P383" i="2"/>
  <c r="E384" i="2"/>
  <c r="F384" i="2"/>
  <c r="G384" i="2"/>
  <c r="H384" i="2"/>
  <c r="I384" i="2"/>
  <c r="J384" i="2"/>
  <c r="K384" i="2"/>
  <c r="L384" i="2"/>
  <c r="M384" i="2"/>
  <c r="N384" i="2"/>
  <c r="O384" i="2"/>
  <c r="P384" i="2"/>
  <c r="E385" i="2"/>
  <c r="N385" i="2" s="1"/>
  <c r="F385" i="2"/>
  <c r="G385" i="2"/>
  <c r="H385" i="2"/>
  <c r="I385" i="2"/>
  <c r="J385" i="2"/>
  <c r="K385" i="2"/>
  <c r="L385" i="2"/>
  <c r="M385" i="2"/>
  <c r="O385" i="2"/>
  <c r="P385" i="2"/>
  <c r="E386" i="2"/>
  <c r="N386" i="2" s="1"/>
  <c r="F386" i="2"/>
  <c r="G386" i="2"/>
  <c r="H386" i="2"/>
  <c r="I386" i="2"/>
  <c r="J386" i="2"/>
  <c r="K386" i="2"/>
  <c r="L386" i="2"/>
  <c r="M386" i="2"/>
  <c r="O386" i="2"/>
  <c r="P386" i="2"/>
  <c r="E387" i="2"/>
  <c r="N387" i="2" s="1"/>
  <c r="F387" i="2"/>
  <c r="G387" i="2"/>
  <c r="H387" i="2"/>
  <c r="I387" i="2"/>
  <c r="J387" i="2"/>
  <c r="K387" i="2"/>
  <c r="L387" i="2"/>
  <c r="M387" i="2"/>
  <c r="O387" i="2"/>
  <c r="P387" i="2"/>
  <c r="E388" i="2"/>
  <c r="N388" i="2" s="1"/>
  <c r="F388" i="2"/>
  <c r="G388" i="2"/>
  <c r="H388" i="2"/>
  <c r="I388" i="2"/>
  <c r="J388" i="2"/>
  <c r="K388" i="2"/>
  <c r="L388" i="2"/>
  <c r="M388" i="2"/>
  <c r="O388" i="2"/>
  <c r="P388" i="2"/>
  <c r="E389" i="2"/>
  <c r="N389" i="2" s="1"/>
  <c r="F389" i="2"/>
  <c r="G389" i="2"/>
  <c r="H389" i="2"/>
  <c r="I389" i="2"/>
  <c r="J389" i="2"/>
  <c r="K389" i="2"/>
  <c r="L389" i="2"/>
  <c r="M389" i="2"/>
  <c r="O389" i="2"/>
  <c r="P389" i="2"/>
  <c r="E390" i="2"/>
  <c r="N390" i="2" s="1"/>
  <c r="F390" i="2"/>
  <c r="G390" i="2"/>
  <c r="H390" i="2"/>
  <c r="I390" i="2"/>
  <c r="J390" i="2"/>
  <c r="K390" i="2"/>
  <c r="L390" i="2"/>
  <c r="M390" i="2"/>
  <c r="O390" i="2"/>
  <c r="P390" i="2"/>
  <c r="E391" i="2"/>
  <c r="N391" i="2" s="1"/>
  <c r="F391" i="2"/>
  <c r="G391" i="2"/>
  <c r="H391" i="2"/>
  <c r="I391" i="2"/>
  <c r="J391" i="2"/>
  <c r="K391" i="2"/>
  <c r="L391" i="2"/>
  <c r="M391" i="2"/>
  <c r="O391" i="2"/>
  <c r="P391" i="2"/>
  <c r="E392" i="2"/>
  <c r="N392" i="2" s="1"/>
  <c r="F392" i="2"/>
  <c r="G392" i="2"/>
  <c r="H392" i="2"/>
  <c r="I392" i="2"/>
  <c r="J392" i="2"/>
  <c r="K392" i="2"/>
  <c r="L392" i="2"/>
  <c r="M392" i="2"/>
  <c r="O392" i="2"/>
  <c r="P392" i="2"/>
  <c r="E393" i="2"/>
  <c r="N393" i="2" s="1"/>
  <c r="F393" i="2"/>
  <c r="G393" i="2"/>
  <c r="H393" i="2"/>
  <c r="I393" i="2"/>
  <c r="J393" i="2"/>
  <c r="K393" i="2"/>
  <c r="L393" i="2"/>
  <c r="M393" i="2"/>
  <c r="O393" i="2"/>
  <c r="P393" i="2"/>
  <c r="E394" i="2"/>
  <c r="N394" i="2" s="1"/>
  <c r="F394" i="2"/>
  <c r="G394" i="2"/>
  <c r="H394" i="2"/>
  <c r="I394" i="2"/>
  <c r="J394" i="2"/>
  <c r="K394" i="2"/>
  <c r="L394" i="2"/>
  <c r="M394" i="2"/>
  <c r="O394" i="2"/>
  <c r="P394" i="2"/>
  <c r="E395" i="2"/>
  <c r="N395" i="2" s="1"/>
  <c r="F395" i="2"/>
  <c r="G395" i="2"/>
  <c r="H395" i="2"/>
  <c r="I395" i="2"/>
  <c r="J395" i="2"/>
  <c r="K395" i="2"/>
  <c r="L395" i="2"/>
  <c r="M395" i="2"/>
  <c r="O395" i="2"/>
  <c r="P395" i="2"/>
  <c r="E396" i="2"/>
  <c r="N396" i="2" s="1"/>
  <c r="F396" i="2"/>
  <c r="G396" i="2"/>
  <c r="H396" i="2"/>
  <c r="I396" i="2"/>
  <c r="J396" i="2"/>
  <c r="K396" i="2"/>
  <c r="L396" i="2"/>
  <c r="M396" i="2"/>
  <c r="O396" i="2"/>
  <c r="P396" i="2"/>
  <c r="E397" i="2"/>
  <c r="N397" i="2" s="1"/>
  <c r="F397" i="2"/>
  <c r="G397" i="2"/>
  <c r="H397" i="2"/>
  <c r="I397" i="2"/>
  <c r="J397" i="2"/>
  <c r="K397" i="2"/>
  <c r="L397" i="2"/>
  <c r="M397" i="2"/>
  <c r="O397" i="2"/>
  <c r="P397" i="2"/>
  <c r="E398" i="2"/>
  <c r="N398" i="2" s="1"/>
  <c r="F398" i="2"/>
  <c r="G398" i="2"/>
  <c r="H398" i="2"/>
  <c r="I398" i="2"/>
  <c r="J398" i="2"/>
  <c r="K398" i="2"/>
  <c r="L398" i="2"/>
  <c r="M398" i="2"/>
  <c r="O398" i="2"/>
  <c r="P398" i="2"/>
  <c r="E399" i="2"/>
  <c r="N399" i="2" s="1"/>
  <c r="F399" i="2"/>
  <c r="G399" i="2"/>
  <c r="H399" i="2"/>
  <c r="I399" i="2"/>
  <c r="J399" i="2"/>
  <c r="K399" i="2"/>
  <c r="L399" i="2"/>
  <c r="M399" i="2"/>
  <c r="O399" i="2"/>
  <c r="P399" i="2"/>
  <c r="E400" i="2"/>
  <c r="N400" i="2" s="1"/>
  <c r="F400" i="2"/>
  <c r="G400" i="2"/>
  <c r="H400" i="2"/>
  <c r="I400" i="2"/>
  <c r="J400" i="2"/>
  <c r="K400" i="2"/>
  <c r="L400" i="2"/>
  <c r="M400" i="2"/>
  <c r="O400" i="2"/>
  <c r="P400" i="2"/>
  <c r="E401" i="2"/>
  <c r="N401" i="2" s="1"/>
  <c r="F401" i="2"/>
  <c r="G401" i="2"/>
  <c r="H401" i="2"/>
  <c r="I401" i="2"/>
  <c r="J401" i="2"/>
  <c r="K401" i="2"/>
  <c r="L401" i="2"/>
  <c r="M401" i="2"/>
  <c r="O401" i="2"/>
  <c r="P401" i="2"/>
  <c r="E402" i="2"/>
  <c r="N402" i="2" s="1"/>
  <c r="F402" i="2"/>
  <c r="G402" i="2"/>
  <c r="H402" i="2"/>
  <c r="I402" i="2"/>
  <c r="J402" i="2"/>
  <c r="K402" i="2"/>
  <c r="L402" i="2"/>
  <c r="M402" i="2"/>
  <c r="O402" i="2"/>
  <c r="P402" i="2"/>
  <c r="E403" i="2"/>
  <c r="N403" i="2" s="1"/>
  <c r="F403" i="2"/>
  <c r="G403" i="2"/>
  <c r="H403" i="2"/>
  <c r="I403" i="2"/>
  <c r="J403" i="2"/>
  <c r="K403" i="2"/>
  <c r="L403" i="2"/>
  <c r="M403" i="2"/>
  <c r="O403" i="2"/>
  <c r="P403" i="2"/>
  <c r="E404" i="2"/>
  <c r="N404" i="2" s="1"/>
  <c r="F404" i="2"/>
  <c r="G404" i="2"/>
  <c r="H404" i="2"/>
  <c r="I404" i="2"/>
  <c r="J404" i="2"/>
  <c r="K404" i="2"/>
  <c r="L404" i="2"/>
  <c r="M404" i="2"/>
  <c r="O404" i="2"/>
  <c r="P404" i="2"/>
  <c r="E405" i="2"/>
  <c r="N405" i="2" s="1"/>
  <c r="F405" i="2"/>
  <c r="G405" i="2"/>
  <c r="H405" i="2"/>
  <c r="I405" i="2"/>
  <c r="J405" i="2"/>
  <c r="K405" i="2"/>
  <c r="L405" i="2"/>
  <c r="M405" i="2"/>
  <c r="O405" i="2"/>
  <c r="P405" i="2"/>
  <c r="E406" i="2"/>
  <c r="N406" i="2" s="1"/>
  <c r="F406" i="2"/>
  <c r="G406" i="2"/>
  <c r="H406" i="2"/>
  <c r="I406" i="2"/>
  <c r="J406" i="2"/>
  <c r="K406" i="2"/>
  <c r="L406" i="2"/>
  <c r="M406" i="2"/>
  <c r="O406" i="2"/>
  <c r="P406" i="2"/>
  <c r="E407" i="2"/>
  <c r="N407" i="2" s="1"/>
  <c r="F407" i="2"/>
  <c r="G407" i="2"/>
  <c r="H407" i="2"/>
  <c r="I407" i="2"/>
  <c r="J407" i="2"/>
  <c r="K407" i="2"/>
  <c r="L407" i="2"/>
  <c r="M407" i="2"/>
  <c r="O407" i="2"/>
  <c r="P407" i="2"/>
  <c r="E408" i="2"/>
  <c r="N408" i="2" s="1"/>
  <c r="F408" i="2"/>
  <c r="G408" i="2"/>
  <c r="H408" i="2"/>
  <c r="I408" i="2"/>
  <c r="J408" i="2"/>
  <c r="K408" i="2"/>
  <c r="L408" i="2"/>
  <c r="M408" i="2"/>
  <c r="O408" i="2"/>
  <c r="P408" i="2"/>
  <c r="E409" i="2"/>
  <c r="N409" i="2" s="1"/>
  <c r="F409" i="2"/>
  <c r="G409" i="2"/>
  <c r="H409" i="2"/>
  <c r="I409" i="2"/>
  <c r="J409" i="2"/>
  <c r="K409" i="2"/>
  <c r="L409" i="2"/>
  <c r="M409" i="2"/>
  <c r="O409" i="2"/>
  <c r="P409" i="2"/>
  <c r="E410" i="2"/>
  <c r="N410" i="2" s="1"/>
  <c r="F410" i="2"/>
  <c r="G410" i="2"/>
  <c r="H410" i="2"/>
  <c r="I410" i="2"/>
  <c r="J410" i="2"/>
  <c r="K410" i="2"/>
  <c r="L410" i="2"/>
  <c r="M410" i="2"/>
  <c r="O410" i="2"/>
  <c r="P410" i="2"/>
  <c r="E411" i="2"/>
  <c r="N411" i="2" s="1"/>
  <c r="F411" i="2"/>
  <c r="G411" i="2"/>
  <c r="H411" i="2"/>
  <c r="I411" i="2"/>
  <c r="J411" i="2"/>
  <c r="K411" i="2"/>
  <c r="L411" i="2"/>
  <c r="M411" i="2"/>
  <c r="O411" i="2"/>
  <c r="P411" i="2"/>
  <c r="E412" i="2"/>
  <c r="N412" i="2" s="1"/>
  <c r="F412" i="2"/>
  <c r="G412" i="2"/>
  <c r="H412" i="2"/>
  <c r="I412" i="2"/>
  <c r="J412" i="2"/>
  <c r="K412" i="2"/>
  <c r="L412" i="2"/>
  <c r="M412" i="2"/>
  <c r="O412" i="2"/>
  <c r="P412" i="2"/>
  <c r="E413" i="2"/>
  <c r="N413" i="2" s="1"/>
  <c r="F413" i="2"/>
  <c r="G413" i="2"/>
  <c r="H413" i="2"/>
  <c r="I413" i="2"/>
  <c r="J413" i="2"/>
  <c r="K413" i="2"/>
  <c r="L413" i="2"/>
  <c r="M413" i="2"/>
  <c r="O413" i="2"/>
  <c r="P413" i="2"/>
  <c r="E414" i="2"/>
  <c r="N414" i="2" s="1"/>
  <c r="F414" i="2"/>
  <c r="G414" i="2"/>
  <c r="H414" i="2"/>
  <c r="I414" i="2"/>
  <c r="J414" i="2"/>
  <c r="K414" i="2"/>
  <c r="L414" i="2"/>
  <c r="M414" i="2"/>
  <c r="O414" i="2"/>
  <c r="P414" i="2"/>
  <c r="E415" i="2"/>
  <c r="N415" i="2" s="1"/>
  <c r="F415" i="2"/>
  <c r="G415" i="2"/>
  <c r="H415" i="2"/>
  <c r="I415" i="2"/>
  <c r="J415" i="2"/>
  <c r="K415" i="2"/>
  <c r="L415" i="2"/>
  <c r="M415" i="2"/>
  <c r="O415" i="2"/>
  <c r="P415" i="2"/>
  <c r="E416" i="2"/>
  <c r="N416" i="2" s="1"/>
  <c r="F416" i="2"/>
  <c r="G416" i="2"/>
  <c r="H416" i="2"/>
  <c r="I416" i="2"/>
  <c r="J416" i="2"/>
  <c r="K416" i="2"/>
  <c r="L416" i="2"/>
  <c r="M416" i="2"/>
  <c r="O416" i="2"/>
  <c r="P416" i="2"/>
  <c r="E417" i="2"/>
  <c r="N417" i="2" s="1"/>
  <c r="F417" i="2"/>
  <c r="G417" i="2"/>
  <c r="H417" i="2"/>
  <c r="I417" i="2"/>
  <c r="J417" i="2"/>
  <c r="K417" i="2"/>
  <c r="L417" i="2"/>
  <c r="M417" i="2"/>
  <c r="O417" i="2"/>
  <c r="P417" i="2"/>
  <c r="E418" i="2"/>
  <c r="N418" i="2" s="1"/>
  <c r="F418" i="2"/>
  <c r="G418" i="2"/>
  <c r="H418" i="2"/>
  <c r="I418" i="2"/>
  <c r="J418" i="2"/>
  <c r="K418" i="2"/>
  <c r="L418" i="2"/>
  <c r="M418" i="2"/>
  <c r="O418" i="2"/>
  <c r="P418" i="2"/>
  <c r="E419" i="2"/>
  <c r="N419" i="2" s="1"/>
  <c r="F419" i="2"/>
  <c r="G419" i="2"/>
  <c r="H419" i="2"/>
  <c r="I419" i="2"/>
  <c r="J419" i="2"/>
  <c r="K419" i="2"/>
  <c r="L419" i="2"/>
  <c r="M419" i="2"/>
  <c r="O419" i="2"/>
  <c r="P419" i="2"/>
  <c r="E420" i="2"/>
  <c r="N420" i="2" s="1"/>
  <c r="F420" i="2"/>
  <c r="G420" i="2"/>
  <c r="H420" i="2"/>
  <c r="I420" i="2"/>
  <c r="J420" i="2"/>
  <c r="K420" i="2"/>
  <c r="L420" i="2"/>
  <c r="M420" i="2"/>
  <c r="O420" i="2"/>
  <c r="P420" i="2"/>
  <c r="E421" i="2"/>
  <c r="N421" i="2" s="1"/>
  <c r="F421" i="2"/>
  <c r="G421" i="2"/>
  <c r="H421" i="2"/>
  <c r="I421" i="2"/>
  <c r="J421" i="2"/>
  <c r="K421" i="2"/>
  <c r="L421" i="2"/>
  <c r="M421" i="2"/>
  <c r="O421" i="2"/>
  <c r="P421" i="2"/>
  <c r="E422" i="2"/>
  <c r="N422" i="2" s="1"/>
  <c r="F422" i="2"/>
  <c r="G422" i="2"/>
  <c r="H422" i="2"/>
  <c r="I422" i="2"/>
  <c r="J422" i="2"/>
  <c r="K422" i="2"/>
  <c r="L422" i="2"/>
  <c r="M422" i="2"/>
  <c r="O422" i="2"/>
  <c r="P422" i="2"/>
  <c r="E423" i="2"/>
  <c r="N423" i="2" s="1"/>
  <c r="F423" i="2"/>
  <c r="G423" i="2"/>
  <c r="H423" i="2"/>
  <c r="I423" i="2"/>
  <c r="J423" i="2"/>
  <c r="K423" i="2"/>
  <c r="L423" i="2"/>
  <c r="M423" i="2"/>
  <c r="O423" i="2"/>
  <c r="P423" i="2"/>
  <c r="E424" i="2"/>
  <c r="N424" i="2" s="1"/>
  <c r="F424" i="2"/>
  <c r="G424" i="2"/>
  <c r="H424" i="2"/>
  <c r="I424" i="2"/>
  <c r="J424" i="2"/>
  <c r="K424" i="2"/>
  <c r="L424" i="2"/>
  <c r="M424" i="2"/>
  <c r="O424" i="2"/>
  <c r="P424" i="2"/>
  <c r="E425" i="2"/>
  <c r="N425" i="2" s="1"/>
  <c r="F425" i="2"/>
  <c r="G425" i="2"/>
  <c r="H425" i="2"/>
  <c r="I425" i="2"/>
  <c r="J425" i="2"/>
  <c r="K425" i="2"/>
  <c r="L425" i="2"/>
  <c r="M425" i="2"/>
  <c r="O425" i="2"/>
  <c r="P425" i="2"/>
  <c r="E426" i="2"/>
  <c r="N426" i="2" s="1"/>
  <c r="F426" i="2"/>
  <c r="G426" i="2"/>
  <c r="H426" i="2"/>
  <c r="I426" i="2"/>
  <c r="J426" i="2"/>
  <c r="K426" i="2"/>
  <c r="L426" i="2"/>
  <c r="M426" i="2"/>
  <c r="O426" i="2"/>
  <c r="P426" i="2"/>
  <c r="E427" i="2"/>
  <c r="N427" i="2" s="1"/>
  <c r="F427" i="2"/>
  <c r="G427" i="2"/>
  <c r="H427" i="2"/>
  <c r="I427" i="2"/>
  <c r="J427" i="2"/>
  <c r="K427" i="2"/>
  <c r="L427" i="2"/>
  <c r="M427" i="2"/>
  <c r="O427" i="2"/>
  <c r="P427" i="2"/>
  <c r="E428" i="2"/>
  <c r="N428" i="2" s="1"/>
  <c r="F428" i="2"/>
  <c r="G428" i="2"/>
  <c r="H428" i="2"/>
  <c r="I428" i="2"/>
  <c r="J428" i="2"/>
  <c r="K428" i="2"/>
  <c r="L428" i="2"/>
  <c r="M428" i="2"/>
  <c r="O428" i="2"/>
  <c r="P428" i="2"/>
  <c r="E429" i="2"/>
  <c r="N429" i="2" s="1"/>
  <c r="F429" i="2"/>
  <c r="G429" i="2"/>
  <c r="H429" i="2"/>
  <c r="I429" i="2"/>
  <c r="J429" i="2"/>
  <c r="K429" i="2"/>
  <c r="L429" i="2"/>
  <c r="M429" i="2"/>
  <c r="O429" i="2"/>
  <c r="P429" i="2"/>
  <c r="E430" i="2"/>
  <c r="N430" i="2" s="1"/>
  <c r="F430" i="2"/>
  <c r="G430" i="2"/>
  <c r="H430" i="2"/>
  <c r="I430" i="2"/>
  <c r="J430" i="2"/>
  <c r="K430" i="2"/>
  <c r="L430" i="2"/>
  <c r="M430" i="2"/>
  <c r="O430" i="2"/>
  <c r="P430" i="2"/>
  <c r="E431" i="2"/>
  <c r="N431" i="2" s="1"/>
  <c r="F431" i="2"/>
  <c r="G431" i="2"/>
  <c r="H431" i="2"/>
  <c r="I431" i="2"/>
  <c r="J431" i="2"/>
  <c r="K431" i="2"/>
  <c r="L431" i="2"/>
  <c r="M431" i="2"/>
  <c r="O431" i="2"/>
  <c r="P431" i="2"/>
  <c r="E432" i="2"/>
  <c r="N432" i="2" s="1"/>
  <c r="F432" i="2"/>
  <c r="G432" i="2"/>
  <c r="H432" i="2"/>
  <c r="I432" i="2"/>
  <c r="J432" i="2"/>
  <c r="K432" i="2"/>
  <c r="L432" i="2"/>
  <c r="M432" i="2"/>
  <c r="O432" i="2"/>
  <c r="P432" i="2"/>
  <c r="E433" i="2"/>
  <c r="N433" i="2" s="1"/>
  <c r="F433" i="2"/>
  <c r="G433" i="2"/>
  <c r="H433" i="2"/>
  <c r="I433" i="2"/>
  <c r="J433" i="2"/>
  <c r="K433" i="2"/>
  <c r="L433" i="2"/>
  <c r="M433" i="2"/>
  <c r="O433" i="2"/>
  <c r="P433" i="2"/>
  <c r="E434" i="2"/>
  <c r="N434" i="2" s="1"/>
  <c r="F434" i="2"/>
  <c r="G434" i="2"/>
  <c r="H434" i="2"/>
  <c r="I434" i="2"/>
  <c r="J434" i="2"/>
  <c r="K434" i="2"/>
  <c r="L434" i="2"/>
  <c r="M434" i="2"/>
  <c r="O434" i="2"/>
  <c r="P434" i="2"/>
  <c r="E435" i="2"/>
  <c r="N435" i="2" s="1"/>
  <c r="F435" i="2"/>
  <c r="G435" i="2"/>
  <c r="H435" i="2"/>
  <c r="I435" i="2"/>
  <c r="J435" i="2"/>
  <c r="K435" i="2"/>
  <c r="L435" i="2"/>
  <c r="M435" i="2"/>
  <c r="O435" i="2"/>
  <c r="P435" i="2"/>
  <c r="E436" i="2"/>
  <c r="N436" i="2" s="1"/>
  <c r="F436" i="2"/>
  <c r="G436" i="2"/>
  <c r="H436" i="2"/>
  <c r="I436" i="2"/>
  <c r="J436" i="2"/>
  <c r="K436" i="2"/>
  <c r="L436" i="2"/>
  <c r="M436" i="2"/>
  <c r="O436" i="2"/>
  <c r="P436" i="2"/>
  <c r="E437" i="2"/>
  <c r="N437" i="2" s="1"/>
  <c r="F437" i="2"/>
  <c r="G437" i="2"/>
  <c r="H437" i="2"/>
  <c r="I437" i="2"/>
  <c r="J437" i="2"/>
  <c r="K437" i="2"/>
  <c r="L437" i="2"/>
  <c r="M437" i="2"/>
  <c r="O437" i="2"/>
  <c r="P437" i="2"/>
  <c r="E438" i="2"/>
  <c r="N438" i="2" s="1"/>
  <c r="F438" i="2"/>
  <c r="G438" i="2"/>
  <c r="H438" i="2"/>
  <c r="I438" i="2"/>
  <c r="J438" i="2"/>
  <c r="K438" i="2"/>
  <c r="L438" i="2"/>
  <c r="M438" i="2"/>
  <c r="O438" i="2"/>
  <c r="P438" i="2"/>
  <c r="E439" i="2"/>
  <c r="N439" i="2" s="1"/>
  <c r="F439" i="2"/>
  <c r="G439" i="2"/>
  <c r="H439" i="2"/>
  <c r="I439" i="2"/>
  <c r="J439" i="2"/>
  <c r="K439" i="2"/>
  <c r="L439" i="2"/>
  <c r="M439" i="2"/>
  <c r="O439" i="2"/>
  <c r="P439" i="2"/>
  <c r="E440" i="2"/>
  <c r="N440" i="2" s="1"/>
  <c r="F440" i="2"/>
  <c r="G440" i="2"/>
  <c r="H440" i="2"/>
  <c r="I440" i="2"/>
  <c r="J440" i="2"/>
  <c r="K440" i="2"/>
  <c r="L440" i="2"/>
  <c r="M440" i="2"/>
  <c r="O440" i="2"/>
  <c r="P440" i="2"/>
  <c r="E441" i="2"/>
  <c r="N441" i="2" s="1"/>
  <c r="F441" i="2"/>
  <c r="G441" i="2"/>
  <c r="H441" i="2"/>
  <c r="I441" i="2"/>
  <c r="J441" i="2"/>
  <c r="K441" i="2"/>
  <c r="L441" i="2"/>
  <c r="M441" i="2"/>
  <c r="O441" i="2"/>
  <c r="P441" i="2"/>
  <c r="E442" i="2"/>
  <c r="N442" i="2" s="1"/>
  <c r="F442" i="2"/>
  <c r="G442" i="2"/>
  <c r="H442" i="2"/>
  <c r="I442" i="2"/>
  <c r="J442" i="2"/>
  <c r="K442" i="2"/>
  <c r="L442" i="2"/>
  <c r="M442" i="2"/>
  <c r="O442" i="2"/>
  <c r="P442" i="2"/>
  <c r="E443" i="2"/>
  <c r="N443" i="2" s="1"/>
  <c r="F443" i="2"/>
  <c r="G443" i="2"/>
  <c r="H443" i="2"/>
  <c r="I443" i="2"/>
  <c r="J443" i="2"/>
  <c r="K443" i="2"/>
  <c r="L443" i="2"/>
  <c r="M443" i="2"/>
  <c r="O443" i="2"/>
  <c r="P443" i="2"/>
  <c r="E444" i="2"/>
  <c r="N444" i="2" s="1"/>
  <c r="F444" i="2"/>
  <c r="G444" i="2"/>
  <c r="H444" i="2"/>
  <c r="I444" i="2"/>
  <c r="J444" i="2"/>
  <c r="K444" i="2"/>
  <c r="L444" i="2"/>
  <c r="M444" i="2"/>
  <c r="O444" i="2"/>
  <c r="P444" i="2"/>
  <c r="E445" i="2"/>
  <c r="N445" i="2" s="1"/>
  <c r="F445" i="2"/>
  <c r="G445" i="2"/>
  <c r="H445" i="2"/>
  <c r="I445" i="2"/>
  <c r="J445" i="2"/>
  <c r="K445" i="2"/>
  <c r="L445" i="2"/>
  <c r="M445" i="2"/>
  <c r="O445" i="2"/>
  <c r="P445" i="2"/>
  <c r="E446" i="2"/>
  <c r="N446" i="2" s="1"/>
  <c r="F446" i="2"/>
  <c r="G446" i="2"/>
  <c r="H446" i="2"/>
  <c r="I446" i="2"/>
  <c r="J446" i="2"/>
  <c r="K446" i="2"/>
  <c r="L446" i="2"/>
  <c r="M446" i="2"/>
  <c r="O446" i="2"/>
  <c r="P446" i="2"/>
  <c r="E447" i="2"/>
  <c r="N447" i="2" s="1"/>
  <c r="F447" i="2"/>
  <c r="G447" i="2"/>
  <c r="H447" i="2"/>
  <c r="I447" i="2"/>
  <c r="J447" i="2"/>
  <c r="K447" i="2"/>
  <c r="L447" i="2"/>
  <c r="M447" i="2"/>
  <c r="O447" i="2"/>
  <c r="P447" i="2"/>
  <c r="E448" i="2"/>
  <c r="N448" i="2" s="1"/>
  <c r="F448" i="2"/>
  <c r="G448" i="2"/>
  <c r="H448" i="2"/>
  <c r="I448" i="2"/>
  <c r="J448" i="2"/>
  <c r="K448" i="2"/>
  <c r="L448" i="2"/>
  <c r="M448" i="2"/>
  <c r="O448" i="2"/>
  <c r="P448" i="2"/>
  <c r="E449" i="2"/>
  <c r="N449" i="2" s="1"/>
  <c r="F449" i="2"/>
  <c r="G449" i="2"/>
  <c r="H449" i="2"/>
  <c r="I449" i="2"/>
  <c r="J449" i="2"/>
  <c r="K449" i="2"/>
  <c r="L449" i="2"/>
  <c r="M449" i="2"/>
  <c r="O449" i="2"/>
  <c r="P449" i="2"/>
  <c r="E450" i="2"/>
  <c r="F450" i="2"/>
  <c r="G450" i="2"/>
  <c r="H450" i="2"/>
  <c r="I450" i="2"/>
  <c r="J450" i="2"/>
  <c r="K450" i="2"/>
  <c r="L450" i="2"/>
  <c r="M450" i="2"/>
  <c r="N450" i="2"/>
  <c r="O450" i="2"/>
  <c r="P450" i="2"/>
  <c r="E451" i="2"/>
  <c r="F451" i="2"/>
  <c r="O451" i="2" s="1"/>
  <c r="G451" i="2"/>
  <c r="H451" i="2"/>
  <c r="I451" i="2"/>
  <c r="J451" i="2"/>
  <c r="K451" i="2"/>
  <c r="L451" i="2"/>
  <c r="M451" i="2"/>
  <c r="N451" i="2"/>
  <c r="P451" i="2"/>
  <c r="E452" i="2"/>
  <c r="F452" i="2"/>
  <c r="O452" i="2" s="1"/>
  <c r="G452" i="2"/>
  <c r="H452" i="2"/>
  <c r="I452" i="2"/>
  <c r="J452" i="2"/>
  <c r="K452" i="2"/>
  <c r="L452" i="2"/>
  <c r="M452" i="2"/>
  <c r="N452" i="2"/>
  <c r="P452" i="2"/>
  <c r="E453" i="2"/>
  <c r="F453" i="2"/>
  <c r="O453" i="2" s="1"/>
  <c r="G453" i="2"/>
  <c r="H453" i="2"/>
  <c r="I453" i="2"/>
  <c r="J453" i="2"/>
  <c r="K453" i="2"/>
  <c r="L453" i="2"/>
  <c r="M453" i="2"/>
  <c r="N453" i="2"/>
  <c r="P453" i="2"/>
  <c r="E454" i="2"/>
  <c r="F454" i="2"/>
  <c r="O454" i="2" s="1"/>
  <c r="G454" i="2"/>
  <c r="H454" i="2"/>
  <c r="I454" i="2"/>
  <c r="J454" i="2"/>
  <c r="K454" i="2"/>
  <c r="L454" i="2"/>
  <c r="M454" i="2"/>
  <c r="N454" i="2"/>
  <c r="P454" i="2"/>
  <c r="E455" i="2"/>
  <c r="F455" i="2"/>
  <c r="O455" i="2" s="1"/>
  <c r="G455" i="2"/>
  <c r="H455" i="2"/>
  <c r="I455" i="2"/>
  <c r="J455" i="2"/>
  <c r="K455" i="2"/>
  <c r="L455" i="2"/>
  <c r="M455" i="2"/>
  <c r="N455" i="2"/>
  <c r="P455" i="2"/>
  <c r="E456" i="2"/>
  <c r="F456" i="2"/>
  <c r="O456" i="2" s="1"/>
  <c r="G456" i="2"/>
  <c r="H456" i="2"/>
  <c r="I456" i="2"/>
  <c r="J456" i="2"/>
  <c r="K456" i="2"/>
  <c r="L456" i="2"/>
  <c r="M456" i="2"/>
  <c r="N456" i="2"/>
  <c r="P456" i="2"/>
  <c r="E457" i="2"/>
  <c r="F457" i="2"/>
  <c r="O457" i="2" s="1"/>
  <c r="G457" i="2"/>
  <c r="H457" i="2"/>
  <c r="I457" i="2"/>
  <c r="J457" i="2"/>
  <c r="K457" i="2"/>
  <c r="L457" i="2"/>
  <c r="M457" i="2"/>
  <c r="N457" i="2"/>
  <c r="P457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6" i="8" l="1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R19" i="8"/>
  <c r="S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R24" i="8"/>
  <c r="S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T28" i="8" s="1"/>
  <c r="Q28" i="8"/>
  <c r="R28" i="8"/>
  <c r="S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T30" i="8" s="1"/>
  <c r="Q30" i="8"/>
  <c r="R30" i="8"/>
  <c r="S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T35" i="8" s="1"/>
  <c r="Q35" i="8"/>
  <c r="R35" i="8"/>
  <c r="S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T39" i="8" s="1"/>
  <c r="Q39" i="8"/>
  <c r="R39" i="8"/>
  <c r="S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T41" i="8" s="1"/>
  <c r="Q41" i="8"/>
  <c r="R41" i="8"/>
  <c r="S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T44" i="8" s="1"/>
  <c r="Q44" i="8"/>
  <c r="R44" i="8"/>
  <c r="S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J51" i="8"/>
  <c r="K51" i="8"/>
  <c r="L51" i="8"/>
  <c r="M51" i="8"/>
  <c r="O51" i="8"/>
  <c r="P51" i="8"/>
  <c r="T51" i="8" s="1"/>
  <c r="Q51" i="8"/>
  <c r="R51" i="8"/>
  <c r="S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T54" i="8" s="1"/>
  <c r="Q54" i="8"/>
  <c r="R54" i="8"/>
  <c r="S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T56" i="8" s="1"/>
  <c r="Q56" i="8"/>
  <c r="R56" i="8"/>
  <c r="S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T58" i="8" s="1"/>
  <c r="Q58" i="8"/>
  <c r="R58" i="8"/>
  <c r="S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T62" i="8" s="1"/>
  <c r="Q62" i="8"/>
  <c r="R62" i="8"/>
  <c r="S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T65" i="8" s="1"/>
  <c r="Q65" i="8"/>
  <c r="R65" i="8"/>
  <c r="S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T67" i="8" s="1"/>
  <c r="Q67" i="8"/>
  <c r="R67" i="8"/>
  <c r="S67" i="8"/>
  <c r="D68" i="8"/>
  <c r="E68" i="8"/>
  <c r="F68" i="8"/>
  <c r="G68" i="8"/>
  <c r="H68" i="8"/>
  <c r="I68" i="8"/>
  <c r="J68" i="8"/>
  <c r="K68" i="8"/>
  <c r="L68" i="8"/>
  <c r="M68" i="8"/>
  <c r="O68" i="8"/>
  <c r="P68" i="8"/>
  <c r="T68" i="8" s="1"/>
  <c r="Q68" i="8"/>
  <c r="R68" i="8"/>
  <c r="S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T71" i="8" s="1"/>
  <c r="Q71" i="8"/>
  <c r="R71" i="8"/>
  <c r="S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R74" i="8"/>
  <c r="S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T77" i="8" s="1"/>
  <c r="Q77" i="8"/>
  <c r="R77" i="8"/>
  <c r="S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T83" i="8" s="1"/>
  <c r="Q83" i="8"/>
  <c r="R83" i="8"/>
  <c r="S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T88" i="8" s="1"/>
  <c r="Q88" i="8"/>
  <c r="R88" i="8"/>
  <c r="S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T90" i="8" s="1"/>
  <c r="Q90" i="8"/>
  <c r="R90" i="8"/>
  <c r="S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T92" i="8" s="1"/>
  <c r="Q92" i="8"/>
  <c r="R92" i="8"/>
  <c r="S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T97" i="8" s="1"/>
  <c r="Q97" i="8"/>
  <c r="R97" i="8"/>
  <c r="S97" i="8"/>
  <c r="D98" i="8"/>
  <c r="E98" i="8"/>
  <c r="F98" i="8"/>
  <c r="G98" i="8"/>
  <c r="H98" i="8"/>
  <c r="I98" i="8"/>
  <c r="J98" i="8"/>
  <c r="K98" i="8"/>
  <c r="L98" i="8"/>
  <c r="M98" i="8"/>
  <c r="O98" i="8"/>
  <c r="P98" i="8"/>
  <c r="T98" i="8" s="1"/>
  <c r="Q98" i="8"/>
  <c r="R98" i="8"/>
  <c r="S98" i="8"/>
  <c r="D99" i="8"/>
  <c r="E99" i="8"/>
  <c r="F99" i="8"/>
  <c r="G99" i="8"/>
  <c r="H99" i="8"/>
  <c r="I99" i="8"/>
  <c r="J99" i="8"/>
  <c r="K99" i="8"/>
  <c r="L99" i="8"/>
  <c r="M99" i="8"/>
  <c r="O99" i="8"/>
  <c r="P99" i="8"/>
  <c r="T99" i="8" s="1"/>
  <c r="Q99" i="8"/>
  <c r="R99" i="8"/>
  <c r="S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T104" i="8" s="1"/>
  <c r="Q104" i="8"/>
  <c r="R104" i="8"/>
  <c r="S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T111" i="8" s="1"/>
  <c r="Q111" i="8"/>
  <c r="R111" i="8"/>
  <c r="S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T112" i="8" s="1"/>
  <c r="Q112" i="8"/>
  <c r="R112" i="8"/>
  <c r="S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T116" i="8" s="1"/>
  <c r="Q116" i="8"/>
  <c r="R116" i="8"/>
  <c r="S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T122" i="8" s="1"/>
  <c r="Q122" i="8"/>
  <c r="R122" i="8"/>
  <c r="S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T124" i="8" s="1"/>
  <c r="Q124" i="8"/>
  <c r="R124" i="8"/>
  <c r="S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T125" i="8" s="1"/>
  <c r="Q125" i="8"/>
  <c r="R125" i="8"/>
  <c r="S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T131" i="8" s="1"/>
  <c r="Q131" i="8"/>
  <c r="R131" i="8"/>
  <c r="S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T134" i="8" s="1"/>
  <c r="Q134" i="8"/>
  <c r="R134" i="8"/>
  <c r="S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R135" i="8"/>
  <c r="S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T138" i="8" s="1"/>
  <c r="Q138" i="8"/>
  <c r="R138" i="8"/>
  <c r="S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T142" i="8" s="1"/>
  <c r="Q142" i="8"/>
  <c r="R142" i="8"/>
  <c r="S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T147" i="8" s="1"/>
  <c r="Q147" i="8"/>
  <c r="R147" i="8"/>
  <c r="S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T150" i="8" s="1"/>
  <c r="Q150" i="8"/>
  <c r="R150" i="8"/>
  <c r="S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T152" i="8" s="1"/>
  <c r="Q152" i="8"/>
  <c r="R152" i="8"/>
  <c r="S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T153" i="8" s="1"/>
  <c r="Q153" i="8"/>
  <c r="R153" i="8"/>
  <c r="S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T156" i="8" s="1"/>
  <c r="Q156" i="8"/>
  <c r="R156" i="8"/>
  <c r="S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T158" i="8" s="1"/>
  <c r="Q158" i="8"/>
  <c r="R158" i="8"/>
  <c r="S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R161" i="8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T164" i="8" s="1"/>
  <c r="Q164" i="8"/>
  <c r="R164" i="8"/>
  <c r="S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T166" i="8" s="1"/>
  <c r="Q166" i="8"/>
  <c r="R166" i="8"/>
  <c r="S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T170" i="8" s="1"/>
  <c r="Q170" i="8"/>
  <c r="R170" i="8"/>
  <c r="S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T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T172" i="8" s="1"/>
  <c r="Q172" i="8"/>
  <c r="R172" i="8"/>
  <c r="S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Q174" i="8"/>
  <c r="R174" i="8"/>
  <c r="S174" i="8"/>
  <c r="T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T176" i="8" s="1"/>
  <c r="Q176" i="8"/>
  <c r="R176" i="8"/>
  <c r="S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T178" i="8" s="1"/>
  <c r="Q178" i="8"/>
  <c r="R178" i="8"/>
  <c r="S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Q179" i="8"/>
  <c r="R179" i="8"/>
  <c r="S179" i="8"/>
  <c r="T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T182" i="8" s="1"/>
  <c r="Q182" i="8"/>
  <c r="R182" i="8"/>
  <c r="S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Q183" i="8"/>
  <c r="R183" i="8"/>
  <c r="S183" i="8"/>
  <c r="T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T184" i="8" s="1"/>
  <c r="Q184" i="8"/>
  <c r="R184" i="8"/>
  <c r="S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Q185" i="8"/>
  <c r="R185" i="8"/>
  <c r="S185" i="8"/>
  <c r="T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R188" i="8"/>
  <c r="S188" i="8"/>
  <c r="T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T189" i="8" s="1"/>
  <c r="Q189" i="8"/>
  <c r="R189" i="8"/>
  <c r="S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S190" i="8"/>
  <c r="T190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U187" i="2"/>
  <c r="V187" i="2"/>
  <c r="W187" i="2"/>
  <c r="X187" i="2"/>
  <c r="AA187" i="2" s="1"/>
  <c r="Y187" i="2"/>
  <c r="Z187" i="2"/>
  <c r="AB187" i="2"/>
  <c r="AC187" i="2"/>
  <c r="U188" i="2"/>
  <c r="V188" i="2"/>
  <c r="W188" i="2"/>
  <c r="AC188" i="2" s="1"/>
  <c r="X188" i="2"/>
  <c r="Y188" i="2"/>
  <c r="Z188" i="2"/>
  <c r="AA188" i="2"/>
  <c r="AB188" i="2"/>
  <c r="U189" i="2"/>
  <c r="V189" i="2"/>
  <c r="AB189" i="2" s="1"/>
  <c r="W189" i="2"/>
  <c r="AC189" i="2" s="1"/>
  <c r="X189" i="2"/>
  <c r="Y189" i="2"/>
  <c r="Z189" i="2"/>
  <c r="AA189" i="2"/>
  <c r="U190" i="2"/>
  <c r="AA190" i="2" s="1"/>
  <c r="V190" i="2"/>
  <c r="W190" i="2"/>
  <c r="X190" i="2"/>
  <c r="Y190" i="2"/>
  <c r="Z190" i="2"/>
  <c r="AC190" i="2"/>
  <c r="U191" i="2"/>
  <c r="AA191" i="2" s="1"/>
  <c r="V191" i="2"/>
  <c r="W191" i="2"/>
  <c r="X191" i="2"/>
  <c r="Y191" i="2"/>
  <c r="Z191" i="2"/>
  <c r="AB191" i="2"/>
  <c r="AC191" i="2"/>
  <c r="U192" i="2"/>
  <c r="V192" i="2"/>
  <c r="W192" i="2"/>
  <c r="AC192" i="2" s="1"/>
  <c r="X192" i="2"/>
  <c r="Y192" i="2"/>
  <c r="Z192" i="2"/>
  <c r="AA192" i="2"/>
  <c r="AB192" i="2"/>
  <c r="U193" i="2"/>
  <c r="V193" i="2"/>
  <c r="AB193" i="2" s="1"/>
  <c r="W193" i="2"/>
  <c r="X193" i="2"/>
  <c r="Y193" i="2"/>
  <c r="Z193" i="2"/>
  <c r="AA193" i="2"/>
  <c r="U194" i="2"/>
  <c r="AA194" i="2" s="1"/>
  <c r="V194" i="2"/>
  <c r="AB194" i="2" s="1"/>
  <c r="W194" i="2"/>
  <c r="X194" i="2"/>
  <c r="Y194" i="2"/>
  <c r="Z194" i="2"/>
  <c r="AC194" i="2"/>
  <c r="U195" i="2"/>
  <c r="V195" i="2"/>
  <c r="W195" i="2"/>
  <c r="X195" i="2"/>
  <c r="Y195" i="2"/>
  <c r="Z195" i="2"/>
  <c r="AB195" i="2"/>
  <c r="AC195" i="2"/>
  <c r="U196" i="2"/>
  <c r="V196" i="2"/>
  <c r="W196" i="2"/>
  <c r="AC196" i="2" s="1"/>
  <c r="X196" i="2"/>
  <c r="Y196" i="2"/>
  <c r="Z196" i="2"/>
  <c r="AA196" i="2"/>
  <c r="AB196" i="2"/>
  <c r="U197" i="2"/>
  <c r="V197" i="2"/>
  <c r="AB197" i="2" s="1"/>
  <c r="W197" i="2"/>
  <c r="AC197" i="2" s="1"/>
  <c r="X197" i="2"/>
  <c r="Y197" i="2"/>
  <c r="Z197" i="2"/>
  <c r="AA197" i="2"/>
  <c r="U198" i="2"/>
  <c r="AA198" i="2" s="1"/>
  <c r="V198" i="2"/>
  <c r="W198" i="2"/>
  <c r="X198" i="2"/>
  <c r="Y198" i="2"/>
  <c r="Z198" i="2"/>
  <c r="AC198" i="2"/>
  <c r="U199" i="2"/>
  <c r="AA199" i="2" s="1"/>
  <c r="V199" i="2"/>
  <c r="W199" i="2"/>
  <c r="X199" i="2"/>
  <c r="Y199" i="2"/>
  <c r="Z199" i="2"/>
  <c r="AB199" i="2"/>
  <c r="AC199" i="2"/>
  <c r="U200" i="2"/>
  <c r="V200" i="2"/>
  <c r="W200" i="2"/>
  <c r="AC200" i="2" s="1"/>
  <c r="X200" i="2"/>
  <c r="Y200" i="2"/>
  <c r="Z200" i="2"/>
  <c r="AA200" i="2"/>
  <c r="AB200" i="2"/>
  <c r="U201" i="2"/>
  <c r="V201" i="2"/>
  <c r="AB201" i="2" s="1"/>
  <c r="W201" i="2"/>
  <c r="X201" i="2"/>
  <c r="Y201" i="2"/>
  <c r="Z201" i="2"/>
  <c r="AA201" i="2"/>
  <c r="U202" i="2"/>
  <c r="AA202" i="2" s="1"/>
  <c r="V202" i="2"/>
  <c r="AB202" i="2" s="1"/>
  <c r="W202" i="2"/>
  <c r="X202" i="2"/>
  <c r="Y202" i="2"/>
  <c r="Z202" i="2"/>
  <c r="AC202" i="2"/>
  <c r="U203" i="2"/>
  <c r="V203" i="2"/>
  <c r="W203" i="2"/>
  <c r="X203" i="2"/>
  <c r="Y203" i="2"/>
  <c r="Z203" i="2"/>
  <c r="AB203" i="2"/>
  <c r="AC203" i="2"/>
  <c r="U204" i="2"/>
  <c r="V204" i="2"/>
  <c r="W204" i="2"/>
  <c r="AC204" i="2" s="1"/>
  <c r="X204" i="2"/>
  <c r="Y204" i="2"/>
  <c r="Z204" i="2"/>
  <c r="AA204" i="2"/>
  <c r="AB204" i="2"/>
  <c r="U205" i="2"/>
  <c r="V205" i="2"/>
  <c r="AB205" i="2" s="1"/>
  <c r="W205" i="2"/>
  <c r="AC205" i="2" s="1"/>
  <c r="X205" i="2"/>
  <c r="Y205" i="2"/>
  <c r="Z205" i="2"/>
  <c r="AA205" i="2"/>
  <c r="U206" i="2"/>
  <c r="AA206" i="2" s="1"/>
  <c r="V206" i="2"/>
  <c r="W206" i="2"/>
  <c r="X206" i="2"/>
  <c r="Y206" i="2"/>
  <c r="Z206" i="2"/>
  <c r="AC206" i="2"/>
  <c r="U207" i="2"/>
  <c r="AA207" i="2" s="1"/>
  <c r="V207" i="2"/>
  <c r="W207" i="2"/>
  <c r="X207" i="2"/>
  <c r="Y207" i="2"/>
  <c r="Z207" i="2"/>
  <c r="AB207" i="2"/>
  <c r="AC207" i="2"/>
  <c r="U208" i="2"/>
  <c r="V208" i="2"/>
  <c r="W208" i="2"/>
  <c r="AC208" i="2" s="1"/>
  <c r="X208" i="2"/>
  <c r="Y208" i="2"/>
  <c r="Z208" i="2"/>
  <c r="AA208" i="2"/>
  <c r="AB208" i="2"/>
  <c r="U209" i="2"/>
  <c r="V209" i="2"/>
  <c r="AB209" i="2" s="1"/>
  <c r="W209" i="2"/>
  <c r="X209" i="2"/>
  <c r="Y209" i="2"/>
  <c r="Z209" i="2"/>
  <c r="AA209" i="2"/>
  <c r="U210" i="2"/>
  <c r="AA210" i="2" s="1"/>
  <c r="V210" i="2"/>
  <c r="AB210" i="2" s="1"/>
  <c r="W210" i="2"/>
  <c r="X210" i="2"/>
  <c r="Y210" i="2"/>
  <c r="Z210" i="2"/>
  <c r="AC210" i="2"/>
  <c r="U211" i="2"/>
  <c r="V211" i="2"/>
  <c r="W211" i="2"/>
  <c r="X211" i="2"/>
  <c r="Y211" i="2"/>
  <c r="Z211" i="2"/>
  <c r="AB211" i="2"/>
  <c r="AC211" i="2"/>
  <c r="U212" i="2"/>
  <c r="V212" i="2"/>
  <c r="W212" i="2"/>
  <c r="AC212" i="2" s="1"/>
  <c r="X212" i="2"/>
  <c r="Y212" i="2"/>
  <c r="Z212" i="2"/>
  <c r="AA212" i="2"/>
  <c r="AB212" i="2"/>
  <c r="U213" i="2"/>
  <c r="V213" i="2"/>
  <c r="AB213" i="2" s="1"/>
  <c r="W213" i="2"/>
  <c r="AC213" i="2" s="1"/>
  <c r="X213" i="2"/>
  <c r="Y213" i="2"/>
  <c r="Z213" i="2"/>
  <c r="AA213" i="2"/>
  <c r="U214" i="2"/>
  <c r="AA214" i="2" s="1"/>
  <c r="V214" i="2"/>
  <c r="W214" i="2"/>
  <c r="X214" i="2"/>
  <c r="Y214" i="2"/>
  <c r="Z214" i="2"/>
  <c r="AC214" i="2"/>
  <c r="U215" i="2"/>
  <c r="AA215" i="2" s="1"/>
  <c r="V215" i="2"/>
  <c r="W215" i="2"/>
  <c r="X215" i="2"/>
  <c r="Y215" i="2"/>
  <c r="Z215" i="2"/>
  <c r="AB215" i="2"/>
  <c r="AC215" i="2"/>
  <c r="U216" i="2"/>
  <c r="V216" i="2"/>
  <c r="W216" i="2"/>
  <c r="AC216" i="2" s="1"/>
  <c r="X216" i="2"/>
  <c r="Y216" i="2"/>
  <c r="Z216" i="2"/>
  <c r="AA216" i="2"/>
  <c r="AB216" i="2"/>
  <c r="U217" i="2"/>
  <c r="V217" i="2"/>
  <c r="AB217" i="2" s="1"/>
  <c r="W217" i="2"/>
  <c r="X217" i="2"/>
  <c r="Y217" i="2"/>
  <c r="Z217" i="2"/>
  <c r="AA217" i="2"/>
  <c r="U218" i="2"/>
  <c r="AA218" i="2" s="1"/>
  <c r="V218" i="2"/>
  <c r="AB218" i="2" s="1"/>
  <c r="W218" i="2"/>
  <c r="X218" i="2"/>
  <c r="Y218" i="2"/>
  <c r="Z218" i="2"/>
  <c r="AC218" i="2"/>
  <c r="U219" i="2"/>
  <c r="V219" i="2"/>
  <c r="W219" i="2"/>
  <c r="X219" i="2"/>
  <c r="Y219" i="2"/>
  <c r="Z219" i="2"/>
  <c r="AB219" i="2"/>
  <c r="AC219" i="2"/>
  <c r="U220" i="2"/>
  <c r="V220" i="2"/>
  <c r="W220" i="2"/>
  <c r="AC220" i="2" s="1"/>
  <c r="X220" i="2"/>
  <c r="Y220" i="2"/>
  <c r="Z220" i="2"/>
  <c r="AA220" i="2"/>
  <c r="AB220" i="2"/>
  <c r="U221" i="2"/>
  <c r="V221" i="2"/>
  <c r="AB221" i="2" s="1"/>
  <c r="W221" i="2"/>
  <c r="AC221" i="2" s="1"/>
  <c r="X221" i="2"/>
  <c r="Y221" i="2"/>
  <c r="Z221" i="2"/>
  <c r="AA221" i="2"/>
  <c r="U222" i="2"/>
  <c r="AA222" i="2" s="1"/>
  <c r="V222" i="2"/>
  <c r="W222" i="2"/>
  <c r="X222" i="2"/>
  <c r="Y222" i="2"/>
  <c r="Z222" i="2"/>
  <c r="AC222" i="2"/>
  <c r="U223" i="2"/>
  <c r="AA223" i="2" s="1"/>
  <c r="V223" i="2"/>
  <c r="W223" i="2"/>
  <c r="X223" i="2"/>
  <c r="Y223" i="2"/>
  <c r="Z223" i="2"/>
  <c r="AB223" i="2"/>
  <c r="AC223" i="2"/>
  <c r="U224" i="2"/>
  <c r="V224" i="2"/>
  <c r="W224" i="2"/>
  <c r="AC224" i="2" s="1"/>
  <c r="X224" i="2"/>
  <c r="Y224" i="2"/>
  <c r="Z224" i="2"/>
  <c r="AA224" i="2"/>
  <c r="AB224" i="2"/>
  <c r="U225" i="2"/>
  <c r="V225" i="2"/>
  <c r="AB225" i="2" s="1"/>
  <c r="W225" i="2"/>
  <c r="X225" i="2"/>
  <c r="Y225" i="2"/>
  <c r="Z225" i="2"/>
  <c r="AA225" i="2"/>
  <c r="U226" i="2"/>
  <c r="AA226" i="2" s="1"/>
  <c r="V226" i="2"/>
  <c r="AB226" i="2" s="1"/>
  <c r="W226" i="2"/>
  <c r="X226" i="2"/>
  <c r="Y226" i="2"/>
  <c r="Z226" i="2"/>
  <c r="AC226" i="2"/>
  <c r="U227" i="2"/>
  <c r="V227" i="2"/>
  <c r="W227" i="2"/>
  <c r="X227" i="2"/>
  <c r="Y227" i="2"/>
  <c r="Z227" i="2"/>
  <c r="AB227" i="2"/>
  <c r="AC227" i="2"/>
  <c r="U228" i="2"/>
  <c r="V228" i="2"/>
  <c r="W228" i="2"/>
  <c r="AC228" i="2" s="1"/>
  <c r="X228" i="2"/>
  <c r="Y228" i="2"/>
  <c r="Z228" i="2"/>
  <c r="AA228" i="2"/>
  <c r="AB228" i="2"/>
  <c r="U229" i="2"/>
  <c r="V229" i="2"/>
  <c r="AB229" i="2" s="1"/>
  <c r="W229" i="2"/>
  <c r="AC229" i="2" s="1"/>
  <c r="X229" i="2"/>
  <c r="Y229" i="2"/>
  <c r="Z229" i="2"/>
  <c r="AA229" i="2"/>
  <c r="U230" i="2"/>
  <c r="AA230" i="2" s="1"/>
  <c r="V230" i="2"/>
  <c r="W230" i="2"/>
  <c r="X230" i="2"/>
  <c r="Y230" i="2"/>
  <c r="Z230" i="2"/>
  <c r="AC230" i="2"/>
  <c r="U231" i="2"/>
  <c r="AA231" i="2" s="1"/>
  <c r="V231" i="2"/>
  <c r="W231" i="2"/>
  <c r="X231" i="2"/>
  <c r="Y231" i="2"/>
  <c r="Z231" i="2"/>
  <c r="AB231" i="2"/>
  <c r="AC231" i="2"/>
  <c r="U232" i="2"/>
  <c r="V232" i="2"/>
  <c r="W232" i="2"/>
  <c r="AC232" i="2" s="1"/>
  <c r="X232" i="2"/>
  <c r="Y232" i="2"/>
  <c r="Z232" i="2"/>
  <c r="AA232" i="2"/>
  <c r="AB232" i="2"/>
  <c r="U233" i="2"/>
  <c r="V233" i="2"/>
  <c r="AB233" i="2" s="1"/>
  <c r="W233" i="2"/>
  <c r="X233" i="2"/>
  <c r="Y233" i="2"/>
  <c r="Z233" i="2"/>
  <c r="AA233" i="2"/>
  <c r="U234" i="2"/>
  <c r="AA234" i="2" s="1"/>
  <c r="V234" i="2"/>
  <c r="AB234" i="2" s="1"/>
  <c r="W234" i="2"/>
  <c r="X234" i="2"/>
  <c r="Y234" i="2"/>
  <c r="Z234" i="2"/>
  <c r="AC234" i="2"/>
  <c r="U235" i="2"/>
  <c r="V235" i="2"/>
  <c r="W235" i="2"/>
  <c r="X235" i="2"/>
  <c r="Y235" i="2"/>
  <c r="Z235" i="2"/>
  <c r="AB235" i="2"/>
  <c r="AC235" i="2"/>
  <c r="U236" i="2"/>
  <c r="V236" i="2"/>
  <c r="W236" i="2"/>
  <c r="AC236" i="2" s="1"/>
  <c r="X236" i="2"/>
  <c r="Y236" i="2"/>
  <c r="Z236" i="2"/>
  <c r="AA236" i="2"/>
  <c r="AB236" i="2"/>
  <c r="U237" i="2"/>
  <c r="V237" i="2"/>
  <c r="AB237" i="2" s="1"/>
  <c r="W237" i="2"/>
  <c r="AC237" i="2" s="1"/>
  <c r="X237" i="2"/>
  <c r="Y237" i="2"/>
  <c r="Z237" i="2"/>
  <c r="AA237" i="2"/>
  <c r="U238" i="2"/>
  <c r="AA238" i="2" s="1"/>
  <c r="V238" i="2"/>
  <c r="W238" i="2"/>
  <c r="X238" i="2"/>
  <c r="Y238" i="2"/>
  <c r="Z238" i="2"/>
  <c r="AC238" i="2"/>
  <c r="U239" i="2"/>
  <c r="AA239" i="2" s="1"/>
  <c r="V239" i="2"/>
  <c r="W239" i="2"/>
  <c r="X239" i="2"/>
  <c r="Y239" i="2"/>
  <c r="Z239" i="2"/>
  <c r="AB239" i="2"/>
  <c r="AC239" i="2"/>
  <c r="U240" i="2"/>
  <c r="V240" i="2"/>
  <c r="W240" i="2"/>
  <c r="AC240" i="2" s="1"/>
  <c r="X240" i="2"/>
  <c r="Y240" i="2"/>
  <c r="Z240" i="2"/>
  <c r="AA240" i="2"/>
  <c r="AB240" i="2"/>
  <c r="U241" i="2"/>
  <c r="V241" i="2"/>
  <c r="AB241" i="2" s="1"/>
  <c r="W241" i="2"/>
  <c r="X241" i="2"/>
  <c r="Y241" i="2"/>
  <c r="Z241" i="2"/>
  <c r="AA241" i="2"/>
  <c r="U242" i="2"/>
  <c r="AA242" i="2" s="1"/>
  <c r="V242" i="2"/>
  <c r="AB242" i="2" s="1"/>
  <c r="W242" i="2"/>
  <c r="X242" i="2"/>
  <c r="Y242" i="2"/>
  <c r="Z242" i="2"/>
  <c r="AC242" i="2"/>
  <c r="U243" i="2"/>
  <c r="V243" i="2"/>
  <c r="W243" i="2"/>
  <c r="X243" i="2"/>
  <c r="Y243" i="2"/>
  <c r="Z243" i="2"/>
  <c r="AB243" i="2"/>
  <c r="AC243" i="2"/>
  <c r="U244" i="2"/>
  <c r="V244" i="2"/>
  <c r="W244" i="2"/>
  <c r="AC244" i="2" s="1"/>
  <c r="X244" i="2"/>
  <c r="Y244" i="2"/>
  <c r="Z244" i="2"/>
  <c r="AA244" i="2"/>
  <c r="AB244" i="2"/>
  <c r="U245" i="2"/>
  <c r="V245" i="2"/>
  <c r="AB245" i="2" s="1"/>
  <c r="W245" i="2"/>
  <c r="AC245" i="2" s="1"/>
  <c r="X245" i="2"/>
  <c r="Y245" i="2"/>
  <c r="Z245" i="2"/>
  <c r="AA245" i="2"/>
  <c r="U246" i="2"/>
  <c r="AA246" i="2" s="1"/>
  <c r="V246" i="2"/>
  <c r="W246" i="2"/>
  <c r="X246" i="2"/>
  <c r="Y246" i="2"/>
  <c r="Z246" i="2"/>
  <c r="AC246" i="2"/>
  <c r="U247" i="2"/>
  <c r="AA247" i="2" s="1"/>
  <c r="V247" i="2"/>
  <c r="W247" i="2"/>
  <c r="X247" i="2"/>
  <c r="Y247" i="2"/>
  <c r="Z247" i="2"/>
  <c r="AB247" i="2"/>
  <c r="AC247" i="2"/>
  <c r="U248" i="2"/>
  <c r="V248" i="2"/>
  <c r="W248" i="2"/>
  <c r="AC248" i="2" s="1"/>
  <c r="X248" i="2"/>
  <c r="Y248" i="2"/>
  <c r="Z248" i="2"/>
  <c r="AA248" i="2"/>
  <c r="AB248" i="2"/>
  <c r="U249" i="2"/>
  <c r="V249" i="2"/>
  <c r="AB249" i="2" s="1"/>
  <c r="W249" i="2"/>
  <c r="X249" i="2"/>
  <c r="Y249" i="2"/>
  <c r="Z249" i="2"/>
  <c r="AA249" i="2"/>
  <c r="U250" i="2"/>
  <c r="AA250" i="2" s="1"/>
  <c r="V250" i="2"/>
  <c r="AB250" i="2" s="1"/>
  <c r="W250" i="2"/>
  <c r="X250" i="2"/>
  <c r="Y250" i="2"/>
  <c r="Z250" i="2"/>
  <c r="AC250" i="2"/>
  <c r="U251" i="2"/>
  <c r="V251" i="2"/>
  <c r="W251" i="2"/>
  <c r="X251" i="2"/>
  <c r="Y251" i="2"/>
  <c r="Z251" i="2"/>
  <c r="AB251" i="2"/>
  <c r="AC251" i="2"/>
  <c r="U252" i="2"/>
  <c r="V252" i="2"/>
  <c r="W252" i="2"/>
  <c r="AC252" i="2" s="1"/>
  <c r="X252" i="2"/>
  <c r="Y252" i="2"/>
  <c r="Z252" i="2"/>
  <c r="AA252" i="2"/>
  <c r="AB252" i="2"/>
  <c r="U253" i="2"/>
  <c r="V253" i="2"/>
  <c r="AB253" i="2" s="1"/>
  <c r="W253" i="2"/>
  <c r="AC253" i="2" s="1"/>
  <c r="X253" i="2"/>
  <c r="Y253" i="2"/>
  <c r="Z253" i="2"/>
  <c r="AA253" i="2"/>
  <c r="U254" i="2"/>
  <c r="AA254" i="2" s="1"/>
  <c r="V254" i="2"/>
  <c r="W254" i="2"/>
  <c r="X254" i="2"/>
  <c r="Y254" i="2"/>
  <c r="Z254" i="2"/>
  <c r="AC254" i="2"/>
  <c r="U255" i="2"/>
  <c r="AA255" i="2" s="1"/>
  <c r="V255" i="2"/>
  <c r="W255" i="2"/>
  <c r="X255" i="2"/>
  <c r="Y255" i="2"/>
  <c r="Z255" i="2"/>
  <c r="AB255" i="2"/>
  <c r="AC255" i="2"/>
  <c r="U256" i="2"/>
  <c r="V256" i="2"/>
  <c r="W256" i="2"/>
  <c r="AC256" i="2" s="1"/>
  <c r="X256" i="2"/>
  <c r="Y256" i="2"/>
  <c r="Z256" i="2"/>
  <c r="AA256" i="2"/>
  <c r="AB256" i="2"/>
  <c r="U257" i="2"/>
  <c r="V257" i="2"/>
  <c r="AB257" i="2" s="1"/>
  <c r="W257" i="2"/>
  <c r="X257" i="2"/>
  <c r="Y257" i="2"/>
  <c r="Z257" i="2"/>
  <c r="AA257" i="2"/>
  <c r="U258" i="2"/>
  <c r="AA258" i="2" s="1"/>
  <c r="V258" i="2"/>
  <c r="AB258" i="2" s="1"/>
  <c r="W258" i="2"/>
  <c r="X258" i="2"/>
  <c r="Y258" i="2"/>
  <c r="Z258" i="2"/>
  <c r="AC258" i="2"/>
  <c r="U259" i="2"/>
  <c r="V259" i="2"/>
  <c r="W259" i="2"/>
  <c r="X259" i="2"/>
  <c r="Y259" i="2"/>
  <c r="Z259" i="2"/>
  <c r="AB259" i="2"/>
  <c r="AC259" i="2"/>
  <c r="U260" i="2"/>
  <c r="V260" i="2"/>
  <c r="W260" i="2"/>
  <c r="AC260" i="2" s="1"/>
  <c r="X260" i="2"/>
  <c r="Y260" i="2"/>
  <c r="Z260" i="2"/>
  <c r="AA260" i="2"/>
  <c r="AB260" i="2"/>
  <c r="U261" i="2"/>
  <c r="V261" i="2"/>
  <c r="AB261" i="2" s="1"/>
  <c r="W261" i="2"/>
  <c r="AC261" i="2" s="1"/>
  <c r="X261" i="2"/>
  <c r="Y261" i="2"/>
  <c r="Z261" i="2"/>
  <c r="AA261" i="2"/>
  <c r="U262" i="2"/>
  <c r="AA262" i="2" s="1"/>
  <c r="V262" i="2"/>
  <c r="W262" i="2"/>
  <c r="X262" i="2"/>
  <c r="Y262" i="2"/>
  <c r="Z262" i="2"/>
  <c r="AC262" i="2"/>
  <c r="U263" i="2"/>
  <c r="AA263" i="2" s="1"/>
  <c r="V263" i="2"/>
  <c r="W263" i="2"/>
  <c r="X263" i="2"/>
  <c r="Y263" i="2"/>
  <c r="Z263" i="2"/>
  <c r="AB263" i="2"/>
  <c r="AC263" i="2"/>
  <c r="U264" i="2"/>
  <c r="V264" i="2"/>
  <c r="W264" i="2"/>
  <c r="AC264" i="2" s="1"/>
  <c r="X264" i="2"/>
  <c r="Y264" i="2"/>
  <c r="Z264" i="2"/>
  <c r="AA264" i="2"/>
  <c r="AB264" i="2"/>
  <c r="U265" i="2"/>
  <c r="V265" i="2"/>
  <c r="AB265" i="2" s="1"/>
  <c r="W265" i="2"/>
  <c r="X265" i="2"/>
  <c r="Y265" i="2"/>
  <c r="Z265" i="2"/>
  <c r="AA265" i="2"/>
  <c r="U266" i="2"/>
  <c r="AA266" i="2" s="1"/>
  <c r="V266" i="2"/>
  <c r="AB266" i="2" s="1"/>
  <c r="W266" i="2"/>
  <c r="X266" i="2"/>
  <c r="Y266" i="2"/>
  <c r="Z266" i="2"/>
  <c r="AC266" i="2"/>
  <c r="U267" i="2"/>
  <c r="V267" i="2"/>
  <c r="W267" i="2"/>
  <c r="X267" i="2"/>
  <c r="Y267" i="2"/>
  <c r="Z267" i="2"/>
  <c r="AB267" i="2"/>
  <c r="AC267" i="2"/>
  <c r="U268" i="2"/>
  <c r="V268" i="2"/>
  <c r="W268" i="2"/>
  <c r="AC268" i="2" s="1"/>
  <c r="X268" i="2"/>
  <c r="Y268" i="2"/>
  <c r="Z268" i="2"/>
  <c r="AA268" i="2"/>
  <c r="AB268" i="2"/>
  <c r="U269" i="2"/>
  <c r="V269" i="2"/>
  <c r="AB269" i="2" s="1"/>
  <c r="W269" i="2"/>
  <c r="AC269" i="2" s="1"/>
  <c r="X269" i="2"/>
  <c r="Y269" i="2"/>
  <c r="Z269" i="2"/>
  <c r="AA269" i="2"/>
  <c r="U270" i="2"/>
  <c r="AA270" i="2" s="1"/>
  <c r="V270" i="2"/>
  <c r="W270" i="2"/>
  <c r="X270" i="2"/>
  <c r="Y270" i="2"/>
  <c r="Z270" i="2"/>
  <c r="AC270" i="2"/>
  <c r="U271" i="2"/>
  <c r="AA271" i="2" s="1"/>
  <c r="V271" i="2"/>
  <c r="W271" i="2"/>
  <c r="X271" i="2"/>
  <c r="Y271" i="2"/>
  <c r="Z271" i="2"/>
  <c r="AB271" i="2"/>
  <c r="AC271" i="2"/>
  <c r="U272" i="2"/>
  <c r="V272" i="2"/>
  <c r="W272" i="2"/>
  <c r="AC272" i="2" s="1"/>
  <c r="X272" i="2"/>
  <c r="Y272" i="2"/>
  <c r="Z272" i="2"/>
  <c r="AA272" i="2"/>
  <c r="AB272" i="2"/>
  <c r="U273" i="2"/>
  <c r="V273" i="2"/>
  <c r="AB273" i="2" s="1"/>
  <c r="W273" i="2"/>
  <c r="X273" i="2"/>
  <c r="Y273" i="2"/>
  <c r="Z273" i="2"/>
  <c r="AA273" i="2"/>
  <c r="U274" i="2"/>
  <c r="AA274" i="2" s="1"/>
  <c r="V274" i="2"/>
  <c r="AB274" i="2" s="1"/>
  <c r="W274" i="2"/>
  <c r="X274" i="2"/>
  <c r="Y274" i="2"/>
  <c r="Z274" i="2"/>
  <c r="AC274" i="2"/>
  <c r="U275" i="2"/>
  <c r="V275" i="2"/>
  <c r="W275" i="2"/>
  <c r="X275" i="2"/>
  <c r="Y275" i="2"/>
  <c r="Z275" i="2"/>
  <c r="AB275" i="2"/>
  <c r="AC275" i="2"/>
  <c r="U276" i="2"/>
  <c r="V276" i="2"/>
  <c r="W276" i="2"/>
  <c r="AC276" i="2" s="1"/>
  <c r="X276" i="2"/>
  <c r="Y276" i="2"/>
  <c r="Z276" i="2"/>
  <c r="AA276" i="2"/>
  <c r="AB276" i="2"/>
  <c r="U277" i="2"/>
  <c r="V277" i="2"/>
  <c r="AB277" i="2" s="1"/>
  <c r="W277" i="2"/>
  <c r="AC277" i="2" s="1"/>
  <c r="X277" i="2"/>
  <c r="Y277" i="2"/>
  <c r="Z277" i="2"/>
  <c r="AA277" i="2"/>
  <c r="U278" i="2"/>
  <c r="AA278" i="2" s="1"/>
  <c r="V278" i="2"/>
  <c r="W278" i="2"/>
  <c r="X278" i="2"/>
  <c r="Y278" i="2"/>
  <c r="Z278" i="2"/>
  <c r="AC278" i="2"/>
  <c r="U279" i="2"/>
  <c r="AA279" i="2" s="1"/>
  <c r="V279" i="2"/>
  <c r="W279" i="2"/>
  <c r="X279" i="2"/>
  <c r="Y279" i="2"/>
  <c r="Z279" i="2"/>
  <c r="AB279" i="2"/>
  <c r="AC279" i="2"/>
  <c r="U280" i="2"/>
  <c r="V280" i="2"/>
  <c r="W280" i="2"/>
  <c r="AC280" i="2" s="1"/>
  <c r="X280" i="2"/>
  <c r="Y280" i="2"/>
  <c r="Z280" i="2"/>
  <c r="AA280" i="2"/>
  <c r="AB280" i="2"/>
  <c r="U281" i="2"/>
  <c r="V281" i="2"/>
  <c r="AB281" i="2" s="1"/>
  <c r="W281" i="2"/>
  <c r="X281" i="2"/>
  <c r="Y281" i="2"/>
  <c r="Z281" i="2"/>
  <c r="AA281" i="2"/>
  <c r="U282" i="2"/>
  <c r="AA282" i="2" s="1"/>
  <c r="V282" i="2"/>
  <c r="AB282" i="2" s="1"/>
  <c r="W282" i="2"/>
  <c r="X282" i="2"/>
  <c r="Y282" i="2"/>
  <c r="Z282" i="2"/>
  <c r="AC282" i="2"/>
  <c r="U283" i="2"/>
  <c r="V283" i="2"/>
  <c r="W283" i="2"/>
  <c r="X283" i="2"/>
  <c r="Y283" i="2"/>
  <c r="Z283" i="2"/>
  <c r="AB283" i="2"/>
  <c r="AC283" i="2"/>
  <c r="U284" i="2"/>
  <c r="V284" i="2"/>
  <c r="W284" i="2"/>
  <c r="AC284" i="2" s="1"/>
  <c r="X284" i="2"/>
  <c r="AA284" i="2" s="1"/>
  <c r="Y284" i="2"/>
  <c r="Z284" i="2"/>
  <c r="AB284" i="2"/>
  <c r="U285" i="2"/>
  <c r="V285" i="2"/>
  <c r="AB285" i="2" s="1"/>
  <c r="W285" i="2"/>
  <c r="AC285" i="2" s="1"/>
  <c r="X285" i="2"/>
  <c r="Y285" i="2"/>
  <c r="Z285" i="2"/>
  <c r="AA285" i="2"/>
  <c r="U286" i="2"/>
  <c r="AA286" i="2" s="1"/>
  <c r="V286" i="2"/>
  <c r="W286" i="2"/>
  <c r="X286" i="2"/>
  <c r="Y286" i="2"/>
  <c r="Z286" i="2"/>
  <c r="AC286" i="2"/>
  <c r="U287" i="2"/>
  <c r="AA287" i="2" s="1"/>
  <c r="V287" i="2"/>
  <c r="W287" i="2"/>
  <c r="X287" i="2"/>
  <c r="Y287" i="2"/>
  <c r="AB287" i="2" s="1"/>
  <c r="Z287" i="2"/>
  <c r="AC287" i="2"/>
  <c r="U288" i="2"/>
  <c r="V288" i="2"/>
  <c r="W288" i="2"/>
  <c r="AC288" i="2" s="1"/>
  <c r="X288" i="2"/>
  <c r="AA288" i="2" s="1"/>
  <c r="Y288" i="2"/>
  <c r="Z288" i="2"/>
  <c r="AB288" i="2"/>
  <c r="U289" i="2"/>
  <c r="V289" i="2"/>
  <c r="AB289" i="2" s="1"/>
  <c r="W289" i="2"/>
  <c r="X289" i="2"/>
  <c r="Y289" i="2"/>
  <c r="Z289" i="2"/>
  <c r="AA289" i="2"/>
  <c r="U290" i="2"/>
  <c r="AA290" i="2" s="1"/>
  <c r="V290" i="2"/>
  <c r="AB290" i="2" s="1"/>
  <c r="W290" i="2"/>
  <c r="X290" i="2"/>
  <c r="Y290" i="2"/>
  <c r="Z290" i="2"/>
  <c r="AC290" i="2"/>
  <c r="U291" i="2"/>
  <c r="V291" i="2"/>
  <c r="W291" i="2"/>
  <c r="X291" i="2"/>
  <c r="Y291" i="2"/>
  <c r="Z291" i="2"/>
  <c r="AB291" i="2"/>
  <c r="AC291" i="2"/>
  <c r="U292" i="2"/>
  <c r="V292" i="2"/>
  <c r="W292" i="2"/>
  <c r="AC292" i="2" s="1"/>
  <c r="X292" i="2"/>
  <c r="AA292" i="2" s="1"/>
  <c r="Y292" i="2"/>
  <c r="Z292" i="2"/>
  <c r="AB292" i="2"/>
  <c r="U293" i="2"/>
  <c r="V293" i="2"/>
  <c r="AB293" i="2" s="1"/>
  <c r="W293" i="2"/>
  <c r="AC293" i="2" s="1"/>
  <c r="X293" i="2"/>
  <c r="Y293" i="2"/>
  <c r="Z293" i="2"/>
  <c r="AA293" i="2"/>
  <c r="U294" i="2"/>
  <c r="AA294" i="2" s="1"/>
  <c r="V294" i="2"/>
  <c r="W294" i="2"/>
  <c r="X294" i="2"/>
  <c r="Y294" i="2"/>
  <c r="Z294" i="2"/>
  <c r="AC294" i="2"/>
  <c r="U295" i="2"/>
  <c r="AA295" i="2" s="1"/>
  <c r="V295" i="2"/>
  <c r="W295" i="2"/>
  <c r="X295" i="2"/>
  <c r="Y295" i="2"/>
  <c r="AB295" i="2" s="1"/>
  <c r="Z295" i="2"/>
  <c r="AC295" i="2"/>
  <c r="U296" i="2"/>
  <c r="V296" i="2"/>
  <c r="W296" i="2"/>
  <c r="AC296" i="2" s="1"/>
  <c r="X296" i="2"/>
  <c r="AA296" i="2" s="1"/>
  <c r="Y296" i="2"/>
  <c r="Z296" i="2"/>
  <c r="AB296" i="2"/>
  <c r="U297" i="2"/>
  <c r="V297" i="2"/>
  <c r="AB297" i="2" s="1"/>
  <c r="W297" i="2"/>
  <c r="X297" i="2"/>
  <c r="Y297" i="2"/>
  <c r="Z297" i="2"/>
  <c r="AA297" i="2"/>
  <c r="U298" i="2"/>
  <c r="AA298" i="2" s="1"/>
  <c r="V298" i="2"/>
  <c r="AB298" i="2" s="1"/>
  <c r="W298" i="2"/>
  <c r="X298" i="2"/>
  <c r="Y298" i="2"/>
  <c r="Z298" i="2"/>
  <c r="AC298" i="2"/>
  <c r="U299" i="2"/>
  <c r="V299" i="2"/>
  <c r="W299" i="2"/>
  <c r="X299" i="2"/>
  <c r="Y299" i="2"/>
  <c r="Z299" i="2"/>
  <c r="AB299" i="2"/>
  <c r="AC299" i="2"/>
  <c r="U300" i="2"/>
  <c r="V300" i="2"/>
  <c r="W300" i="2"/>
  <c r="AC300" i="2" s="1"/>
  <c r="X300" i="2"/>
  <c r="AA300" i="2" s="1"/>
  <c r="Y300" i="2"/>
  <c r="Z300" i="2"/>
  <c r="AB300" i="2"/>
  <c r="U301" i="2"/>
  <c r="V301" i="2"/>
  <c r="AB301" i="2" s="1"/>
  <c r="W301" i="2"/>
  <c r="AC301" i="2" s="1"/>
  <c r="X301" i="2"/>
  <c r="Y301" i="2"/>
  <c r="Z301" i="2"/>
  <c r="AA301" i="2"/>
  <c r="U302" i="2"/>
  <c r="AA302" i="2" s="1"/>
  <c r="V302" i="2"/>
  <c r="W302" i="2"/>
  <c r="X302" i="2"/>
  <c r="Y302" i="2"/>
  <c r="Z302" i="2"/>
  <c r="AC302" i="2" s="1"/>
  <c r="U303" i="2"/>
  <c r="AA303" i="2" s="1"/>
  <c r="V303" i="2"/>
  <c r="W303" i="2"/>
  <c r="X303" i="2"/>
  <c r="Y303" i="2"/>
  <c r="AB303" i="2" s="1"/>
  <c r="Z303" i="2"/>
  <c r="AC303" i="2"/>
  <c r="U304" i="2"/>
  <c r="V304" i="2"/>
  <c r="W304" i="2"/>
  <c r="AC304" i="2" s="1"/>
  <c r="X304" i="2"/>
  <c r="AA304" i="2" s="1"/>
  <c r="Y304" i="2"/>
  <c r="Z304" i="2"/>
  <c r="AB304" i="2"/>
  <c r="U305" i="2"/>
  <c r="V305" i="2"/>
  <c r="AB305" i="2" s="1"/>
  <c r="W305" i="2"/>
  <c r="X305" i="2"/>
  <c r="Y305" i="2"/>
  <c r="Z305" i="2"/>
  <c r="AA305" i="2"/>
  <c r="U306" i="2"/>
  <c r="AA306" i="2" s="1"/>
  <c r="V306" i="2"/>
  <c r="AB306" i="2" s="1"/>
  <c r="W306" i="2"/>
  <c r="X306" i="2"/>
  <c r="Y306" i="2"/>
  <c r="Z306" i="2"/>
  <c r="AC306" i="2"/>
  <c r="U307" i="2"/>
  <c r="V307" i="2"/>
  <c r="W307" i="2"/>
  <c r="X307" i="2"/>
  <c r="Y307" i="2"/>
  <c r="Z307" i="2"/>
  <c r="AB307" i="2"/>
  <c r="AC307" i="2"/>
  <c r="U308" i="2"/>
  <c r="V308" i="2"/>
  <c r="W308" i="2"/>
  <c r="AC308" i="2" s="1"/>
  <c r="X308" i="2"/>
  <c r="AA308" i="2" s="1"/>
  <c r="Y308" i="2"/>
  <c r="Z308" i="2"/>
  <c r="AB308" i="2"/>
  <c r="U309" i="2"/>
  <c r="V309" i="2"/>
  <c r="AB309" i="2" s="1"/>
  <c r="W309" i="2"/>
  <c r="AC309" i="2" s="1"/>
  <c r="X309" i="2"/>
  <c r="Y309" i="2"/>
  <c r="Z309" i="2"/>
  <c r="AA309" i="2"/>
  <c r="U310" i="2"/>
  <c r="AA310" i="2" s="1"/>
  <c r="V310" i="2"/>
  <c r="W310" i="2"/>
  <c r="X310" i="2"/>
  <c r="Y310" i="2"/>
  <c r="Z310" i="2"/>
  <c r="AC310" i="2"/>
  <c r="U311" i="2"/>
  <c r="AA311" i="2" s="1"/>
  <c r="V311" i="2"/>
  <c r="W311" i="2"/>
  <c r="X311" i="2"/>
  <c r="Y311" i="2"/>
  <c r="AB311" i="2" s="1"/>
  <c r="Z311" i="2"/>
  <c r="AC311" i="2"/>
  <c r="U312" i="2"/>
  <c r="V312" i="2"/>
  <c r="W312" i="2"/>
  <c r="AC312" i="2" s="1"/>
  <c r="X312" i="2"/>
  <c r="AA312" i="2" s="1"/>
  <c r="Y312" i="2"/>
  <c r="Z312" i="2"/>
  <c r="AB312" i="2"/>
  <c r="U313" i="2"/>
  <c r="V313" i="2"/>
  <c r="AB313" i="2" s="1"/>
  <c r="W313" i="2"/>
  <c r="X313" i="2"/>
  <c r="Y313" i="2"/>
  <c r="Z313" i="2"/>
  <c r="AA313" i="2"/>
  <c r="U314" i="2"/>
  <c r="AA314" i="2" s="1"/>
  <c r="V314" i="2"/>
  <c r="AB314" i="2" s="1"/>
  <c r="W314" i="2"/>
  <c r="X314" i="2"/>
  <c r="Y314" i="2"/>
  <c r="Z314" i="2"/>
  <c r="AC314" i="2"/>
  <c r="U315" i="2"/>
  <c r="V315" i="2"/>
  <c r="W315" i="2"/>
  <c r="X315" i="2"/>
  <c r="Y315" i="2"/>
  <c r="Z315" i="2"/>
  <c r="AB315" i="2"/>
  <c r="AC315" i="2"/>
  <c r="U316" i="2"/>
  <c r="V316" i="2"/>
  <c r="W316" i="2"/>
  <c r="AC316" i="2" s="1"/>
  <c r="X316" i="2"/>
  <c r="AA316" i="2" s="1"/>
  <c r="Y316" i="2"/>
  <c r="Z316" i="2"/>
  <c r="AB316" i="2"/>
  <c r="U317" i="2"/>
  <c r="V317" i="2"/>
  <c r="AB317" i="2" s="1"/>
  <c r="W317" i="2"/>
  <c r="AC317" i="2" s="1"/>
  <c r="X317" i="2"/>
  <c r="Y317" i="2"/>
  <c r="Z317" i="2"/>
  <c r="AA317" i="2"/>
  <c r="U318" i="2"/>
  <c r="AA318" i="2" s="1"/>
  <c r="V318" i="2"/>
  <c r="W318" i="2"/>
  <c r="X318" i="2"/>
  <c r="Y318" i="2"/>
  <c r="Z318" i="2"/>
  <c r="AC318" i="2"/>
  <c r="U319" i="2"/>
  <c r="AA319" i="2" s="1"/>
  <c r="V319" i="2"/>
  <c r="W319" i="2"/>
  <c r="X319" i="2"/>
  <c r="Y319" i="2"/>
  <c r="AB319" i="2" s="1"/>
  <c r="Z319" i="2"/>
  <c r="AC319" i="2"/>
  <c r="U320" i="2"/>
  <c r="V320" i="2"/>
  <c r="W320" i="2"/>
  <c r="AC320" i="2" s="1"/>
  <c r="X320" i="2"/>
  <c r="AA320" i="2" s="1"/>
  <c r="Y320" i="2"/>
  <c r="Z320" i="2"/>
  <c r="AB320" i="2"/>
  <c r="U321" i="2"/>
  <c r="V321" i="2"/>
  <c r="AB321" i="2" s="1"/>
  <c r="W321" i="2"/>
  <c r="X321" i="2"/>
  <c r="Y321" i="2"/>
  <c r="Z321" i="2"/>
  <c r="AA321" i="2"/>
  <c r="U322" i="2"/>
  <c r="AA322" i="2" s="1"/>
  <c r="V322" i="2"/>
  <c r="AB322" i="2" s="1"/>
  <c r="W322" i="2"/>
  <c r="X322" i="2"/>
  <c r="Y322" i="2"/>
  <c r="Z322" i="2"/>
  <c r="AC322" i="2"/>
  <c r="U323" i="2"/>
  <c r="V323" i="2"/>
  <c r="W323" i="2"/>
  <c r="X323" i="2"/>
  <c r="Y323" i="2"/>
  <c r="Z323" i="2"/>
  <c r="AB323" i="2"/>
  <c r="AC323" i="2"/>
  <c r="U324" i="2"/>
  <c r="V324" i="2"/>
  <c r="W324" i="2"/>
  <c r="AC324" i="2" s="1"/>
  <c r="X324" i="2"/>
  <c r="AA324" i="2" s="1"/>
  <c r="Y324" i="2"/>
  <c r="Z324" i="2"/>
  <c r="AB324" i="2"/>
  <c r="U325" i="2"/>
  <c r="V325" i="2"/>
  <c r="AB325" i="2" s="1"/>
  <c r="W325" i="2"/>
  <c r="AC325" i="2" s="1"/>
  <c r="X325" i="2"/>
  <c r="Y325" i="2"/>
  <c r="Z325" i="2"/>
  <c r="AA325" i="2"/>
  <c r="U326" i="2"/>
  <c r="AA326" i="2" s="1"/>
  <c r="V326" i="2"/>
  <c r="W326" i="2"/>
  <c r="X326" i="2"/>
  <c r="Y326" i="2"/>
  <c r="Z326" i="2"/>
  <c r="AC326" i="2"/>
  <c r="U327" i="2"/>
  <c r="AA327" i="2" s="1"/>
  <c r="V327" i="2"/>
  <c r="W327" i="2"/>
  <c r="X327" i="2"/>
  <c r="Y327" i="2"/>
  <c r="AB327" i="2" s="1"/>
  <c r="Z327" i="2"/>
  <c r="AC327" i="2"/>
  <c r="U328" i="2"/>
  <c r="V328" i="2"/>
  <c r="W328" i="2"/>
  <c r="AC328" i="2" s="1"/>
  <c r="X328" i="2"/>
  <c r="AA328" i="2" s="1"/>
  <c r="Y328" i="2"/>
  <c r="Z328" i="2"/>
  <c r="AB328" i="2"/>
  <c r="U329" i="2"/>
  <c r="V329" i="2"/>
  <c r="AB329" i="2" s="1"/>
  <c r="W329" i="2"/>
  <c r="X329" i="2"/>
  <c r="Y329" i="2"/>
  <c r="Z329" i="2"/>
  <c r="AA329" i="2"/>
  <c r="U330" i="2"/>
  <c r="AA330" i="2" s="1"/>
  <c r="V330" i="2"/>
  <c r="AB330" i="2" s="1"/>
  <c r="W330" i="2"/>
  <c r="X330" i="2"/>
  <c r="Y330" i="2"/>
  <c r="Z330" i="2"/>
  <c r="AC330" i="2"/>
  <c r="U331" i="2"/>
  <c r="V331" i="2"/>
  <c r="W331" i="2"/>
  <c r="X331" i="2"/>
  <c r="Y331" i="2"/>
  <c r="Z331" i="2"/>
  <c r="AB331" i="2"/>
  <c r="AC331" i="2"/>
  <c r="U332" i="2"/>
  <c r="V332" i="2"/>
  <c r="W332" i="2"/>
  <c r="AC332" i="2" s="1"/>
  <c r="X332" i="2"/>
  <c r="AA332" i="2" s="1"/>
  <c r="Y332" i="2"/>
  <c r="Z332" i="2"/>
  <c r="AB332" i="2"/>
  <c r="U333" i="2"/>
  <c r="V333" i="2"/>
  <c r="AB333" i="2" s="1"/>
  <c r="W333" i="2"/>
  <c r="AC333" i="2" s="1"/>
  <c r="X333" i="2"/>
  <c r="Y333" i="2"/>
  <c r="Z333" i="2"/>
  <c r="AA333" i="2"/>
  <c r="U334" i="2"/>
  <c r="AA334" i="2" s="1"/>
  <c r="V334" i="2"/>
  <c r="W334" i="2"/>
  <c r="X334" i="2"/>
  <c r="Y334" i="2"/>
  <c r="Z334" i="2"/>
  <c r="AC334" i="2"/>
  <c r="U335" i="2"/>
  <c r="AA335" i="2" s="1"/>
  <c r="V335" i="2"/>
  <c r="W335" i="2"/>
  <c r="X335" i="2"/>
  <c r="Y335" i="2"/>
  <c r="AB335" i="2" s="1"/>
  <c r="Z335" i="2"/>
  <c r="AC335" i="2"/>
  <c r="U336" i="2"/>
  <c r="V336" i="2"/>
  <c r="W336" i="2"/>
  <c r="AC336" i="2" s="1"/>
  <c r="X336" i="2"/>
  <c r="AA336" i="2" s="1"/>
  <c r="Y336" i="2"/>
  <c r="Z336" i="2"/>
  <c r="AB336" i="2"/>
  <c r="U337" i="2"/>
  <c r="V337" i="2"/>
  <c r="AB337" i="2" s="1"/>
  <c r="W337" i="2"/>
  <c r="X337" i="2"/>
  <c r="Y337" i="2"/>
  <c r="Z337" i="2"/>
  <c r="AA337" i="2"/>
  <c r="U338" i="2"/>
  <c r="AA338" i="2" s="1"/>
  <c r="V338" i="2"/>
  <c r="AB338" i="2" s="1"/>
  <c r="W338" i="2"/>
  <c r="X338" i="2"/>
  <c r="Y338" i="2"/>
  <c r="Z338" i="2"/>
  <c r="AC338" i="2"/>
  <c r="U339" i="2"/>
  <c r="V339" i="2"/>
  <c r="W339" i="2"/>
  <c r="X339" i="2"/>
  <c r="Y339" i="2"/>
  <c r="Z339" i="2"/>
  <c r="AB339" i="2"/>
  <c r="AC339" i="2"/>
  <c r="U340" i="2"/>
  <c r="V340" i="2"/>
  <c r="W340" i="2"/>
  <c r="AC340" i="2" s="1"/>
  <c r="X340" i="2"/>
  <c r="AA340" i="2" s="1"/>
  <c r="Y340" i="2"/>
  <c r="Z340" i="2"/>
  <c r="AB340" i="2"/>
  <c r="U341" i="2"/>
  <c r="V341" i="2"/>
  <c r="AB341" i="2" s="1"/>
  <c r="W341" i="2"/>
  <c r="AC341" i="2" s="1"/>
  <c r="X341" i="2"/>
  <c r="Y341" i="2"/>
  <c r="Z341" i="2"/>
  <c r="AA341" i="2"/>
  <c r="U342" i="2"/>
  <c r="AA342" i="2" s="1"/>
  <c r="V342" i="2"/>
  <c r="W342" i="2"/>
  <c r="X342" i="2"/>
  <c r="Y342" i="2"/>
  <c r="Z342" i="2"/>
  <c r="AC342" i="2"/>
  <c r="U343" i="2"/>
  <c r="AA343" i="2" s="1"/>
  <c r="V343" i="2"/>
  <c r="W343" i="2"/>
  <c r="X343" i="2"/>
  <c r="Y343" i="2"/>
  <c r="AB343" i="2" s="1"/>
  <c r="Z343" i="2"/>
  <c r="AC343" i="2"/>
  <c r="U344" i="2"/>
  <c r="V344" i="2"/>
  <c r="W344" i="2"/>
  <c r="AC344" i="2" s="1"/>
  <c r="X344" i="2"/>
  <c r="AA344" i="2" s="1"/>
  <c r="Y344" i="2"/>
  <c r="Z344" i="2"/>
  <c r="AB344" i="2"/>
  <c r="U345" i="2"/>
  <c r="V345" i="2"/>
  <c r="AB345" i="2" s="1"/>
  <c r="W345" i="2"/>
  <c r="X345" i="2"/>
  <c r="Y345" i="2"/>
  <c r="Z345" i="2"/>
  <c r="AA345" i="2"/>
  <c r="U346" i="2"/>
  <c r="AA346" i="2" s="1"/>
  <c r="V346" i="2"/>
  <c r="AB346" i="2" s="1"/>
  <c r="W346" i="2"/>
  <c r="X346" i="2"/>
  <c r="Y346" i="2"/>
  <c r="Z346" i="2"/>
  <c r="AC346" i="2"/>
  <c r="U347" i="2"/>
  <c r="V347" i="2"/>
  <c r="W347" i="2"/>
  <c r="X347" i="2"/>
  <c r="Y347" i="2"/>
  <c r="Z347" i="2"/>
  <c r="AB347" i="2"/>
  <c r="AC347" i="2"/>
  <c r="U348" i="2"/>
  <c r="V348" i="2"/>
  <c r="W348" i="2"/>
  <c r="AC348" i="2" s="1"/>
  <c r="X348" i="2"/>
  <c r="AA348" i="2" s="1"/>
  <c r="Y348" i="2"/>
  <c r="Z348" i="2"/>
  <c r="AB348" i="2"/>
  <c r="U349" i="2"/>
  <c r="V349" i="2"/>
  <c r="AB349" i="2" s="1"/>
  <c r="W349" i="2"/>
  <c r="AC349" i="2" s="1"/>
  <c r="X349" i="2"/>
  <c r="Y349" i="2"/>
  <c r="Z349" i="2"/>
  <c r="AA349" i="2"/>
  <c r="U350" i="2"/>
  <c r="AA350" i="2" s="1"/>
  <c r="V350" i="2"/>
  <c r="W350" i="2"/>
  <c r="X350" i="2"/>
  <c r="Y350" i="2"/>
  <c r="Z350" i="2"/>
  <c r="AC350" i="2"/>
  <c r="U351" i="2"/>
  <c r="AA351" i="2" s="1"/>
  <c r="V351" i="2"/>
  <c r="AB351" i="2" s="1"/>
  <c r="W351" i="2"/>
  <c r="X351" i="2"/>
  <c r="Y351" i="2"/>
  <c r="Z351" i="2"/>
  <c r="AC351" i="2" s="1"/>
  <c r="U352" i="2"/>
  <c r="AA352" i="2" s="1"/>
  <c r="V352" i="2"/>
  <c r="W352" i="2"/>
  <c r="X352" i="2"/>
  <c r="Y352" i="2"/>
  <c r="AB352" i="2" s="1"/>
  <c r="Z352" i="2"/>
  <c r="AC352" i="2" s="1"/>
  <c r="U353" i="2"/>
  <c r="AA353" i="2" s="1"/>
  <c r="V353" i="2"/>
  <c r="W353" i="2"/>
  <c r="X353" i="2"/>
  <c r="Y353" i="2"/>
  <c r="AB353" i="2" s="1"/>
  <c r="Z353" i="2"/>
  <c r="AC353" i="2"/>
  <c r="U354" i="2"/>
  <c r="V354" i="2"/>
  <c r="W354" i="2"/>
  <c r="AC354" i="2" s="1"/>
  <c r="X354" i="2"/>
  <c r="AA354" i="2" s="1"/>
  <c r="Y354" i="2"/>
  <c r="Z354" i="2"/>
  <c r="AB354" i="2"/>
  <c r="U355" i="2"/>
  <c r="V355" i="2"/>
  <c r="AB355" i="2" s="1"/>
  <c r="W355" i="2"/>
  <c r="AC355" i="2" s="1"/>
  <c r="X355" i="2"/>
  <c r="Y355" i="2"/>
  <c r="Z355" i="2"/>
  <c r="AA355" i="2"/>
  <c r="U356" i="2"/>
  <c r="AA356" i="2" s="1"/>
  <c r="V356" i="2"/>
  <c r="AB356" i="2" s="1"/>
  <c r="W356" i="2"/>
  <c r="X356" i="2"/>
  <c r="Y356" i="2"/>
  <c r="Z356" i="2"/>
  <c r="AC356" i="2" s="1"/>
  <c r="U357" i="2"/>
  <c r="AA357" i="2" s="1"/>
  <c r="V357" i="2"/>
  <c r="W357" i="2"/>
  <c r="X357" i="2"/>
  <c r="Y357" i="2"/>
  <c r="AB357" i="2" s="1"/>
  <c r="Z357" i="2"/>
  <c r="AC357" i="2"/>
  <c r="U358" i="2"/>
  <c r="V358" i="2"/>
  <c r="W358" i="2"/>
  <c r="AC358" i="2" s="1"/>
  <c r="X358" i="2"/>
  <c r="AA358" i="2" s="1"/>
  <c r="Y358" i="2"/>
  <c r="Z358" i="2"/>
  <c r="AB358" i="2"/>
  <c r="U359" i="2"/>
  <c r="V359" i="2"/>
  <c r="AB359" i="2" s="1"/>
  <c r="W359" i="2"/>
  <c r="AC359" i="2" s="1"/>
  <c r="X359" i="2"/>
  <c r="Y359" i="2"/>
  <c r="Z359" i="2"/>
  <c r="AA359" i="2"/>
  <c r="U360" i="2"/>
  <c r="AA360" i="2" s="1"/>
  <c r="V360" i="2"/>
  <c r="AB360" i="2" s="1"/>
  <c r="W360" i="2"/>
  <c r="X360" i="2"/>
  <c r="Y360" i="2"/>
  <c r="Z360" i="2"/>
  <c r="AC360" i="2" s="1"/>
  <c r="U361" i="2"/>
  <c r="AA361" i="2" s="1"/>
  <c r="V361" i="2"/>
  <c r="W361" i="2"/>
  <c r="X361" i="2"/>
  <c r="Y361" i="2"/>
  <c r="AB361" i="2" s="1"/>
  <c r="Z361" i="2"/>
  <c r="AC361" i="2"/>
  <c r="U362" i="2"/>
  <c r="V362" i="2"/>
  <c r="W362" i="2"/>
  <c r="AC362" i="2" s="1"/>
  <c r="X362" i="2"/>
  <c r="AA362" i="2" s="1"/>
  <c r="Y362" i="2"/>
  <c r="Z362" i="2"/>
  <c r="AB362" i="2"/>
  <c r="U363" i="2"/>
  <c r="V363" i="2"/>
  <c r="AB363" i="2" s="1"/>
  <c r="W363" i="2"/>
  <c r="AC363" i="2" s="1"/>
  <c r="X363" i="2"/>
  <c r="Y363" i="2"/>
  <c r="Z363" i="2"/>
  <c r="AA363" i="2"/>
  <c r="U364" i="2"/>
  <c r="AA364" i="2" s="1"/>
  <c r="V364" i="2"/>
  <c r="AB364" i="2" s="1"/>
  <c r="W364" i="2"/>
  <c r="X364" i="2"/>
  <c r="Y364" i="2"/>
  <c r="Z364" i="2"/>
  <c r="AC364" i="2" s="1"/>
  <c r="U365" i="2"/>
  <c r="AA365" i="2" s="1"/>
  <c r="V365" i="2"/>
  <c r="W365" i="2"/>
  <c r="X365" i="2"/>
  <c r="Y365" i="2"/>
  <c r="AB365" i="2" s="1"/>
  <c r="Z365" i="2"/>
  <c r="AC365" i="2"/>
  <c r="U366" i="2"/>
  <c r="V366" i="2"/>
  <c r="W366" i="2"/>
  <c r="AC366" i="2" s="1"/>
  <c r="X366" i="2"/>
  <c r="AA366" i="2" s="1"/>
  <c r="Y366" i="2"/>
  <c r="Z366" i="2"/>
  <c r="AB366" i="2"/>
  <c r="U367" i="2"/>
  <c r="V367" i="2"/>
  <c r="AB367" i="2" s="1"/>
  <c r="W367" i="2"/>
  <c r="AC367" i="2" s="1"/>
  <c r="X367" i="2"/>
  <c r="Y367" i="2"/>
  <c r="Z367" i="2"/>
  <c r="AA367" i="2"/>
  <c r="U368" i="2"/>
  <c r="AA368" i="2" s="1"/>
  <c r="V368" i="2"/>
  <c r="AB368" i="2" s="1"/>
  <c r="W368" i="2"/>
  <c r="X368" i="2"/>
  <c r="Y368" i="2"/>
  <c r="Z368" i="2"/>
  <c r="AC368" i="2" s="1"/>
  <c r="U369" i="2"/>
  <c r="AA369" i="2" s="1"/>
  <c r="V369" i="2"/>
  <c r="W369" i="2"/>
  <c r="X369" i="2"/>
  <c r="Y369" i="2"/>
  <c r="AB369" i="2" s="1"/>
  <c r="Z369" i="2"/>
  <c r="AC369" i="2"/>
  <c r="U370" i="2"/>
  <c r="V370" i="2"/>
  <c r="W370" i="2"/>
  <c r="AC370" i="2" s="1"/>
  <c r="X370" i="2"/>
  <c r="AA370" i="2" s="1"/>
  <c r="Y370" i="2"/>
  <c r="Z370" i="2"/>
  <c r="AB370" i="2"/>
  <c r="U371" i="2"/>
  <c r="V371" i="2"/>
  <c r="AB371" i="2" s="1"/>
  <c r="W371" i="2"/>
  <c r="AC371" i="2" s="1"/>
  <c r="X371" i="2"/>
  <c r="Y371" i="2"/>
  <c r="Z371" i="2"/>
  <c r="AA371" i="2"/>
  <c r="U372" i="2"/>
  <c r="AA372" i="2" s="1"/>
  <c r="V372" i="2"/>
  <c r="AB372" i="2" s="1"/>
  <c r="W372" i="2"/>
  <c r="X372" i="2"/>
  <c r="Y372" i="2"/>
  <c r="Z372" i="2"/>
  <c r="AC372" i="2" s="1"/>
  <c r="U373" i="2"/>
  <c r="AA373" i="2" s="1"/>
  <c r="V373" i="2"/>
  <c r="W373" i="2"/>
  <c r="X373" i="2"/>
  <c r="Y373" i="2"/>
  <c r="AB373" i="2" s="1"/>
  <c r="Z373" i="2"/>
  <c r="AC373" i="2"/>
  <c r="U374" i="2"/>
  <c r="V374" i="2"/>
  <c r="W374" i="2"/>
  <c r="AC374" i="2" s="1"/>
  <c r="X374" i="2"/>
  <c r="AA374" i="2" s="1"/>
  <c r="Y374" i="2"/>
  <c r="Z374" i="2"/>
  <c r="AB374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E191" i="2"/>
  <c r="N191" i="2" s="1"/>
  <c r="F191" i="2"/>
  <c r="G191" i="2"/>
  <c r="H191" i="2"/>
  <c r="I191" i="2"/>
  <c r="J191" i="2"/>
  <c r="K191" i="2"/>
  <c r="L191" i="2"/>
  <c r="M191" i="2"/>
  <c r="O191" i="2"/>
  <c r="P191" i="2"/>
  <c r="E192" i="2"/>
  <c r="N192" i="2" s="1"/>
  <c r="F192" i="2"/>
  <c r="G192" i="2"/>
  <c r="H192" i="2"/>
  <c r="I192" i="2"/>
  <c r="J192" i="2"/>
  <c r="K192" i="2"/>
  <c r="L192" i="2"/>
  <c r="M192" i="2"/>
  <c r="O192" i="2"/>
  <c r="P192" i="2"/>
  <c r="E193" i="2"/>
  <c r="N193" i="2" s="1"/>
  <c r="F193" i="2"/>
  <c r="G193" i="2"/>
  <c r="H193" i="2"/>
  <c r="I193" i="2"/>
  <c r="J193" i="2"/>
  <c r="K193" i="2"/>
  <c r="L193" i="2"/>
  <c r="M193" i="2"/>
  <c r="O193" i="2"/>
  <c r="P193" i="2"/>
  <c r="E194" i="2"/>
  <c r="N194" i="2" s="1"/>
  <c r="F194" i="2"/>
  <c r="G194" i="2"/>
  <c r="H194" i="2"/>
  <c r="I194" i="2"/>
  <c r="J194" i="2"/>
  <c r="K194" i="2"/>
  <c r="L194" i="2"/>
  <c r="M194" i="2"/>
  <c r="O194" i="2"/>
  <c r="P194" i="2"/>
  <c r="E195" i="2"/>
  <c r="N195" i="2" s="1"/>
  <c r="F195" i="2"/>
  <c r="G195" i="2"/>
  <c r="H195" i="2"/>
  <c r="I195" i="2"/>
  <c r="J195" i="2"/>
  <c r="K195" i="2"/>
  <c r="L195" i="2"/>
  <c r="M195" i="2"/>
  <c r="O195" i="2"/>
  <c r="P195" i="2"/>
  <c r="E196" i="2"/>
  <c r="N196" i="2" s="1"/>
  <c r="F196" i="2"/>
  <c r="G196" i="2"/>
  <c r="H196" i="2"/>
  <c r="I196" i="2"/>
  <c r="J196" i="2"/>
  <c r="K196" i="2"/>
  <c r="L196" i="2"/>
  <c r="M196" i="2"/>
  <c r="O196" i="2"/>
  <c r="P196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E198" i="2"/>
  <c r="N198" i="2" s="1"/>
  <c r="F198" i="2"/>
  <c r="G198" i="2"/>
  <c r="H198" i="2"/>
  <c r="I198" i="2"/>
  <c r="J198" i="2"/>
  <c r="K198" i="2"/>
  <c r="L198" i="2"/>
  <c r="M198" i="2"/>
  <c r="O198" i="2"/>
  <c r="P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E200" i="2"/>
  <c r="N200" i="2" s="1"/>
  <c r="F200" i="2"/>
  <c r="G200" i="2"/>
  <c r="H200" i="2"/>
  <c r="I200" i="2"/>
  <c r="J200" i="2"/>
  <c r="K200" i="2"/>
  <c r="L200" i="2"/>
  <c r="M200" i="2"/>
  <c r="O200" i="2"/>
  <c r="P200" i="2"/>
  <c r="E201" i="2"/>
  <c r="N201" i="2" s="1"/>
  <c r="F201" i="2"/>
  <c r="G201" i="2"/>
  <c r="H201" i="2"/>
  <c r="I201" i="2"/>
  <c r="J201" i="2"/>
  <c r="K201" i="2"/>
  <c r="L201" i="2"/>
  <c r="M201" i="2"/>
  <c r="O201" i="2"/>
  <c r="P201" i="2"/>
  <c r="E202" i="2"/>
  <c r="N202" i="2" s="1"/>
  <c r="F202" i="2"/>
  <c r="G202" i="2"/>
  <c r="H202" i="2"/>
  <c r="I202" i="2"/>
  <c r="J202" i="2"/>
  <c r="K202" i="2"/>
  <c r="L202" i="2"/>
  <c r="M202" i="2"/>
  <c r="O202" i="2"/>
  <c r="P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H204" i="2"/>
  <c r="I204" i="2"/>
  <c r="J204" i="2"/>
  <c r="K204" i="2"/>
  <c r="L204" i="2"/>
  <c r="M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H226" i="2"/>
  <c r="I226" i="2"/>
  <c r="J226" i="2"/>
  <c r="K226" i="2"/>
  <c r="L226" i="2"/>
  <c r="M226" i="2"/>
  <c r="O226" i="2"/>
  <c r="P226" i="2"/>
  <c r="E227" i="2"/>
  <c r="N227" i="2" s="1"/>
  <c r="F227" i="2"/>
  <c r="G227" i="2"/>
  <c r="H227" i="2"/>
  <c r="I227" i="2"/>
  <c r="J227" i="2"/>
  <c r="K227" i="2"/>
  <c r="L227" i="2"/>
  <c r="M227" i="2"/>
  <c r="O227" i="2"/>
  <c r="P227" i="2"/>
  <c r="E228" i="2"/>
  <c r="N228" i="2" s="1"/>
  <c r="F228" i="2"/>
  <c r="G228" i="2"/>
  <c r="H228" i="2"/>
  <c r="I228" i="2"/>
  <c r="J228" i="2"/>
  <c r="K228" i="2"/>
  <c r="L228" i="2"/>
  <c r="M228" i="2"/>
  <c r="O228" i="2"/>
  <c r="P228" i="2"/>
  <c r="E229" i="2"/>
  <c r="N229" i="2" s="1"/>
  <c r="F229" i="2"/>
  <c r="G229" i="2"/>
  <c r="H229" i="2"/>
  <c r="I229" i="2"/>
  <c r="J229" i="2"/>
  <c r="K229" i="2"/>
  <c r="L229" i="2"/>
  <c r="M229" i="2"/>
  <c r="O229" i="2"/>
  <c r="P229" i="2"/>
  <c r="E230" i="2"/>
  <c r="N230" i="2" s="1"/>
  <c r="F230" i="2"/>
  <c r="G230" i="2"/>
  <c r="H230" i="2"/>
  <c r="I230" i="2"/>
  <c r="J230" i="2"/>
  <c r="K230" i="2"/>
  <c r="L230" i="2"/>
  <c r="M230" i="2"/>
  <c r="O230" i="2"/>
  <c r="P230" i="2"/>
  <c r="E231" i="2"/>
  <c r="N231" i="2" s="1"/>
  <c r="F231" i="2"/>
  <c r="G231" i="2"/>
  <c r="H231" i="2"/>
  <c r="I231" i="2"/>
  <c r="J231" i="2"/>
  <c r="K231" i="2"/>
  <c r="L231" i="2"/>
  <c r="M231" i="2"/>
  <c r="O231" i="2"/>
  <c r="P231" i="2"/>
  <c r="E232" i="2"/>
  <c r="N232" i="2" s="1"/>
  <c r="F232" i="2"/>
  <c r="G232" i="2"/>
  <c r="H232" i="2"/>
  <c r="I232" i="2"/>
  <c r="J232" i="2"/>
  <c r="K232" i="2"/>
  <c r="L232" i="2"/>
  <c r="M232" i="2"/>
  <c r="O232" i="2"/>
  <c r="P232" i="2"/>
  <c r="E233" i="2"/>
  <c r="N233" i="2" s="1"/>
  <c r="F233" i="2"/>
  <c r="G233" i="2"/>
  <c r="H233" i="2"/>
  <c r="I233" i="2"/>
  <c r="J233" i="2"/>
  <c r="K233" i="2"/>
  <c r="L233" i="2"/>
  <c r="M233" i="2"/>
  <c r="O233" i="2"/>
  <c r="P233" i="2"/>
  <c r="E234" i="2"/>
  <c r="N234" i="2" s="1"/>
  <c r="F234" i="2"/>
  <c r="G234" i="2"/>
  <c r="H234" i="2"/>
  <c r="I234" i="2"/>
  <c r="J234" i="2"/>
  <c r="K234" i="2"/>
  <c r="L234" i="2"/>
  <c r="M234" i="2"/>
  <c r="O234" i="2"/>
  <c r="P234" i="2"/>
  <c r="E235" i="2"/>
  <c r="N235" i="2" s="1"/>
  <c r="F235" i="2"/>
  <c r="G235" i="2"/>
  <c r="H235" i="2"/>
  <c r="I235" i="2"/>
  <c r="J235" i="2"/>
  <c r="K235" i="2"/>
  <c r="L235" i="2"/>
  <c r="M235" i="2"/>
  <c r="O235" i="2"/>
  <c r="P235" i="2"/>
  <c r="E236" i="2"/>
  <c r="N236" i="2" s="1"/>
  <c r="F236" i="2"/>
  <c r="G236" i="2"/>
  <c r="H236" i="2"/>
  <c r="I236" i="2"/>
  <c r="J236" i="2"/>
  <c r="K236" i="2"/>
  <c r="L236" i="2"/>
  <c r="M236" i="2"/>
  <c r="O236" i="2"/>
  <c r="P236" i="2"/>
  <c r="E237" i="2"/>
  <c r="N237" i="2" s="1"/>
  <c r="F237" i="2"/>
  <c r="G237" i="2"/>
  <c r="H237" i="2"/>
  <c r="I237" i="2"/>
  <c r="J237" i="2"/>
  <c r="K237" i="2"/>
  <c r="L237" i="2"/>
  <c r="M237" i="2"/>
  <c r="O237" i="2"/>
  <c r="P237" i="2"/>
  <c r="E238" i="2"/>
  <c r="N238" i="2" s="1"/>
  <c r="F238" i="2"/>
  <c r="G238" i="2"/>
  <c r="H238" i="2"/>
  <c r="I238" i="2"/>
  <c r="J238" i="2"/>
  <c r="K238" i="2"/>
  <c r="L238" i="2"/>
  <c r="M238" i="2"/>
  <c r="O238" i="2"/>
  <c r="P238" i="2"/>
  <c r="E239" i="2"/>
  <c r="N239" i="2" s="1"/>
  <c r="F239" i="2"/>
  <c r="G239" i="2"/>
  <c r="H239" i="2"/>
  <c r="I239" i="2"/>
  <c r="J239" i="2"/>
  <c r="K239" i="2"/>
  <c r="L239" i="2"/>
  <c r="M239" i="2"/>
  <c r="O239" i="2"/>
  <c r="P239" i="2"/>
  <c r="E240" i="2"/>
  <c r="N240" i="2" s="1"/>
  <c r="F240" i="2"/>
  <c r="G240" i="2"/>
  <c r="H240" i="2"/>
  <c r="I240" i="2"/>
  <c r="J240" i="2"/>
  <c r="K240" i="2"/>
  <c r="L240" i="2"/>
  <c r="M240" i="2"/>
  <c r="O240" i="2"/>
  <c r="P240" i="2"/>
  <c r="E241" i="2"/>
  <c r="N241" i="2" s="1"/>
  <c r="F241" i="2"/>
  <c r="G241" i="2"/>
  <c r="H241" i="2"/>
  <c r="I241" i="2"/>
  <c r="J241" i="2"/>
  <c r="K241" i="2"/>
  <c r="L241" i="2"/>
  <c r="M241" i="2"/>
  <c r="O241" i="2"/>
  <c r="P241" i="2"/>
  <c r="E242" i="2"/>
  <c r="N242" i="2" s="1"/>
  <c r="F242" i="2"/>
  <c r="G242" i="2"/>
  <c r="H242" i="2"/>
  <c r="I242" i="2"/>
  <c r="J242" i="2"/>
  <c r="K242" i="2"/>
  <c r="L242" i="2"/>
  <c r="M242" i="2"/>
  <c r="O242" i="2"/>
  <c r="P242" i="2"/>
  <c r="E243" i="2"/>
  <c r="N243" i="2" s="1"/>
  <c r="F243" i="2"/>
  <c r="G243" i="2"/>
  <c r="H243" i="2"/>
  <c r="I243" i="2"/>
  <c r="J243" i="2"/>
  <c r="K243" i="2"/>
  <c r="L243" i="2"/>
  <c r="M243" i="2"/>
  <c r="O243" i="2"/>
  <c r="P243" i="2"/>
  <c r="E244" i="2"/>
  <c r="N244" i="2" s="1"/>
  <c r="F244" i="2"/>
  <c r="G244" i="2"/>
  <c r="H244" i="2"/>
  <c r="I244" i="2"/>
  <c r="J244" i="2"/>
  <c r="K244" i="2"/>
  <c r="L244" i="2"/>
  <c r="M244" i="2"/>
  <c r="O244" i="2"/>
  <c r="P244" i="2"/>
  <c r="E245" i="2"/>
  <c r="N245" i="2" s="1"/>
  <c r="F245" i="2"/>
  <c r="G245" i="2"/>
  <c r="H245" i="2"/>
  <c r="I245" i="2"/>
  <c r="J245" i="2"/>
  <c r="K245" i="2"/>
  <c r="L245" i="2"/>
  <c r="M245" i="2"/>
  <c r="O245" i="2"/>
  <c r="P245" i="2"/>
  <c r="E246" i="2"/>
  <c r="N246" i="2" s="1"/>
  <c r="F246" i="2"/>
  <c r="G246" i="2"/>
  <c r="H246" i="2"/>
  <c r="I246" i="2"/>
  <c r="J246" i="2"/>
  <c r="K246" i="2"/>
  <c r="L246" i="2"/>
  <c r="M246" i="2"/>
  <c r="O246" i="2"/>
  <c r="P246" i="2"/>
  <c r="E247" i="2"/>
  <c r="N247" i="2" s="1"/>
  <c r="F247" i="2"/>
  <c r="G247" i="2"/>
  <c r="H247" i="2"/>
  <c r="I247" i="2"/>
  <c r="J247" i="2"/>
  <c r="K247" i="2"/>
  <c r="L247" i="2"/>
  <c r="M247" i="2"/>
  <c r="O247" i="2"/>
  <c r="P247" i="2"/>
  <c r="E248" i="2"/>
  <c r="N248" i="2" s="1"/>
  <c r="F248" i="2"/>
  <c r="G248" i="2"/>
  <c r="H248" i="2"/>
  <c r="I248" i="2"/>
  <c r="J248" i="2"/>
  <c r="K248" i="2"/>
  <c r="L248" i="2"/>
  <c r="M248" i="2"/>
  <c r="O248" i="2"/>
  <c r="P248" i="2"/>
  <c r="E249" i="2"/>
  <c r="N249" i="2" s="1"/>
  <c r="F249" i="2"/>
  <c r="G249" i="2"/>
  <c r="H249" i="2"/>
  <c r="I249" i="2"/>
  <c r="J249" i="2"/>
  <c r="K249" i="2"/>
  <c r="L249" i="2"/>
  <c r="M249" i="2"/>
  <c r="O249" i="2"/>
  <c r="P249" i="2"/>
  <c r="E250" i="2"/>
  <c r="N250" i="2" s="1"/>
  <c r="F250" i="2"/>
  <c r="G250" i="2"/>
  <c r="H250" i="2"/>
  <c r="I250" i="2"/>
  <c r="J250" i="2"/>
  <c r="K250" i="2"/>
  <c r="L250" i="2"/>
  <c r="M250" i="2"/>
  <c r="O250" i="2"/>
  <c r="P250" i="2"/>
  <c r="E251" i="2"/>
  <c r="N251" i="2" s="1"/>
  <c r="F251" i="2"/>
  <c r="G251" i="2"/>
  <c r="H251" i="2"/>
  <c r="I251" i="2"/>
  <c r="J251" i="2"/>
  <c r="K251" i="2"/>
  <c r="L251" i="2"/>
  <c r="M251" i="2"/>
  <c r="O251" i="2"/>
  <c r="P251" i="2"/>
  <c r="E252" i="2"/>
  <c r="N252" i="2" s="1"/>
  <c r="F252" i="2"/>
  <c r="G252" i="2"/>
  <c r="H252" i="2"/>
  <c r="I252" i="2"/>
  <c r="J252" i="2"/>
  <c r="K252" i="2"/>
  <c r="L252" i="2"/>
  <c r="M252" i="2"/>
  <c r="O252" i="2"/>
  <c r="P252" i="2"/>
  <c r="E253" i="2"/>
  <c r="N253" i="2" s="1"/>
  <c r="F253" i="2"/>
  <c r="G253" i="2"/>
  <c r="H253" i="2"/>
  <c r="I253" i="2"/>
  <c r="J253" i="2"/>
  <c r="K253" i="2"/>
  <c r="L253" i="2"/>
  <c r="M253" i="2"/>
  <c r="O253" i="2"/>
  <c r="P253" i="2"/>
  <c r="E254" i="2"/>
  <c r="N254" i="2" s="1"/>
  <c r="F254" i="2"/>
  <c r="G254" i="2"/>
  <c r="H254" i="2"/>
  <c r="I254" i="2"/>
  <c r="J254" i="2"/>
  <c r="K254" i="2"/>
  <c r="L254" i="2"/>
  <c r="M254" i="2"/>
  <c r="O254" i="2"/>
  <c r="P254" i="2"/>
  <c r="E255" i="2"/>
  <c r="N255" i="2" s="1"/>
  <c r="F255" i="2"/>
  <c r="G255" i="2"/>
  <c r="H255" i="2"/>
  <c r="I255" i="2"/>
  <c r="J255" i="2"/>
  <c r="K255" i="2"/>
  <c r="L255" i="2"/>
  <c r="M255" i="2"/>
  <c r="O255" i="2"/>
  <c r="P255" i="2"/>
  <c r="E256" i="2"/>
  <c r="N256" i="2" s="1"/>
  <c r="F256" i="2"/>
  <c r="G256" i="2"/>
  <c r="H256" i="2"/>
  <c r="I256" i="2"/>
  <c r="J256" i="2"/>
  <c r="K256" i="2"/>
  <c r="L256" i="2"/>
  <c r="M256" i="2"/>
  <c r="O256" i="2"/>
  <c r="P256" i="2"/>
  <c r="E257" i="2"/>
  <c r="N257" i="2" s="1"/>
  <c r="F257" i="2"/>
  <c r="G257" i="2"/>
  <c r="H257" i="2"/>
  <c r="I257" i="2"/>
  <c r="J257" i="2"/>
  <c r="K257" i="2"/>
  <c r="L257" i="2"/>
  <c r="M257" i="2"/>
  <c r="O257" i="2"/>
  <c r="P257" i="2"/>
  <c r="E258" i="2"/>
  <c r="N258" i="2" s="1"/>
  <c r="F258" i="2"/>
  <c r="G258" i="2"/>
  <c r="H258" i="2"/>
  <c r="I258" i="2"/>
  <c r="J258" i="2"/>
  <c r="K258" i="2"/>
  <c r="L258" i="2"/>
  <c r="M258" i="2"/>
  <c r="O258" i="2"/>
  <c r="P258" i="2"/>
  <c r="E259" i="2"/>
  <c r="N259" i="2" s="1"/>
  <c r="F259" i="2"/>
  <c r="G259" i="2"/>
  <c r="H259" i="2"/>
  <c r="I259" i="2"/>
  <c r="J259" i="2"/>
  <c r="K259" i="2"/>
  <c r="L259" i="2"/>
  <c r="M259" i="2"/>
  <c r="O259" i="2"/>
  <c r="P259" i="2"/>
  <c r="E260" i="2"/>
  <c r="N260" i="2" s="1"/>
  <c r="F260" i="2"/>
  <c r="G260" i="2"/>
  <c r="H260" i="2"/>
  <c r="I260" i="2"/>
  <c r="J260" i="2"/>
  <c r="K260" i="2"/>
  <c r="L260" i="2"/>
  <c r="M260" i="2"/>
  <c r="O260" i="2"/>
  <c r="P260" i="2"/>
  <c r="E261" i="2"/>
  <c r="N261" i="2" s="1"/>
  <c r="F261" i="2"/>
  <c r="G261" i="2"/>
  <c r="H261" i="2"/>
  <c r="I261" i="2"/>
  <c r="J261" i="2"/>
  <c r="K261" i="2"/>
  <c r="L261" i="2"/>
  <c r="M261" i="2"/>
  <c r="O261" i="2"/>
  <c r="P261" i="2"/>
  <c r="E262" i="2"/>
  <c r="N262" i="2" s="1"/>
  <c r="F262" i="2"/>
  <c r="G262" i="2"/>
  <c r="H262" i="2"/>
  <c r="I262" i="2"/>
  <c r="J262" i="2"/>
  <c r="K262" i="2"/>
  <c r="L262" i="2"/>
  <c r="M262" i="2"/>
  <c r="O262" i="2"/>
  <c r="P262" i="2"/>
  <c r="E263" i="2"/>
  <c r="N263" i="2" s="1"/>
  <c r="F263" i="2"/>
  <c r="G263" i="2"/>
  <c r="H263" i="2"/>
  <c r="I263" i="2"/>
  <c r="J263" i="2"/>
  <c r="K263" i="2"/>
  <c r="L263" i="2"/>
  <c r="M263" i="2"/>
  <c r="O263" i="2"/>
  <c r="P263" i="2"/>
  <c r="E264" i="2"/>
  <c r="N264" i="2" s="1"/>
  <c r="F264" i="2"/>
  <c r="G264" i="2"/>
  <c r="H264" i="2"/>
  <c r="I264" i="2"/>
  <c r="J264" i="2"/>
  <c r="K264" i="2"/>
  <c r="L264" i="2"/>
  <c r="M264" i="2"/>
  <c r="O264" i="2"/>
  <c r="P264" i="2"/>
  <c r="E265" i="2"/>
  <c r="N265" i="2" s="1"/>
  <c r="F265" i="2"/>
  <c r="G265" i="2"/>
  <c r="H265" i="2"/>
  <c r="I265" i="2"/>
  <c r="J265" i="2"/>
  <c r="K265" i="2"/>
  <c r="L265" i="2"/>
  <c r="M265" i="2"/>
  <c r="O265" i="2"/>
  <c r="P265" i="2"/>
  <c r="E266" i="2"/>
  <c r="N266" i="2" s="1"/>
  <c r="F266" i="2"/>
  <c r="G266" i="2"/>
  <c r="H266" i="2"/>
  <c r="I266" i="2"/>
  <c r="J266" i="2"/>
  <c r="K266" i="2"/>
  <c r="L266" i="2"/>
  <c r="M266" i="2"/>
  <c r="O266" i="2"/>
  <c r="P266" i="2"/>
  <c r="E267" i="2"/>
  <c r="N267" i="2" s="1"/>
  <c r="F267" i="2"/>
  <c r="G267" i="2"/>
  <c r="H267" i="2"/>
  <c r="I267" i="2"/>
  <c r="J267" i="2"/>
  <c r="K267" i="2"/>
  <c r="L267" i="2"/>
  <c r="M267" i="2"/>
  <c r="O267" i="2"/>
  <c r="P267" i="2"/>
  <c r="E268" i="2"/>
  <c r="N268" i="2" s="1"/>
  <c r="F268" i="2"/>
  <c r="G268" i="2"/>
  <c r="H268" i="2"/>
  <c r="I268" i="2"/>
  <c r="J268" i="2"/>
  <c r="K268" i="2"/>
  <c r="L268" i="2"/>
  <c r="M268" i="2"/>
  <c r="O268" i="2"/>
  <c r="P268" i="2"/>
  <c r="E269" i="2"/>
  <c r="N269" i="2" s="1"/>
  <c r="F269" i="2"/>
  <c r="G269" i="2"/>
  <c r="H269" i="2"/>
  <c r="I269" i="2"/>
  <c r="J269" i="2"/>
  <c r="K269" i="2"/>
  <c r="L269" i="2"/>
  <c r="M269" i="2"/>
  <c r="O269" i="2"/>
  <c r="P269" i="2"/>
  <c r="E270" i="2"/>
  <c r="N270" i="2" s="1"/>
  <c r="F270" i="2"/>
  <c r="G270" i="2"/>
  <c r="H270" i="2"/>
  <c r="I270" i="2"/>
  <c r="J270" i="2"/>
  <c r="K270" i="2"/>
  <c r="L270" i="2"/>
  <c r="M270" i="2"/>
  <c r="O270" i="2"/>
  <c r="P270" i="2"/>
  <c r="E271" i="2"/>
  <c r="N271" i="2" s="1"/>
  <c r="F271" i="2"/>
  <c r="G271" i="2"/>
  <c r="H271" i="2"/>
  <c r="I271" i="2"/>
  <c r="J271" i="2"/>
  <c r="K271" i="2"/>
  <c r="L271" i="2"/>
  <c r="M271" i="2"/>
  <c r="O271" i="2"/>
  <c r="P271" i="2"/>
  <c r="E272" i="2"/>
  <c r="N272" i="2" s="1"/>
  <c r="F272" i="2"/>
  <c r="G272" i="2"/>
  <c r="H272" i="2"/>
  <c r="I272" i="2"/>
  <c r="J272" i="2"/>
  <c r="K272" i="2"/>
  <c r="L272" i="2"/>
  <c r="M272" i="2"/>
  <c r="O272" i="2"/>
  <c r="P272" i="2"/>
  <c r="E273" i="2"/>
  <c r="N273" i="2" s="1"/>
  <c r="F273" i="2"/>
  <c r="G273" i="2"/>
  <c r="H273" i="2"/>
  <c r="I273" i="2"/>
  <c r="J273" i="2"/>
  <c r="K273" i="2"/>
  <c r="L273" i="2"/>
  <c r="M273" i="2"/>
  <c r="O273" i="2"/>
  <c r="P273" i="2"/>
  <c r="E274" i="2"/>
  <c r="N274" i="2" s="1"/>
  <c r="F274" i="2"/>
  <c r="G274" i="2"/>
  <c r="H274" i="2"/>
  <c r="I274" i="2"/>
  <c r="J274" i="2"/>
  <c r="K274" i="2"/>
  <c r="L274" i="2"/>
  <c r="M274" i="2"/>
  <c r="O274" i="2"/>
  <c r="P274" i="2"/>
  <c r="E275" i="2"/>
  <c r="N275" i="2" s="1"/>
  <c r="F275" i="2"/>
  <c r="G275" i="2"/>
  <c r="H275" i="2"/>
  <c r="I275" i="2"/>
  <c r="J275" i="2"/>
  <c r="K275" i="2"/>
  <c r="L275" i="2"/>
  <c r="M275" i="2"/>
  <c r="O275" i="2"/>
  <c r="P275" i="2"/>
  <c r="E276" i="2"/>
  <c r="N276" i="2" s="1"/>
  <c r="F276" i="2"/>
  <c r="O276" i="2" s="1"/>
  <c r="G276" i="2"/>
  <c r="H276" i="2"/>
  <c r="I276" i="2"/>
  <c r="J276" i="2"/>
  <c r="K276" i="2"/>
  <c r="L276" i="2"/>
  <c r="M276" i="2"/>
  <c r="P276" i="2"/>
  <c r="E277" i="2"/>
  <c r="N277" i="2" s="1"/>
  <c r="F277" i="2"/>
  <c r="O277" i="2" s="1"/>
  <c r="G277" i="2"/>
  <c r="H277" i="2"/>
  <c r="I277" i="2"/>
  <c r="J277" i="2"/>
  <c r="K277" i="2"/>
  <c r="L277" i="2"/>
  <c r="M277" i="2"/>
  <c r="P277" i="2"/>
  <c r="E278" i="2"/>
  <c r="N278" i="2" s="1"/>
  <c r="F278" i="2"/>
  <c r="O278" i="2" s="1"/>
  <c r="G278" i="2"/>
  <c r="H278" i="2"/>
  <c r="I278" i="2"/>
  <c r="J278" i="2"/>
  <c r="K278" i="2"/>
  <c r="L278" i="2"/>
  <c r="M278" i="2"/>
  <c r="P278" i="2"/>
  <c r="E279" i="2"/>
  <c r="N279" i="2" s="1"/>
  <c r="F279" i="2"/>
  <c r="O279" i="2" s="1"/>
  <c r="G279" i="2"/>
  <c r="H279" i="2"/>
  <c r="I279" i="2"/>
  <c r="J279" i="2"/>
  <c r="K279" i="2"/>
  <c r="L279" i="2"/>
  <c r="M279" i="2"/>
  <c r="P279" i="2"/>
  <c r="E280" i="2"/>
  <c r="N280" i="2" s="1"/>
  <c r="F280" i="2"/>
  <c r="O280" i="2" s="1"/>
  <c r="G280" i="2"/>
  <c r="H280" i="2"/>
  <c r="I280" i="2"/>
  <c r="J280" i="2"/>
  <c r="K280" i="2"/>
  <c r="L280" i="2"/>
  <c r="M280" i="2"/>
  <c r="P280" i="2"/>
  <c r="E281" i="2"/>
  <c r="N281" i="2" s="1"/>
  <c r="F281" i="2"/>
  <c r="O281" i="2" s="1"/>
  <c r="G281" i="2"/>
  <c r="H281" i="2"/>
  <c r="I281" i="2"/>
  <c r="J281" i="2"/>
  <c r="K281" i="2"/>
  <c r="L281" i="2"/>
  <c r="M281" i="2"/>
  <c r="P281" i="2"/>
  <c r="E282" i="2"/>
  <c r="N282" i="2" s="1"/>
  <c r="F282" i="2"/>
  <c r="O282" i="2" s="1"/>
  <c r="G282" i="2"/>
  <c r="H282" i="2"/>
  <c r="I282" i="2"/>
  <c r="J282" i="2"/>
  <c r="K282" i="2"/>
  <c r="L282" i="2"/>
  <c r="M282" i="2"/>
  <c r="P282" i="2"/>
  <c r="E283" i="2"/>
  <c r="N283" i="2" s="1"/>
  <c r="F283" i="2"/>
  <c r="O283" i="2" s="1"/>
  <c r="G283" i="2"/>
  <c r="H283" i="2"/>
  <c r="I283" i="2"/>
  <c r="J283" i="2"/>
  <c r="K283" i="2"/>
  <c r="L283" i="2"/>
  <c r="M283" i="2"/>
  <c r="P283" i="2"/>
  <c r="E284" i="2"/>
  <c r="N284" i="2" s="1"/>
  <c r="F284" i="2"/>
  <c r="O284" i="2" s="1"/>
  <c r="G284" i="2"/>
  <c r="H284" i="2"/>
  <c r="I284" i="2"/>
  <c r="J284" i="2"/>
  <c r="K284" i="2"/>
  <c r="L284" i="2"/>
  <c r="M284" i="2"/>
  <c r="P284" i="2"/>
  <c r="E285" i="2"/>
  <c r="N285" i="2" s="1"/>
  <c r="F285" i="2"/>
  <c r="O285" i="2" s="1"/>
  <c r="G285" i="2"/>
  <c r="H285" i="2"/>
  <c r="I285" i="2"/>
  <c r="J285" i="2"/>
  <c r="K285" i="2"/>
  <c r="L285" i="2"/>
  <c r="M285" i="2"/>
  <c r="P285" i="2"/>
  <c r="E286" i="2"/>
  <c r="N286" i="2" s="1"/>
  <c r="F286" i="2"/>
  <c r="O286" i="2" s="1"/>
  <c r="G286" i="2"/>
  <c r="H286" i="2"/>
  <c r="I286" i="2"/>
  <c r="J286" i="2"/>
  <c r="K286" i="2"/>
  <c r="L286" i="2"/>
  <c r="M286" i="2"/>
  <c r="P286" i="2"/>
  <c r="E287" i="2"/>
  <c r="N287" i="2" s="1"/>
  <c r="F287" i="2"/>
  <c r="O287" i="2" s="1"/>
  <c r="G287" i="2"/>
  <c r="H287" i="2"/>
  <c r="I287" i="2"/>
  <c r="J287" i="2"/>
  <c r="K287" i="2"/>
  <c r="L287" i="2"/>
  <c r="M287" i="2"/>
  <c r="P287" i="2"/>
  <c r="E288" i="2"/>
  <c r="N288" i="2" s="1"/>
  <c r="F288" i="2"/>
  <c r="O288" i="2" s="1"/>
  <c r="G288" i="2"/>
  <c r="H288" i="2"/>
  <c r="I288" i="2"/>
  <c r="J288" i="2"/>
  <c r="K288" i="2"/>
  <c r="L288" i="2"/>
  <c r="M288" i="2"/>
  <c r="P288" i="2"/>
  <c r="E289" i="2"/>
  <c r="N289" i="2" s="1"/>
  <c r="F289" i="2"/>
  <c r="O289" i="2" s="1"/>
  <c r="G289" i="2"/>
  <c r="H289" i="2"/>
  <c r="I289" i="2"/>
  <c r="J289" i="2"/>
  <c r="K289" i="2"/>
  <c r="L289" i="2"/>
  <c r="M289" i="2"/>
  <c r="P289" i="2"/>
  <c r="E290" i="2"/>
  <c r="N290" i="2" s="1"/>
  <c r="F290" i="2"/>
  <c r="G290" i="2"/>
  <c r="H290" i="2"/>
  <c r="I290" i="2"/>
  <c r="J290" i="2"/>
  <c r="K290" i="2"/>
  <c r="L290" i="2"/>
  <c r="M290" i="2"/>
  <c r="O290" i="2"/>
  <c r="P290" i="2"/>
  <c r="E291" i="2"/>
  <c r="N291" i="2" s="1"/>
  <c r="F291" i="2"/>
  <c r="G291" i="2"/>
  <c r="H291" i="2"/>
  <c r="I291" i="2"/>
  <c r="J291" i="2"/>
  <c r="K291" i="2"/>
  <c r="L291" i="2"/>
  <c r="M291" i="2"/>
  <c r="O291" i="2"/>
  <c r="P291" i="2"/>
  <c r="E292" i="2"/>
  <c r="N292" i="2" s="1"/>
  <c r="F292" i="2"/>
  <c r="G292" i="2"/>
  <c r="H292" i="2"/>
  <c r="I292" i="2"/>
  <c r="J292" i="2"/>
  <c r="K292" i="2"/>
  <c r="L292" i="2"/>
  <c r="M292" i="2"/>
  <c r="O292" i="2"/>
  <c r="P292" i="2"/>
  <c r="E293" i="2"/>
  <c r="N293" i="2" s="1"/>
  <c r="F293" i="2"/>
  <c r="G293" i="2"/>
  <c r="H293" i="2"/>
  <c r="I293" i="2"/>
  <c r="J293" i="2"/>
  <c r="K293" i="2"/>
  <c r="L293" i="2"/>
  <c r="M293" i="2"/>
  <c r="O293" i="2"/>
  <c r="P293" i="2"/>
  <c r="E294" i="2"/>
  <c r="N294" i="2" s="1"/>
  <c r="F294" i="2"/>
  <c r="G294" i="2"/>
  <c r="H294" i="2"/>
  <c r="I294" i="2"/>
  <c r="J294" i="2"/>
  <c r="K294" i="2"/>
  <c r="L294" i="2"/>
  <c r="M294" i="2"/>
  <c r="O294" i="2"/>
  <c r="P294" i="2"/>
  <c r="E295" i="2"/>
  <c r="N295" i="2" s="1"/>
  <c r="F295" i="2"/>
  <c r="G295" i="2"/>
  <c r="H295" i="2"/>
  <c r="I295" i="2"/>
  <c r="J295" i="2"/>
  <c r="K295" i="2"/>
  <c r="L295" i="2"/>
  <c r="M295" i="2"/>
  <c r="O295" i="2"/>
  <c r="P295" i="2"/>
  <c r="E296" i="2"/>
  <c r="N296" i="2" s="1"/>
  <c r="F296" i="2"/>
  <c r="G296" i="2"/>
  <c r="H296" i="2"/>
  <c r="I296" i="2"/>
  <c r="J296" i="2"/>
  <c r="K296" i="2"/>
  <c r="L296" i="2"/>
  <c r="M296" i="2"/>
  <c r="O296" i="2"/>
  <c r="P296" i="2"/>
  <c r="E297" i="2"/>
  <c r="N297" i="2" s="1"/>
  <c r="F297" i="2"/>
  <c r="G297" i="2"/>
  <c r="H297" i="2"/>
  <c r="I297" i="2"/>
  <c r="J297" i="2"/>
  <c r="K297" i="2"/>
  <c r="L297" i="2"/>
  <c r="M297" i="2"/>
  <c r="O297" i="2"/>
  <c r="P297" i="2"/>
  <c r="E298" i="2"/>
  <c r="N298" i="2" s="1"/>
  <c r="F298" i="2"/>
  <c r="G298" i="2"/>
  <c r="H298" i="2"/>
  <c r="I298" i="2"/>
  <c r="J298" i="2"/>
  <c r="K298" i="2"/>
  <c r="L298" i="2"/>
  <c r="M298" i="2"/>
  <c r="O298" i="2"/>
  <c r="P298" i="2"/>
  <c r="E299" i="2"/>
  <c r="N299" i="2" s="1"/>
  <c r="F299" i="2"/>
  <c r="G299" i="2"/>
  <c r="H299" i="2"/>
  <c r="I299" i="2"/>
  <c r="J299" i="2"/>
  <c r="K299" i="2"/>
  <c r="L299" i="2"/>
  <c r="M299" i="2"/>
  <c r="O299" i="2"/>
  <c r="P299" i="2"/>
  <c r="E300" i="2"/>
  <c r="N300" i="2" s="1"/>
  <c r="F300" i="2"/>
  <c r="G300" i="2"/>
  <c r="H300" i="2"/>
  <c r="I300" i="2"/>
  <c r="J300" i="2"/>
  <c r="K300" i="2"/>
  <c r="L300" i="2"/>
  <c r="M300" i="2"/>
  <c r="O300" i="2"/>
  <c r="P300" i="2"/>
  <c r="E301" i="2"/>
  <c r="N301" i="2" s="1"/>
  <c r="F301" i="2"/>
  <c r="G301" i="2"/>
  <c r="H301" i="2"/>
  <c r="I301" i="2"/>
  <c r="J301" i="2"/>
  <c r="K301" i="2"/>
  <c r="L301" i="2"/>
  <c r="M301" i="2"/>
  <c r="O301" i="2"/>
  <c r="P301" i="2"/>
  <c r="E302" i="2"/>
  <c r="N302" i="2" s="1"/>
  <c r="F302" i="2"/>
  <c r="G302" i="2"/>
  <c r="H302" i="2"/>
  <c r="I302" i="2"/>
  <c r="J302" i="2"/>
  <c r="K302" i="2"/>
  <c r="L302" i="2"/>
  <c r="M302" i="2"/>
  <c r="O302" i="2"/>
  <c r="P302" i="2"/>
  <c r="E303" i="2"/>
  <c r="N303" i="2" s="1"/>
  <c r="F303" i="2"/>
  <c r="G303" i="2"/>
  <c r="H303" i="2"/>
  <c r="I303" i="2"/>
  <c r="J303" i="2"/>
  <c r="K303" i="2"/>
  <c r="L303" i="2"/>
  <c r="M303" i="2"/>
  <c r="O303" i="2"/>
  <c r="P303" i="2"/>
  <c r="E304" i="2"/>
  <c r="N304" i="2" s="1"/>
  <c r="F304" i="2"/>
  <c r="G304" i="2"/>
  <c r="H304" i="2"/>
  <c r="I304" i="2"/>
  <c r="J304" i="2"/>
  <c r="K304" i="2"/>
  <c r="L304" i="2"/>
  <c r="M304" i="2"/>
  <c r="O304" i="2"/>
  <c r="P304" i="2"/>
  <c r="E305" i="2"/>
  <c r="N305" i="2" s="1"/>
  <c r="F305" i="2"/>
  <c r="G305" i="2"/>
  <c r="H305" i="2"/>
  <c r="I305" i="2"/>
  <c r="J305" i="2"/>
  <c r="K305" i="2"/>
  <c r="L305" i="2"/>
  <c r="M305" i="2"/>
  <c r="O305" i="2"/>
  <c r="P305" i="2"/>
  <c r="E306" i="2"/>
  <c r="N306" i="2" s="1"/>
  <c r="F306" i="2"/>
  <c r="G306" i="2"/>
  <c r="H306" i="2"/>
  <c r="I306" i="2"/>
  <c r="J306" i="2"/>
  <c r="K306" i="2"/>
  <c r="L306" i="2"/>
  <c r="M306" i="2"/>
  <c r="O306" i="2"/>
  <c r="P306" i="2"/>
  <c r="E307" i="2"/>
  <c r="N307" i="2" s="1"/>
  <c r="F307" i="2"/>
  <c r="G307" i="2"/>
  <c r="H307" i="2"/>
  <c r="I307" i="2"/>
  <c r="J307" i="2"/>
  <c r="K307" i="2"/>
  <c r="L307" i="2"/>
  <c r="M307" i="2"/>
  <c r="O307" i="2"/>
  <c r="P307" i="2"/>
  <c r="E308" i="2"/>
  <c r="N308" i="2" s="1"/>
  <c r="F308" i="2"/>
  <c r="G308" i="2"/>
  <c r="H308" i="2"/>
  <c r="I308" i="2"/>
  <c r="J308" i="2"/>
  <c r="K308" i="2"/>
  <c r="L308" i="2"/>
  <c r="M308" i="2"/>
  <c r="O308" i="2"/>
  <c r="P308" i="2"/>
  <c r="E309" i="2"/>
  <c r="N309" i="2" s="1"/>
  <c r="F309" i="2"/>
  <c r="G309" i="2"/>
  <c r="H309" i="2"/>
  <c r="I309" i="2"/>
  <c r="J309" i="2"/>
  <c r="K309" i="2"/>
  <c r="L309" i="2"/>
  <c r="M309" i="2"/>
  <c r="O309" i="2"/>
  <c r="P309" i="2"/>
  <c r="E310" i="2"/>
  <c r="N310" i="2" s="1"/>
  <c r="F310" i="2"/>
  <c r="G310" i="2"/>
  <c r="H310" i="2"/>
  <c r="I310" i="2"/>
  <c r="J310" i="2"/>
  <c r="K310" i="2"/>
  <c r="L310" i="2"/>
  <c r="M310" i="2"/>
  <c r="O310" i="2"/>
  <c r="P310" i="2"/>
  <c r="E311" i="2"/>
  <c r="N311" i="2" s="1"/>
  <c r="F311" i="2"/>
  <c r="G311" i="2"/>
  <c r="H311" i="2"/>
  <c r="I311" i="2"/>
  <c r="J311" i="2"/>
  <c r="K311" i="2"/>
  <c r="L311" i="2"/>
  <c r="M311" i="2"/>
  <c r="O311" i="2"/>
  <c r="P311" i="2"/>
  <c r="E312" i="2"/>
  <c r="N312" i="2" s="1"/>
  <c r="F312" i="2"/>
  <c r="G312" i="2"/>
  <c r="H312" i="2"/>
  <c r="I312" i="2"/>
  <c r="J312" i="2"/>
  <c r="K312" i="2"/>
  <c r="L312" i="2"/>
  <c r="M312" i="2"/>
  <c r="O312" i="2"/>
  <c r="P312" i="2"/>
  <c r="E313" i="2"/>
  <c r="N313" i="2" s="1"/>
  <c r="F313" i="2"/>
  <c r="G313" i="2"/>
  <c r="H313" i="2"/>
  <c r="I313" i="2"/>
  <c r="J313" i="2"/>
  <c r="K313" i="2"/>
  <c r="L313" i="2"/>
  <c r="M313" i="2"/>
  <c r="O313" i="2"/>
  <c r="P313" i="2"/>
  <c r="E314" i="2"/>
  <c r="N314" i="2" s="1"/>
  <c r="F314" i="2"/>
  <c r="G314" i="2"/>
  <c r="H314" i="2"/>
  <c r="I314" i="2"/>
  <c r="J314" i="2"/>
  <c r="K314" i="2"/>
  <c r="L314" i="2"/>
  <c r="M314" i="2"/>
  <c r="O314" i="2"/>
  <c r="P314" i="2"/>
  <c r="E315" i="2"/>
  <c r="N315" i="2" s="1"/>
  <c r="F315" i="2"/>
  <c r="G315" i="2"/>
  <c r="H315" i="2"/>
  <c r="I315" i="2"/>
  <c r="J315" i="2"/>
  <c r="K315" i="2"/>
  <c r="L315" i="2"/>
  <c r="M315" i="2"/>
  <c r="O315" i="2"/>
  <c r="P315" i="2"/>
  <c r="E316" i="2"/>
  <c r="N316" i="2" s="1"/>
  <c r="F316" i="2"/>
  <c r="G316" i="2"/>
  <c r="H316" i="2"/>
  <c r="I316" i="2"/>
  <c r="J316" i="2"/>
  <c r="K316" i="2"/>
  <c r="L316" i="2"/>
  <c r="M316" i="2"/>
  <c r="O316" i="2"/>
  <c r="P316" i="2"/>
  <c r="E317" i="2"/>
  <c r="N317" i="2" s="1"/>
  <c r="F317" i="2"/>
  <c r="G317" i="2"/>
  <c r="H317" i="2"/>
  <c r="I317" i="2"/>
  <c r="J317" i="2"/>
  <c r="K317" i="2"/>
  <c r="L317" i="2"/>
  <c r="M317" i="2"/>
  <c r="O317" i="2"/>
  <c r="P317" i="2"/>
  <c r="E318" i="2"/>
  <c r="N318" i="2" s="1"/>
  <c r="F318" i="2"/>
  <c r="G318" i="2"/>
  <c r="H318" i="2"/>
  <c r="I318" i="2"/>
  <c r="J318" i="2"/>
  <c r="K318" i="2"/>
  <c r="L318" i="2"/>
  <c r="M318" i="2"/>
  <c r="O318" i="2"/>
  <c r="P318" i="2"/>
  <c r="E319" i="2"/>
  <c r="N319" i="2" s="1"/>
  <c r="F319" i="2"/>
  <c r="G319" i="2"/>
  <c r="H319" i="2"/>
  <c r="I319" i="2"/>
  <c r="J319" i="2"/>
  <c r="K319" i="2"/>
  <c r="L319" i="2"/>
  <c r="M319" i="2"/>
  <c r="O319" i="2"/>
  <c r="P319" i="2"/>
  <c r="E320" i="2"/>
  <c r="N320" i="2" s="1"/>
  <c r="F320" i="2"/>
  <c r="G320" i="2"/>
  <c r="H320" i="2"/>
  <c r="I320" i="2"/>
  <c r="J320" i="2"/>
  <c r="K320" i="2"/>
  <c r="L320" i="2"/>
  <c r="M320" i="2"/>
  <c r="O320" i="2"/>
  <c r="P320" i="2"/>
  <c r="E321" i="2"/>
  <c r="N321" i="2" s="1"/>
  <c r="F321" i="2"/>
  <c r="G321" i="2"/>
  <c r="H321" i="2"/>
  <c r="I321" i="2"/>
  <c r="J321" i="2"/>
  <c r="K321" i="2"/>
  <c r="L321" i="2"/>
  <c r="M321" i="2"/>
  <c r="O321" i="2"/>
  <c r="P321" i="2"/>
  <c r="E322" i="2"/>
  <c r="N322" i="2" s="1"/>
  <c r="F322" i="2"/>
  <c r="G322" i="2"/>
  <c r="H322" i="2"/>
  <c r="I322" i="2"/>
  <c r="J322" i="2"/>
  <c r="K322" i="2"/>
  <c r="L322" i="2"/>
  <c r="M322" i="2"/>
  <c r="O322" i="2"/>
  <c r="P322" i="2"/>
  <c r="E323" i="2"/>
  <c r="N323" i="2" s="1"/>
  <c r="F323" i="2"/>
  <c r="G323" i="2"/>
  <c r="H323" i="2"/>
  <c r="I323" i="2"/>
  <c r="J323" i="2"/>
  <c r="K323" i="2"/>
  <c r="L323" i="2"/>
  <c r="M323" i="2"/>
  <c r="O323" i="2"/>
  <c r="P323" i="2"/>
  <c r="E324" i="2"/>
  <c r="N324" i="2" s="1"/>
  <c r="F324" i="2"/>
  <c r="G324" i="2"/>
  <c r="H324" i="2"/>
  <c r="I324" i="2"/>
  <c r="J324" i="2"/>
  <c r="K324" i="2"/>
  <c r="L324" i="2"/>
  <c r="M324" i="2"/>
  <c r="O324" i="2"/>
  <c r="P324" i="2"/>
  <c r="E325" i="2"/>
  <c r="N325" i="2" s="1"/>
  <c r="F325" i="2"/>
  <c r="G325" i="2"/>
  <c r="H325" i="2"/>
  <c r="I325" i="2"/>
  <c r="J325" i="2"/>
  <c r="K325" i="2"/>
  <c r="L325" i="2"/>
  <c r="M325" i="2"/>
  <c r="O325" i="2"/>
  <c r="P325" i="2"/>
  <c r="E326" i="2"/>
  <c r="N326" i="2" s="1"/>
  <c r="F326" i="2"/>
  <c r="G326" i="2"/>
  <c r="H326" i="2"/>
  <c r="I326" i="2"/>
  <c r="J326" i="2"/>
  <c r="K326" i="2"/>
  <c r="L326" i="2"/>
  <c r="M326" i="2"/>
  <c r="O326" i="2"/>
  <c r="P326" i="2"/>
  <c r="E327" i="2"/>
  <c r="N327" i="2" s="1"/>
  <c r="F327" i="2"/>
  <c r="G327" i="2"/>
  <c r="H327" i="2"/>
  <c r="I327" i="2"/>
  <c r="J327" i="2"/>
  <c r="K327" i="2"/>
  <c r="L327" i="2"/>
  <c r="M327" i="2"/>
  <c r="O327" i="2"/>
  <c r="P327" i="2"/>
  <c r="E328" i="2"/>
  <c r="N328" i="2" s="1"/>
  <c r="F328" i="2"/>
  <c r="G328" i="2"/>
  <c r="H328" i="2"/>
  <c r="I328" i="2"/>
  <c r="J328" i="2"/>
  <c r="K328" i="2"/>
  <c r="L328" i="2"/>
  <c r="M328" i="2"/>
  <c r="O328" i="2"/>
  <c r="P328" i="2"/>
  <c r="E329" i="2"/>
  <c r="N329" i="2" s="1"/>
  <c r="F329" i="2"/>
  <c r="G329" i="2"/>
  <c r="H329" i="2"/>
  <c r="I329" i="2"/>
  <c r="J329" i="2"/>
  <c r="K329" i="2"/>
  <c r="L329" i="2"/>
  <c r="M329" i="2"/>
  <c r="O329" i="2"/>
  <c r="P329" i="2"/>
  <c r="E330" i="2"/>
  <c r="N330" i="2" s="1"/>
  <c r="F330" i="2"/>
  <c r="G330" i="2"/>
  <c r="H330" i="2"/>
  <c r="I330" i="2"/>
  <c r="J330" i="2"/>
  <c r="K330" i="2"/>
  <c r="L330" i="2"/>
  <c r="M330" i="2"/>
  <c r="O330" i="2"/>
  <c r="P330" i="2"/>
  <c r="E331" i="2"/>
  <c r="N331" i="2" s="1"/>
  <c r="F331" i="2"/>
  <c r="G331" i="2"/>
  <c r="H331" i="2"/>
  <c r="I331" i="2"/>
  <c r="J331" i="2"/>
  <c r="K331" i="2"/>
  <c r="L331" i="2"/>
  <c r="M331" i="2"/>
  <c r="O331" i="2"/>
  <c r="P331" i="2"/>
  <c r="E332" i="2"/>
  <c r="N332" i="2" s="1"/>
  <c r="F332" i="2"/>
  <c r="G332" i="2"/>
  <c r="H332" i="2"/>
  <c r="I332" i="2"/>
  <c r="J332" i="2"/>
  <c r="K332" i="2"/>
  <c r="L332" i="2"/>
  <c r="M332" i="2"/>
  <c r="O332" i="2"/>
  <c r="P332" i="2"/>
  <c r="E333" i="2"/>
  <c r="N333" i="2" s="1"/>
  <c r="F333" i="2"/>
  <c r="G333" i="2"/>
  <c r="H333" i="2"/>
  <c r="I333" i="2"/>
  <c r="J333" i="2"/>
  <c r="K333" i="2"/>
  <c r="L333" i="2"/>
  <c r="M333" i="2"/>
  <c r="O333" i="2"/>
  <c r="P333" i="2"/>
  <c r="E334" i="2"/>
  <c r="N334" i="2" s="1"/>
  <c r="F334" i="2"/>
  <c r="G334" i="2"/>
  <c r="H334" i="2"/>
  <c r="I334" i="2"/>
  <c r="J334" i="2"/>
  <c r="K334" i="2"/>
  <c r="L334" i="2"/>
  <c r="M334" i="2"/>
  <c r="O334" i="2"/>
  <c r="P334" i="2"/>
  <c r="E335" i="2"/>
  <c r="N335" i="2" s="1"/>
  <c r="F335" i="2"/>
  <c r="G335" i="2"/>
  <c r="H335" i="2"/>
  <c r="I335" i="2"/>
  <c r="J335" i="2"/>
  <c r="K335" i="2"/>
  <c r="L335" i="2"/>
  <c r="M335" i="2"/>
  <c r="O335" i="2"/>
  <c r="P335" i="2"/>
  <c r="E336" i="2"/>
  <c r="N336" i="2" s="1"/>
  <c r="F336" i="2"/>
  <c r="G336" i="2"/>
  <c r="H336" i="2"/>
  <c r="I336" i="2"/>
  <c r="J336" i="2"/>
  <c r="K336" i="2"/>
  <c r="L336" i="2"/>
  <c r="M336" i="2"/>
  <c r="O336" i="2"/>
  <c r="P336" i="2"/>
  <c r="E337" i="2"/>
  <c r="N337" i="2" s="1"/>
  <c r="F337" i="2"/>
  <c r="G337" i="2"/>
  <c r="H337" i="2"/>
  <c r="I337" i="2"/>
  <c r="J337" i="2"/>
  <c r="K337" i="2"/>
  <c r="L337" i="2"/>
  <c r="M337" i="2"/>
  <c r="O337" i="2"/>
  <c r="P337" i="2"/>
  <c r="E338" i="2"/>
  <c r="N338" i="2" s="1"/>
  <c r="F338" i="2"/>
  <c r="G338" i="2"/>
  <c r="H338" i="2"/>
  <c r="I338" i="2"/>
  <c r="J338" i="2"/>
  <c r="K338" i="2"/>
  <c r="L338" i="2"/>
  <c r="M338" i="2"/>
  <c r="O338" i="2"/>
  <c r="P338" i="2"/>
  <c r="E339" i="2"/>
  <c r="N339" i="2" s="1"/>
  <c r="F339" i="2"/>
  <c r="G339" i="2"/>
  <c r="H339" i="2"/>
  <c r="I339" i="2"/>
  <c r="J339" i="2"/>
  <c r="K339" i="2"/>
  <c r="L339" i="2"/>
  <c r="M339" i="2"/>
  <c r="O339" i="2"/>
  <c r="P339" i="2"/>
  <c r="E340" i="2"/>
  <c r="N340" i="2" s="1"/>
  <c r="F340" i="2"/>
  <c r="G340" i="2"/>
  <c r="H340" i="2"/>
  <c r="I340" i="2"/>
  <c r="J340" i="2"/>
  <c r="K340" i="2"/>
  <c r="L340" i="2"/>
  <c r="M340" i="2"/>
  <c r="O340" i="2"/>
  <c r="P340" i="2"/>
  <c r="E341" i="2"/>
  <c r="N341" i="2" s="1"/>
  <c r="F341" i="2"/>
  <c r="G341" i="2"/>
  <c r="H341" i="2"/>
  <c r="I341" i="2"/>
  <c r="J341" i="2"/>
  <c r="K341" i="2"/>
  <c r="L341" i="2"/>
  <c r="M341" i="2"/>
  <c r="O341" i="2"/>
  <c r="P341" i="2"/>
  <c r="E342" i="2"/>
  <c r="N342" i="2" s="1"/>
  <c r="F342" i="2"/>
  <c r="G342" i="2"/>
  <c r="H342" i="2"/>
  <c r="I342" i="2"/>
  <c r="J342" i="2"/>
  <c r="K342" i="2"/>
  <c r="L342" i="2"/>
  <c r="M342" i="2"/>
  <c r="O342" i="2"/>
  <c r="P342" i="2"/>
  <c r="E343" i="2"/>
  <c r="N343" i="2" s="1"/>
  <c r="F343" i="2"/>
  <c r="G343" i="2"/>
  <c r="H343" i="2"/>
  <c r="I343" i="2"/>
  <c r="J343" i="2"/>
  <c r="K343" i="2"/>
  <c r="L343" i="2"/>
  <c r="M343" i="2"/>
  <c r="O343" i="2"/>
  <c r="P343" i="2"/>
  <c r="E344" i="2"/>
  <c r="N344" i="2" s="1"/>
  <c r="F344" i="2"/>
  <c r="G344" i="2"/>
  <c r="H344" i="2"/>
  <c r="I344" i="2"/>
  <c r="J344" i="2"/>
  <c r="K344" i="2"/>
  <c r="L344" i="2"/>
  <c r="M344" i="2"/>
  <c r="O344" i="2"/>
  <c r="P344" i="2"/>
  <c r="E345" i="2"/>
  <c r="N345" i="2" s="1"/>
  <c r="F345" i="2"/>
  <c r="G345" i="2"/>
  <c r="H345" i="2"/>
  <c r="I345" i="2"/>
  <c r="J345" i="2"/>
  <c r="K345" i="2"/>
  <c r="L345" i="2"/>
  <c r="M345" i="2"/>
  <c r="O345" i="2"/>
  <c r="P345" i="2"/>
  <c r="E346" i="2"/>
  <c r="N346" i="2" s="1"/>
  <c r="F346" i="2"/>
  <c r="G346" i="2"/>
  <c r="H346" i="2"/>
  <c r="I346" i="2"/>
  <c r="J346" i="2"/>
  <c r="K346" i="2"/>
  <c r="L346" i="2"/>
  <c r="M346" i="2"/>
  <c r="O346" i="2"/>
  <c r="P346" i="2"/>
  <c r="E347" i="2"/>
  <c r="N347" i="2" s="1"/>
  <c r="F347" i="2"/>
  <c r="G347" i="2"/>
  <c r="H347" i="2"/>
  <c r="I347" i="2"/>
  <c r="J347" i="2"/>
  <c r="K347" i="2"/>
  <c r="L347" i="2"/>
  <c r="M347" i="2"/>
  <c r="O347" i="2"/>
  <c r="P347" i="2"/>
  <c r="E348" i="2"/>
  <c r="N348" i="2" s="1"/>
  <c r="F348" i="2"/>
  <c r="G348" i="2"/>
  <c r="H348" i="2"/>
  <c r="I348" i="2"/>
  <c r="J348" i="2"/>
  <c r="K348" i="2"/>
  <c r="L348" i="2"/>
  <c r="M348" i="2"/>
  <c r="O348" i="2"/>
  <c r="P348" i="2"/>
  <c r="E349" i="2"/>
  <c r="N349" i="2" s="1"/>
  <c r="F349" i="2"/>
  <c r="G349" i="2"/>
  <c r="H349" i="2"/>
  <c r="I349" i="2"/>
  <c r="J349" i="2"/>
  <c r="K349" i="2"/>
  <c r="L349" i="2"/>
  <c r="M349" i="2"/>
  <c r="O349" i="2"/>
  <c r="P349" i="2"/>
  <c r="E350" i="2"/>
  <c r="N350" i="2" s="1"/>
  <c r="F350" i="2"/>
  <c r="G350" i="2"/>
  <c r="H350" i="2"/>
  <c r="I350" i="2"/>
  <c r="J350" i="2"/>
  <c r="K350" i="2"/>
  <c r="L350" i="2"/>
  <c r="M350" i="2"/>
  <c r="O350" i="2"/>
  <c r="P350" i="2"/>
  <c r="E351" i="2"/>
  <c r="N351" i="2" s="1"/>
  <c r="F351" i="2"/>
  <c r="G351" i="2"/>
  <c r="H351" i="2"/>
  <c r="I351" i="2"/>
  <c r="J351" i="2"/>
  <c r="K351" i="2"/>
  <c r="L351" i="2"/>
  <c r="M351" i="2"/>
  <c r="O351" i="2"/>
  <c r="P351" i="2"/>
  <c r="E352" i="2"/>
  <c r="N352" i="2" s="1"/>
  <c r="F352" i="2"/>
  <c r="G352" i="2"/>
  <c r="H352" i="2"/>
  <c r="I352" i="2"/>
  <c r="J352" i="2"/>
  <c r="K352" i="2"/>
  <c r="L352" i="2"/>
  <c r="M352" i="2"/>
  <c r="O352" i="2"/>
  <c r="P352" i="2"/>
  <c r="E353" i="2"/>
  <c r="N353" i="2" s="1"/>
  <c r="F353" i="2"/>
  <c r="G353" i="2"/>
  <c r="H353" i="2"/>
  <c r="I353" i="2"/>
  <c r="J353" i="2"/>
  <c r="K353" i="2"/>
  <c r="L353" i="2"/>
  <c r="M353" i="2"/>
  <c r="O353" i="2"/>
  <c r="P353" i="2"/>
  <c r="E354" i="2"/>
  <c r="N354" i="2" s="1"/>
  <c r="F354" i="2"/>
  <c r="G354" i="2"/>
  <c r="H354" i="2"/>
  <c r="I354" i="2"/>
  <c r="J354" i="2"/>
  <c r="K354" i="2"/>
  <c r="L354" i="2"/>
  <c r="M354" i="2"/>
  <c r="O354" i="2"/>
  <c r="P354" i="2"/>
  <c r="E355" i="2"/>
  <c r="N355" i="2" s="1"/>
  <c r="F355" i="2"/>
  <c r="G355" i="2"/>
  <c r="H355" i="2"/>
  <c r="I355" i="2"/>
  <c r="J355" i="2"/>
  <c r="K355" i="2"/>
  <c r="L355" i="2"/>
  <c r="M355" i="2"/>
  <c r="O355" i="2"/>
  <c r="P355" i="2"/>
  <c r="E356" i="2"/>
  <c r="N356" i="2" s="1"/>
  <c r="F356" i="2"/>
  <c r="G356" i="2"/>
  <c r="H356" i="2"/>
  <c r="I356" i="2"/>
  <c r="J356" i="2"/>
  <c r="K356" i="2"/>
  <c r="L356" i="2"/>
  <c r="M356" i="2"/>
  <c r="O356" i="2"/>
  <c r="P356" i="2"/>
  <c r="E357" i="2"/>
  <c r="N357" i="2" s="1"/>
  <c r="F357" i="2"/>
  <c r="G357" i="2"/>
  <c r="H357" i="2"/>
  <c r="I357" i="2"/>
  <c r="J357" i="2"/>
  <c r="K357" i="2"/>
  <c r="L357" i="2"/>
  <c r="M357" i="2"/>
  <c r="O357" i="2"/>
  <c r="P357" i="2"/>
  <c r="E358" i="2"/>
  <c r="N358" i="2" s="1"/>
  <c r="F358" i="2"/>
  <c r="G358" i="2"/>
  <c r="H358" i="2"/>
  <c r="I358" i="2"/>
  <c r="J358" i="2"/>
  <c r="K358" i="2"/>
  <c r="L358" i="2"/>
  <c r="M358" i="2"/>
  <c r="O358" i="2"/>
  <c r="P358" i="2"/>
  <c r="E359" i="2"/>
  <c r="N359" i="2" s="1"/>
  <c r="F359" i="2"/>
  <c r="G359" i="2"/>
  <c r="H359" i="2"/>
  <c r="I359" i="2"/>
  <c r="J359" i="2"/>
  <c r="K359" i="2"/>
  <c r="L359" i="2"/>
  <c r="M359" i="2"/>
  <c r="O359" i="2"/>
  <c r="P359" i="2"/>
  <c r="E360" i="2"/>
  <c r="N360" i="2" s="1"/>
  <c r="F360" i="2"/>
  <c r="G360" i="2"/>
  <c r="P360" i="2" s="1"/>
  <c r="H360" i="2"/>
  <c r="I360" i="2"/>
  <c r="J360" i="2"/>
  <c r="K360" i="2"/>
  <c r="L360" i="2"/>
  <c r="M360" i="2"/>
  <c r="O360" i="2"/>
  <c r="E361" i="2"/>
  <c r="F361" i="2"/>
  <c r="O361" i="2" s="1"/>
  <c r="G361" i="2"/>
  <c r="H361" i="2"/>
  <c r="I361" i="2"/>
  <c r="J361" i="2"/>
  <c r="K361" i="2"/>
  <c r="L361" i="2"/>
  <c r="M361" i="2"/>
  <c r="N361" i="2"/>
  <c r="P361" i="2"/>
  <c r="E362" i="2"/>
  <c r="F362" i="2"/>
  <c r="O362" i="2" s="1"/>
  <c r="G362" i="2"/>
  <c r="H362" i="2"/>
  <c r="I362" i="2"/>
  <c r="J362" i="2"/>
  <c r="K362" i="2"/>
  <c r="L362" i="2"/>
  <c r="M362" i="2"/>
  <c r="N362" i="2"/>
  <c r="P362" i="2"/>
  <c r="E363" i="2"/>
  <c r="F363" i="2"/>
  <c r="O363" i="2" s="1"/>
  <c r="G363" i="2"/>
  <c r="H363" i="2"/>
  <c r="I363" i="2"/>
  <c r="J363" i="2"/>
  <c r="K363" i="2"/>
  <c r="L363" i="2"/>
  <c r="M363" i="2"/>
  <c r="N363" i="2"/>
  <c r="P363" i="2"/>
  <c r="E364" i="2"/>
  <c r="F364" i="2"/>
  <c r="O364" i="2" s="1"/>
  <c r="G364" i="2"/>
  <c r="H364" i="2"/>
  <c r="I364" i="2"/>
  <c r="J364" i="2"/>
  <c r="K364" i="2"/>
  <c r="L364" i="2"/>
  <c r="M364" i="2"/>
  <c r="N364" i="2"/>
  <c r="P364" i="2"/>
  <c r="E365" i="2"/>
  <c r="F365" i="2"/>
  <c r="O365" i="2" s="1"/>
  <c r="G365" i="2"/>
  <c r="H365" i="2"/>
  <c r="I365" i="2"/>
  <c r="J365" i="2"/>
  <c r="K365" i="2"/>
  <c r="L365" i="2"/>
  <c r="M365" i="2"/>
  <c r="N365" i="2"/>
  <c r="P365" i="2"/>
  <c r="E366" i="2"/>
  <c r="F366" i="2"/>
  <c r="O366" i="2" s="1"/>
  <c r="G366" i="2"/>
  <c r="H366" i="2"/>
  <c r="I366" i="2"/>
  <c r="J366" i="2"/>
  <c r="K366" i="2"/>
  <c r="L366" i="2"/>
  <c r="M366" i="2"/>
  <c r="N366" i="2"/>
  <c r="P366" i="2"/>
  <c r="E367" i="2"/>
  <c r="F367" i="2"/>
  <c r="O367" i="2" s="1"/>
  <c r="G367" i="2"/>
  <c r="H367" i="2"/>
  <c r="I367" i="2"/>
  <c r="J367" i="2"/>
  <c r="K367" i="2"/>
  <c r="L367" i="2"/>
  <c r="M367" i="2"/>
  <c r="N367" i="2"/>
  <c r="P367" i="2"/>
  <c r="E368" i="2"/>
  <c r="F368" i="2"/>
  <c r="O368" i="2" s="1"/>
  <c r="G368" i="2"/>
  <c r="H368" i="2"/>
  <c r="I368" i="2"/>
  <c r="J368" i="2"/>
  <c r="K368" i="2"/>
  <c r="L368" i="2"/>
  <c r="M368" i="2"/>
  <c r="N368" i="2"/>
  <c r="P368" i="2"/>
  <c r="E369" i="2"/>
  <c r="F369" i="2"/>
  <c r="O369" i="2" s="1"/>
  <c r="G369" i="2"/>
  <c r="H369" i="2"/>
  <c r="I369" i="2"/>
  <c r="J369" i="2"/>
  <c r="K369" i="2"/>
  <c r="L369" i="2"/>
  <c r="M369" i="2"/>
  <c r="N369" i="2"/>
  <c r="P369" i="2"/>
  <c r="E370" i="2"/>
  <c r="F370" i="2"/>
  <c r="O370" i="2" s="1"/>
  <c r="G370" i="2"/>
  <c r="H370" i="2"/>
  <c r="I370" i="2"/>
  <c r="J370" i="2"/>
  <c r="K370" i="2"/>
  <c r="L370" i="2"/>
  <c r="M370" i="2"/>
  <c r="N370" i="2"/>
  <c r="P370" i="2"/>
  <c r="E371" i="2"/>
  <c r="F371" i="2"/>
  <c r="O371" i="2" s="1"/>
  <c r="G371" i="2"/>
  <c r="H371" i="2"/>
  <c r="I371" i="2"/>
  <c r="J371" i="2"/>
  <c r="K371" i="2"/>
  <c r="L371" i="2"/>
  <c r="M371" i="2"/>
  <c r="N371" i="2"/>
  <c r="P371" i="2"/>
  <c r="E372" i="2"/>
  <c r="F372" i="2"/>
  <c r="O372" i="2" s="1"/>
  <c r="G372" i="2"/>
  <c r="H372" i="2"/>
  <c r="I372" i="2"/>
  <c r="J372" i="2"/>
  <c r="K372" i="2"/>
  <c r="L372" i="2"/>
  <c r="M372" i="2"/>
  <c r="N372" i="2"/>
  <c r="P372" i="2"/>
  <c r="E373" i="2"/>
  <c r="F373" i="2"/>
  <c r="O373" i="2" s="1"/>
  <c r="G373" i="2"/>
  <c r="H373" i="2"/>
  <c r="I373" i="2"/>
  <c r="J373" i="2"/>
  <c r="K373" i="2"/>
  <c r="L373" i="2"/>
  <c r="M373" i="2"/>
  <c r="N373" i="2"/>
  <c r="P373" i="2"/>
  <c r="E374" i="2"/>
  <c r="F374" i="2"/>
  <c r="O374" i="2" s="1"/>
  <c r="G374" i="2"/>
  <c r="H374" i="2"/>
  <c r="I374" i="2"/>
  <c r="J374" i="2"/>
  <c r="K374" i="2"/>
  <c r="L374" i="2"/>
  <c r="M374" i="2"/>
  <c r="N374" i="2"/>
  <c r="P374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AB350" i="2" l="1"/>
  <c r="AA347" i="2"/>
  <c r="AC345" i="2"/>
  <c r="AB342" i="2"/>
  <c r="AA339" i="2"/>
  <c r="AC337" i="2"/>
  <c r="AB334" i="2"/>
  <c r="AA331" i="2"/>
  <c r="AC329" i="2"/>
  <c r="AB326" i="2"/>
  <c r="AA323" i="2"/>
  <c r="AC321" i="2"/>
  <c r="AB318" i="2"/>
  <c r="AA315" i="2"/>
  <c r="AC313" i="2"/>
  <c r="AB310" i="2"/>
  <c r="AA307" i="2"/>
  <c r="AC305" i="2"/>
  <c r="AB302" i="2"/>
  <c r="AA299" i="2"/>
  <c r="AC297" i="2"/>
  <c r="AB294" i="2"/>
  <c r="AA291" i="2"/>
  <c r="AC289" i="2"/>
  <c r="AB286" i="2"/>
  <c r="AA283" i="2"/>
  <c r="AC281" i="2"/>
  <c r="AB278" i="2"/>
  <c r="AA275" i="2"/>
  <c r="AC273" i="2"/>
  <c r="AB270" i="2"/>
  <c r="AA267" i="2"/>
  <c r="AC265" i="2"/>
  <c r="AB262" i="2"/>
  <c r="AA259" i="2"/>
  <c r="AC257" i="2"/>
  <c r="AB254" i="2"/>
  <c r="AA251" i="2"/>
  <c r="AC249" i="2"/>
  <c r="AB246" i="2"/>
  <c r="AA243" i="2"/>
  <c r="AC241" i="2"/>
  <c r="AB238" i="2"/>
  <c r="AA235" i="2"/>
  <c r="AC233" i="2"/>
  <c r="AB230" i="2"/>
  <c r="AA227" i="2"/>
  <c r="AC225" i="2"/>
  <c r="AB222" i="2"/>
  <c r="AA219" i="2"/>
  <c r="AC217" i="2"/>
  <c r="AB214" i="2"/>
  <c r="AA211" i="2"/>
  <c r="AC209" i="2"/>
  <c r="AB206" i="2"/>
  <c r="AA203" i="2"/>
  <c r="AC201" i="2"/>
  <c r="AB198" i="2"/>
  <c r="AA195" i="2"/>
  <c r="AC193" i="2"/>
  <c r="AB190" i="2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D656" i="8"/>
  <c r="E656" i="8"/>
  <c r="F656" i="8"/>
  <c r="G656" i="8"/>
  <c r="H656" i="8"/>
  <c r="I656" i="8"/>
  <c r="D657" i="8"/>
  <c r="E657" i="8"/>
  <c r="F657" i="8"/>
  <c r="G657" i="8"/>
  <c r="H657" i="8"/>
  <c r="I657" i="8"/>
  <c r="D658" i="8"/>
  <c r="E658" i="8"/>
  <c r="F658" i="8"/>
  <c r="G658" i="8"/>
  <c r="H658" i="8"/>
  <c r="I658" i="8"/>
  <c r="D659" i="8"/>
  <c r="E659" i="8"/>
  <c r="F659" i="8"/>
  <c r="G659" i="8"/>
  <c r="H659" i="8"/>
  <c r="I659" i="8"/>
  <c r="D660" i="8"/>
  <c r="E660" i="8"/>
  <c r="F660" i="8"/>
  <c r="G660" i="8"/>
  <c r="H660" i="8"/>
  <c r="I660" i="8"/>
  <c r="D661" i="8"/>
  <c r="E661" i="8"/>
  <c r="F661" i="8"/>
  <c r="G661" i="8"/>
  <c r="H661" i="8"/>
  <c r="I661" i="8"/>
  <c r="D662" i="8"/>
  <c r="E662" i="8"/>
  <c r="F662" i="8"/>
  <c r="G662" i="8"/>
  <c r="H662" i="8"/>
  <c r="I662" i="8"/>
  <c r="D663" i="8"/>
  <c r="E663" i="8"/>
  <c r="F663" i="8"/>
  <c r="G663" i="8"/>
  <c r="H663" i="8"/>
  <c r="I663" i="8"/>
  <c r="D664" i="8"/>
  <c r="E664" i="8"/>
  <c r="F664" i="8"/>
  <c r="G664" i="8"/>
  <c r="H664" i="8"/>
  <c r="I664" i="8"/>
  <c r="D665" i="8"/>
  <c r="E665" i="8"/>
  <c r="F665" i="8"/>
  <c r="G665" i="8"/>
  <c r="H665" i="8"/>
  <c r="I665" i="8"/>
  <c r="D666" i="8"/>
  <c r="E666" i="8"/>
  <c r="F666" i="8"/>
  <c r="G666" i="8"/>
  <c r="H666" i="8"/>
  <c r="I666" i="8"/>
  <c r="D667" i="8"/>
  <c r="E667" i="8"/>
  <c r="F667" i="8"/>
  <c r="G667" i="8"/>
  <c r="H667" i="8"/>
  <c r="I667" i="8"/>
  <c r="D668" i="8"/>
  <c r="E668" i="8"/>
  <c r="F668" i="8"/>
  <c r="G668" i="8"/>
  <c r="H668" i="8"/>
  <c r="I668" i="8"/>
  <c r="D669" i="8"/>
  <c r="E669" i="8"/>
  <c r="F669" i="8"/>
  <c r="G669" i="8"/>
  <c r="H669" i="8"/>
  <c r="I669" i="8"/>
  <c r="D670" i="8"/>
  <c r="E670" i="8"/>
  <c r="F670" i="8"/>
  <c r="G670" i="8"/>
  <c r="H670" i="8"/>
  <c r="I670" i="8"/>
  <c r="D671" i="8"/>
  <c r="E671" i="8"/>
  <c r="F671" i="8"/>
  <c r="G671" i="8"/>
  <c r="H671" i="8"/>
  <c r="I671" i="8"/>
  <c r="D672" i="8"/>
  <c r="E672" i="8"/>
  <c r="F672" i="8"/>
  <c r="G672" i="8"/>
  <c r="H672" i="8"/>
  <c r="I672" i="8"/>
  <c r="D673" i="8"/>
  <c r="E673" i="8"/>
  <c r="F673" i="8"/>
  <c r="G673" i="8"/>
  <c r="H673" i="8"/>
  <c r="I673" i="8"/>
  <c r="D674" i="8"/>
  <c r="E674" i="8"/>
  <c r="F674" i="8"/>
  <c r="G674" i="8"/>
  <c r="H674" i="8"/>
  <c r="I674" i="8"/>
  <c r="D675" i="8"/>
  <c r="E675" i="8"/>
  <c r="F675" i="8"/>
  <c r="G675" i="8"/>
  <c r="H675" i="8"/>
  <c r="I675" i="8"/>
  <c r="D676" i="8"/>
  <c r="E676" i="8"/>
  <c r="F676" i="8"/>
  <c r="G676" i="8"/>
  <c r="H676" i="8"/>
  <c r="I676" i="8"/>
  <c r="D677" i="8"/>
  <c r="E677" i="8"/>
  <c r="F677" i="8"/>
  <c r="G677" i="8"/>
  <c r="H677" i="8"/>
  <c r="I677" i="8"/>
  <c r="D678" i="8"/>
  <c r="E678" i="8"/>
  <c r="F678" i="8"/>
  <c r="G678" i="8"/>
  <c r="H678" i="8"/>
  <c r="I678" i="8"/>
  <c r="D679" i="8"/>
  <c r="E679" i="8"/>
  <c r="F679" i="8"/>
  <c r="G679" i="8"/>
  <c r="H679" i="8"/>
  <c r="I679" i="8"/>
  <c r="D680" i="8"/>
  <c r="E680" i="8"/>
  <c r="F680" i="8"/>
  <c r="G680" i="8"/>
  <c r="H680" i="8"/>
  <c r="I680" i="8"/>
  <c r="D681" i="8"/>
  <c r="E681" i="8"/>
  <c r="F681" i="8"/>
  <c r="G681" i="8"/>
  <c r="H681" i="8"/>
  <c r="I681" i="8"/>
  <c r="D682" i="8"/>
  <c r="E682" i="8"/>
  <c r="F682" i="8"/>
  <c r="G682" i="8"/>
  <c r="H682" i="8"/>
  <c r="I682" i="8"/>
  <c r="D683" i="8"/>
  <c r="E683" i="8"/>
  <c r="F683" i="8"/>
  <c r="G683" i="8"/>
  <c r="H683" i="8"/>
  <c r="I683" i="8"/>
  <c r="D684" i="8"/>
  <c r="E684" i="8"/>
  <c r="F684" i="8"/>
  <c r="G684" i="8"/>
  <c r="H684" i="8"/>
  <c r="I684" i="8"/>
  <c r="D685" i="8"/>
  <c r="E685" i="8"/>
  <c r="F685" i="8"/>
  <c r="G685" i="8"/>
  <c r="H685" i="8"/>
  <c r="I685" i="8"/>
  <c r="D686" i="8"/>
  <c r="E686" i="8"/>
  <c r="F686" i="8"/>
  <c r="G686" i="8"/>
  <c r="H686" i="8"/>
  <c r="I686" i="8"/>
  <c r="D687" i="8"/>
  <c r="E687" i="8"/>
  <c r="F687" i="8"/>
  <c r="G687" i="8"/>
  <c r="H687" i="8"/>
  <c r="I687" i="8"/>
  <c r="D688" i="8"/>
  <c r="E688" i="8"/>
  <c r="F688" i="8"/>
  <c r="G688" i="8"/>
  <c r="H688" i="8"/>
  <c r="I688" i="8"/>
  <c r="D689" i="8"/>
  <c r="E689" i="8"/>
  <c r="F689" i="8"/>
  <c r="G689" i="8"/>
  <c r="H689" i="8"/>
  <c r="I689" i="8"/>
  <c r="D690" i="8"/>
  <c r="E690" i="8"/>
  <c r="F690" i="8"/>
  <c r="G690" i="8"/>
  <c r="H690" i="8"/>
  <c r="I690" i="8"/>
  <c r="D691" i="8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O4" i="8" l="1"/>
  <c r="P4" i="8"/>
  <c r="Q4" i="8"/>
  <c r="S4" i="8" s="1"/>
  <c r="R4" i="8"/>
  <c r="T4" i="8" s="1"/>
  <c r="O5" i="8"/>
  <c r="S5" i="8" s="1"/>
  <c r="P5" i="8"/>
  <c r="Q5" i="8"/>
  <c r="R5" i="8"/>
  <c r="T5" i="8"/>
  <c r="C4" i="8"/>
  <c r="C5" i="8"/>
  <c r="C3" i="8" l="1"/>
  <c r="O3" i="8"/>
  <c r="P3" i="8"/>
  <c r="T3" i="8" s="1"/>
  <c r="Q3" i="8"/>
  <c r="S3" i="8" s="1"/>
  <c r="R3" i="8"/>
  <c r="D186" i="2" l="1"/>
  <c r="C5" i="12" l="1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AB186" i="2" s="1"/>
  <c r="W186" i="2"/>
  <c r="X186" i="2"/>
  <c r="AA186" i="2" s="1"/>
  <c r="Y186" i="2"/>
  <c r="Z186" i="2"/>
  <c r="AC186" i="2" s="1"/>
  <c r="D997" i="2"/>
  <c r="U180" i="2"/>
  <c r="V180" i="2"/>
  <c r="W180" i="2"/>
  <c r="X180" i="2"/>
  <c r="Y180" i="2"/>
  <c r="AB180" i="2" s="1"/>
  <c r="Z180" i="2"/>
  <c r="U181" i="2"/>
  <c r="AA181" i="2" s="1"/>
  <c r="V181" i="2"/>
  <c r="W181" i="2"/>
  <c r="AC181" i="2" s="1"/>
  <c r="X181" i="2"/>
  <c r="Y181" i="2"/>
  <c r="AB181" i="2" s="1"/>
  <c r="Z181" i="2"/>
  <c r="U182" i="2"/>
  <c r="AA182" i="2" s="1"/>
  <c r="V182" i="2"/>
  <c r="W182" i="2"/>
  <c r="X182" i="2"/>
  <c r="Y182" i="2"/>
  <c r="Z182" i="2"/>
  <c r="U183" i="2"/>
  <c r="AA183" i="2" s="1"/>
  <c r="V183" i="2"/>
  <c r="W183" i="2"/>
  <c r="X183" i="2"/>
  <c r="Y183" i="2"/>
  <c r="AB183" i="2" s="1"/>
  <c r="Z183" i="2"/>
  <c r="U184" i="2"/>
  <c r="V184" i="2"/>
  <c r="W184" i="2"/>
  <c r="X184" i="2"/>
  <c r="Y184" i="2"/>
  <c r="AB184" i="2" s="1"/>
  <c r="Z184" i="2"/>
  <c r="U185" i="2"/>
  <c r="AA185" i="2" s="1"/>
  <c r="V185" i="2"/>
  <c r="W185" i="2"/>
  <c r="AC185" i="2" s="1"/>
  <c r="X185" i="2"/>
  <c r="Y185" i="2"/>
  <c r="Z185" i="2"/>
  <c r="U171" i="2"/>
  <c r="V171" i="2"/>
  <c r="W171" i="2"/>
  <c r="X171" i="2"/>
  <c r="Y171" i="2"/>
  <c r="Z171" i="2"/>
  <c r="U172" i="2"/>
  <c r="AA172" i="2" s="1"/>
  <c r="V172" i="2"/>
  <c r="W172" i="2"/>
  <c r="AC172" i="2" s="1"/>
  <c r="X172" i="2"/>
  <c r="Y172" i="2"/>
  <c r="Z172" i="2"/>
  <c r="U173" i="2"/>
  <c r="AA173" i="2" s="1"/>
  <c r="V173" i="2"/>
  <c r="W173" i="2"/>
  <c r="AC173" i="2" s="1"/>
  <c r="X173" i="2"/>
  <c r="Y173" i="2"/>
  <c r="Z173" i="2"/>
  <c r="U174" i="2"/>
  <c r="AA174" i="2" s="1"/>
  <c r="V174" i="2"/>
  <c r="W174" i="2"/>
  <c r="AC174" i="2" s="1"/>
  <c r="X174" i="2"/>
  <c r="Y174" i="2"/>
  <c r="Z174" i="2"/>
  <c r="U175" i="2"/>
  <c r="AA175" i="2" s="1"/>
  <c r="V175" i="2"/>
  <c r="W175" i="2"/>
  <c r="AC175" i="2" s="1"/>
  <c r="X175" i="2"/>
  <c r="Y175" i="2"/>
  <c r="Z175" i="2"/>
  <c r="U176" i="2"/>
  <c r="V176" i="2"/>
  <c r="W176" i="2"/>
  <c r="X176" i="2"/>
  <c r="Y176" i="2"/>
  <c r="AB176" i="2" s="1"/>
  <c r="Z176" i="2"/>
  <c r="U177" i="2"/>
  <c r="V177" i="2"/>
  <c r="W177" i="2"/>
  <c r="AC177" i="2" s="1"/>
  <c r="X177" i="2"/>
  <c r="Y177" i="2"/>
  <c r="Z177" i="2"/>
  <c r="U178" i="2"/>
  <c r="AA178" i="2" s="1"/>
  <c r="V178" i="2"/>
  <c r="W178" i="2"/>
  <c r="X178" i="2"/>
  <c r="Y178" i="2"/>
  <c r="Z178" i="2"/>
  <c r="U179" i="2"/>
  <c r="V179" i="2"/>
  <c r="W179" i="2"/>
  <c r="X179" i="2"/>
  <c r="Y179" i="2"/>
  <c r="AB179" i="2" s="1"/>
  <c r="Z179" i="2"/>
  <c r="Z170" i="2"/>
  <c r="AC170" i="2" s="1"/>
  <c r="Y170" i="2"/>
  <c r="X170" i="2"/>
  <c r="W170" i="2"/>
  <c r="V170" i="2"/>
  <c r="U170" i="2"/>
  <c r="AA176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E400" i="11" s="1"/>
  <c r="A400" i="11"/>
  <c r="C400" i="11" s="1"/>
  <c r="F400" i="11" s="1"/>
  <c r="B401" i="11"/>
  <c r="D401" i="11" s="1"/>
  <c r="A401" i="11"/>
  <c r="C401" i="11" s="1"/>
  <c r="B402" i="11"/>
  <c r="D402" i="11" s="1"/>
  <c r="A402" i="11"/>
  <c r="C402" i="11"/>
  <c r="B403" i="11"/>
  <c r="D403" i="11"/>
  <c r="A403" i="11"/>
  <c r="B404" i="11"/>
  <c r="A404" i="11"/>
  <c r="C404" i="11" s="1"/>
  <c r="B405" i="11"/>
  <c r="D405" i="11" s="1"/>
  <c r="A405" i="11"/>
  <c r="C405" i="11"/>
  <c r="B406" i="11"/>
  <c r="D406" i="11" s="1"/>
  <c r="A406" i="11"/>
  <c r="B407" i="11"/>
  <c r="D407" i="11" s="1"/>
  <c r="A407" i="11"/>
  <c r="B408" i="11"/>
  <c r="D408" i="11"/>
  <c r="F408" i="11" s="1"/>
  <c r="A408" i="11"/>
  <c r="C408" i="11" s="1"/>
  <c r="B409" i="11"/>
  <c r="D409" i="11" s="1"/>
  <c r="A409" i="11"/>
  <c r="C409" i="11" s="1"/>
  <c r="B410" i="11"/>
  <c r="D410" i="11" s="1"/>
  <c r="A410" i="11"/>
  <c r="C410" i="1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/>
  <c r="A212" i="11"/>
  <c r="C212" i="11" s="1"/>
  <c r="B212" i="11"/>
  <c r="D212" i="11" s="1"/>
  <c r="H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H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H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F224" i="11" s="1"/>
  <c r="A225" i="11"/>
  <c r="C225" i="11" s="1"/>
  <c r="B225" i="11"/>
  <c r="D225" i="11" s="1"/>
  <c r="F225" i="11" s="1"/>
  <c r="A226" i="11"/>
  <c r="C226" i="11" s="1"/>
  <c r="B226" i="11"/>
  <c r="D226" i="11" s="1"/>
  <c r="H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F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F234" i="11" s="1"/>
  <c r="B234" i="11"/>
  <c r="D234" i="11" s="1"/>
  <c r="A235" i="11"/>
  <c r="C235" i="11" s="1"/>
  <c r="B235" i="11"/>
  <c r="D235" i="11" s="1"/>
  <c r="A236" i="11"/>
  <c r="C236" i="11" s="1"/>
  <c r="H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H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E247" i="11" s="1"/>
  <c r="A248" i="11"/>
  <c r="C248" i="11" s="1"/>
  <c r="B248" i="11"/>
  <c r="D248" i="11" s="1"/>
  <c r="A249" i="11"/>
  <c r="C249" i="11" s="1"/>
  <c r="B249" i="11"/>
  <c r="D249" i="11" s="1"/>
  <c r="F249" i="11" s="1"/>
  <c r="A250" i="11"/>
  <c r="C250" i="11" s="1"/>
  <c r="B250" i="11"/>
  <c r="D250" i="11" s="1"/>
  <c r="H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H254" i="11" s="1"/>
  <c r="B254" i="11"/>
  <c r="D254" i="11" s="1"/>
  <c r="A255" i="11"/>
  <c r="C255" i="11" s="1"/>
  <c r="B255" i="11"/>
  <c r="D255" i="11" s="1"/>
  <c r="E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H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H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H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H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F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F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/>
  <c r="A431" i="11"/>
  <c r="C431" i="11" s="1"/>
  <c r="B431" i="11"/>
  <c r="D431" i="11" s="1"/>
  <c r="A432" i="11"/>
  <c r="C432" i="11" s="1"/>
  <c r="B432" i="11"/>
  <c r="D432" i="11"/>
  <c r="A433" i="11"/>
  <c r="C433" i="11" s="1"/>
  <c r="B433" i="11"/>
  <c r="D433" i="11" s="1"/>
  <c r="A434" i="11"/>
  <c r="B434" i="11"/>
  <c r="D434" i="11" s="1"/>
  <c r="A435" i="11"/>
  <c r="C435" i="11" s="1"/>
  <c r="B435" i="11"/>
  <c r="D435" i="11"/>
  <c r="A436" i="11"/>
  <c r="C436" i="11" s="1"/>
  <c r="B436" i="11"/>
  <c r="D436" i="11" s="1"/>
  <c r="A437" i="11"/>
  <c r="C437" i="11" s="1"/>
  <c r="B437" i="11"/>
  <c r="D437" i="11" s="1"/>
  <c r="A438" i="11"/>
  <c r="B438" i="11"/>
  <c r="D438" i="1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/>
  <c r="A455" i="11"/>
  <c r="C455" i="11" s="1"/>
  <c r="B455" i="11"/>
  <c r="D455" i="11"/>
  <c r="A456" i="11"/>
  <c r="C456" i="11" s="1"/>
  <c r="B456" i="11"/>
  <c r="D456" i="11" s="1"/>
  <c r="E456" i="11" s="1"/>
  <c r="A457" i="11"/>
  <c r="C457" i="11" s="1"/>
  <c r="B457" i="11"/>
  <c r="D457" i="11" s="1"/>
  <c r="A458" i="11"/>
  <c r="B458" i="11"/>
  <c r="D458" i="11"/>
  <c r="A459" i="11"/>
  <c r="C459" i="11" s="1"/>
  <c r="B459" i="11"/>
  <c r="D459" i="11"/>
  <c r="A460" i="11"/>
  <c r="C460" i="11" s="1"/>
  <c r="B460" i="11"/>
  <c r="D460" i="11" s="1"/>
  <c r="A461" i="11"/>
  <c r="C461" i="11" s="1"/>
  <c r="B461" i="11"/>
  <c r="D461" i="11" s="1"/>
  <c r="A462" i="11"/>
  <c r="B462" i="11"/>
  <c r="D462" i="11"/>
  <c r="A463" i="11"/>
  <c r="C463" i="11" s="1"/>
  <c r="B463" i="11"/>
  <c r="D463" i="11"/>
  <c r="A464" i="11"/>
  <c r="C464" i="11" s="1"/>
  <c r="B464" i="11"/>
  <c r="D464" i="11"/>
  <c r="A465" i="11"/>
  <c r="C465" i="11" s="1"/>
  <c r="B465" i="11"/>
  <c r="D465" i="11" s="1"/>
  <c r="A466" i="11"/>
  <c r="B466" i="11"/>
  <c r="D466" i="11"/>
  <c r="A467" i="11"/>
  <c r="C467" i="11" s="1"/>
  <c r="B467" i="11"/>
  <c r="D467" i="11"/>
  <c r="A468" i="11"/>
  <c r="C468" i="11" s="1"/>
  <c r="B468" i="11"/>
  <c r="D468" i="11"/>
  <c r="A469" i="11"/>
  <c r="C469" i="11" s="1"/>
  <c r="B469" i="11"/>
  <c r="D469" i="11" s="1"/>
  <c r="A470" i="11"/>
  <c r="B470" i="11"/>
  <c r="D470" i="11"/>
  <c r="A471" i="11"/>
  <c r="C471" i="11" s="1"/>
  <c r="B471" i="11"/>
  <c r="D471" i="11"/>
  <c r="A472" i="11"/>
  <c r="C472" i="11" s="1"/>
  <c r="B472" i="11"/>
  <c r="D472" i="11"/>
  <c r="A473" i="11"/>
  <c r="C473" i="11" s="1"/>
  <c r="B473" i="11"/>
  <c r="D473" i="11" s="1"/>
  <c r="A474" i="11"/>
  <c r="B474" i="11"/>
  <c r="D474" i="11"/>
  <c r="A475" i="11"/>
  <c r="C475" i="11" s="1"/>
  <c r="B475" i="11"/>
  <c r="D475" i="1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/>
  <c r="A479" i="11"/>
  <c r="C479" i="11" s="1"/>
  <c r="B479" i="11"/>
  <c r="D479" i="11"/>
  <c r="A480" i="11"/>
  <c r="C480" i="11" s="1"/>
  <c r="B480" i="11"/>
  <c r="D480" i="11" s="1"/>
  <c r="H480" i="11" s="1"/>
  <c r="A481" i="11"/>
  <c r="C481" i="11" s="1"/>
  <c r="B481" i="11"/>
  <c r="D481" i="11" s="1"/>
  <c r="A482" i="11"/>
  <c r="C482" i="11" s="1"/>
  <c r="B482" i="11"/>
  <c r="D482" i="11"/>
  <c r="E482" i="11" s="1"/>
  <c r="A483" i="11"/>
  <c r="C483" i="11" s="1"/>
  <c r="B483" i="11"/>
  <c r="D483" i="11"/>
  <c r="A484" i="11"/>
  <c r="C484" i="11" s="1"/>
  <c r="B484" i="11"/>
  <c r="D484" i="11" s="1"/>
  <c r="A485" i="11"/>
  <c r="C485" i="11" s="1"/>
  <c r="B485" i="11"/>
  <c r="D485" i="11" s="1"/>
  <c r="A486" i="11"/>
  <c r="B486" i="11"/>
  <c r="D486" i="11"/>
  <c r="A487" i="11"/>
  <c r="C487" i="11" s="1"/>
  <c r="B487" i="11"/>
  <c r="D487" i="11"/>
  <c r="A488" i="11"/>
  <c r="C488" i="11" s="1"/>
  <c r="B488" i="11"/>
  <c r="D488" i="11" s="1"/>
  <c r="A489" i="11"/>
  <c r="C489" i="11" s="1"/>
  <c r="B489" i="11"/>
  <c r="D489" i="11" s="1"/>
  <c r="A490" i="11"/>
  <c r="B490" i="11"/>
  <c r="D490" i="11"/>
  <c r="A491" i="11"/>
  <c r="C491" i="11" s="1"/>
  <c r="B491" i="11"/>
  <c r="D491" i="11"/>
  <c r="A492" i="11"/>
  <c r="C492" i="11" s="1"/>
  <c r="E492" i="11" s="1"/>
  <c r="B492" i="11"/>
  <c r="D492" i="11" s="1"/>
  <c r="A493" i="11"/>
  <c r="C493" i="11" s="1"/>
  <c r="B493" i="11"/>
  <c r="D493" i="11" s="1"/>
  <c r="A494" i="11"/>
  <c r="B494" i="11"/>
  <c r="D494" i="11"/>
  <c r="A495" i="11"/>
  <c r="C495" i="11" s="1"/>
  <c r="B495" i="11"/>
  <c r="D495" i="11"/>
  <c r="A496" i="11"/>
  <c r="C496" i="11" s="1"/>
  <c r="B496" i="11"/>
  <c r="D496" i="11" s="1"/>
  <c r="A497" i="11"/>
  <c r="C497" i="11" s="1"/>
  <c r="B497" i="11"/>
  <c r="D497" i="11" s="1"/>
  <c r="A498" i="11"/>
  <c r="B498" i="11"/>
  <c r="D498" i="11"/>
  <c r="A499" i="11"/>
  <c r="C499" i="11" s="1"/>
  <c r="B499" i="11"/>
  <c r="D499" i="11"/>
  <c r="A500" i="11"/>
  <c r="C500" i="11" s="1"/>
  <c r="H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H504" i="11" s="1"/>
  <c r="B504" i="11"/>
  <c r="D504" i="11" s="1"/>
  <c r="A505" i="11"/>
  <c r="C505" i="11" s="1"/>
  <c r="B505" i="11"/>
  <c r="D505" i="11" s="1"/>
  <c r="A506" i="11"/>
  <c r="C506" i="11" s="1"/>
  <c r="B506" i="11"/>
  <c r="D506" i="11"/>
  <c r="E506" i="11" s="1"/>
  <c r="A507" i="11"/>
  <c r="C507" i="11" s="1"/>
  <c r="B507" i="11"/>
  <c r="D507" i="1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/>
  <c r="F511" i="11" s="1"/>
  <c r="A512" i="11"/>
  <c r="B512" i="11"/>
  <c r="D512" i="11"/>
  <c r="A513" i="11"/>
  <c r="C513" i="11" s="1"/>
  <c r="B513" i="11"/>
  <c r="D513" i="11" s="1"/>
  <c r="A514" i="11"/>
  <c r="C514" i="11" s="1"/>
  <c r="F514" i="11" s="1"/>
  <c r="B514" i="11"/>
  <c r="D514" i="11" s="1"/>
  <c r="A515" i="11"/>
  <c r="C515" i="11" s="1"/>
  <c r="B515" i="11"/>
  <c r="D515" i="11"/>
  <c r="A516" i="11"/>
  <c r="B516" i="11"/>
  <c r="D516" i="1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/>
  <c r="A521" i="11"/>
  <c r="B521" i="11"/>
  <c r="D521" i="11" s="1"/>
  <c r="A522" i="11"/>
  <c r="C522" i="11" s="1"/>
  <c r="B522" i="11"/>
  <c r="D522" i="11" s="1"/>
  <c r="A523" i="11"/>
  <c r="C523" i="11" s="1"/>
  <c r="B523" i="11"/>
  <c r="D523" i="11"/>
  <c r="A524" i="11"/>
  <c r="B524" i="11"/>
  <c r="D524" i="11"/>
  <c r="A525" i="11"/>
  <c r="B525" i="11"/>
  <c r="D525" i="11"/>
  <c r="A526" i="11"/>
  <c r="C526" i="11" s="1"/>
  <c r="B526" i="11"/>
  <c r="D526" i="11" s="1"/>
  <c r="E526" i="11" s="1"/>
  <c r="A527" i="11"/>
  <c r="C527" i="11" s="1"/>
  <c r="B527" i="11"/>
  <c r="D527" i="11"/>
  <c r="A528" i="11"/>
  <c r="B528" i="11"/>
  <c r="D528" i="11"/>
  <c r="A529" i="11"/>
  <c r="B529" i="11"/>
  <c r="D529" i="11"/>
  <c r="A530" i="11"/>
  <c r="B530" i="11"/>
  <c r="D530" i="11" s="1"/>
  <c r="A531" i="11"/>
  <c r="B531" i="11"/>
  <c r="D531" i="11" s="1"/>
  <c r="A532" i="11"/>
  <c r="C532" i="11" s="1"/>
  <c r="B532" i="11"/>
  <c r="D532" i="11"/>
  <c r="A533" i="11"/>
  <c r="B533" i="11"/>
  <c r="D533" i="11"/>
  <c r="C533" i="11"/>
  <c r="A534" i="11"/>
  <c r="B534" i="11"/>
  <c r="D534" i="11"/>
  <c r="C534" i="11"/>
  <c r="E534" i="11" s="1"/>
  <c r="A535" i="11"/>
  <c r="B535" i="11"/>
  <c r="D535" i="11"/>
  <c r="C535" i="11"/>
  <c r="A536" i="11"/>
  <c r="B536" i="11"/>
  <c r="D536" i="11"/>
  <c r="C536" i="11"/>
  <c r="A537" i="11"/>
  <c r="B537" i="11"/>
  <c r="D537" i="11"/>
  <c r="A538" i="11"/>
  <c r="C538" i="11" s="1"/>
  <c r="E538" i="11" s="1"/>
  <c r="B538" i="11"/>
  <c r="D538" i="11" s="1"/>
  <c r="A539" i="11"/>
  <c r="C539" i="11" s="1"/>
  <c r="B539" i="11"/>
  <c r="D539" i="11" s="1"/>
  <c r="A540" i="11"/>
  <c r="B540" i="11"/>
  <c r="D540" i="11"/>
  <c r="A541" i="11"/>
  <c r="B541" i="11"/>
  <c r="D541" i="11"/>
  <c r="A542" i="11"/>
  <c r="B542" i="11"/>
  <c r="D542" i="11" s="1"/>
  <c r="A543" i="11"/>
  <c r="C543" i="11" s="1"/>
  <c r="B543" i="11"/>
  <c r="D543" i="11"/>
  <c r="A544" i="11"/>
  <c r="C544" i="11" s="1"/>
  <c r="B544" i="11"/>
  <c r="D544" i="11"/>
  <c r="A545" i="11"/>
  <c r="C545" i="11" s="1"/>
  <c r="E545" i="11" s="1"/>
  <c r="B545" i="11"/>
  <c r="D545" i="11" s="1"/>
  <c r="F545" i="11" s="1"/>
  <c r="A546" i="11"/>
  <c r="C546" i="11" s="1"/>
  <c r="B546" i="11"/>
  <c r="D546" i="11" s="1"/>
  <c r="A547" i="11"/>
  <c r="C547" i="11" s="1"/>
  <c r="B547" i="11"/>
  <c r="D547" i="11"/>
  <c r="A548" i="11"/>
  <c r="C548" i="11" s="1"/>
  <c r="B548" i="11"/>
  <c r="D548" i="1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/>
  <c r="F551" i="11" s="1"/>
  <c r="A552" i="11"/>
  <c r="C552" i="11" s="1"/>
  <c r="B552" i="11"/>
  <c r="D552" i="11"/>
  <c r="A553" i="11"/>
  <c r="B553" i="11"/>
  <c r="D553" i="11" s="1"/>
  <c r="C553" i="11"/>
  <c r="A554" i="11"/>
  <c r="B554" i="11"/>
  <c r="D554" i="11" s="1"/>
  <c r="C554" i="11"/>
  <c r="E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/>
  <c r="A563" i="11"/>
  <c r="C563" i="11" s="1"/>
  <c r="E563" i="11" s="1"/>
  <c r="B563" i="11"/>
  <c r="D563" i="11" s="1"/>
  <c r="A564" i="11"/>
  <c r="C564" i="11" s="1"/>
  <c r="B564" i="11"/>
  <c r="D564" i="11" s="1"/>
  <c r="H564" i="11" s="1"/>
  <c r="A565" i="11"/>
  <c r="C565" i="11" s="1"/>
  <c r="B565" i="11"/>
  <c r="D565" i="11" s="1"/>
  <c r="A566" i="11"/>
  <c r="C566" i="11" s="1"/>
  <c r="B566" i="11"/>
  <c r="D566" i="11" s="1"/>
  <c r="E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E571" i="11" s="1"/>
  <c r="B571" i="11"/>
  <c r="D571" i="1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/>
  <c r="A576" i="11"/>
  <c r="C576" i="11" s="1"/>
  <c r="E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/>
  <c r="H581" i="11" s="1"/>
  <c r="A582" i="11"/>
  <c r="C582" i="11" s="1"/>
  <c r="B582" i="11"/>
  <c r="D582" i="11" s="1"/>
  <c r="A583" i="11"/>
  <c r="C583" i="11" s="1"/>
  <c r="B583" i="11"/>
  <c r="D583" i="11" s="1"/>
  <c r="H583" i="11" s="1"/>
  <c r="A584" i="11"/>
  <c r="C584" i="11" s="1"/>
  <c r="B584" i="11"/>
  <c r="D584" i="11" s="1"/>
  <c r="A585" i="11"/>
  <c r="C585" i="11" s="1"/>
  <c r="B585" i="11"/>
  <c r="D585" i="11" s="1"/>
  <c r="F585" i="11" s="1"/>
  <c r="I585" i="11" s="1"/>
  <c r="A586" i="11"/>
  <c r="C586" i="11" s="1"/>
  <c r="B586" i="11"/>
  <c r="D586" i="11" s="1"/>
  <c r="A587" i="11"/>
  <c r="C587" i="11" s="1"/>
  <c r="B587" i="11"/>
  <c r="D587" i="11" s="1"/>
  <c r="E587" i="11" s="1"/>
  <c r="A588" i="11"/>
  <c r="C588" i="11" s="1"/>
  <c r="B588" i="11"/>
  <c r="D588" i="11"/>
  <c r="A589" i="11"/>
  <c r="C589" i="11" s="1"/>
  <c r="F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H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/>
  <c r="A604" i="11"/>
  <c r="C604" i="11" s="1"/>
  <c r="B604" i="11"/>
  <c r="D604" i="11" s="1"/>
  <c r="A605" i="11"/>
  <c r="C605" i="11" s="1"/>
  <c r="B605" i="11"/>
  <c r="D605" i="11" s="1"/>
  <c r="E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F608" i="11" s="1"/>
  <c r="B608" i="11"/>
  <c r="D608" i="11" s="1"/>
  <c r="A609" i="11"/>
  <c r="C609" i="11" s="1"/>
  <c r="B609" i="11"/>
  <c r="D609" i="11" s="1"/>
  <c r="E609" i="11" s="1"/>
  <c r="A610" i="11"/>
  <c r="C610" i="11" s="1"/>
  <c r="B610" i="11"/>
  <c r="D610" i="11" s="1"/>
  <c r="A611" i="11"/>
  <c r="C611" i="11" s="1"/>
  <c r="B611" i="11"/>
  <c r="D611" i="11" s="1"/>
  <c r="E611" i="11" s="1"/>
  <c r="A612" i="11"/>
  <c r="C612" i="11" s="1"/>
  <c r="F612" i="11" s="1"/>
  <c r="B612" i="11"/>
  <c r="D612" i="11" s="1"/>
  <c r="A613" i="11"/>
  <c r="C613" i="11" s="1"/>
  <c r="B613" i="11"/>
  <c r="D613" i="11" s="1"/>
  <c r="F613" i="11" s="1"/>
  <c r="A614" i="11"/>
  <c r="C614" i="11" s="1"/>
  <c r="B614" i="11"/>
  <c r="D614" i="11"/>
  <c r="A615" i="11"/>
  <c r="C615" i="11" s="1"/>
  <c r="B615" i="11"/>
  <c r="D615" i="11" s="1"/>
  <c r="A616" i="11"/>
  <c r="C616" i="11" s="1"/>
  <c r="B616" i="11"/>
  <c r="D616" i="11" s="1"/>
  <c r="E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E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E622" i="11" s="1"/>
  <c r="B622" i="11"/>
  <c r="D622" i="11" s="1"/>
  <c r="A623" i="11"/>
  <c r="C623" i="11" s="1"/>
  <c r="B623" i="11"/>
  <c r="D623" i="11" s="1"/>
  <c r="A624" i="11"/>
  <c r="C624" i="11" s="1"/>
  <c r="F624" i="11" s="1"/>
  <c r="B624" i="11"/>
  <c r="D624" i="11" s="1"/>
  <c r="A625" i="11"/>
  <c r="C625" i="11" s="1"/>
  <c r="E625" i="11" s="1"/>
  <c r="B625" i="11"/>
  <c r="D625" i="11" s="1"/>
  <c r="A626" i="11"/>
  <c r="B626" i="11"/>
  <c r="D626" i="11" s="1"/>
  <c r="C626" i="11"/>
  <c r="F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E630" i="11" s="1"/>
  <c r="B630" i="11"/>
  <c r="D630" i="11" s="1"/>
  <c r="A631" i="11"/>
  <c r="C631" i="11" s="1"/>
  <c r="B631" i="11"/>
  <c r="D631" i="11" s="1"/>
  <c r="E631" i="11" s="1"/>
  <c r="A632" i="11"/>
  <c r="B632" i="11"/>
  <c r="D632" i="11" s="1"/>
  <c r="C632" i="11"/>
  <c r="A633" i="11"/>
  <c r="C633" i="11" s="1"/>
  <c r="B633" i="11"/>
  <c r="D633" i="11" s="1"/>
  <c r="A634" i="11"/>
  <c r="C634" i="11" s="1"/>
  <c r="B634" i="11"/>
  <c r="D634" i="11" s="1"/>
  <c r="A635" i="11"/>
  <c r="B635" i="11"/>
  <c r="D635" i="11" s="1"/>
  <c r="C635" i="11"/>
  <c r="E635" i="11" s="1"/>
  <c r="A636" i="11"/>
  <c r="B636" i="11"/>
  <c r="D636" i="11" s="1"/>
  <c r="C636" i="11"/>
  <c r="A637" i="11"/>
  <c r="C637" i="11" s="1"/>
  <c r="B637" i="11"/>
  <c r="D637" i="11" s="1"/>
  <c r="A638" i="11"/>
  <c r="C638" i="11" s="1"/>
  <c r="F638" i="11" s="1"/>
  <c r="B638" i="11"/>
  <c r="D638" i="11" s="1"/>
  <c r="A639" i="11"/>
  <c r="B639" i="11"/>
  <c r="D639" i="11" s="1"/>
  <c r="C639" i="11"/>
  <c r="H639" i="11" s="1"/>
  <c r="A640" i="11"/>
  <c r="C640" i="11" s="1"/>
  <c r="B640" i="11"/>
  <c r="D640" i="11" s="1"/>
  <c r="A641" i="11"/>
  <c r="C641" i="11" s="1"/>
  <c r="B641" i="11"/>
  <c r="D641" i="11" s="1"/>
  <c r="H641" i="11" s="1"/>
  <c r="A642" i="11"/>
  <c r="C642" i="11" s="1"/>
  <c r="B642" i="11"/>
  <c r="D642" i="11" s="1"/>
  <c r="A643" i="11"/>
  <c r="C643" i="11" s="1"/>
  <c r="B643" i="11"/>
  <c r="D643" i="11" s="1"/>
  <c r="H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B651" i="11"/>
  <c r="D651" i="11" s="1"/>
  <c r="C651" i="11"/>
  <c r="E651" i="11" s="1"/>
  <c r="A652" i="11"/>
  <c r="B652" i="11"/>
  <c r="D652" i="11" s="1"/>
  <c r="C652" i="11"/>
  <c r="A653" i="11"/>
  <c r="C653" i="11" s="1"/>
  <c r="B653" i="11"/>
  <c r="D653" i="11" s="1"/>
  <c r="A654" i="11"/>
  <c r="C654" i="11" s="1"/>
  <c r="B654" i="11"/>
  <c r="D654" i="11" s="1"/>
  <c r="A655" i="11"/>
  <c r="B655" i="11"/>
  <c r="D655" i="11" s="1"/>
  <c r="C655" i="11"/>
  <c r="A656" i="11"/>
  <c r="B656" i="11"/>
  <c r="D656" i="11" s="1"/>
  <c r="C656" i="11"/>
  <c r="A657" i="11"/>
  <c r="C657" i="11"/>
  <c r="B657" i="11"/>
  <c r="D657" i="11"/>
  <c r="A658" i="11"/>
  <c r="C658" i="11"/>
  <c r="B658" i="11"/>
  <c r="D658" i="11"/>
  <c r="A659" i="11"/>
  <c r="C659" i="11"/>
  <c r="B659" i="11"/>
  <c r="D659" i="11"/>
  <c r="A660" i="11"/>
  <c r="C660" i="11"/>
  <c r="B660" i="11"/>
  <c r="D660" i="11"/>
  <c r="A661" i="11"/>
  <c r="C661" i="11"/>
  <c r="B661" i="11"/>
  <c r="D661" i="11"/>
  <c r="A662" i="11"/>
  <c r="C662" i="11"/>
  <c r="B662" i="11"/>
  <c r="D662" i="1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B671" i="11"/>
  <c r="D671" i="11" s="1"/>
  <c r="C671" i="11"/>
  <c r="A672" i="11"/>
  <c r="B672" i="11"/>
  <c r="D672" i="11" s="1"/>
  <c r="E672" i="11" s="1"/>
  <c r="C672" i="11"/>
  <c r="A673" i="11"/>
  <c r="B673" i="11"/>
  <c r="D673" i="11" s="1"/>
  <c r="C673" i="11"/>
  <c r="A674" i="11"/>
  <c r="B674" i="11"/>
  <c r="D674" i="11" s="1"/>
  <c r="H674" i="11" s="1"/>
  <c r="C674" i="11"/>
  <c r="A675" i="11"/>
  <c r="C675" i="11" s="1"/>
  <c r="B675" i="11"/>
  <c r="D675" i="11" s="1"/>
  <c r="A676" i="11"/>
  <c r="B676" i="11"/>
  <c r="D676" i="11" s="1"/>
  <c r="C676" i="11"/>
  <c r="A677" i="11"/>
  <c r="B677" i="11"/>
  <c r="D677" i="11" s="1"/>
  <c r="F677" i="11" s="1"/>
  <c r="C677" i="11"/>
  <c r="A678" i="11"/>
  <c r="B678" i="11"/>
  <c r="D678" i="11" s="1"/>
  <c r="C678" i="11"/>
  <c r="A679" i="11"/>
  <c r="B679" i="11"/>
  <c r="D679" i="11" s="1"/>
  <c r="C679" i="11"/>
  <c r="A680" i="11"/>
  <c r="C680" i="11" s="1"/>
  <c r="B680" i="11"/>
  <c r="D680" i="11" s="1"/>
  <c r="A681" i="11"/>
  <c r="C681" i="11" s="1"/>
  <c r="B681" i="11"/>
  <c r="D681" i="11" s="1"/>
  <c r="A682" i="11"/>
  <c r="B682" i="11"/>
  <c r="D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F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F689" i="11" s="1"/>
  <c r="C689" i="11"/>
  <c r="A690" i="11"/>
  <c r="B690" i="11"/>
  <c r="D690" i="11" s="1"/>
  <c r="C690" i="11"/>
  <c r="A691" i="11"/>
  <c r="C691" i="11"/>
  <c r="B691" i="11"/>
  <c r="D691" i="11"/>
  <c r="A692" i="11"/>
  <c r="C692" i="11"/>
  <c r="B692" i="11"/>
  <c r="D692" i="11"/>
  <c r="A693" i="11"/>
  <c r="C693" i="11"/>
  <c r="B693" i="11"/>
  <c r="D693" i="11"/>
  <c r="A694" i="11"/>
  <c r="C694" i="11"/>
  <c r="B694" i="11"/>
  <c r="D694" i="11"/>
  <c r="A695" i="11"/>
  <c r="C695" i="11"/>
  <c r="B695" i="11"/>
  <c r="D695" i="11"/>
  <c r="A696" i="11"/>
  <c r="B696" i="11"/>
  <c r="D696" i="11" s="1"/>
  <c r="E696" i="11" s="1"/>
  <c r="C696" i="1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/>
  <c r="B700" i="11"/>
  <c r="D700" i="11"/>
  <c r="A701" i="11"/>
  <c r="C701" i="11"/>
  <c r="B701" i="11"/>
  <c r="D701" i="11"/>
  <c r="A702" i="11"/>
  <c r="C702" i="11"/>
  <c r="B702" i="11"/>
  <c r="D702" i="11"/>
  <c r="A703" i="11"/>
  <c r="C703" i="11"/>
  <c r="B703" i="11"/>
  <c r="D703" i="11"/>
  <c r="A704" i="11"/>
  <c r="C704" i="11"/>
  <c r="B704" i="11"/>
  <c r="D704" i="11"/>
  <c r="A705" i="11"/>
  <c r="C705" i="11"/>
  <c r="B705" i="11"/>
  <c r="D705" i="11"/>
  <c r="A706" i="11"/>
  <c r="C706" i="11"/>
  <c r="B706" i="11"/>
  <c r="D706" i="11"/>
  <c r="A707" i="11"/>
  <c r="C707" i="11"/>
  <c r="B707" i="11"/>
  <c r="D707" i="11"/>
  <c r="A708" i="11"/>
  <c r="C708" i="11"/>
  <c r="B708" i="11"/>
  <c r="D708" i="11"/>
  <c r="A709" i="11"/>
  <c r="B709" i="11"/>
  <c r="D709" i="11" s="1"/>
  <c r="F709" i="11" s="1"/>
  <c r="C709" i="11"/>
  <c r="A710" i="11"/>
  <c r="B710" i="11"/>
  <c r="D710" i="11" s="1"/>
  <c r="C710" i="11"/>
  <c r="A711" i="11"/>
  <c r="C711" i="11"/>
  <c r="B711" i="11"/>
  <c r="D711" i="11"/>
  <c r="A712" i="11"/>
  <c r="B712" i="11"/>
  <c r="D712" i="11" s="1"/>
  <c r="E712" i="11" s="1"/>
  <c r="C712" i="11"/>
  <c r="A713" i="11"/>
  <c r="C713" i="11" s="1"/>
  <c r="B713" i="11"/>
  <c r="D713" i="11" s="1"/>
  <c r="A714" i="11"/>
  <c r="B714" i="11"/>
  <c r="D714" i="11" s="1"/>
  <c r="C714" i="11"/>
  <c r="A715" i="11"/>
  <c r="B715" i="11"/>
  <c r="D715" i="11" s="1"/>
  <c r="C715" i="11"/>
  <c r="A716" i="11"/>
  <c r="B716" i="11"/>
  <c r="D716" i="11" s="1"/>
  <c r="C716" i="11"/>
  <c r="A717" i="11"/>
  <c r="C717" i="11"/>
  <c r="B717" i="11"/>
  <c r="D717" i="11"/>
  <c r="A718" i="11"/>
  <c r="C718" i="11"/>
  <c r="B718" i="11"/>
  <c r="D718" i="1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F721" i="11" s="1"/>
  <c r="C721" i="11"/>
  <c r="A722" i="11"/>
  <c r="B722" i="11"/>
  <c r="D722" i="11" s="1"/>
  <c r="C722" i="11"/>
  <c r="A723" i="11"/>
  <c r="B723" i="11"/>
  <c r="D723" i="11" s="1"/>
  <c r="C723" i="11"/>
  <c r="A724" i="11"/>
  <c r="C724" i="11" s="1"/>
  <c r="B724" i="11"/>
  <c r="D724" i="11" s="1"/>
  <c r="A725" i="11"/>
  <c r="B725" i="11"/>
  <c r="D725" i="11" s="1"/>
  <c r="C725" i="11"/>
  <c r="A726" i="11"/>
  <c r="C726" i="11"/>
  <c r="B726" i="11"/>
  <c r="D726" i="1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F729" i="11" s="1"/>
  <c r="C729" i="11"/>
  <c r="A730" i="11"/>
  <c r="B730" i="11"/>
  <c r="D730" i="11" s="1"/>
  <c r="C730" i="11"/>
  <c r="A731" i="11"/>
  <c r="C731" i="11"/>
  <c r="B731" i="11"/>
  <c r="D731" i="11"/>
  <c r="A732" i="11"/>
  <c r="C732" i="11"/>
  <c r="B732" i="11"/>
  <c r="D732" i="11"/>
  <c r="A733" i="11"/>
  <c r="C733" i="11"/>
  <c r="B733" i="11"/>
  <c r="D733" i="11"/>
  <c r="A734" i="11"/>
  <c r="B734" i="11"/>
  <c r="D734" i="11" s="1"/>
  <c r="H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/>
  <c r="B738" i="11"/>
  <c r="D738" i="11"/>
  <c r="A739" i="11"/>
  <c r="C739" i="11"/>
  <c r="B739" i="11"/>
  <c r="D739" i="11"/>
  <c r="A740" i="11"/>
  <c r="C740" i="11"/>
  <c r="B740" i="11"/>
  <c r="D740" i="11"/>
  <c r="A741" i="11"/>
  <c r="C741" i="11"/>
  <c r="B741" i="11"/>
  <c r="D741" i="11"/>
  <c r="A742" i="11"/>
  <c r="C742" i="11"/>
  <c r="B742" i="11"/>
  <c r="D742" i="11"/>
  <c r="A743" i="11"/>
  <c r="C743" i="11"/>
  <c r="B743" i="11"/>
  <c r="D743" i="11"/>
  <c r="A744" i="11"/>
  <c r="C744" i="11"/>
  <c r="B744" i="11"/>
  <c r="D744" i="11"/>
  <c r="A745" i="11"/>
  <c r="C745" i="11"/>
  <c r="B745" i="11"/>
  <c r="D745" i="11"/>
  <c r="A746" i="11"/>
  <c r="C746" i="11"/>
  <c r="B746" i="11"/>
  <c r="D746" i="11"/>
  <c r="A747" i="11"/>
  <c r="C747" i="11"/>
  <c r="B747" i="11"/>
  <c r="D747" i="11"/>
  <c r="A748" i="11"/>
  <c r="C748" i="11"/>
  <c r="B748" i="11"/>
  <c r="D748" i="11"/>
  <c r="A749" i="11"/>
  <c r="C749" i="11"/>
  <c r="B749" i="11"/>
  <c r="D749" i="11"/>
  <c r="A750" i="11"/>
  <c r="C750" i="11"/>
  <c r="B750" i="11"/>
  <c r="D750" i="11"/>
  <c r="A751" i="11"/>
  <c r="C751" i="11"/>
  <c r="B751" i="11"/>
  <c r="D751" i="11"/>
  <c r="A752" i="11"/>
  <c r="C752" i="11"/>
  <c r="B752" i="11"/>
  <c r="D752" i="11"/>
  <c r="A753" i="11"/>
  <c r="C753" i="11"/>
  <c r="B753" i="11"/>
  <c r="D753" i="11"/>
  <c r="A754" i="11"/>
  <c r="C754" i="11"/>
  <c r="B754" i="11"/>
  <c r="D754" i="11"/>
  <c r="A755" i="11"/>
  <c r="C755" i="11"/>
  <c r="B755" i="11"/>
  <c r="D755" i="11"/>
  <c r="A756" i="11"/>
  <c r="C756" i="11"/>
  <c r="B756" i="11"/>
  <c r="D756" i="11"/>
  <c r="A757" i="11"/>
  <c r="C757" i="11"/>
  <c r="B757" i="11"/>
  <c r="D757" i="11"/>
  <c r="A758" i="11"/>
  <c r="C758" i="11"/>
  <c r="B758" i="11"/>
  <c r="D758" i="11"/>
  <c r="A759" i="11"/>
  <c r="C759" i="11"/>
  <c r="B759" i="11"/>
  <c r="D759" i="11"/>
  <c r="A760" i="11"/>
  <c r="C760" i="11"/>
  <c r="B760" i="11"/>
  <c r="D760" i="11"/>
  <c r="A761" i="11"/>
  <c r="C761" i="11"/>
  <c r="B761" i="11"/>
  <c r="D761" i="11"/>
  <c r="A762" i="11"/>
  <c r="C762" i="11"/>
  <c r="B762" i="11"/>
  <c r="D762" i="11"/>
  <c r="A763" i="11"/>
  <c r="C763" i="11"/>
  <c r="B763" i="11"/>
  <c r="D763" i="11"/>
  <c r="A764" i="11"/>
  <c r="C764" i="11"/>
  <c r="B764" i="11"/>
  <c r="D764" i="11"/>
  <c r="A765" i="11"/>
  <c r="C765" i="11"/>
  <c r="B765" i="11"/>
  <c r="D765" i="11"/>
  <c r="A766" i="11"/>
  <c r="C766" i="11"/>
  <c r="B766" i="11"/>
  <c r="D766" i="11"/>
  <c r="A767" i="11"/>
  <c r="C767" i="11"/>
  <c r="B767" i="11"/>
  <c r="D767" i="11"/>
  <c r="A768" i="11"/>
  <c r="C768" i="11"/>
  <c r="B768" i="11"/>
  <c r="D768" i="11"/>
  <c r="A769" i="11"/>
  <c r="C769" i="11"/>
  <c r="B769" i="11"/>
  <c r="D769" i="11"/>
  <c r="A770" i="11"/>
  <c r="C770" i="11"/>
  <c r="B770" i="11"/>
  <c r="D770" i="11"/>
  <c r="A771" i="11"/>
  <c r="C771" i="11"/>
  <c r="B771" i="11"/>
  <c r="D771" i="11"/>
  <c r="A772" i="11"/>
  <c r="C772" i="11"/>
  <c r="B772" i="11"/>
  <c r="D772" i="11"/>
  <c r="A773" i="11"/>
  <c r="C773" i="11"/>
  <c r="B773" i="11"/>
  <c r="D773" i="11"/>
  <c r="A774" i="11"/>
  <c r="C774" i="11"/>
  <c r="B774" i="11"/>
  <c r="D774" i="11"/>
  <c r="A775" i="11"/>
  <c r="C775" i="11"/>
  <c r="B775" i="11"/>
  <c r="D775" i="11"/>
  <c r="A776" i="11"/>
  <c r="C776" i="11"/>
  <c r="B776" i="11"/>
  <c r="D776" i="11"/>
  <c r="A777" i="11"/>
  <c r="C777" i="11"/>
  <c r="B777" i="11"/>
  <c r="D777" i="11"/>
  <c r="A778" i="11"/>
  <c r="C778" i="11"/>
  <c r="B778" i="11"/>
  <c r="D778" i="11"/>
  <c r="A779" i="11"/>
  <c r="C779" i="11"/>
  <c r="B779" i="11"/>
  <c r="D779" i="11"/>
  <c r="A780" i="11"/>
  <c r="C780" i="11"/>
  <c r="B780" i="11"/>
  <c r="D780" i="11"/>
  <c r="A781" i="11"/>
  <c r="C781" i="11"/>
  <c r="B781" i="11"/>
  <c r="D781" i="11"/>
  <c r="A782" i="11"/>
  <c r="C782" i="11"/>
  <c r="B782" i="11"/>
  <c r="D782" i="11"/>
  <c r="A783" i="11"/>
  <c r="C783" i="11"/>
  <c r="B783" i="11"/>
  <c r="D783" i="11"/>
  <c r="A784" i="11"/>
  <c r="C784" i="11"/>
  <c r="B784" i="11"/>
  <c r="D784" i="11"/>
  <c r="A785" i="11"/>
  <c r="C785" i="11"/>
  <c r="B785" i="11"/>
  <c r="D785" i="11"/>
  <c r="A786" i="11"/>
  <c r="C786" i="11"/>
  <c r="B786" i="11"/>
  <c r="D786" i="11"/>
  <c r="A787" i="11"/>
  <c r="B787" i="11"/>
  <c r="D787" i="11" s="1"/>
  <c r="C787" i="11"/>
  <c r="A788" i="11"/>
  <c r="C788" i="11" s="1"/>
  <c r="B788" i="11"/>
  <c r="D788" i="11" s="1"/>
  <c r="A789" i="11"/>
  <c r="B789" i="11"/>
  <c r="D789" i="11" s="1"/>
  <c r="C789" i="11"/>
  <c r="A790" i="11"/>
  <c r="B790" i="11"/>
  <c r="D790" i="11" s="1"/>
  <c r="C790" i="11"/>
  <c r="A791" i="11"/>
  <c r="B791" i="11"/>
  <c r="D791" i="11" s="1"/>
  <c r="C791" i="11"/>
  <c r="A792" i="11"/>
  <c r="B792" i="11"/>
  <c r="D792" i="11" s="1"/>
  <c r="C792" i="1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H804" i="11" s="1"/>
  <c r="C804" i="11"/>
  <c r="A805" i="11"/>
  <c r="C805" i="11" s="1"/>
  <c r="B805" i="11"/>
  <c r="D805" i="11" s="1"/>
  <c r="A806" i="11"/>
  <c r="C806" i="11" s="1"/>
  <c r="B806" i="11"/>
  <c r="D806" i="11" s="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C810" i="11"/>
  <c r="B810" i="11"/>
  <c r="D810" i="11"/>
  <c r="A811" i="11"/>
  <c r="B811" i="11"/>
  <c r="D811" i="11" s="1"/>
  <c r="C811" i="1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E818" i="11" s="1"/>
  <c r="B818" i="11"/>
  <c r="D818" i="11" s="1"/>
  <c r="A819" i="11"/>
  <c r="C819" i="11"/>
  <c r="B819" i="11"/>
  <c r="D819" i="11"/>
  <c r="A820" i="11"/>
  <c r="C820" i="11"/>
  <c r="B820" i="11"/>
  <c r="D820" i="11"/>
  <c r="A821" i="11"/>
  <c r="C821" i="11"/>
  <c r="B821" i="11"/>
  <c r="D821" i="11"/>
  <c r="A822" i="11"/>
  <c r="C822" i="11"/>
  <c r="B822" i="11"/>
  <c r="D822" i="11"/>
  <c r="A823" i="11"/>
  <c r="C823" i="11"/>
  <c r="B823" i="11"/>
  <c r="D823" i="11"/>
  <c r="A824" i="11"/>
  <c r="C824" i="11"/>
  <c r="B824" i="11"/>
  <c r="D824" i="11"/>
  <c r="A825" i="11"/>
  <c r="C825" i="11"/>
  <c r="B825" i="11"/>
  <c r="D825" i="11"/>
  <c r="A826" i="11"/>
  <c r="C826" i="11"/>
  <c r="B826" i="11"/>
  <c r="D826" i="11"/>
  <c r="A827" i="11"/>
  <c r="C827" i="11"/>
  <c r="B827" i="11"/>
  <c r="D827" i="11"/>
  <c r="A828" i="11"/>
  <c r="C828" i="11"/>
  <c r="B828" i="11"/>
  <c r="D828" i="11"/>
  <c r="A829" i="11"/>
  <c r="C829" i="11"/>
  <c r="B829" i="11"/>
  <c r="D829" i="11"/>
  <c r="A830" i="11"/>
  <c r="C830" i="11"/>
  <c r="B830" i="11"/>
  <c r="D830" i="11"/>
  <c r="A831" i="11"/>
  <c r="C831" i="11"/>
  <c r="B831" i="11"/>
  <c r="D831" i="11"/>
  <c r="A832" i="11"/>
  <c r="C832" i="11"/>
  <c r="B832" i="11"/>
  <c r="D832" i="11"/>
  <c r="A833" i="11"/>
  <c r="C833" i="11"/>
  <c r="B833" i="11"/>
  <c r="D833" i="11"/>
  <c r="A834" i="11"/>
  <c r="C834" i="11"/>
  <c r="B834" i="11"/>
  <c r="D834" i="11"/>
  <c r="A835" i="11"/>
  <c r="C835" i="11"/>
  <c r="B835" i="11"/>
  <c r="D835" i="11"/>
  <c r="A836" i="11"/>
  <c r="C836" i="11"/>
  <c r="B836" i="11"/>
  <c r="D836" i="11"/>
  <c r="A837" i="11"/>
  <c r="C837" i="11"/>
  <c r="B837" i="11"/>
  <c r="D837" i="11"/>
  <c r="A838" i="11"/>
  <c r="C838" i="11"/>
  <c r="B838" i="11"/>
  <c r="D838" i="11"/>
  <c r="A839" i="11"/>
  <c r="C839" i="11"/>
  <c r="B839" i="11"/>
  <c r="D839" i="11"/>
  <c r="A840" i="11"/>
  <c r="C840" i="11"/>
  <c r="B840" i="11"/>
  <c r="D840" i="11"/>
  <c r="A841" i="11"/>
  <c r="C841" i="11"/>
  <c r="B841" i="11"/>
  <c r="D841" i="11"/>
  <c r="A842" i="11"/>
  <c r="C842" i="11"/>
  <c r="B842" i="11"/>
  <c r="D842" i="11"/>
  <c r="A843" i="11"/>
  <c r="C843" i="11"/>
  <c r="B843" i="11"/>
  <c r="D843" i="11"/>
  <c r="A844" i="11"/>
  <c r="C844" i="11"/>
  <c r="B844" i="11"/>
  <c r="D844" i="11"/>
  <c r="A845" i="11"/>
  <c r="C845" i="11"/>
  <c r="B845" i="11"/>
  <c r="D845" i="11"/>
  <c r="A846" i="11"/>
  <c r="C846" i="11"/>
  <c r="B846" i="11"/>
  <c r="D846" i="11"/>
  <c r="A847" i="11"/>
  <c r="C847" i="11"/>
  <c r="B847" i="11"/>
  <c r="D847" i="11"/>
  <c r="A848" i="11"/>
  <c r="C848" i="11"/>
  <c r="B848" i="11"/>
  <c r="D848" i="11"/>
  <c r="A849" i="11"/>
  <c r="C849" i="11"/>
  <c r="B849" i="11"/>
  <c r="D849" i="11"/>
  <c r="A850" i="11"/>
  <c r="C850" i="11"/>
  <c r="B850" i="11"/>
  <c r="D850" i="11"/>
  <c r="A851" i="11"/>
  <c r="C851" i="11"/>
  <c r="B851" i="11"/>
  <c r="D851" i="11"/>
  <c r="A852" i="11"/>
  <c r="C852" i="11"/>
  <c r="B852" i="11"/>
  <c r="D852" i="11"/>
  <c r="A853" i="11"/>
  <c r="C853" i="11"/>
  <c r="B853" i="11"/>
  <c r="D853" i="11"/>
  <c r="A854" i="11"/>
  <c r="C854" i="11"/>
  <c r="B854" i="11"/>
  <c r="D854" i="11"/>
  <c r="A855" i="11"/>
  <c r="C855" i="11"/>
  <c r="B855" i="11"/>
  <c r="D855" i="11"/>
  <c r="A856" i="11"/>
  <c r="C856" i="11"/>
  <c r="B856" i="11"/>
  <c r="D856" i="11"/>
  <c r="A857" i="11"/>
  <c r="C857" i="11"/>
  <c r="B857" i="11"/>
  <c r="D857" i="11"/>
  <c r="A858" i="11"/>
  <c r="C858" i="11"/>
  <c r="B858" i="11"/>
  <c r="D858" i="11"/>
  <c r="A859" i="11"/>
  <c r="C859" i="11"/>
  <c r="B859" i="11"/>
  <c r="D859" i="11"/>
  <c r="A860" i="11"/>
  <c r="C860" i="11"/>
  <c r="B860" i="11"/>
  <c r="D860" i="11"/>
  <c r="A861" i="11"/>
  <c r="B861" i="11"/>
  <c r="D861" i="11"/>
  <c r="C861" i="11"/>
  <c r="A862" i="11"/>
  <c r="C862" i="11"/>
  <c r="B862" i="11"/>
  <c r="D862" i="11"/>
  <c r="A863" i="11"/>
  <c r="B863" i="11"/>
  <c r="D863" i="11"/>
  <c r="C863" i="11"/>
  <c r="A864" i="11"/>
  <c r="C864" i="11"/>
  <c r="B864" i="11"/>
  <c r="D864" i="11"/>
  <c r="A865" i="11"/>
  <c r="B865" i="11"/>
  <c r="D865" i="11"/>
  <c r="C865" i="11"/>
  <c r="A866" i="11"/>
  <c r="C866" i="11"/>
  <c r="B866" i="11"/>
  <c r="D866" i="11"/>
  <c r="A867" i="11"/>
  <c r="B867" i="11"/>
  <c r="D867" i="11"/>
  <c r="C867" i="11"/>
  <c r="A868" i="11"/>
  <c r="C868" i="11"/>
  <c r="B868" i="11"/>
  <c r="D868" i="11"/>
  <c r="A869" i="11"/>
  <c r="C869" i="11"/>
  <c r="B869" i="11"/>
  <c r="D869" i="11"/>
  <c r="A870" i="11"/>
  <c r="C870" i="11"/>
  <c r="B870" i="11"/>
  <c r="D870" i="11"/>
  <c r="A871" i="11"/>
  <c r="B871" i="11"/>
  <c r="D871" i="11"/>
  <c r="C871" i="11"/>
  <c r="A872" i="11"/>
  <c r="C872" i="11"/>
  <c r="B872" i="11"/>
  <c r="D872" i="11"/>
  <c r="A873" i="11"/>
  <c r="C873" i="11"/>
  <c r="B873" i="11"/>
  <c r="D873" i="11"/>
  <c r="A874" i="11"/>
  <c r="C874" i="11"/>
  <c r="B874" i="11"/>
  <c r="D874" i="11"/>
  <c r="A875" i="11"/>
  <c r="C875" i="11"/>
  <c r="B875" i="11"/>
  <c r="D875" i="11"/>
  <c r="A876" i="11"/>
  <c r="C876" i="11"/>
  <c r="B876" i="11"/>
  <c r="D876" i="11"/>
  <c r="A877" i="11"/>
  <c r="C877" i="11"/>
  <c r="B877" i="11"/>
  <c r="D877" i="11"/>
  <c r="A878" i="11"/>
  <c r="B878" i="11"/>
  <c r="D878" i="11"/>
  <c r="C878" i="11"/>
  <c r="A879" i="11"/>
  <c r="B879" i="11"/>
  <c r="D879" i="11"/>
  <c r="C879" i="11"/>
  <c r="A880" i="11"/>
  <c r="C880" i="11"/>
  <c r="B880" i="11"/>
  <c r="D880" i="11"/>
  <c r="A881" i="11"/>
  <c r="B881" i="11"/>
  <c r="D881" i="11"/>
  <c r="C881" i="11"/>
  <c r="A882" i="11"/>
  <c r="B882" i="11"/>
  <c r="D882" i="11"/>
  <c r="C882" i="11"/>
  <c r="A883" i="11"/>
  <c r="B883" i="11"/>
  <c r="D883" i="11"/>
  <c r="C883" i="11"/>
  <c r="A884" i="11"/>
  <c r="C884" i="11"/>
  <c r="B884" i="11"/>
  <c r="D884" i="11"/>
  <c r="A885" i="11"/>
  <c r="C885" i="11"/>
  <c r="B885" i="11"/>
  <c r="D885" i="11"/>
  <c r="A886" i="11"/>
  <c r="B886" i="11"/>
  <c r="D886" i="11"/>
  <c r="C886" i="11"/>
  <c r="A887" i="11"/>
  <c r="C887" i="11"/>
  <c r="B887" i="11"/>
  <c r="D887" i="11"/>
  <c r="A888" i="11"/>
  <c r="C888" i="11"/>
  <c r="B888" i="11"/>
  <c r="D888" i="11"/>
  <c r="A889" i="11"/>
  <c r="B889" i="11"/>
  <c r="D889" i="11"/>
  <c r="C889" i="1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A897" i="11"/>
  <c r="C897" i="11"/>
  <c r="B897" i="11"/>
  <c r="D897" i="11"/>
  <c r="A898" i="11"/>
  <c r="C898" i="11"/>
  <c r="B898" i="11"/>
  <c r="D898" i="1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A903" i="11"/>
  <c r="C903" i="11"/>
  <c r="B903" i="11"/>
  <c r="D903" i="11"/>
  <c r="A904" i="11"/>
  <c r="B904" i="11"/>
  <c r="D904" i="11"/>
  <c r="C904" i="11"/>
  <c r="A905" i="11"/>
  <c r="B905" i="11"/>
  <c r="D905" i="11"/>
  <c r="C905" i="11"/>
  <c r="A906" i="11"/>
  <c r="B906" i="11"/>
  <c r="D906" i="11"/>
  <c r="C906" i="11"/>
  <c r="A907" i="11"/>
  <c r="B907" i="11"/>
  <c r="D907" i="11"/>
  <c r="C907" i="11"/>
  <c r="A908" i="11"/>
  <c r="C908" i="11"/>
  <c r="B908" i="11"/>
  <c r="D908" i="11"/>
  <c r="A909" i="11"/>
  <c r="B909" i="11"/>
  <c r="D909" i="11"/>
  <c r="C909" i="11"/>
  <c r="A910" i="11"/>
  <c r="B910" i="11"/>
  <c r="D910" i="11"/>
  <c r="C910" i="11"/>
  <c r="A911" i="11"/>
  <c r="B911" i="11"/>
  <c r="D911" i="11"/>
  <c r="C911" i="11"/>
  <c r="A912" i="11"/>
  <c r="B912" i="11"/>
  <c r="D912" i="1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A916" i="11"/>
  <c r="C916" i="11"/>
  <c r="B916" i="11"/>
  <c r="D916" i="11"/>
  <c r="A917" i="11"/>
  <c r="C917" i="11"/>
  <c r="B917" i="11"/>
  <c r="D917" i="11"/>
  <c r="A918" i="11"/>
  <c r="C918" i="11"/>
  <c r="B918" i="11"/>
  <c r="D918" i="11"/>
  <c r="A919" i="11"/>
  <c r="C919" i="11"/>
  <c r="B919" i="11"/>
  <c r="D919" i="1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A928" i="11"/>
  <c r="C928" i="11"/>
  <c r="B928" i="11"/>
  <c r="D928" i="11"/>
  <c r="A929" i="11"/>
  <c r="C929" i="11"/>
  <c r="B929" i="11"/>
  <c r="D929" i="11"/>
  <c r="A930" i="11"/>
  <c r="C930" i="11"/>
  <c r="B930" i="11"/>
  <c r="D930" i="1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A935" i="11"/>
  <c r="C935" i="11"/>
  <c r="B935" i="11"/>
  <c r="D935" i="11"/>
  <c r="A936" i="11"/>
  <c r="C936" i="11"/>
  <c r="B936" i="11"/>
  <c r="D936" i="11"/>
  <c r="A937" i="11"/>
  <c r="C937" i="11"/>
  <c r="B937" i="11"/>
  <c r="D937" i="11"/>
  <c r="A938" i="11"/>
  <c r="C938" i="11"/>
  <c r="B938" i="11"/>
  <c r="D938" i="1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A948" i="11"/>
  <c r="C948" i="11"/>
  <c r="B948" i="11"/>
  <c r="D948" i="11"/>
  <c r="A949" i="11"/>
  <c r="C949" i="11"/>
  <c r="B949" i="11"/>
  <c r="D949" i="11"/>
  <c r="A950" i="11"/>
  <c r="C950" i="11"/>
  <c r="B950" i="11"/>
  <c r="D950" i="11"/>
  <c r="A951" i="11"/>
  <c r="C951" i="11"/>
  <c r="B951" i="11"/>
  <c r="D951" i="1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A960" i="11"/>
  <c r="C960" i="11"/>
  <c r="B960" i="11"/>
  <c r="D960" i="11"/>
  <c r="A961" i="11"/>
  <c r="C961" i="11"/>
  <c r="B961" i="11"/>
  <c r="D961" i="11"/>
  <c r="A962" i="11"/>
  <c r="C962" i="11"/>
  <c r="B962" i="11"/>
  <c r="D962" i="11"/>
  <c r="A963" i="11"/>
  <c r="C963" i="11"/>
  <c r="B963" i="1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/>
  <c r="C967" i="11"/>
  <c r="A968" i="11"/>
  <c r="C968" i="11"/>
  <c r="B968" i="11"/>
  <c r="D968" i="11"/>
  <c r="A969" i="11"/>
  <c r="C969" i="11"/>
  <c r="B969" i="11"/>
  <c r="D969" i="11"/>
  <c r="A970" i="11"/>
  <c r="C970" i="11"/>
  <c r="B970" i="11"/>
  <c r="D970" i="11"/>
  <c r="A971" i="11"/>
  <c r="C971" i="11"/>
  <c r="B971" i="11"/>
  <c r="D971" i="11"/>
  <c r="A972" i="11"/>
  <c r="C972" i="11"/>
  <c r="B972" i="11"/>
  <c r="D972" i="11"/>
  <c r="A973" i="11"/>
  <c r="C973" i="11"/>
  <c r="B973" i="11"/>
  <c r="D973" i="11"/>
  <c r="A974" i="11"/>
  <c r="C974" i="11"/>
  <c r="B974" i="11"/>
  <c r="D974" i="11"/>
  <c r="A975" i="11"/>
  <c r="B975" i="11"/>
  <c r="D975" i="11"/>
  <c r="C975" i="11"/>
  <c r="A976" i="11"/>
  <c r="C976" i="11"/>
  <c r="B976" i="11"/>
  <c r="D976" i="11"/>
  <c r="A977" i="11"/>
  <c r="C977" i="11"/>
  <c r="B977" i="11"/>
  <c r="D977" i="11"/>
  <c r="A978" i="11"/>
  <c r="C978" i="11"/>
  <c r="B978" i="11"/>
  <c r="D978" i="11"/>
  <c r="A979" i="11"/>
  <c r="B979" i="11"/>
  <c r="C979" i="11"/>
  <c r="A980" i="11"/>
  <c r="B980" i="11"/>
  <c r="A981" i="11"/>
  <c r="B981" i="11"/>
  <c r="D981" i="11"/>
  <c r="A982" i="11"/>
  <c r="C982" i="11"/>
  <c r="B982" i="11"/>
  <c r="A983" i="11"/>
  <c r="C983" i="1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/>
  <c r="B991" i="11"/>
  <c r="A992" i="11"/>
  <c r="B992" i="11"/>
  <c r="A993" i="11"/>
  <c r="B993" i="11"/>
  <c r="A994" i="11"/>
  <c r="B994" i="11"/>
  <c r="A995" i="11"/>
  <c r="C995" i="1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D2" i="11" s="1"/>
  <c r="A2" i="11"/>
  <c r="C2" i="11" s="1"/>
  <c r="H706" i="11"/>
  <c r="H762" i="11"/>
  <c r="H750" i="11"/>
  <c r="E744" i="11"/>
  <c r="E740" i="11"/>
  <c r="H726" i="11"/>
  <c r="H662" i="11"/>
  <c r="H412" i="11"/>
  <c r="H836" i="11"/>
  <c r="H832" i="11"/>
  <c r="H440" i="11"/>
  <c r="H840" i="11"/>
  <c r="H770" i="11"/>
  <c r="H870" i="11"/>
  <c r="E860" i="11"/>
  <c r="F857" i="11"/>
  <c r="H854" i="11"/>
  <c r="E386" i="11"/>
  <c r="H852" i="11"/>
  <c r="H778" i="11"/>
  <c r="H974" i="11"/>
  <c r="E972" i="11"/>
  <c r="H966" i="11"/>
  <c r="E964" i="11"/>
  <c r="F961" i="11"/>
  <c r="E924" i="11"/>
  <c r="H918" i="11"/>
  <c r="E916" i="11"/>
  <c r="F913" i="11"/>
  <c r="E786" i="11"/>
  <c r="F781" i="11"/>
  <c r="F701" i="11"/>
  <c r="I701" i="11" s="1"/>
  <c r="F693" i="11"/>
  <c r="F661" i="11"/>
  <c r="H614" i="11"/>
  <c r="F945" i="11"/>
  <c r="F897" i="11"/>
  <c r="E760" i="11"/>
  <c r="H902" i="11"/>
  <c r="H894" i="11"/>
  <c r="F953" i="11"/>
  <c r="H950" i="11"/>
  <c r="E612" i="11"/>
  <c r="E564" i="11"/>
  <c r="H536" i="11"/>
  <c r="E502" i="11"/>
  <c r="E43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73" i="11"/>
  <c r="H754" i="11"/>
  <c r="J754" i="11" s="1"/>
  <c r="H752" i="11"/>
  <c r="E732" i="11"/>
  <c r="F483" i="11"/>
  <c r="H464" i="11"/>
  <c r="E378" i="11"/>
  <c r="F311" i="11"/>
  <c r="E249" i="11"/>
  <c r="H217" i="11"/>
  <c r="E704" i="11"/>
  <c r="F937" i="11"/>
  <c r="F865" i="11"/>
  <c r="H862" i="11"/>
  <c r="F765" i="11"/>
  <c r="H718" i="11"/>
  <c r="J718" i="11" s="1"/>
  <c r="H472" i="11"/>
  <c r="E382" i="11"/>
  <c r="E318" i="11"/>
  <c r="E948" i="11"/>
  <c r="E394" i="11"/>
  <c r="F969" i="11"/>
  <c r="H942" i="11"/>
  <c r="E932" i="11"/>
  <c r="F921" i="11"/>
  <c r="H910" i="11"/>
  <c r="E900" i="11"/>
  <c r="E892" i="11"/>
  <c r="E868" i="11"/>
  <c r="E810" i="11"/>
  <c r="F783" i="11"/>
  <c r="E776" i="11"/>
  <c r="E768" i="11"/>
  <c r="F757" i="11"/>
  <c r="H748" i="11"/>
  <c r="H658" i="11"/>
  <c r="F657" i="11"/>
  <c r="I657" i="11" s="1"/>
  <c r="E608" i="11"/>
  <c r="H566" i="11"/>
  <c r="H544" i="11"/>
  <c r="H468" i="11"/>
  <c r="F291" i="11"/>
  <c r="D1001" i="11"/>
  <c r="N1001" i="11"/>
  <c r="L1001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/>
  <c r="N982" i="11"/>
  <c r="L982" i="11"/>
  <c r="C981" i="11"/>
  <c r="M981" i="11"/>
  <c r="K981" i="11"/>
  <c r="C980" i="11"/>
  <c r="M980" i="11"/>
  <c r="K980" i="11"/>
  <c r="D979" i="11"/>
  <c r="F979" i="1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C1001" i="11"/>
  <c r="E1001" i="1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E692" i="11"/>
  <c r="H686" i="11"/>
  <c r="J686" i="11" s="1"/>
  <c r="E676" i="11"/>
  <c r="F665" i="11"/>
  <c r="I665" i="11" s="1"/>
  <c r="E660" i="11"/>
  <c r="H578" i="11"/>
  <c r="H562" i="11"/>
  <c r="F535" i="11"/>
  <c r="E514" i="11"/>
  <c r="H508" i="11"/>
  <c r="F503" i="11"/>
  <c r="H492" i="11"/>
  <c r="F487" i="11"/>
  <c r="H476" i="11"/>
  <c r="F471" i="11"/>
  <c r="H460" i="11"/>
  <c r="F455" i="11"/>
  <c r="H444" i="11"/>
  <c r="E426" i="11"/>
  <c r="E418" i="11"/>
  <c r="F411" i="11"/>
  <c r="E390" i="11"/>
  <c r="E342" i="11"/>
  <c r="F331" i="11"/>
  <c r="E215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F810" i="11"/>
  <c r="E808" i="11"/>
  <c r="F802" i="11"/>
  <c r="E800" i="11"/>
  <c r="E797" i="11"/>
  <c r="E792" i="11"/>
  <c r="E789" i="11"/>
  <c r="F786" i="11"/>
  <c r="E784" i="11"/>
  <c r="E779" i="11"/>
  <c r="F776" i="11"/>
  <c r="J776" i="11" s="1"/>
  <c r="E774" i="11"/>
  <c r="E771" i="11"/>
  <c r="F768" i="11"/>
  <c r="E766" i="11"/>
  <c r="E763" i="11"/>
  <c r="F760" i="11"/>
  <c r="I760" i="11" s="1"/>
  <c r="E758" i="11"/>
  <c r="E755" i="11"/>
  <c r="E751" i="11"/>
  <c r="E749" i="11"/>
  <c r="F740" i="11"/>
  <c r="E738" i="11"/>
  <c r="E735" i="11"/>
  <c r="F732" i="11"/>
  <c r="I732" i="11" s="1"/>
  <c r="E730" i="11"/>
  <c r="E727" i="11"/>
  <c r="E722" i="11"/>
  <c r="E719" i="11"/>
  <c r="F716" i="11"/>
  <c r="J716" i="11" s="1"/>
  <c r="F712" i="11"/>
  <c r="J712" i="11" s="1"/>
  <c r="E708" i="11"/>
  <c r="E707" i="11"/>
  <c r="E702" i="11"/>
  <c r="H702" i="11"/>
  <c r="F696" i="11"/>
  <c r="J696" i="11" s="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09" i="11"/>
  <c r="E804" i="11"/>
  <c r="E801" i="11"/>
  <c r="F798" i="11"/>
  <c r="F790" i="11"/>
  <c r="I790" i="11" s="1"/>
  <c r="E785" i="11"/>
  <c r="F782" i="11"/>
  <c r="F780" i="11"/>
  <c r="I780" i="11" s="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J728" i="11" s="1"/>
  <c r="E726" i="11"/>
  <c r="E723" i="11"/>
  <c r="F720" i="11"/>
  <c r="E718" i="11"/>
  <c r="E715" i="11"/>
  <c r="E710" i="11"/>
  <c r="H710" i="11"/>
  <c r="F705" i="11"/>
  <c r="I705" i="11" s="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F811" i="11"/>
  <c r="H808" i="11"/>
  <c r="F803" i="11"/>
  <c r="H800" i="11"/>
  <c r="I800" i="11" s="1"/>
  <c r="E798" i="11"/>
  <c r="H792" i="11"/>
  <c r="E790" i="11"/>
  <c r="F787" i="11"/>
  <c r="H784" i="11"/>
  <c r="E782" i="11"/>
  <c r="E780" i="11"/>
  <c r="F777" i="11"/>
  <c r="H774" i="11"/>
  <c r="E772" i="11"/>
  <c r="F769" i="11"/>
  <c r="I769" i="11" s="1"/>
  <c r="H766" i="11"/>
  <c r="E764" i="11"/>
  <c r="F761" i="11"/>
  <c r="H758" i="11"/>
  <c r="E756" i="11"/>
  <c r="F753" i="11"/>
  <c r="E752" i="11"/>
  <c r="F749" i="11"/>
  <c r="I749" i="11" s="1"/>
  <c r="F745" i="11"/>
  <c r="F741" i="11"/>
  <c r="H738" i="11"/>
  <c r="E736" i="11"/>
  <c r="F733" i="11"/>
  <c r="H730" i="11"/>
  <c r="E728" i="11"/>
  <c r="F725" i="11"/>
  <c r="I725" i="11" s="1"/>
  <c r="H722" i="11"/>
  <c r="E720" i="11"/>
  <c r="F717" i="11"/>
  <c r="E714" i="11"/>
  <c r="E711" i="11"/>
  <c r="F708" i="11"/>
  <c r="E706" i="11"/>
  <c r="E703" i="11"/>
  <c r="F700" i="11"/>
  <c r="E695" i="11"/>
  <c r="F692" i="11"/>
  <c r="J692" i="11" s="1"/>
  <c r="E690" i="11"/>
  <c r="E687" i="11"/>
  <c r="F684" i="11"/>
  <c r="E682" i="11"/>
  <c r="E679" i="11"/>
  <c r="F676" i="11"/>
  <c r="J676" i="11" s="1"/>
  <c r="E674" i="11"/>
  <c r="E671" i="11"/>
  <c r="E663" i="11"/>
  <c r="F660" i="11"/>
  <c r="I660" i="11" s="1"/>
  <c r="E658" i="11"/>
  <c r="E655" i="11"/>
  <c r="H636" i="11"/>
  <c r="F616" i="11"/>
  <c r="E603" i="11"/>
  <c r="E557" i="11"/>
  <c r="F554" i="11"/>
  <c r="E552" i="11"/>
  <c r="E544" i="11"/>
  <c r="F538" i="11"/>
  <c r="E536" i="11"/>
  <c r="E533" i="11"/>
  <c r="F522" i="11"/>
  <c r="E509" i="11"/>
  <c r="F506" i="11"/>
  <c r="E504" i="11"/>
  <c r="E501" i="11"/>
  <c r="E496" i="11"/>
  <c r="E493" i="11"/>
  <c r="E488" i="11"/>
  <c r="E485" i="11"/>
  <c r="F482" i="11"/>
  <c r="E480" i="11"/>
  <c r="E477" i="11"/>
  <c r="E472" i="11"/>
  <c r="E469" i="11"/>
  <c r="E464" i="11"/>
  <c r="E461" i="11"/>
  <c r="E453" i="11"/>
  <c r="E448" i="11"/>
  <c r="E445" i="11"/>
  <c r="E440" i="11"/>
  <c r="E437" i="11"/>
  <c r="H430" i="11"/>
  <c r="H426" i="11"/>
  <c r="H418" i="11"/>
  <c r="E412" i="11"/>
  <c r="E409" i="11"/>
  <c r="E401" i="11"/>
  <c r="E393" i="11"/>
  <c r="E385" i="11"/>
  <c r="E377" i="11"/>
  <c r="E372" i="11"/>
  <c r="E369" i="11"/>
  <c r="E364" i="11"/>
  <c r="E361" i="11"/>
  <c r="E356" i="11"/>
  <c r="E353" i="11"/>
  <c r="F350" i="11"/>
  <c r="E345" i="11"/>
  <c r="E340" i="11"/>
  <c r="F334" i="11"/>
  <c r="E329" i="11"/>
  <c r="E324" i="11"/>
  <c r="F302" i="11"/>
  <c r="F294" i="11"/>
  <c r="E691" i="11"/>
  <c r="F688" i="11"/>
  <c r="E686" i="11"/>
  <c r="E683" i="11"/>
  <c r="E678" i="11"/>
  <c r="F672" i="11"/>
  <c r="F664" i="11"/>
  <c r="J664" i="11" s="1"/>
  <c r="E662" i="11"/>
  <c r="E659" i="11"/>
  <c r="F656" i="11"/>
  <c r="E599" i="11"/>
  <c r="E583" i="11"/>
  <c r="E575" i="11"/>
  <c r="F564" i="11"/>
  <c r="E553" i="11"/>
  <c r="E548" i="11"/>
  <c r="F534" i="11"/>
  <c r="E532" i="11"/>
  <c r="F526" i="11"/>
  <c r="F518" i="11"/>
  <c r="E513" i="11"/>
  <c r="F510" i="11"/>
  <c r="E508" i="11"/>
  <c r="E505" i="11"/>
  <c r="F502" i="11"/>
  <c r="E500" i="11"/>
  <c r="E497" i="11"/>
  <c r="E489" i="11"/>
  <c r="E484" i="11"/>
  <c r="E481" i="11"/>
  <c r="F478" i="11"/>
  <c r="E476" i="11"/>
  <c r="E473" i="11"/>
  <c r="E468" i="11"/>
  <c r="E465" i="11"/>
  <c r="E460" i="11"/>
  <c r="E457" i="11"/>
  <c r="E452" i="11"/>
  <c r="E449" i="11"/>
  <c r="E444" i="11"/>
  <c r="E441" i="11"/>
  <c r="E432" i="11"/>
  <c r="E424" i="11"/>
  <c r="E416" i="11"/>
  <c r="E413" i="11"/>
  <c r="E408" i="11"/>
  <c r="E405" i="11"/>
  <c r="E389" i="11"/>
  <c r="E381" i="11"/>
  <c r="E368" i="11"/>
  <c r="E365" i="11"/>
  <c r="E360" i="11"/>
  <c r="E357" i="11"/>
  <c r="E352" i="11"/>
  <c r="E341" i="11"/>
  <c r="E336" i="11"/>
  <c r="F330" i="11"/>
  <c r="E325" i="11"/>
  <c r="F266" i="11"/>
  <c r="F231" i="11"/>
  <c r="E743" i="11"/>
  <c r="F743" i="11"/>
  <c r="F978" i="11"/>
  <c r="E977" i="11"/>
  <c r="H976" i="11"/>
  <c r="J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/>
  <c r="F859" i="11"/>
  <c r="F858" i="11"/>
  <c r="E857" i="11"/>
  <c r="H856" i="11"/>
  <c r="F855" i="11"/>
  <c r="F854" i="11"/>
  <c r="E853" i="11"/>
  <c r="F852" i="11"/>
  <c r="J852" i="11"/>
  <c r="E827" i="11"/>
  <c r="H826" i="11"/>
  <c r="F825" i="11"/>
  <c r="F824" i="11"/>
  <c r="E823" i="11"/>
  <c r="H822" i="11"/>
  <c r="F821" i="11"/>
  <c r="F820" i="11"/>
  <c r="E819" i="11"/>
  <c r="H818" i="11"/>
  <c r="I818" i="11" s="1"/>
  <c r="E811" i="11"/>
  <c r="H810" i="11"/>
  <c r="F809" i="11"/>
  <c r="I809" i="11" s="1"/>
  <c r="F808" i="11"/>
  <c r="E807" i="11"/>
  <c r="F804" i="11"/>
  <c r="I804" i="11" s="1"/>
  <c r="E803" i="11"/>
  <c r="H802" i="11"/>
  <c r="F801" i="11"/>
  <c r="I801" i="11" s="1"/>
  <c r="F800" i="11"/>
  <c r="E799" i="11"/>
  <c r="H798" i="11"/>
  <c r="F797" i="11"/>
  <c r="J797" i="11" s="1"/>
  <c r="F792" i="11"/>
  <c r="E791" i="11"/>
  <c r="H790" i="11"/>
  <c r="F789" i="11"/>
  <c r="E787" i="11"/>
  <c r="H786" i="11"/>
  <c r="I786" i="11"/>
  <c r="F785" i="11"/>
  <c r="F784" i="11"/>
  <c r="I784" i="11" s="1"/>
  <c r="E783" i="11"/>
  <c r="H782" i="11"/>
  <c r="J782" i="11" s="1"/>
  <c r="F748" i="11"/>
  <c r="H742" i="11"/>
  <c r="E747" i="11"/>
  <c r="F747" i="11"/>
  <c r="F744" i="11"/>
  <c r="H744" i="11"/>
  <c r="I744" i="11" s="1"/>
  <c r="E781" i="11"/>
  <c r="H780" i="11"/>
  <c r="F779" i="11"/>
  <c r="F778" i="11"/>
  <c r="J778" i="11" s="1"/>
  <c r="E777" i="11"/>
  <c r="H776" i="11"/>
  <c r="F775" i="11"/>
  <c r="F774" i="11"/>
  <c r="I774" i="11" s="1"/>
  <c r="E773" i="11"/>
  <c r="H772" i="11"/>
  <c r="J772" i="11" s="1"/>
  <c r="F771" i="11"/>
  <c r="F770" i="11"/>
  <c r="I770" i="11" s="1"/>
  <c r="E769" i="11"/>
  <c r="H768" i="11"/>
  <c r="I768" i="11" s="1"/>
  <c r="F767" i="11"/>
  <c r="F766" i="11"/>
  <c r="E765" i="11"/>
  <c r="H764" i="11"/>
  <c r="F763" i="11"/>
  <c r="F762" i="11"/>
  <c r="J762" i="11" s="1"/>
  <c r="E761" i="11"/>
  <c r="H760" i="11"/>
  <c r="F759" i="11"/>
  <c r="F758" i="11"/>
  <c r="J758" i="11" s="1"/>
  <c r="E757" i="11"/>
  <c r="H756" i="11"/>
  <c r="J756" i="11" s="1"/>
  <c r="F755" i="11"/>
  <c r="F754" i="11"/>
  <c r="E753" i="11"/>
  <c r="F751" i="11"/>
  <c r="F750" i="11"/>
  <c r="H746" i="11"/>
  <c r="F746" i="11"/>
  <c r="E745" i="11"/>
  <c r="F742" i="11"/>
  <c r="I742" i="11" s="1"/>
  <c r="E741" i="11"/>
  <c r="H740" i="11"/>
  <c r="J740" i="11" s="1"/>
  <c r="F739" i="11"/>
  <c r="F738" i="11"/>
  <c r="E737" i="11"/>
  <c r="H736" i="11"/>
  <c r="J736" i="11" s="1"/>
  <c r="F735" i="11"/>
  <c r="F734" i="11"/>
  <c r="I734" i="11" s="1"/>
  <c r="E733" i="11"/>
  <c r="H732" i="11"/>
  <c r="F731" i="11"/>
  <c r="F730" i="11"/>
  <c r="J730" i="11" s="1"/>
  <c r="E729" i="11"/>
  <c r="H728" i="11"/>
  <c r="F727" i="11"/>
  <c r="F726" i="11"/>
  <c r="J726" i="11" s="1"/>
  <c r="E725" i="11"/>
  <c r="F723" i="11"/>
  <c r="F722" i="11"/>
  <c r="E721" i="11"/>
  <c r="H720" i="11"/>
  <c r="F719" i="11"/>
  <c r="F718" i="11"/>
  <c r="E717" i="11"/>
  <c r="H716" i="11"/>
  <c r="F715" i="11"/>
  <c r="F714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F679" i="11"/>
  <c r="F678" i="11"/>
  <c r="E677" i="11"/>
  <c r="H676" i="11"/>
  <c r="F674" i="11"/>
  <c r="E673" i="11"/>
  <c r="H672" i="11"/>
  <c r="F671" i="11"/>
  <c r="F667" i="11"/>
  <c r="E665" i="11"/>
  <c r="H664" i="11"/>
  <c r="F663" i="11"/>
  <c r="F662" i="11"/>
  <c r="J662" i="11" s="1"/>
  <c r="E661" i="11"/>
  <c r="H660" i="11"/>
  <c r="F659" i="11"/>
  <c r="F658" i="11"/>
  <c r="E657" i="11"/>
  <c r="H656" i="11"/>
  <c r="F655" i="11"/>
  <c r="H652" i="11"/>
  <c r="E621" i="11"/>
  <c r="H616" i="11"/>
  <c r="F614" i="11"/>
  <c r="J614" i="11" s="1"/>
  <c r="H612" i="11"/>
  <c r="H604" i="11"/>
  <c r="H588" i="11"/>
  <c r="E585" i="11"/>
  <c r="F583" i="11"/>
  <c r="E577" i="11"/>
  <c r="F575" i="11"/>
  <c r="F571" i="11"/>
  <c r="F567" i="11"/>
  <c r="E565" i="11"/>
  <c r="E561" i="11"/>
  <c r="F238" i="11"/>
  <c r="F557" i="11"/>
  <c r="H554" i="11"/>
  <c r="F553" i="11"/>
  <c r="F552" i="11"/>
  <c r="E551" i="11"/>
  <c r="F548" i="11"/>
  <c r="E547" i="11"/>
  <c r="F544" i="11"/>
  <c r="E543" i="11"/>
  <c r="H538" i="11"/>
  <c r="F536" i="11"/>
  <c r="E535" i="11"/>
  <c r="H534" i="11"/>
  <c r="F533" i="11"/>
  <c r="F532" i="11"/>
  <c r="E527" i="11"/>
  <c r="H526" i="11"/>
  <c r="E523" i="11"/>
  <c r="H522" i="11"/>
  <c r="H518" i="11"/>
  <c r="E515" i="11"/>
  <c r="H514" i="11"/>
  <c r="F513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 s="1"/>
  <c r="E499" i="11"/>
  <c r="F497" i="11"/>
  <c r="F496" i="11"/>
  <c r="E495" i="11"/>
  <c r="F493" i="11"/>
  <c r="F492" i="11"/>
  <c r="E491" i="11"/>
  <c r="F489" i="11"/>
  <c r="F488" i="11"/>
  <c r="E487" i="11"/>
  <c r="F485" i="11"/>
  <c r="F484" i="11"/>
  <c r="E483" i="11"/>
  <c r="H482" i="11"/>
  <c r="F481" i="11"/>
  <c r="F480" i="11"/>
  <c r="E479" i="11"/>
  <c r="H478" i="11"/>
  <c r="F477" i="11"/>
  <c r="F476" i="11"/>
  <c r="E475" i="11"/>
  <c r="F473" i="11"/>
  <c r="F472" i="11"/>
  <c r="E471" i="11"/>
  <c r="F469" i="11"/>
  <c r="F468" i="11"/>
  <c r="E467" i="11"/>
  <c r="F465" i="11"/>
  <c r="F464" i="11"/>
  <c r="E463" i="11"/>
  <c r="F461" i="11"/>
  <c r="F460" i="11"/>
  <c r="E459" i="11"/>
  <c r="F457" i="11"/>
  <c r="F456" i="11"/>
  <c r="E455" i="11"/>
  <c r="F453" i="11"/>
  <c r="F452" i="11"/>
  <c r="F449" i="11"/>
  <c r="F448" i="11"/>
  <c r="F445" i="11"/>
  <c r="F444" i="11"/>
  <c r="F441" i="11"/>
  <c r="F440" i="11"/>
  <c r="J440" i="11" s="1"/>
  <c r="F437" i="11"/>
  <c r="F433" i="11"/>
  <c r="H432" i="11"/>
  <c r="F429" i="11"/>
  <c r="F425" i="11"/>
  <c r="H424" i="11"/>
  <c r="F421" i="11"/>
  <c r="F417" i="11"/>
  <c r="H416" i="11"/>
  <c r="F413" i="11"/>
  <c r="F412" i="11"/>
  <c r="E411" i="11"/>
  <c r="E395" i="11"/>
  <c r="E391" i="11"/>
  <c r="E387" i="11"/>
  <c r="E383" i="11"/>
  <c r="E379" i="11"/>
  <c r="E375" i="11"/>
  <c r="E371" i="11"/>
  <c r="E367" i="11"/>
  <c r="E363" i="11"/>
  <c r="E359" i="11"/>
  <c r="E355" i="11"/>
  <c r="E351" i="11"/>
  <c r="F348" i="11"/>
  <c r="F344" i="11"/>
  <c r="E343" i="11"/>
  <c r="F341" i="11"/>
  <c r="H338" i="11"/>
  <c r="F336" i="11"/>
  <c r="H334" i="11"/>
  <c r="F332" i="11"/>
  <c r="E331" i="11"/>
  <c r="F328" i="11"/>
  <c r="H326" i="11"/>
  <c r="F324" i="11"/>
  <c r="H322" i="11"/>
  <c r="F312" i="11"/>
  <c r="F308" i="11"/>
  <c r="E279" i="11"/>
  <c r="F217" i="11"/>
  <c r="F83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H627" i="11"/>
  <c r="E645" i="11"/>
  <c r="F632" i="11"/>
  <c r="H827" i="11"/>
  <c r="H825" i="11"/>
  <c r="H823" i="11"/>
  <c r="H821" i="11"/>
  <c r="H819" i="11"/>
  <c r="H815" i="11"/>
  <c r="H811" i="11"/>
  <c r="H809" i="11"/>
  <c r="H807" i="11"/>
  <c r="H803" i="11"/>
  <c r="H801" i="11"/>
  <c r="H799" i="11"/>
  <c r="H797" i="11"/>
  <c r="H795" i="11"/>
  <c r="H791" i="11"/>
  <c r="H789" i="11"/>
  <c r="H787" i="11"/>
  <c r="H785" i="11"/>
  <c r="H783" i="11"/>
  <c r="I783" i="11" s="1"/>
  <c r="H781" i="11"/>
  <c r="H779" i="11"/>
  <c r="J779" i="11" s="1"/>
  <c r="H777" i="11"/>
  <c r="H775" i="11"/>
  <c r="H773" i="11"/>
  <c r="H771" i="11"/>
  <c r="J771" i="11" s="1"/>
  <c r="H769" i="11"/>
  <c r="H767" i="11"/>
  <c r="I767" i="11" s="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J743" i="11" s="1"/>
  <c r="H741" i="11"/>
  <c r="H739" i="11"/>
  <c r="H737" i="11"/>
  <c r="H735" i="11"/>
  <c r="H733" i="11"/>
  <c r="H731" i="11"/>
  <c r="I731" i="11" s="1"/>
  <c r="H729" i="11"/>
  <c r="H727" i="11"/>
  <c r="J727" i="11" s="1"/>
  <c r="H725" i="11"/>
  <c r="H723" i="11"/>
  <c r="H721" i="11"/>
  <c r="H719" i="11"/>
  <c r="H717" i="11"/>
  <c r="H715" i="11"/>
  <c r="H711" i="11"/>
  <c r="H709" i="11"/>
  <c r="H707" i="11"/>
  <c r="H705" i="11"/>
  <c r="H703" i="11"/>
  <c r="H701" i="11"/>
  <c r="H699" i="11"/>
  <c r="H695" i="11"/>
  <c r="H693" i="11"/>
  <c r="H691" i="11"/>
  <c r="H689" i="11"/>
  <c r="H687" i="11"/>
  <c r="H685" i="11"/>
  <c r="H683" i="11"/>
  <c r="H679" i="11"/>
  <c r="H677" i="11"/>
  <c r="H675" i="11"/>
  <c r="H673" i="11"/>
  <c r="H671" i="11"/>
  <c r="H667" i="11"/>
  <c r="H665" i="11"/>
  <c r="H663" i="11"/>
  <c r="H661" i="11"/>
  <c r="H659" i="11"/>
  <c r="H657" i="11"/>
  <c r="H655" i="11"/>
  <c r="H642" i="11"/>
  <c r="H638" i="11"/>
  <c r="E435" i="11"/>
  <c r="H435" i="11"/>
  <c r="F430" i="11"/>
  <c r="E427" i="11"/>
  <c r="H427" i="11"/>
  <c r="F426" i="11"/>
  <c r="E423" i="11"/>
  <c r="H423" i="11"/>
  <c r="E419" i="11"/>
  <c r="H419" i="11"/>
  <c r="I419" i="11" s="1"/>
  <c r="F418" i="11"/>
  <c r="H617" i="11"/>
  <c r="H613" i="11"/>
  <c r="H609" i="11"/>
  <c r="H589" i="11"/>
  <c r="H585" i="11"/>
  <c r="H575" i="11"/>
  <c r="H571" i="11"/>
  <c r="H567" i="11"/>
  <c r="H563" i="11"/>
  <c r="H557" i="11"/>
  <c r="H553" i="11"/>
  <c r="H551" i="11"/>
  <c r="H547" i="11"/>
  <c r="H545" i="11"/>
  <c r="H543" i="11"/>
  <c r="H535" i="11"/>
  <c r="H533" i="11"/>
  <c r="H527" i="11"/>
  <c r="H523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49" i="11"/>
  <c r="H445" i="11"/>
  <c r="H441" i="11"/>
  <c r="H437" i="11"/>
  <c r="E433" i="11"/>
  <c r="H433" i="11"/>
  <c r="F432" i="11"/>
  <c r="E429" i="11"/>
  <c r="H429" i="11"/>
  <c r="E425" i="11"/>
  <c r="H425" i="11"/>
  <c r="F424" i="11"/>
  <c r="E421" i="11"/>
  <c r="H421" i="11"/>
  <c r="E417" i="11"/>
  <c r="H417" i="11"/>
  <c r="F416" i="11"/>
  <c r="H413" i="11"/>
  <c r="H411" i="11"/>
  <c r="H347" i="11"/>
  <c r="H343" i="11"/>
  <c r="H339" i="11"/>
  <c r="H335" i="11"/>
  <c r="H331" i="11"/>
  <c r="H327" i="11"/>
  <c r="H323" i="11"/>
  <c r="H315" i="11"/>
  <c r="H279" i="11"/>
  <c r="E252" i="11"/>
  <c r="F251" i="11"/>
  <c r="H244" i="11"/>
  <c r="H234" i="11"/>
  <c r="A351" i="9"/>
  <c r="B351" i="9"/>
  <c r="A352" i="9"/>
  <c r="B352" i="9"/>
  <c r="A353" i="9"/>
  <c r="B353" i="9"/>
  <c r="C353" i="9" s="1"/>
  <c r="D353" i="9" s="1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C361" i="9" s="1"/>
  <c r="G361" i="9" s="1"/>
  <c r="A362" i="9"/>
  <c r="B362" i="9"/>
  <c r="A363" i="9"/>
  <c r="B363" i="9"/>
  <c r="C363" i="9" s="1"/>
  <c r="G363" i="9" s="1"/>
  <c r="A364" i="9"/>
  <c r="B364" i="9"/>
  <c r="A365" i="9"/>
  <c r="B365" i="9"/>
  <c r="A366" i="9"/>
  <c r="B366" i="9"/>
  <c r="A367" i="9"/>
  <c r="B367" i="9"/>
  <c r="A368" i="9"/>
  <c r="B368" i="9"/>
  <c r="A369" i="9"/>
  <c r="B369" i="9"/>
  <c r="C369" i="9" s="1"/>
  <c r="G369" i="9" s="1"/>
  <c r="A370" i="9"/>
  <c r="B370" i="9"/>
  <c r="A371" i="9"/>
  <c r="B371" i="9"/>
  <c r="C371" i="9" s="1"/>
  <c r="G371" i="9" s="1"/>
  <c r="A372" i="9"/>
  <c r="B372" i="9"/>
  <c r="A373" i="9"/>
  <c r="B373" i="9"/>
  <c r="A374" i="9"/>
  <c r="B374" i="9"/>
  <c r="A375" i="9"/>
  <c r="B375" i="9"/>
  <c r="A376" i="9"/>
  <c r="B376" i="9"/>
  <c r="A377" i="9"/>
  <c r="B377" i="9"/>
  <c r="C377" i="9" s="1"/>
  <c r="G377" i="9" s="1"/>
  <c r="A378" i="9"/>
  <c r="B378" i="9"/>
  <c r="A379" i="9"/>
  <c r="B379" i="9"/>
  <c r="C379" i="9" s="1"/>
  <c r="G379" i="9" s="1"/>
  <c r="A380" i="9"/>
  <c r="B380" i="9"/>
  <c r="A381" i="9"/>
  <c r="B381" i="9"/>
  <c r="A382" i="9"/>
  <c r="B382" i="9"/>
  <c r="A383" i="9"/>
  <c r="B383" i="9"/>
  <c r="A384" i="9"/>
  <c r="B384" i="9"/>
  <c r="A385" i="9"/>
  <c r="B385" i="9"/>
  <c r="C385" i="9" s="1"/>
  <c r="G385" i="9" s="1"/>
  <c r="A386" i="9"/>
  <c r="B386" i="9"/>
  <c r="A387" i="9"/>
  <c r="B387" i="9"/>
  <c r="C387" i="9" s="1"/>
  <c r="G387" i="9" s="1"/>
  <c r="A388" i="9"/>
  <c r="B388" i="9"/>
  <c r="A389" i="9"/>
  <c r="B389" i="9"/>
  <c r="A390" i="9"/>
  <c r="B390" i="9"/>
  <c r="A391" i="9"/>
  <c r="B391" i="9"/>
  <c r="A392" i="9"/>
  <c r="B392" i="9"/>
  <c r="A393" i="9"/>
  <c r="B393" i="9"/>
  <c r="C393" i="9" s="1"/>
  <c r="G393" i="9" s="1"/>
  <c r="A394" i="9"/>
  <c r="B394" i="9"/>
  <c r="A395" i="9"/>
  <c r="B395" i="9"/>
  <c r="C395" i="9" s="1"/>
  <c r="G395" i="9" s="1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E353" i="9"/>
  <c r="D361" i="9"/>
  <c r="E361" i="9"/>
  <c r="D363" i="9"/>
  <c r="D369" i="9"/>
  <c r="E369" i="9"/>
  <c r="D371" i="9"/>
  <c r="E371" i="9"/>
  <c r="D377" i="9"/>
  <c r="E377" i="9"/>
  <c r="D379" i="9"/>
  <c r="D385" i="9"/>
  <c r="E385" i="9"/>
  <c r="D387" i="9"/>
  <c r="E387" i="9"/>
  <c r="D393" i="9"/>
  <c r="E393" i="9"/>
  <c r="D395" i="9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C125" i="9" s="1"/>
  <c r="G125" i="9" s="1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C142" i="9" s="1"/>
  <c r="D142" i="9" s="1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C170" i="9" s="1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C268" i="9" s="1"/>
  <c r="D268" i="9" s="1"/>
  <c r="A269" i="9"/>
  <c r="B269" i="9"/>
  <c r="A270" i="9"/>
  <c r="B270" i="9"/>
  <c r="A271" i="9"/>
  <c r="B271" i="9"/>
  <c r="A272" i="9"/>
  <c r="B272" i="9"/>
  <c r="C272" i="9" s="1"/>
  <c r="D272" i="9" s="1"/>
  <c r="A273" i="9"/>
  <c r="B273" i="9"/>
  <c r="A274" i="9"/>
  <c r="B274" i="9"/>
  <c r="C274" i="9" s="1"/>
  <c r="A275" i="9"/>
  <c r="B275" i="9"/>
  <c r="A276" i="9"/>
  <c r="B276" i="9"/>
  <c r="C276" i="9" s="1"/>
  <c r="D276" i="9" s="1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C288" i="9" s="1"/>
  <c r="D288" i="9" s="1"/>
  <c r="A289" i="9"/>
  <c r="B289" i="9"/>
  <c r="A290" i="9"/>
  <c r="B290" i="9"/>
  <c r="C290" i="9" s="1"/>
  <c r="D290" i="9" s="1"/>
  <c r="A291" i="9"/>
  <c r="B291" i="9"/>
  <c r="A292" i="9"/>
  <c r="B292" i="9"/>
  <c r="A293" i="9"/>
  <c r="B293" i="9"/>
  <c r="A294" i="9"/>
  <c r="B294" i="9"/>
  <c r="A295" i="9"/>
  <c r="B295" i="9"/>
  <c r="A296" i="9"/>
  <c r="B296" i="9"/>
  <c r="C296" i="9" s="1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B419" i="9"/>
  <c r="A420" i="9"/>
  <c r="B420" i="9"/>
  <c r="A421" i="9"/>
  <c r="B421" i="9"/>
  <c r="A422" i="9"/>
  <c r="B422" i="9"/>
  <c r="A423" i="9"/>
  <c r="B423" i="9"/>
  <c r="A424" i="9"/>
  <c r="B424" i="9"/>
  <c r="A425" i="9"/>
  <c r="B425" i="9"/>
  <c r="A426" i="9"/>
  <c r="B426" i="9"/>
  <c r="A427" i="9"/>
  <c r="B427" i="9"/>
  <c r="A428" i="9"/>
  <c r="B428" i="9"/>
  <c r="A429" i="9"/>
  <c r="B429" i="9"/>
  <c r="A430" i="9"/>
  <c r="B430" i="9"/>
  <c r="A431" i="9"/>
  <c r="B431" i="9"/>
  <c r="A432" i="9"/>
  <c r="B432" i="9"/>
  <c r="A433" i="9"/>
  <c r="B433" i="9"/>
  <c r="A434" i="9"/>
  <c r="B434" i="9"/>
  <c r="A435" i="9"/>
  <c r="B435" i="9"/>
  <c r="A436" i="9"/>
  <c r="B436" i="9"/>
  <c r="A437" i="9"/>
  <c r="B437" i="9"/>
  <c r="A438" i="9"/>
  <c r="B438" i="9"/>
  <c r="A439" i="9"/>
  <c r="B439" i="9"/>
  <c r="A440" i="9"/>
  <c r="B440" i="9"/>
  <c r="A441" i="9"/>
  <c r="B441" i="9"/>
  <c r="A442" i="9"/>
  <c r="B442" i="9"/>
  <c r="A443" i="9"/>
  <c r="B443" i="9"/>
  <c r="A444" i="9"/>
  <c r="B444" i="9"/>
  <c r="A445" i="9"/>
  <c r="B445" i="9"/>
  <c r="A446" i="9"/>
  <c r="B446" i="9"/>
  <c r="A447" i="9"/>
  <c r="B447" i="9"/>
  <c r="A448" i="9"/>
  <c r="B448" i="9"/>
  <c r="A449" i="9"/>
  <c r="B449" i="9"/>
  <c r="A450" i="9"/>
  <c r="B450" i="9"/>
  <c r="A451" i="9"/>
  <c r="B451" i="9"/>
  <c r="A452" i="9"/>
  <c r="B452" i="9"/>
  <c r="A453" i="9"/>
  <c r="B453" i="9"/>
  <c r="A454" i="9"/>
  <c r="B454" i="9"/>
  <c r="A455" i="9"/>
  <c r="B455" i="9"/>
  <c r="A456" i="9"/>
  <c r="B456" i="9"/>
  <c r="A457" i="9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B475" i="9"/>
  <c r="A476" i="9"/>
  <c r="B476" i="9"/>
  <c r="A477" i="9"/>
  <c r="B477" i="9"/>
  <c r="A478" i="9"/>
  <c r="B478" i="9"/>
  <c r="A479" i="9"/>
  <c r="B479" i="9"/>
  <c r="A480" i="9"/>
  <c r="B480" i="9"/>
  <c r="A481" i="9"/>
  <c r="B481" i="9"/>
  <c r="A482" i="9"/>
  <c r="B482" i="9"/>
  <c r="A483" i="9"/>
  <c r="B483" i="9"/>
  <c r="A484" i="9"/>
  <c r="B484" i="9"/>
  <c r="A485" i="9"/>
  <c r="B485" i="9"/>
  <c r="A486" i="9"/>
  <c r="B486" i="9"/>
  <c r="A487" i="9"/>
  <c r="B487" i="9"/>
  <c r="A488" i="9"/>
  <c r="B488" i="9"/>
  <c r="A489" i="9"/>
  <c r="B489" i="9"/>
  <c r="A490" i="9"/>
  <c r="B490" i="9"/>
  <c r="A491" i="9"/>
  <c r="B491" i="9"/>
  <c r="A492" i="9"/>
  <c r="B492" i="9"/>
  <c r="A493" i="9"/>
  <c r="B493" i="9"/>
  <c r="A494" i="9"/>
  <c r="B494" i="9"/>
  <c r="A495" i="9"/>
  <c r="B495" i="9"/>
  <c r="A496" i="9"/>
  <c r="B496" i="9"/>
  <c r="A497" i="9"/>
  <c r="B497" i="9"/>
  <c r="A498" i="9"/>
  <c r="B498" i="9"/>
  <c r="A499" i="9"/>
  <c r="B499" i="9"/>
  <c r="A500" i="9"/>
  <c r="B500" i="9"/>
  <c r="A501" i="9"/>
  <c r="B501" i="9"/>
  <c r="A502" i="9"/>
  <c r="B502" i="9"/>
  <c r="A503" i="9"/>
  <c r="B503" i="9"/>
  <c r="A504" i="9"/>
  <c r="B504" i="9"/>
  <c r="A505" i="9"/>
  <c r="B505" i="9"/>
  <c r="A506" i="9"/>
  <c r="B506" i="9"/>
  <c r="A507" i="9"/>
  <c r="B507" i="9"/>
  <c r="A508" i="9"/>
  <c r="B508" i="9"/>
  <c r="A509" i="9"/>
  <c r="B509" i="9"/>
  <c r="A510" i="9"/>
  <c r="B510" i="9"/>
  <c r="A511" i="9"/>
  <c r="B511" i="9"/>
  <c r="A512" i="9"/>
  <c r="B512" i="9"/>
  <c r="A513" i="9"/>
  <c r="B513" i="9"/>
  <c r="A514" i="9"/>
  <c r="B514" i="9"/>
  <c r="A515" i="9"/>
  <c r="B515" i="9"/>
  <c r="A516" i="9"/>
  <c r="B516" i="9"/>
  <c r="A517" i="9"/>
  <c r="B517" i="9"/>
  <c r="A518" i="9"/>
  <c r="B518" i="9"/>
  <c r="A519" i="9"/>
  <c r="B519" i="9"/>
  <c r="A520" i="9"/>
  <c r="B520" i="9"/>
  <c r="A521" i="9"/>
  <c r="B521" i="9"/>
  <c r="A522" i="9"/>
  <c r="B522" i="9"/>
  <c r="A523" i="9"/>
  <c r="B523" i="9"/>
  <c r="A524" i="9"/>
  <c r="B524" i="9"/>
  <c r="A525" i="9"/>
  <c r="B525" i="9"/>
  <c r="A526" i="9"/>
  <c r="B526" i="9"/>
  <c r="A527" i="9"/>
  <c r="B527" i="9"/>
  <c r="A528" i="9"/>
  <c r="B528" i="9"/>
  <c r="A529" i="9"/>
  <c r="B529" i="9"/>
  <c r="A530" i="9"/>
  <c r="B530" i="9"/>
  <c r="A531" i="9"/>
  <c r="B531" i="9"/>
  <c r="A532" i="9"/>
  <c r="B532" i="9"/>
  <c r="A533" i="9"/>
  <c r="B533" i="9"/>
  <c r="A534" i="9"/>
  <c r="B534" i="9"/>
  <c r="A535" i="9"/>
  <c r="B535" i="9"/>
  <c r="A536" i="9"/>
  <c r="B536" i="9"/>
  <c r="A537" i="9"/>
  <c r="B537" i="9"/>
  <c r="A538" i="9"/>
  <c r="B538" i="9"/>
  <c r="A539" i="9"/>
  <c r="B539" i="9"/>
  <c r="A540" i="9"/>
  <c r="B540" i="9"/>
  <c r="A541" i="9"/>
  <c r="B541" i="9"/>
  <c r="A542" i="9"/>
  <c r="B542" i="9"/>
  <c r="A543" i="9"/>
  <c r="B543" i="9"/>
  <c r="A544" i="9"/>
  <c r="B544" i="9"/>
  <c r="A545" i="9"/>
  <c r="B545" i="9"/>
  <c r="E545" i="9" s="1"/>
  <c r="A546" i="9"/>
  <c r="B546" i="9"/>
  <c r="E546" i="9" s="1"/>
  <c r="A547" i="9"/>
  <c r="B547" i="9"/>
  <c r="E547" i="9" s="1"/>
  <c r="A548" i="9"/>
  <c r="B548" i="9"/>
  <c r="E548" i="9" s="1"/>
  <c r="A549" i="9"/>
  <c r="B549" i="9"/>
  <c r="E549" i="9" s="1"/>
  <c r="A550" i="9"/>
  <c r="B550" i="9"/>
  <c r="E550" i="9" s="1"/>
  <c r="A551" i="9"/>
  <c r="B551" i="9"/>
  <c r="E551" i="9" s="1"/>
  <c r="A552" i="9"/>
  <c r="B552" i="9"/>
  <c r="E552" i="9" s="1"/>
  <c r="A553" i="9"/>
  <c r="B553" i="9"/>
  <c r="E553" i="9" s="1"/>
  <c r="A554" i="9"/>
  <c r="B554" i="9"/>
  <c r="E554" i="9" s="1"/>
  <c r="A555" i="9"/>
  <c r="B555" i="9"/>
  <c r="E555" i="9" s="1"/>
  <c r="A556" i="9"/>
  <c r="B556" i="9"/>
  <c r="E556" i="9" s="1"/>
  <c r="A557" i="9"/>
  <c r="B557" i="9"/>
  <c r="E557" i="9" s="1"/>
  <c r="A558" i="9"/>
  <c r="B558" i="9"/>
  <c r="E558" i="9" s="1"/>
  <c r="A559" i="9"/>
  <c r="D559" i="9" s="1"/>
  <c r="B559" i="9"/>
  <c r="E559" i="9" s="1"/>
  <c r="A560" i="9"/>
  <c r="B560" i="9"/>
  <c r="A561" i="9"/>
  <c r="B561" i="9"/>
  <c r="A562" i="9"/>
  <c r="B562" i="9"/>
  <c r="C562" i="9" s="1"/>
  <c r="G562" i="9" s="1"/>
  <c r="A563" i="9"/>
  <c r="B563" i="9"/>
  <c r="A564" i="9"/>
  <c r="B564" i="9"/>
  <c r="A565" i="9"/>
  <c r="B565" i="9"/>
  <c r="A566" i="9"/>
  <c r="B566" i="9"/>
  <c r="C566" i="9" s="1"/>
  <c r="G566" i="9" s="1"/>
  <c r="A567" i="9"/>
  <c r="B567" i="9"/>
  <c r="A568" i="9"/>
  <c r="B568" i="9"/>
  <c r="A569" i="9"/>
  <c r="B569" i="9"/>
  <c r="A570" i="9"/>
  <c r="B570" i="9"/>
  <c r="C570" i="9" s="1"/>
  <c r="G570" i="9" s="1"/>
  <c r="A571" i="9"/>
  <c r="B571" i="9"/>
  <c r="A572" i="9"/>
  <c r="B572" i="9"/>
  <c r="A573" i="9"/>
  <c r="B573" i="9"/>
  <c r="A574" i="9"/>
  <c r="B574" i="9"/>
  <c r="C574" i="9" s="1"/>
  <c r="G574" i="9" s="1"/>
  <c r="A575" i="9"/>
  <c r="B575" i="9"/>
  <c r="A576" i="9"/>
  <c r="B576" i="9"/>
  <c r="A577" i="9"/>
  <c r="B577" i="9"/>
  <c r="A578" i="9"/>
  <c r="B578" i="9"/>
  <c r="C578" i="9" s="1"/>
  <c r="G578" i="9" s="1"/>
  <c r="A579" i="9"/>
  <c r="B579" i="9"/>
  <c r="A580" i="9"/>
  <c r="B580" i="9"/>
  <c r="A581" i="9"/>
  <c r="B581" i="9"/>
  <c r="A582" i="9"/>
  <c r="B582" i="9"/>
  <c r="C582" i="9" s="1"/>
  <c r="G582" i="9" s="1"/>
  <c r="A583" i="9"/>
  <c r="B583" i="9"/>
  <c r="A584" i="9"/>
  <c r="B584" i="9"/>
  <c r="A585" i="9"/>
  <c r="B585" i="9"/>
  <c r="A586" i="9"/>
  <c r="B586" i="9"/>
  <c r="C586" i="9" s="1"/>
  <c r="G586" i="9" s="1"/>
  <c r="A587" i="9"/>
  <c r="B587" i="9"/>
  <c r="A588" i="9"/>
  <c r="B588" i="9"/>
  <c r="A589" i="9"/>
  <c r="B589" i="9"/>
  <c r="A590" i="9"/>
  <c r="B590" i="9"/>
  <c r="C590" i="9" s="1"/>
  <c r="G590" i="9" s="1"/>
  <c r="A591" i="9"/>
  <c r="B591" i="9"/>
  <c r="A592" i="9"/>
  <c r="B592" i="9"/>
  <c r="A593" i="9"/>
  <c r="B593" i="9"/>
  <c r="A594" i="9"/>
  <c r="B594" i="9"/>
  <c r="C594" i="9" s="1"/>
  <c r="G594" i="9" s="1"/>
  <c r="A595" i="9"/>
  <c r="B595" i="9"/>
  <c r="A596" i="9"/>
  <c r="B596" i="9"/>
  <c r="A597" i="9"/>
  <c r="B597" i="9"/>
  <c r="A598" i="9"/>
  <c r="B598" i="9"/>
  <c r="C598" i="9" s="1"/>
  <c r="G598" i="9" s="1"/>
  <c r="A599" i="9"/>
  <c r="B599" i="9"/>
  <c r="A600" i="9"/>
  <c r="B600" i="9"/>
  <c r="A601" i="9"/>
  <c r="B601" i="9"/>
  <c r="A602" i="9"/>
  <c r="B602" i="9"/>
  <c r="C602" i="9" s="1"/>
  <c r="G602" i="9" s="1"/>
  <c r="A603" i="9"/>
  <c r="B603" i="9"/>
  <c r="C603" i="9" s="1"/>
  <c r="G603" i="9" s="1"/>
  <c r="A604" i="9"/>
  <c r="B604" i="9"/>
  <c r="A605" i="9"/>
  <c r="B605" i="9"/>
  <c r="A606" i="9"/>
  <c r="B606" i="9"/>
  <c r="C606" i="9" s="1"/>
  <c r="G606" i="9" s="1"/>
  <c r="A607" i="9"/>
  <c r="B607" i="9"/>
  <c r="C607" i="9" s="1"/>
  <c r="G607" i="9" s="1"/>
  <c r="A608" i="9"/>
  <c r="B608" i="9"/>
  <c r="A609" i="9"/>
  <c r="B609" i="9"/>
  <c r="A610" i="9"/>
  <c r="B610" i="9"/>
  <c r="C610" i="9" s="1"/>
  <c r="G610" i="9" s="1"/>
  <c r="A611" i="9"/>
  <c r="B611" i="9"/>
  <c r="C611" i="9" s="1"/>
  <c r="G611" i="9" s="1"/>
  <c r="A612" i="9"/>
  <c r="B612" i="9"/>
  <c r="C612" i="9" s="1"/>
  <c r="G612" i="9" s="1"/>
  <c r="A613" i="9"/>
  <c r="B613" i="9"/>
  <c r="A614" i="9"/>
  <c r="B614" i="9"/>
  <c r="A615" i="9"/>
  <c r="B615" i="9"/>
  <c r="C615" i="9" s="1"/>
  <c r="G615" i="9" s="1"/>
  <c r="A616" i="9"/>
  <c r="B616" i="9"/>
  <c r="A617" i="9"/>
  <c r="B617" i="9"/>
  <c r="A618" i="9"/>
  <c r="B618" i="9"/>
  <c r="C618" i="9" s="1"/>
  <c r="G618" i="9" s="1"/>
  <c r="A619" i="9"/>
  <c r="B619" i="9"/>
  <c r="C619" i="9" s="1"/>
  <c r="G619" i="9" s="1"/>
  <c r="A620" i="9"/>
  <c r="B620" i="9"/>
  <c r="A621" i="9"/>
  <c r="B621" i="9"/>
  <c r="A622" i="9"/>
  <c r="B622" i="9"/>
  <c r="A623" i="9"/>
  <c r="B623" i="9"/>
  <c r="C623" i="9" s="1"/>
  <c r="G623" i="9" s="1"/>
  <c r="A624" i="9"/>
  <c r="B624" i="9"/>
  <c r="C624" i="9" s="1"/>
  <c r="G624" i="9" s="1"/>
  <c r="A625" i="9"/>
  <c r="B625" i="9"/>
  <c r="A626" i="9"/>
  <c r="B626" i="9"/>
  <c r="C626" i="9" s="1"/>
  <c r="G626" i="9" s="1"/>
  <c r="A627" i="9"/>
  <c r="B627" i="9"/>
  <c r="C627" i="9" s="1"/>
  <c r="G627" i="9" s="1"/>
  <c r="A628" i="9"/>
  <c r="B628" i="9"/>
  <c r="C628" i="9" s="1"/>
  <c r="G628" i="9" s="1"/>
  <c r="A629" i="9"/>
  <c r="B629" i="9"/>
  <c r="A630" i="9"/>
  <c r="B630" i="9"/>
  <c r="A631" i="9"/>
  <c r="B631" i="9"/>
  <c r="C631" i="9" s="1"/>
  <c r="G631" i="9" s="1"/>
  <c r="A632" i="9"/>
  <c r="B632" i="9"/>
  <c r="C632" i="9" s="1"/>
  <c r="G632" i="9" s="1"/>
  <c r="A633" i="9"/>
  <c r="B633" i="9"/>
  <c r="A634" i="9"/>
  <c r="B634" i="9"/>
  <c r="C634" i="9" s="1"/>
  <c r="G634" i="9" s="1"/>
  <c r="A635" i="9"/>
  <c r="B635" i="9"/>
  <c r="A636" i="9"/>
  <c r="B636" i="9"/>
  <c r="A637" i="9"/>
  <c r="B637" i="9"/>
  <c r="C637" i="9" s="1"/>
  <c r="G637" i="9" s="1"/>
  <c r="A638" i="9"/>
  <c r="B638" i="9"/>
  <c r="C638" i="9" s="1"/>
  <c r="G638" i="9" s="1"/>
  <c r="A639" i="9"/>
  <c r="B639" i="9"/>
  <c r="A640" i="9"/>
  <c r="B640" i="9"/>
  <c r="A641" i="9"/>
  <c r="B641" i="9"/>
  <c r="C641" i="9" s="1"/>
  <c r="A642" i="9"/>
  <c r="B642" i="9"/>
  <c r="C642" i="9" s="1"/>
  <c r="G642" i="9" s="1"/>
  <c r="A643" i="9"/>
  <c r="B643" i="9"/>
  <c r="A644" i="9"/>
  <c r="B644" i="9"/>
  <c r="A645" i="9"/>
  <c r="B645" i="9"/>
  <c r="C645" i="9" s="1"/>
  <c r="A646" i="9"/>
  <c r="B646" i="9"/>
  <c r="C646" i="9" s="1"/>
  <c r="G646" i="9" s="1"/>
  <c r="A647" i="9"/>
  <c r="B647" i="9"/>
  <c r="A648" i="9"/>
  <c r="B648" i="9"/>
  <c r="A649" i="9"/>
  <c r="B649" i="9"/>
  <c r="C649" i="9" s="1"/>
  <c r="A650" i="9"/>
  <c r="B650" i="9"/>
  <c r="C650" i="9" s="1"/>
  <c r="G650" i="9" s="1"/>
  <c r="A651" i="9"/>
  <c r="B651" i="9"/>
  <c r="A652" i="9"/>
  <c r="B652" i="9"/>
  <c r="A653" i="9"/>
  <c r="B653" i="9"/>
  <c r="C653" i="9" s="1"/>
  <c r="A654" i="9"/>
  <c r="B654" i="9"/>
  <c r="C654" i="9" s="1"/>
  <c r="G654" i="9" s="1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B736" i="9"/>
  <c r="A737" i="9"/>
  <c r="B737" i="9"/>
  <c r="A738" i="9"/>
  <c r="B738" i="9"/>
  <c r="A739" i="9"/>
  <c r="B739" i="9"/>
  <c r="A740" i="9"/>
  <c r="B740" i="9"/>
  <c r="A741" i="9"/>
  <c r="B741" i="9"/>
  <c r="A742" i="9"/>
  <c r="D742" i="9" s="1"/>
  <c r="B742" i="9"/>
  <c r="E742" i="9" s="1"/>
  <c r="A743" i="9"/>
  <c r="D743" i="9" s="1"/>
  <c r="B743" i="9"/>
  <c r="E743" i="9" s="1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E747" i="9" s="1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E751" i="9" s="1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E755" i="9" s="1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E759" i="9" s="1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E763" i="9" s="1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E767" i="9" s="1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E771" i="9" s="1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E775" i="9" s="1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E779" i="9" s="1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E787" i="9" s="1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E795" i="9" s="1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E803" i="9" s="1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E811" i="9" s="1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/>
  <c r="B819" i="9"/>
  <c r="E819" i="9"/>
  <c r="A820" i="9"/>
  <c r="D820" i="9"/>
  <c r="B820" i="9"/>
  <c r="E820" i="9"/>
  <c r="A821" i="9"/>
  <c r="D821" i="9"/>
  <c r="B821" i="9"/>
  <c r="E821" i="9"/>
  <c r="A822" i="9"/>
  <c r="D822" i="9"/>
  <c r="B822" i="9"/>
  <c r="E822" i="9"/>
  <c r="A823" i="9"/>
  <c r="D823" i="9"/>
  <c r="B823" i="9"/>
  <c r="E823" i="9"/>
  <c r="A824" i="9"/>
  <c r="D824" i="9"/>
  <c r="B824" i="9"/>
  <c r="E824" i="9"/>
  <c r="A825" i="9"/>
  <c r="D825" i="9"/>
  <c r="B825" i="9"/>
  <c r="E825" i="9"/>
  <c r="A826" i="9"/>
  <c r="D826" i="9"/>
  <c r="B826" i="9"/>
  <c r="E826" i="9"/>
  <c r="A827" i="9"/>
  <c r="D827" i="9"/>
  <c r="B827" i="9"/>
  <c r="E827" i="9"/>
  <c r="A828" i="9"/>
  <c r="D828" i="9"/>
  <c r="B828" i="9"/>
  <c r="E828" i="9"/>
  <c r="A829" i="9"/>
  <c r="D829" i="9"/>
  <c r="B829" i="9"/>
  <c r="E829" i="9"/>
  <c r="A830" i="9"/>
  <c r="D830" i="9"/>
  <c r="B830" i="9"/>
  <c r="E830" i="9"/>
  <c r="A831" i="9"/>
  <c r="D831" i="9"/>
  <c r="B831" i="9"/>
  <c r="E831" i="9"/>
  <c r="A832" i="9"/>
  <c r="D832" i="9"/>
  <c r="B832" i="9"/>
  <c r="E832" i="9"/>
  <c r="A833" i="9"/>
  <c r="D833" i="9"/>
  <c r="B833" i="9"/>
  <c r="E833" i="9"/>
  <c r="A834" i="9"/>
  <c r="D834" i="9"/>
  <c r="B834" i="9"/>
  <c r="E834" i="9"/>
  <c r="A835" i="9"/>
  <c r="D835" i="9"/>
  <c r="B835" i="9"/>
  <c r="E835" i="9"/>
  <c r="A836" i="9"/>
  <c r="D836" i="9"/>
  <c r="B836" i="9"/>
  <c r="E836" i="9"/>
  <c r="A837" i="9"/>
  <c r="D837" i="9"/>
  <c r="B837" i="9"/>
  <c r="E837" i="9"/>
  <c r="A838" i="9"/>
  <c r="D838" i="9"/>
  <c r="B838" i="9"/>
  <c r="E838" i="9"/>
  <c r="A839" i="9"/>
  <c r="D839" i="9"/>
  <c r="B839" i="9"/>
  <c r="E839" i="9"/>
  <c r="A840" i="9"/>
  <c r="D840" i="9"/>
  <c r="B840" i="9"/>
  <c r="E840" i="9"/>
  <c r="A841" i="9"/>
  <c r="D841" i="9"/>
  <c r="B841" i="9"/>
  <c r="E841" i="9"/>
  <c r="A842" i="9"/>
  <c r="D842" i="9"/>
  <c r="B842" i="9"/>
  <c r="E842" i="9"/>
  <c r="A843" i="9"/>
  <c r="D843" i="9"/>
  <c r="B843" i="9"/>
  <c r="E843" i="9"/>
  <c r="A844" i="9"/>
  <c r="D844" i="9"/>
  <c r="B844" i="9"/>
  <c r="E844" i="9"/>
  <c r="A845" i="9"/>
  <c r="D845" i="9"/>
  <c r="B845" i="9"/>
  <c r="E845" i="9"/>
  <c r="A846" i="9"/>
  <c r="D846" i="9"/>
  <c r="B846" i="9"/>
  <c r="E846" i="9"/>
  <c r="A847" i="9"/>
  <c r="D847" i="9"/>
  <c r="B847" i="9"/>
  <c r="E847" i="9"/>
  <c r="A848" i="9"/>
  <c r="D848" i="9"/>
  <c r="B848" i="9"/>
  <c r="E848" i="9"/>
  <c r="A849" i="9"/>
  <c r="D849" i="9"/>
  <c r="B849" i="9"/>
  <c r="E849" i="9"/>
  <c r="A850" i="9"/>
  <c r="D850" i="9"/>
  <c r="B850" i="9"/>
  <c r="E850" i="9"/>
  <c r="A851" i="9"/>
  <c r="D851" i="9"/>
  <c r="B851" i="9"/>
  <c r="E851" i="9"/>
  <c r="A852" i="9"/>
  <c r="D852" i="9"/>
  <c r="B852" i="9"/>
  <c r="E852" i="9"/>
  <c r="A853" i="9"/>
  <c r="D853" i="9"/>
  <c r="B853" i="9"/>
  <c r="E853" i="9"/>
  <c r="A854" i="9"/>
  <c r="D854" i="9"/>
  <c r="B854" i="9"/>
  <c r="E854" i="9"/>
  <c r="A855" i="9"/>
  <c r="D855" i="9"/>
  <c r="B855" i="9"/>
  <c r="E855" i="9"/>
  <c r="A856" i="9"/>
  <c r="D856" i="9"/>
  <c r="B856" i="9"/>
  <c r="E856" i="9"/>
  <c r="A857" i="9"/>
  <c r="D857" i="9"/>
  <c r="B857" i="9"/>
  <c r="E857" i="9"/>
  <c r="A858" i="9"/>
  <c r="D858" i="9"/>
  <c r="B858" i="9"/>
  <c r="E858" i="9"/>
  <c r="A859" i="9"/>
  <c r="D859" i="9"/>
  <c r="B859" i="9"/>
  <c r="E859" i="9"/>
  <c r="A860" i="9"/>
  <c r="D860" i="9"/>
  <c r="B860" i="9"/>
  <c r="E860" i="9"/>
  <c r="A861" i="9"/>
  <c r="D861" i="9"/>
  <c r="B861" i="9"/>
  <c r="E861" i="9"/>
  <c r="A862" i="9"/>
  <c r="D862" i="9"/>
  <c r="B862" i="9"/>
  <c r="E862" i="9"/>
  <c r="A863" i="9"/>
  <c r="D863" i="9"/>
  <c r="B863" i="9"/>
  <c r="E863" i="9"/>
  <c r="A864" i="9"/>
  <c r="D864" i="9"/>
  <c r="B864" i="9"/>
  <c r="E864" i="9"/>
  <c r="A865" i="9"/>
  <c r="D865" i="9"/>
  <c r="B865" i="9"/>
  <c r="E865" i="9"/>
  <c r="A866" i="9"/>
  <c r="D866" i="9"/>
  <c r="B866" i="9"/>
  <c r="E866" i="9"/>
  <c r="A867" i="9"/>
  <c r="D867" i="9"/>
  <c r="B867" i="9"/>
  <c r="E867" i="9"/>
  <c r="A868" i="9"/>
  <c r="D868" i="9"/>
  <c r="B868" i="9"/>
  <c r="E868" i="9"/>
  <c r="A869" i="9"/>
  <c r="D869" i="9"/>
  <c r="B869" i="9"/>
  <c r="E869" i="9"/>
  <c r="A870" i="9"/>
  <c r="D870" i="9"/>
  <c r="B870" i="9"/>
  <c r="E870" i="9"/>
  <c r="A871" i="9"/>
  <c r="D871" i="9"/>
  <c r="B871" i="9"/>
  <c r="E871" i="9"/>
  <c r="A872" i="9"/>
  <c r="D872" i="9"/>
  <c r="B872" i="9"/>
  <c r="E872" i="9"/>
  <c r="A873" i="9"/>
  <c r="D873" i="9"/>
  <c r="B873" i="9"/>
  <c r="E873" i="9"/>
  <c r="A874" i="9"/>
  <c r="D874" i="9"/>
  <c r="B874" i="9"/>
  <c r="E874" i="9"/>
  <c r="A875" i="9"/>
  <c r="D875" i="9"/>
  <c r="B875" i="9"/>
  <c r="E875" i="9"/>
  <c r="A876" i="9"/>
  <c r="D876" i="9"/>
  <c r="B876" i="9"/>
  <c r="E876" i="9"/>
  <c r="A877" i="9"/>
  <c r="D877" i="9"/>
  <c r="B877" i="9"/>
  <c r="E877" i="9"/>
  <c r="A878" i="9"/>
  <c r="D878" i="9"/>
  <c r="B878" i="9"/>
  <c r="E878" i="9"/>
  <c r="A879" i="9"/>
  <c r="D879" i="9"/>
  <c r="B879" i="9"/>
  <c r="E879" i="9"/>
  <c r="A880" i="9"/>
  <c r="D880" i="9"/>
  <c r="B880" i="9"/>
  <c r="E880" i="9"/>
  <c r="A881" i="9"/>
  <c r="D881" i="9"/>
  <c r="B881" i="9"/>
  <c r="E881" i="9"/>
  <c r="A882" i="9"/>
  <c r="D882" i="9"/>
  <c r="B882" i="9"/>
  <c r="E882" i="9"/>
  <c r="A883" i="9"/>
  <c r="D883" i="9"/>
  <c r="B883" i="9"/>
  <c r="E883" i="9"/>
  <c r="A884" i="9"/>
  <c r="D884" i="9"/>
  <c r="B884" i="9"/>
  <c r="E884" i="9"/>
  <c r="A885" i="9"/>
  <c r="D885" i="9"/>
  <c r="B885" i="9"/>
  <c r="E885" i="9"/>
  <c r="A886" i="9"/>
  <c r="D886" i="9"/>
  <c r="B886" i="9"/>
  <c r="E886" i="9"/>
  <c r="A887" i="9"/>
  <c r="D887" i="9"/>
  <c r="B887" i="9"/>
  <c r="E887" i="9"/>
  <c r="A888" i="9"/>
  <c r="D888" i="9"/>
  <c r="B888" i="9"/>
  <c r="E888" i="9"/>
  <c r="A889" i="9"/>
  <c r="D889" i="9"/>
  <c r="B889" i="9"/>
  <c r="E889" i="9"/>
  <c r="A890" i="9"/>
  <c r="D890" i="9"/>
  <c r="B890" i="9"/>
  <c r="E890" i="9"/>
  <c r="A891" i="9"/>
  <c r="D891" i="9"/>
  <c r="B891" i="9"/>
  <c r="E891" i="9"/>
  <c r="A892" i="9"/>
  <c r="D892" i="9"/>
  <c r="B892" i="9"/>
  <c r="E892" i="9"/>
  <c r="A893" i="9"/>
  <c r="D893" i="9"/>
  <c r="B893" i="9"/>
  <c r="E893" i="9"/>
  <c r="A894" i="9"/>
  <c r="D894" i="9"/>
  <c r="B894" i="9"/>
  <c r="E894" i="9"/>
  <c r="A895" i="9"/>
  <c r="D895" i="9"/>
  <c r="B895" i="9"/>
  <c r="E895" i="9"/>
  <c r="A896" i="9"/>
  <c r="D896" i="9"/>
  <c r="B896" i="9"/>
  <c r="E896" i="9"/>
  <c r="A897" i="9"/>
  <c r="D897" i="9"/>
  <c r="B897" i="9"/>
  <c r="E897" i="9"/>
  <c r="A898" i="9"/>
  <c r="D898" i="9"/>
  <c r="B898" i="9"/>
  <c r="E898" i="9"/>
  <c r="A899" i="9"/>
  <c r="D899" i="9"/>
  <c r="B899" i="9"/>
  <c r="E899" i="9"/>
  <c r="A900" i="9"/>
  <c r="D900" i="9"/>
  <c r="B900" i="9"/>
  <c r="E900" i="9"/>
  <c r="A901" i="9"/>
  <c r="D901" i="9"/>
  <c r="B901" i="9"/>
  <c r="E901" i="9"/>
  <c r="A902" i="9"/>
  <c r="D902" i="9"/>
  <c r="B902" i="9"/>
  <c r="E902" i="9"/>
  <c r="A903" i="9"/>
  <c r="D903" i="9"/>
  <c r="B903" i="9"/>
  <c r="E903" i="9"/>
  <c r="A904" i="9"/>
  <c r="D904" i="9"/>
  <c r="B904" i="9"/>
  <c r="E904" i="9"/>
  <c r="A905" i="9"/>
  <c r="D905" i="9"/>
  <c r="B905" i="9"/>
  <c r="E905" i="9"/>
  <c r="A906" i="9"/>
  <c r="D906" i="9"/>
  <c r="B906" i="9"/>
  <c r="E906" i="9"/>
  <c r="A907" i="9"/>
  <c r="D907" i="9"/>
  <c r="B907" i="9"/>
  <c r="E907" i="9"/>
  <c r="A908" i="9"/>
  <c r="D908" i="9"/>
  <c r="B908" i="9"/>
  <c r="E908" i="9"/>
  <c r="A909" i="9"/>
  <c r="D909" i="9"/>
  <c r="B909" i="9"/>
  <c r="E909" i="9"/>
  <c r="A910" i="9"/>
  <c r="D910" i="9"/>
  <c r="B910" i="9"/>
  <c r="E910" i="9"/>
  <c r="A911" i="9"/>
  <c r="D911" i="9"/>
  <c r="B911" i="9"/>
  <c r="E911" i="9"/>
  <c r="A912" i="9"/>
  <c r="D912" i="9"/>
  <c r="B912" i="9"/>
  <c r="E912" i="9"/>
  <c r="A913" i="9"/>
  <c r="D913" i="9"/>
  <c r="B913" i="9"/>
  <c r="E913" i="9"/>
  <c r="A914" i="9"/>
  <c r="D914" i="9"/>
  <c r="B914" i="9"/>
  <c r="E914" i="9"/>
  <c r="A915" i="9"/>
  <c r="D915" i="9"/>
  <c r="B915" i="9"/>
  <c r="E915" i="9"/>
  <c r="A916" i="9"/>
  <c r="D916" i="9"/>
  <c r="B916" i="9"/>
  <c r="E916" i="9"/>
  <c r="A917" i="9"/>
  <c r="D917" i="9"/>
  <c r="B917" i="9"/>
  <c r="E917" i="9"/>
  <c r="A918" i="9"/>
  <c r="D918" i="9"/>
  <c r="B918" i="9"/>
  <c r="E918" i="9"/>
  <c r="A919" i="9"/>
  <c r="D919" i="9"/>
  <c r="B919" i="9"/>
  <c r="E919" i="9"/>
  <c r="A920" i="9"/>
  <c r="D920" i="9"/>
  <c r="B920" i="9"/>
  <c r="E920" i="9"/>
  <c r="A921" i="9"/>
  <c r="D921" i="9"/>
  <c r="B921" i="9"/>
  <c r="E921" i="9"/>
  <c r="A922" i="9"/>
  <c r="D922" i="9"/>
  <c r="B922" i="9"/>
  <c r="E922" i="9"/>
  <c r="A923" i="9"/>
  <c r="D923" i="9"/>
  <c r="B923" i="9"/>
  <c r="E923" i="9"/>
  <c r="A924" i="9"/>
  <c r="D924" i="9"/>
  <c r="B924" i="9"/>
  <c r="E924" i="9"/>
  <c r="A925" i="9"/>
  <c r="D925" i="9"/>
  <c r="B925" i="9"/>
  <c r="E925" i="9"/>
  <c r="A926" i="9"/>
  <c r="D926" i="9"/>
  <c r="B926" i="9"/>
  <c r="E926" i="9"/>
  <c r="A927" i="9"/>
  <c r="D927" i="9"/>
  <c r="B927" i="9"/>
  <c r="E927" i="9"/>
  <c r="A928" i="9"/>
  <c r="D928" i="9"/>
  <c r="B928" i="9"/>
  <c r="E928" i="9"/>
  <c r="A929" i="9"/>
  <c r="D929" i="9"/>
  <c r="B929" i="9"/>
  <c r="E929" i="9"/>
  <c r="A930" i="9"/>
  <c r="D930" i="9"/>
  <c r="B930" i="9"/>
  <c r="E930" i="9"/>
  <c r="A931" i="9"/>
  <c r="D931" i="9"/>
  <c r="B931" i="9"/>
  <c r="E931" i="9"/>
  <c r="A932" i="9"/>
  <c r="D932" i="9"/>
  <c r="B932" i="9"/>
  <c r="E932" i="9"/>
  <c r="A933" i="9"/>
  <c r="D933" i="9"/>
  <c r="B933" i="9"/>
  <c r="E933" i="9"/>
  <c r="A934" i="9"/>
  <c r="D934" i="9"/>
  <c r="B934" i="9"/>
  <c r="E934" i="9"/>
  <c r="A935" i="9"/>
  <c r="D935" i="9"/>
  <c r="B935" i="9"/>
  <c r="E935" i="9"/>
  <c r="A936" i="9"/>
  <c r="D936" i="9"/>
  <c r="B936" i="9"/>
  <c r="E936" i="9"/>
  <c r="A937" i="9"/>
  <c r="D937" i="9"/>
  <c r="B937" i="9"/>
  <c r="E937" i="9"/>
  <c r="A938" i="9"/>
  <c r="D938" i="9"/>
  <c r="B938" i="9"/>
  <c r="E938" i="9"/>
  <c r="A939" i="9"/>
  <c r="D939" i="9"/>
  <c r="B939" i="9"/>
  <c r="E939" i="9"/>
  <c r="A940" i="9"/>
  <c r="D940" i="9"/>
  <c r="B940" i="9"/>
  <c r="E940" i="9"/>
  <c r="A941" i="9"/>
  <c r="D941" i="9"/>
  <c r="B941" i="9"/>
  <c r="E941" i="9"/>
  <c r="A942" i="9"/>
  <c r="D942" i="9"/>
  <c r="B942" i="9"/>
  <c r="E942" i="9"/>
  <c r="A943" i="9"/>
  <c r="D943" i="9"/>
  <c r="B943" i="9"/>
  <c r="E943" i="9"/>
  <c r="A944" i="9"/>
  <c r="D944" i="9"/>
  <c r="B944" i="9"/>
  <c r="E944" i="9"/>
  <c r="A945" i="9"/>
  <c r="D945" i="9"/>
  <c r="B945" i="9"/>
  <c r="E945" i="9"/>
  <c r="A946" i="9"/>
  <c r="D946" i="9"/>
  <c r="B946" i="9"/>
  <c r="E946" i="9"/>
  <c r="A947" i="9"/>
  <c r="D947" i="9"/>
  <c r="B947" i="9"/>
  <c r="E947" i="9"/>
  <c r="A948" i="9"/>
  <c r="D948" i="9"/>
  <c r="B948" i="9"/>
  <c r="E948" i="9"/>
  <c r="A949" i="9"/>
  <c r="D949" i="9"/>
  <c r="B949" i="9"/>
  <c r="E949" i="9"/>
  <c r="A950" i="9"/>
  <c r="D950" i="9"/>
  <c r="B950" i="9"/>
  <c r="E950" i="9"/>
  <c r="A951" i="9"/>
  <c r="D951" i="9"/>
  <c r="B951" i="9"/>
  <c r="E951" i="9"/>
  <c r="A952" i="9"/>
  <c r="D952" i="9"/>
  <c r="B952" i="9"/>
  <c r="E952" i="9"/>
  <c r="A953" i="9"/>
  <c r="D953" i="9"/>
  <c r="B953" i="9"/>
  <c r="E953" i="9"/>
  <c r="A954" i="9"/>
  <c r="D954" i="9"/>
  <c r="B954" i="9"/>
  <c r="E954" i="9"/>
  <c r="A955" i="9"/>
  <c r="D955" i="9"/>
  <c r="B955" i="9"/>
  <c r="E955" i="9"/>
  <c r="A956" i="9"/>
  <c r="D956" i="9"/>
  <c r="B956" i="9"/>
  <c r="E956" i="9"/>
  <c r="A957" i="9"/>
  <c r="D957" i="9"/>
  <c r="B957" i="9"/>
  <c r="E957" i="9"/>
  <c r="A958" i="9"/>
  <c r="D958" i="9"/>
  <c r="B958" i="9"/>
  <c r="E958" i="9"/>
  <c r="A959" i="9"/>
  <c r="D959" i="9"/>
  <c r="B959" i="9"/>
  <c r="E959" i="9"/>
  <c r="A960" i="9"/>
  <c r="D960" i="9"/>
  <c r="B960" i="9"/>
  <c r="E960" i="9"/>
  <c r="A961" i="9"/>
  <c r="D961" i="9"/>
  <c r="B961" i="9"/>
  <c r="E961" i="9"/>
  <c r="A962" i="9"/>
  <c r="D962" i="9"/>
  <c r="B962" i="9"/>
  <c r="E962" i="9"/>
  <c r="A963" i="9"/>
  <c r="D963" i="9"/>
  <c r="B963" i="9"/>
  <c r="E963" i="9"/>
  <c r="A964" i="9"/>
  <c r="D964" i="9"/>
  <c r="B964" i="9"/>
  <c r="E964" i="9"/>
  <c r="A965" i="9"/>
  <c r="D965" i="9"/>
  <c r="B965" i="9"/>
  <c r="E965" i="9"/>
  <c r="A966" i="9"/>
  <c r="D966" i="9"/>
  <c r="B966" i="9"/>
  <c r="E966" i="9"/>
  <c r="A967" i="9"/>
  <c r="D967" i="9"/>
  <c r="B967" i="9"/>
  <c r="E967" i="9"/>
  <c r="A968" i="9"/>
  <c r="D968" i="9"/>
  <c r="B968" i="9"/>
  <c r="E968" i="9"/>
  <c r="A969" i="9"/>
  <c r="D969" i="9"/>
  <c r="B969" i="9"/>
  <c r="E969" i="9"/>
  <c r="A970" i="9"/>
  <c r="D970" i="9"/>
  <c r="B970" i="9"/>
  <c r="E970" i="9"/>
  <c r="A971" i="9"/>
  <c r="D971" i="9"/>
  <c r="B971" i="9"/>
  <c r="E971" i="9"/>
  <c r="A972" i="9"/>
  <c r="D972" i="9"/>
  <c r="B972" i="9"/>
  <c r="E972" i="9"/>
  <c r="A973" i="9"/>
  <c r="D973" i="9"/>
  <c r="B973" i="9"/>
  <c r="E973" i="9"/>
  <c r="A974" i="9"/>
  <c r="D974" i="9"/>
  <c r="B974" i="9"/>
  <c r="E974" i="9"/>
  <c r="A975" i="9"/>
  <c r="D975" i="9"/>
  <c r="B975" i="9"/>
  <c r="E975" i="9"/>
  <c r="A976" i="9"/>
  <c r="D976" i="9"/>
  <c r="B976" i="9"/>
  <c r="E976" i="9"/>
  <c r="A977" i="9"/>
  <c r="D977" i="9"/>
  <c r="B977" i="9"/>
  <c r="E977" i="9"/>
  <c r="A978" i="9"/>
  <c r="D978" i="9"/>
  <c r="B978" i="9"/>
  <c r="E978" i="9"/>
  <c r="A979" i="9"/>
  <c r="D979" i="9"/>
  <c r="B979" i="9"/>
  <c r="E979" i="9"/>
  <c r="A980" i="9"/>
  <c r="D980" i="9"/>
  <c r="B980" i="9"/>
  <c r="E980" i="9"/>
  <c r="A981" i="9"/>
  <c r="D981" i="9"/>
  <c r="B981" i="9"/>
  <c r="E981" i="9"/>
  <c r="A982" i="9"/>
  <c r="D982" i="9"/>
  <c r="B982" i="9"/>
  <c r="E982" i="9"/>
  <c r="A983" i="9"/>
  <c r="D983" i="9"/>
  <c r="B983" i="9"/>
  <c r="E983" i="9"/>
  <c r="A984" i="9"/>
  <c r="D984" i="9"/>
  <c r="B984" i="9"/>
  <c r="E984" i="9"/>
  <c r="A985" i="9"/>
  <c r="D985" i="9"/>
  <c r="B985" i="9"/>
  <c r="E985" i="9"/>
  <c r="A986" i="9"/>
  <c r="D986" i="9"/>
  <c r="B986" i="9"/>
  <c r="E986" i="9"/>
  <c r="A987" i="9"/>
  <c r="D987" i="9"/>
  <c r="B987" i="9"/>
  <c r="E987" i="9"/>
  <c r="A988" i="9"/>
  <c r="D988" i="9"/>
  <c r="B988" i="9"/>
  <c r="E988" i="9"/>
  <c r="A989" i="9"/>
  <c r="D989" i="9"/>
  <c r="B989" i="9"/>
  <c r="E989" i="9"/>
  <c r="A990" i="9"/>
  <c r="D990" i="9"/>
  <c r="B990" i="9"/>
  <c r="E990" i="9"/>
  <c r="A991" i="9"/>
  <c r="D991" i="9"/>
  <c r="B991" i="9"/>
  <c r="E991" i="9"/>
  <c r="A992" i="9"/>
  <c r="D992" i="9"/>
  <c r="B992" i="9"/>
  <c r="E992" i="9"/>
  <c r="A993" i="9"/>
  <c r="D993" i="9"/>
  <c r="B993" i="9"/>
  <c r="E993" i="9"/>
  <c r="A994" i="9"/>
  <c r="D994" i="9"/>
  <c r="B994" i="9"/>
  <c r="E994" i="9"/>
  <c r="A995" i="9"/>
  <c r="D995" i="9"/>
  <c r="B995" i="9"/>
  <c r="E995" i="9"/>
  <c r="A996" i="9"/>
  <c r="D996" i="9"/>
  <c r="B996" i="9"/>
  <c r="E996" i="9"/>
  <c r="A997" i="9"/>
  <c r="D997" i="9"/>
  <c r="B997" i="9"/>
  <c r="E997" i="9"/>
  <c r="A998" i="9"/>
  <c r="D998" i="9"/>
  <c r="B998" i="9"/>
  <c r="E998" i="9"/>
  <c r="A999" i="9"/>
  <c r="D999" i="9"/>
  <c r="B999" i="9"/>
  <c r="E999" i="9"/>
  <c r="A1000" i="9"/>
  <c r="D1000" i="9"/>
  <c r="B1000" i="9"/>
  <c r="E1000" i="9"/>
  <c r="A1001" i="9"/>
  <c r="D1001" i="9"/>
  <c r="B1001" i="9"/>
  <c r="E1001" i="9"/>
  <c r="B2" i="9"/>
  <c r="A2" i="9"/>
  <c r="D999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998" i="2"/>
  <c r="D4" i="2"/>
  <c r="D3" i="2"/>
  <c r="K998" i="2"/>
  <c r="L998" i="2"/>
  <c r="M998" i="2"/>
  <c r="K999" i="2"/>
  <c r="L999" i="2"/>
  <c r="M999" i="2"/>
  <c r="H998" i="2"/>
  <c r="I998" i="2"/>
  <c r="J998" i="2"/>
  <c r="H999" i="2"/>
  <c r="I999" i="2"/>
  <c r="J999" i="2"/>
  <c r="E998" i="2"/>
  <c r="F998" i="2"/>
  <c r="G998" i="2"/>
  <c r="E999" i="2"/>
  <c r="F999" i="2"/>
  <c r="G999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D504" i="5" s="1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D509" i="5" s="1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D521" i="5" s="1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D529" i="5" s="1"/>
  <c r="F529" i="5" s="1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D536" i="5" s="1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D544" i="5" s="1"/>
  <c r="G544" i="5" s="1"/>
  <c r="B544" i="5"/>
  <c r="C544" i="5"/>
  <c r="A545" i="5"/>
  <c r="B545" i="5"/>
  <c r="D545" i="5" s="1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D550" i="5" s="1"/>
  <c r="A551" i="5"/>
  <c r="B551" i="5"/>
  <c r="C551" i="5"/>
  <c r="A552" i="5"/>
  <c r="B552" i="5"/>
  <c r="C552" i="5"/>
  <c r="A553" i="5"/>
  <c r="B553" i="5"/>
  <c r="D553" i="5" s="1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D569" i="5" s="1"/>
  <c r="C569" i="5"/>
  <c r="A570" i="5"/>
  <c r="B570" i="5"/>
  <c r="C570" i="5"/>
  <c r="D570" i="5" s="1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D601" i="5" s="1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D812" i="5" s="1"/>
  <c r="B812" i="5"/>
  <c r="F812" i="5" s="1"/>
  <c r="C812" i="5"/>
  <c r="A813" i="5"/>
  <c r="B813" i="5"/>
  <c r="C813" i="5"/>
  <c r="A814" i="5"/>
  <c r="B814" i="5"/>
  <c r="C814" i="5"/>
  <c r="A815" i="5"/>
  <c r="B815" i="5"/>
  <c r="F815" i="5" s="1"/>
  <c r="C815" i="5"/>
  <c r="G815" i="5" s="1"/>
  <c r="A816" i="5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D842" i="5" s="1"/>
  <c r="B842" i="5"/>
  <c r="F842" i="5" s="1"/>
  <c r="C842" i="5"/>
  <c r="A843" i="5"/>
  <c r="B843" i="5"/>
  <c r="F843" i="5" s="1"/>
  <c r="C843" i="5"/>
  <c r="A844" i="5"/>
  <c r="D844" i="5" s="1"/>
  <c r="B844" i="5"/>
  <c r="C844" i="5"/>
  <c r="G844" i="5" s="1"/>
  <c r="A845" i="5"/>
  <c r="B845" i="5"/>
  <c r="C845" i="5"/>
  <c r="G845" i="5" s="1"/>
  <c r="A846" i="5"/>
  <c r="I846" i="5" s="1"/>
  <c r="B846" i="5"/>
  <c r="F846" i="5" s="1"/>
  <c r="C846" i="5"/>
  <c r="A847" i="5"/>
  <c r="B847" i="5"/>
  <c r="C847" i="5"/>
  <c r="A848" i="5"/>
  <c r="B848" i="5"/>
  <c r="F848" i="5" s="1"/>
  <c r="C848" i="5"/>
  <c r="G848" i="5" s="1"/>
  <c r="A849" i="5"/>
  <c r="B849" i="5"/>
  <c r="F849" i="5" s="1"/>
  <c r="C849" i="5"/>
  <c r="G849" i="5" s="1"/>
  <c r="A850" i="5"/>
  <c r="B850" i="5"/>
  <c r="F850" i="5" s="1"/>
  <c r="C850" i="5"/>
  <c r="A851" i="5"/>
  <c r="B851" i="5"/>
  <c r="C851" i="5"/>
  <c r="G851" i="5" s="1"/>
  <c r="A852" i="5"/>
  <c r="B852" i="5"/>
  <c r="F852" i="5" s="1"/>
  <c r="C852" i="5"/>
  <c r="G852" i="5" s="1"/>
  <c r="A853" i="5"/>
  <c r="B853" i="5"/>
  <c r="F853" i="5" s="1"/>
  <c r="C853" i="5"/>
  <c r="G853" i="5" s="1"/>
  <c r="A854" i="5"/>
  <c r="B854" i="5"/>
  <c r="F854" i="5" s="1"/>
  <c r="C854" i="5"/>
  <c r="A855" i="5"/>
  <c r="B855" i="5"/>
  <c r="C855" i="5"/>
  <c r="G855" i="5" s="1"/>
  <c r="A856" i="5"/>
  <c r="B856" i="5"/>
  <c r="F856" i="5" s="1"/>
  <c r="C856" i="5"/>
  <c r="A857" i="5"/>
  <c r="B857" i="5"/>
  <c r="C857" i="5"/>
  <c r="G857" i="5" s="1"/>
  <c r="A858" i="5"/>
  <c r="D858" i="5" s="1"/>
  <c r="B858" i="5"/>
  <c r="F858" i="5" s="1"/>
  <c r="C858" i="5"/>
  <c r="G858" i="5" s="1"/>
  <c r="A859" i="5"/>
  <c r="B859" i="5"/>
  <c r="F859" i="5" s="1"/>
  <c r="C859" i="5"/>
  <c r="G859" i="5" s="1"/>
  <c r="A860" i="5"/>
  <c r="D860" i="5" s="1"/>
  <c r="B860" i="5"/>
  <c r="F860" i="5" s="1"/>
  <c r="C860" i="5"/>
  <c r="A861" i="5"/>
  <c r="B861" i="5"/>
  <c r="F861" i="5" s="1"/>
  <c r="C861" i="5"/>
  <c r="G861" i="5" s="1"/>
  <c r="A862" i="5"/>
  <c r="I862" i="5" s="1"/>
  <c r="B862" i="5"/>
  <c r="F862" i="5" s="1"/>
  <c r="C862" i="5"/>
  <c r="G862" i="5" s="1"/>
  <c r="A863" i="5"/>
  <c r="B863" i="5"/>
  <c r="F863" i="5" s="1"/>
  <c r="C863" i="5"/>
  <c r="G863" i="5" s="1"/>
  <c r="A864" i="5"/>
  <c r="D864" i="5" s="1"/>
  <c r="B864" i="5"/>
  <c r="F864" i="5" s="1"/>
  <c r="C864" i="5"/>
  <c r="A865" i="5"/>
  <c r="B865" i="5"/>
  <c r="C865" i="5"/>
  <c r="G865" i="5" s="1"/>
  <c r="A866" i="5"/>
  <c r="B866" i="5"/>
  <c r="F866" i="5" s="1"/>
  <c r="C866" i="5"/>
  <c r="A867" i="5"/>
  <c r="B867" i="5"/>
  <c r="C867" i="5"/>
  <c r="G867" i="5" s="1"/>
  <c r="A868" i="5"/>
  <c r="B868" i="5"/>
  <c r="F868" i="5" s="1"/>
  <c r="C868" i="5"/>
  <c r="G868" i="5" s="1"/>
  <c r="A869" i="5"/>
  <c r="B869" i="5"/>
  <c r="C869" i="5"/>
  <c r="G869" i="5" s="1"/>
  <c r="A870" i="5"/>
  <c r="B870" i="5"/>
  <c r="C870" i="5"/>
  <c r="A871" i="5"/>
  <c r="B871" i="5"/>
  <c r="C871" i="5"/>
  <c r="G871" i="5" s="1"/>
  <c r="A872" i="5"/>
  <c r="D872" i="5" s="1"/>
  <c r="B872" i="5"/>
  <c r="C872" i="5"/>
  <c r="G872" i="5" s="1"/>
  <c r="A873" i="5"/>
  <c r="B873" i="5"/>
  <c r="F873" i="5" s="1"/>
  <c r="C873" i="5"/>
  <c r="G873" i="5" s="1"/>
  <c r="A874" i="5"/>
  <c r="D874" i="5" s="1"/>
  <c r="B874" i="5"/>
  <c r="F874" i="5" s="1"/>
  <c r="C874" i="5"/>
  <c r="A875" i="5"/>
  <c r="B875" i="5"/>
  <c r="F875" i="5" s="1"/>
  <c r="C875" i="5"/>
  <c r="G875" i="5" s="1"/>
  <c r="A876" i="5"/>
  <c r="D876" i="5" s="1"/>
  <c r="B876" i="5"/>
  <c r="F876" i="5" s="1"/>
  <c r="C876" i="5"/>
  <c r="G876" i="5" s="1"/>
  <c r="A877" i="5"/>
  <c r="B877" i="5"/>
  <c r="F877" i="5" s="1"/>
  <c r="C877" i="5"/>
  <c r="A878" i="5"/>
  <c r="I878" i="5" s="1"/>
  <c r="B878" i="5"/>
  <c r="F878" i="5" s="1"/>
  <c r="C878" i="5"/>
  <c r="A879" i="5"/>
  <c r="B879" i="5"/>
  <c r="C879" i="5"/>
  <c r="G879" i="5" s="1"/>
  <c r="A880" i="5"/>
  <c r="B880" i="5"/>
  <c r="F880" i="5" s="1"/>
  <c r="C880" i="5"/>
  <c r="A881" i="5"/>
  <c r="B881" i="5"/>
  <c r="C881" i="5"/>
  <c r="G881" i="5" s="1"/>
  <c r="A882" i="5"/>
  <c r="B882" i="5"/>
  <c r="F882" i="5" s="1"/>
  <c r="C882" i="5"/>
  <c r="G882" i="5" s="1"/>
  <c r="A883" i="5"/>
  <c r="B883" i="5"/>
  <c r="C883" i="5"/>
  <c r="G883" i="5" s="1"/>
  <c r="A884" i="5"/>
  <c r="D884" i="5" s="1"/>
  <c r="B884" i="5"/>
  <c r="F884" i="5" s="1"/>
  <c r="C884" i="5"/>
  <c r="A885" i="5"/>
  <c r="B885" i="5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A891" i="5"/>
  <c r="B891" i="5"/>
  <c r="C891" i="5"/>
  <c r="A892" i="5"/>
  <c r="E892" i="5" s="1"/>
  <c r="B892" i="5"/>
  <c r="F892" i="5" s="1"/>
  <c r="C892" i="5"/>
  <c r="G892" i="5" s="1"/>
  <c r="A893" i="5"/>
  <c r="B893" i="5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I896" i="5" s="1"/>
  <c r="B896" i="5"/>
  <c r="F896" i="5" s="1"/>
  <c r="C896" i="5"/>
  <c r="G896" i="5" s="1"/>
  <c r="A897" i="5"/>
  <c r="I897" i="5" s="1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E900" i="5" s="1"/>
  <c r="B900" i="5"/>
  <c r="F900" i="5" s="1"/>
  <c r="C900" i="5"/>
  <c r="G900" i="5" s="1"/>
  <c r="A901" i="5"/>
  <c r="B901" i="5"/>
  <c r="C901" i="5"/>
  <c r="G901" i="5" s="1"/>
  <c r="A902" i="5"/>
  <c r="E902" i="5" s="1"/>
  <c r="B902" i="5"/>
  <c r="F902" i="5" s="1"/>
  <c r="C902" i="5"/>
  <c r="A903" i="5"/>
  <c r="B903" i="5"/>
  <c r="F903" i="5" s="1"/>
  <c r="C903" i="5"/>
  <c r="G903" i="5" s="1"/>
  <c r="A904" i="5"/>
  <c r="E904" i="5" s="1"/>
  <c r="B904" i="5"/>
  <c r="F904" i="5" s="1"/>
  <c r="C904" i="5"/>
  <c r="A905" i="5"/>
  <c r="B905" i="5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B908" i="5"/>
  <c r="C908" i="5"/>
  <c r="A909" i="5"/>
  <c r="B909" i="5"/>
  <c r="F909" i="5" s="1"/>
  <c r="C909" i="5"/>
  <c r="G909" i="5" s="1"/>
  <c r="A910" i="5"/>
  <c r="D910" i="5" s="1"/>
  <c r="B910" i="5"/>
  <c r="F910" i="5" s="1"/>
  <c r="C910" i="5"/>
  <c r="A911" i="5"/>
  <c r="B911" i="5"/>
  <c r="C911" i="5"/>
  <c r="G911" i="5" s="1"/>
  <c r="A912" i="5"/>
  <c r="D912" i="5" s="1"/>
  <c r="B912" i="5"/>
  <c r="C912" i="5"/>
  <c r="G912" i="5" s="1"/>
  <c r="A913" i="5"/>
  <c r="B913" i="5"/>
  <c r="C913" i="5"/>
  <c r="G913" i="5" s="1"/>
  <c r="A914" i="5"/>
  <c r="D914" i="5" s="1"/>
  <c r="B914" i="5"/>
  <c r="F914" i="5" s="1"/>
  <c r="C914" i="5"/>
  <c r="A915" i="5"/>
  <c r="B915" i="5"/>
  <c r="F915" i="5" s="1"/>
  <c r="C915" i="5"/>
  <c r="G915" i="5" s="1"/>
  <c r="A916" i="5"/>
  <c r="E916" i="5" s="1"/>
  <c r="B916" i="5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B924" i="5"/>
  <c r="F924" i="5" s="1"/>
  <c r="C924" i="5"/>
  <c r="A925" i="5"/>
  <c r="B925" i="5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D932" i="5" s="1"/>
  <c r="B932" i="5"/>
  <c r="F932" i="5" s="1"/>
  <c r="C932" i="5"/>
  <c r="G932" i="5" s="1"/>
  <c r="A933" i="5"/>
  <c r="B933" i="5"/>
  <c r="C933" i="5"/>
  <c r="A934" i="5"/>
  <c r="E934" i="5" s="1"/>
  <c r="B934" i="5"/>
  <c r="F934" i="5" s="1"/>
  <c r="C934" i="5"/>
  <c r="A935" i="5"/>
  <c r="B935" i="5"/>
  <c r="F935" i="5" s="1"/>
  <c r="C935" i="5"/>
  <c r="G935" i="5" s="1"/>
  <c r="A936" i="5"/>
  <c r="D936" i="5" s="1"/>
  <c r="B936" i="5"/>
  <c r="F936" i="5" s="1"/>
  <c r="C936" i="5"/>
  <c r="A937" i="5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A944" i="5"/>
  <c r="D944" i="5" s="1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A947" i="5"/>
  <c r="B947" i="5"/>
  <c r="F947" i="5" s="1"/>
  <c r="C947" i="5"/>
  <c r="G947" i="5" s="1"/>
  <c r="A948" i="5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A951" i="5"/>
  <c r="B951" i="5"/>
  <c r="F951" i="5" s="1"/>
  <c r="C951" i="5"/>
  <c r="G951" i="5" s="1"/>
  <c r="A952" i="5"/>
  <c r="D952" i="5" s="1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A960" i="5"/>
  <c r="D960" i="5" s="1"/>
  <c r="B960" i="5"/>
  <c r="F960" i="5" s="1"/>
  <c r="C960" i="5"/>
  <c r="G960" i="5" s="1"/>
  <c r="A961" i="5"/>
  <c r="B961" i="5"/>
  <c r="F961" i="5" s="1"/>
  <c r="C961" i="5"/>
  <c r="G961" i="5" s="1"/>
  <c r="A962" i="5"/>
  <c r="B962" i="5"/>
  <c r="F962" i="5" s="1"/>
  <c r="C962" i="5"/>
  <c r="A963" i="5"/>
  <c r="B963" i="5"/>
  <c r="F963" i="5" s="1"/>
  <c r="C963" i="5"/>
  <c r="G963" i="5" s="1"/>
  <c r="A964" i="5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A967" i="5"/>
  <c r="B967" i="5"/>
  <c r="F967" i="5" s="1"/>
  <c r="C967" i="5"/>
  <c r="G967" i="5" s="1"/>
  <c r="A968" i="5"/>
  <c r="D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A976" i="5"/>
  <c r="D976" i="5" s="1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A979" i="5"/>
  <c r="B979" i="5"/>
  <c r="F979" i="5" s="1"/>
  <c r="C979" i="5"/>
  <c r="G979" i="5" s="1"/>
  <c r="A980" i="5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A983" i="5"/>
  <c r="B983" i="5"/>
  <c r="F983" i="5" s="1"/>
  <c r="C983" i="5"/>
  <c r="G983" i="5" s="1"/>
  <c r="A984" i="5"/>
  <c r="D984" i="5" s="1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A992" i="5"/>
  <c r="D992" i="5" s="1"/>
  <c r="B992" i="5"/>
  <c r="F992" i="5" s="1"/>
  <c r="C992" i="5"/>
  <c r="G992" i="5" s="1"/>
  <c r="A993" i="5"/>
  <c r="B993" i="5"/>
  <c r="F993" i="5" s="1"/>
  <c r="C993" i="5"/>
  <c r="G993" i="5" s="1"/>
  <c r="A994" i="5"/>
  <c r="B994" i="5"/>
  <c r="F994" i="5" s="1"/>
  <c r="C994" i="5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A999" i="5"/>
  <c r="B999" i="5"/>
  <c r="F999" i="5" s="1"/>
  <c r="C999" i="5"/>
  <c r="G999" i="5" s="1"/>
  <c r="A1000" i="5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O11" i="4"/>
  <c r="A12" i="4"/>
  <c r="K12" i="4" s="1"/>
  <c r="B12" i="4"/>
  <c r="L12" i="4" s="1"/>
  <c r="C12" i="4"/>
  <c r="M12" i="4"/>
  <c r="O12" i="4"/>
  <c r="A13" i="4"/>
  <c r="K13" i="4" s="1"/>
  <c r="B13" i="4"/>
  <c r="L13" i="4"/>
  <c r="C13" i="4"/>
  <c r="O13" i="4"/>
  <c r="A14" i="4"/>
  <c r="K14" i="4"/>
  <c r="B14" i="4"/>
  <c r="L14" i="4"/>
  <c r="C14" i="4"/>
  <c r="M14" i="4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C24" i="4"/>
  <c r="M24" i="4" s="1"/>
  <c r="O24" i="4"/>
  <c r="A25" i="4"/>
  <c r="K25" i="4"/>
  <c r="B25" i="4"/>
  <c r="L25" i="4"/>
  <c r="C25" i="4"/>
  <c r="M25" i="4"/>
  <c r="O25" i="4"/>
  <c r="A26" i="4"/>
  <c r="K26" i="4" s="1"/>
  <c r="B26" i="4"/>
  <c r="L26" i="4"/>
  <c r="C26" i="4"/>
  <c r="M26" i="4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P35" i="4" s="1"/>
  <c r="C35" i="4"/>
  <c r="M35" i="4" s="1"/>
  <c r="O35" i="4"/>
  <c r="A36" i="4"/>
  <c r="B36" i="4"/>
  <c r="L36" i="4" s="1"/>
  <c r="C36" i="4"/>
  <c r="M36" i="4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/>
  <c r="B46" i="4"/>
  <c r="L46" i="4"/>
  <c r="C46" i="4"/>
  <c r="M46" i="4"/>
  <c r="O46" i="4"/>
  <c r="A47" i="4"/>
  <c r="K47" i="4" s="1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P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/>
  <c r="B62" i="4"/>
  <c r="L62" i="4"/>
  <c r="C62" i="4"/>
  <c r="M62" i="4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/>
  <c r="O70" i="4"/>
  <c r="A71" i="4"/>
  <c r="K71" i="4" s="1"/>
  <c r="B71" i="4"/>
  <c r="L71" i="4" s="1"/>
  <c r="C71" i="4"/>
  <c r="M71" i="4" s="1"/>
  <c r="O71" i="4"/>
  <c r="A72" i="4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P85" i="4" s="1"/>
  <c r="C85" i="4"/>
  <c r="M85" i="4" s="1"/>
  <c r="O85" i="4"/>
  <c r="A86" i="4"/>
  <c r="B86" i="4"/>
  <c r="L86" i="4" s="1"/>
  <c r="C86" i="4"/>
  <c r="M86" i="4"/>
  <c r="O86" i="4"/>
  <c r="A87" i="4"/>
  <c r="K87" i="4" s="1"/>
  <c r="B87" i="4"/>
  <c r="L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/>
  <c r="O94" i="4"/>
  <c r="A95" i="4"/>
  <c r="K95" i="4" s="1"/>
  <c r="B95" i="4"/>
  <c r="L95" i="4" s="1"/>
  <c r="C95" i="4"/>
  <c r="M95" i="4" s="1"/>
  <c r="O95" i="4"/>
  <c r="A96" i="4"/>
  <c r="K96" i="4" s="1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N108" i="4" s="1"/>
  <c r="R108" i="4" s="1"/>
  <c r="C108" i="4"/>
  <c r="M108" i="4" s="1"/>
  <c r="O108" i="4"/>
  <c r="A109" i="4"/>
  <c r="K109" i="4"/>
  <c r="B109" i="4"/>
  <c r="L109" i="4"/>
  <c r="C109" i="4"/>
  <c r="M109" i="4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C116" i="4"/>
  <c r="M116" i="4" s="1"/>
  <c r="O116" i="4"/>
  <c r="A117" i="4"/>
  <c r="K117" i="4"/>
  <c r="B117" i="4"/>
  <c r="L117" i="4"/>
  <c r="C117" i="4"/>
  <c r="M117" i="4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/>
  <c r="B125" i="4"/>
  <c r="L125" i="4"/>
  <c r="C125" i="4"/>
  <c r="M125" i="4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C132" i="4"/>
  <c r="M132" i="4" s="1"/>
  <c r="O132" i="4"/>
  <c r="A133" i="4"/>
  <c r="K133" i="4"/>
  <c r="B133" i="4"/>
  <c r="L133" i="4"/>
  <c r="C133" i="4"/>
  <c r="M133" i="4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/>
  <c r="B141" i="4"/>
  <c r="L141" i="4"/>
  <c r="C141" i="4"/>
  <c r="M141" i="4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C148" i="4"/>
  <c r="M148" i="4" s="1"/>
  <c r="O148" i="4"/>
  <c r="A149" i="4"/>
  <c r="K149" i="4"/>
  <c r="B149" i="4"/>
  <c r="L149" i="4"/>
  <c r="C149" i="4"/>
  <c r="M149" i="4"/>
  <c r="O149" i="4"/>
  <c r="A150" i="4"/>
  <c r="K150" i="4" s="1"/>
  <c r="B150" i="4"/>
  <c r="L150" i="4" s="1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O154" i="4"/>
  <c r="A155" i="4"/>
  <c r="K155" i="4" s="1"/>
  <c r="B155" i="4"/>
  <c r="L155" i="4" s="1"/>
  <c r="Q155" i="4" s="1"/>
  <c r="C155" i="4"/>
  <c r="M155" i="4" s="1"/>
  <c r="O155" i="4"/>
  <c r="A156" i="4"/>
  <c r="B156" i="4"/>
  <c r="L156" i="4" s="1"/>
  <c r="C156" i="4"/>
  <c r="M156" i="4"/>
  <c r="O156" i="4"/>
  <c r="A157" i="4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L164" i="4" s="1"/>
  <c r="C164" i="4"/>
  <c r="M164" i="4"/>
  <c r="O164" i="4"/>
  <c r="A165" i="4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L172" i="4" s="1"/>
  <c r="C172" i="4"/>
  <c r="M172" i="4"/>
  <c r="O172" i="4"/>
  <c r="A173" i="4"/>
  <c r="K173" i="4" s="1"/>
  <c r="B173" i="4"/>
  <c r="L173" i="4" s="1"/>
  <c r="C173" i="4"/>
  <c r="M173" i="4" s="1"/>
  <c r="O173" i="4"/>
  <c r="A174" i="4"/>
  <c r="K174" i="4" s="1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C178" i="4"/>
  <c r="M178" i="4" s="1"/>
  <c r="O178" i="4"/>
  <c r="A179" i="4"/>
  <c r="K179" i="4" s="1"/>
  <c r="B179" i="4"/>
  <c r="L179" i="4" s="1"/>
  <c r="N179" i="4" s="1"/>
  <c r="R179" i="4" s="1"/>
  <c r="C179" i="4"/>
  <c r="M179" i="4" s="1"/>
  <c r="O179" i="4"/>
  <c r="A180" i="4"/>
  <c r="B180" i="4"/>
  <c r="L180" i="4" s="1"/>
  <c r="C180" i="4"/>
  <c r="M180" i="4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P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P348" i="4" s="1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N350" i="4" s="1"/>
  <c r="R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N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P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N403" i="4" s="1"/>
  <c r="R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N405" i="4" s="1"/>
  <c r="R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N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P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N413" i="4" s="1"/>
  <c r="R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N421" i="4" s="1"/>
  <c r="R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N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P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P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N437" i="4" s="1"/>
  <c r="R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N445" i="4" s="1"/>
  <c r="R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N463" i="4" s="1"/>
  <c r="R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K505" i="4" s="1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P517" i="4" s="1"/>
  <c r="B517" i="4"/>
  <c r="L517" i="4" s="1"/>
  <c r="C517" i="4"/>
  <c r="M517" i="4" s="1"/>
  <c r="Q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C519" i="4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N521" i="4" s="1"/>
  <c r="R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Q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C533" i="4"/>
  <c r="M533" i="4" s="1"/>
  <c r="P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C535" i="4"/>
  <c r="M535" i="4" s="1"/>
  <c r="P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Q545" i="4" s="1"/>
  <c r="B545" i="4"/>
  <c r="L545" i="4" s="1"/>
  <c r="C545" i="4"/>
  <c r="M545" i="4" s="1"/>
  <c r="N545" i="4" s="1"/>
  <c r="R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M547" i="4" s="1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Q555" i="4" s="1"/>
  <c r="O555" i="4"/>
  <c r="A556" i="4"/>
  <c r="K556" i="4" s="1"/>
  <c r="N556" i="4" s="1"/>
  <c r="R556" i="4" s="1"/>
  <c r="B556" i="4"/>
  <c r="L556" i="4" s="1"/>
  <c r="C556" i="4"/>
  <c r="M556" i="4" s="1"/>
  <c r="O556" i="4"/>
  <c r="A557" i="4"/>
  <c r="K557" i="4" s="1"/>
  <c r="P557" i="4" s="1"/>
  <c r="B557" i="4"/>
  <c r="L557" i="4" s="1"/>
  <c r="C557" i="4"/>
  <c r="M557" i="4" s="1"/>
  <c r="O557" i="4"/>
  <c r="A558" i="4"/>
  <c r="K558" i="4" s="1"/>
  <c r="B558" i="4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P565" i="4" s="1"/>
  <c r="O565" i="4"/>
  <c r="A566" i="4"/>
  <c r="K566" i="4" s="1"/>
  <c r="B566" i="4"/>
  <c r="C566" i="4"/>
  <c r="M566" i="4" s="1"/>
  <c r="O566" i="4"/>
  <c r="A567" i="4"/>
  <c r="K567" i="4" s="1"/>
  <c r="N567" i="4" s="1"/>
  <c r="R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P569" i="4" s="1"/>
  <c r="O569" i="4"/>
  <c r="A570" i="4"/>
  <c r="K570" i="4" s="1"/>
  <c r="Q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P571" i="4" s="1"/>
  <c r="O571" i="4"/>
  <c r="A572" i="4"/>
  <c r="K572" i="4" s="1"/>
  <c r="Q572" i="4" s="1"/>
  <c r="B572" i="4"/>
  <c r="L572" i="4" s="1"/>
  <c r="C572" i="4"/>
  <c r="M572" i="4" s="1"/>
  <c r="P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C574" i="4"/>
  <c r="M574" i="4" s="1"/>
  <c r="P574" i="4" s="1"/>
  <c r="O574" i="4"/>
  <c r="A575" i="4"/>
  <c r="K575" i="4" s="1"/>
  <c r="B575" i="4"/>
  <c r="L575" i="4" s="1"/>
  <c r="C575" i="4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Q579" i="4" s="1"/>
  <c r="O579" i="4"/>
  <c r="A580" i="4"/>
  <c r="K580" i="4" s="1"/>
  <c r="B580" i="4"/>
  <c r="C580" i="4"/>
  <c r="M580" i="4" s="1"/>
  <c r="O580" i="4"/>
  <c r="A581" i="4"/>
  <c r="K581" i="4" s="1"/>
  <c r="B581" i="4"/>
  <c r="L581" i="4" s="1"/>
  <c r="C581" i="4"/>
  <c r="O581" i="4"/>
  <c r="A582" i="4"/>
  <c r="K582" i="4" s="1"/>
  <c r="B582" i="4"/>
  <c r="L582" i="4" s="1"/>
  <c r="N582" i="4" s="1"/>
  <c r="R582" i="4" s="1"/>
  <c r="C582" i="4"/>
  <c r="M582" i="4" s="1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K586" i="4" s="1"/>
  <c r="B586" i="4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C588" i="4"/>
  <c r="M588" i="4" s="1"/>
  <c r="O588" i="4"/>
  <c r="A589" i="4"/>
  <c r="K589" i="4" s="1"/>
  <c r="B589" i="4"/>
  <c r="L589" i="4" s="1"/>
  <c r="C589" i="4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P594" i="4" s="1"/>
  <c r="B594" i="4"/>
  <c r="C594" i="4"/>
  <c r="M594" i="4" s="1"/>
  <c r="O594" i="4"/>
  <c r="A595" i="4"/>
  <c r="K595" i="4" s="1"/>
  <c r="B595" i="4"/>
  <c r="L595" i="4"/>
  <c r="C595" i="4"/>
  <c r="O595" i="4"/>
  <c r="A596" i="4"/>
  <c r="K596" i="4"/>
  <c r="B596" i="4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C636" i="4"/>
  <c r="O636" i="4"/>
  <c r="A637" i="4"/>
  <c r="K637" i="4" s="1"/>
  <c r="B637" i="4"/>
  <c r="L637" i="4" s="1"/>
  <c r="C637" i="4"/>
  <c r="M637" i="4" s="1"/>
  <c r="P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O639" i="4"/>
  <c r="A640" i="4"/>
  <c r="K640" i="4" s="1"/>
  <c r="B640" i="4"/>
  <c r="L640" i="4" s="1"/>
  <c r="C640" i="4"/>
  <c r="O640" i="4"/>
  <c r="A641" i="4"/>
  <c r="K641" i="4" s="1"/>
  <c r="B641" i="4"/>
  <c r="L641" i="4" s="1"/>
  <c r="C641" i="4"/>
  <c r="M641" i="4" s="1"/>
  <c r="O641" i="4"/>
  <c r="A642" i="4"/>
  <c r="K642" i="4" s="1"/>
  <c r="B642" i="4"/>
  <c r="C642" i="4"/>
  <c r="M642" i="4" s="1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/>
  <c r="C645" i="4"/>
  <c r="O645" i="4"/>
  <c r="A646" i="4"/>
  <c r="K646" i="4" s="1"/>
  <c r="B646" i="4"/>
  <c r="C646" i="4"/>
  <c r="O646" i="4"/>
  <c r="A647" i="4"/>
  <c r="K647" i="4" s="1"/>
  <c r="P647" i="4" s="1"/>
  <c r="B647" i="4"/>
  <c r="L647" i="4" s="1"/>
  <c r="C647" i="4"/>
  <c r="O647" i="4"/>
  <c r="A648" i="4"/>
  <c r="K648" i="4" s="1"/>
  <c r="B648" i="4"/>
  <c r="L648" i="4" s="1"/>
  <c r="C648" i="4"/>
  <c r="O648" i="4"/>
  <c r="A649" i="4"/>
  <c r="K649" i="4" s="1"/>
  <c r="B649" i="4"/>
  <c r="L649" i="4" s="1"/>
  <c r="C649" i="4"/>
  <c r="O649" i="4"/>
  <c r="A650" i="4"/>
  <c r="K650" i="4" s="1"/>
  <c r="P650" i="4" s="1"/>
  <c r="B650" i="4"/>
  <c r="C650" i="4"/>
  <c r="M650" i="4" s="1"/>
  <c r="O650" i="4"/>
  <c r="A651" i="4"/>
  <c r="K651" i="4" s="1"/>
  <c r="B651" i="4"/>
  <c r="L651" i="4" s="1"/>
  <c r="C651" i="4"/>
  <c r="O651" i="4"/>
  <c r="A652" i="4"/>
  <c r="K652" i="4" s="1"/>
  <c r="B652" i="4"/>
  <c r="L652" i="4" s="1"/>
  <c r="C652" i="4"/>
  <c r="O652" i="4"/>
  <c r="A653" i="4"/>
  <c r="K653" i="4" s="1"/>
  <c r="P653" i="4" s="1"/>
  <c r="B653" i="4"/>
  <c r="L653" i="4" s="1"/>
  <c r="C653" i="4"/>
  <c r="M653" i="4" s="1"/>
  <c r="O653" i="4"/>
  <c r="A654" i="4"/>
  <c r="K654" i="4" s="1"/>
  <c r="N654" i="4" s="1"/>
  <c r="R654" i="4" s="1"/>
  <c r="B654" i="4"/>
  <c r="C654" i="4"/>
  <c r="M654" i="4" s="1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L660" i="4" s="1"/>
  <c r="C660" i="4"/>
  <c r="O660" i="4"/>
  <c r="A661" i="4"/>
  <c r="K661" i="4" s="1"/>
  <c r="P661" i="4" s="1"/>
  <c r="B661" i="4"/>
  <c r="L661" i="4" s="1"/>
  <c r="C661" i="4"/>
  <c r="M661" i="4" s="1"/>
  <c r="O661" i="4"/>
  <c r="A662" i="4"/>
  <c r="K662" i="4" s="1"/>
  <c r="B662" i="4"/>
  <c r="C662" i="4"/>
  <c r="M662" i="4" s="1"/>
  <c r="O662" i="4"/>
  <c r="A663" i="4"/>
  <c r="K663" i="4" s="1"/>
  <c r="B663" i="4"/>
  <c r="L663" i="4" s="1"/>
  <c r="C663" i="4"/>
  <c r="O663" i="4"/>
  <c r="A664" i="4"/>
  <c r="K664" i="4" s="1"/>
  <c r="B664" i="4"/>
  <c r="C664" i="4"/>
  <c r="M664" i="4" s="1"/>
  <c r="O664" i="4"/>
  <c r="A665" i="4"/>
  <c r="K665" i="4" s="1"/>
  <c r="B665" i="4"/>
  <c r="L665" i="4" s="1"/>
  <c r="C665" i="4"/>
  <c r="O665" i="4"/>
  <c r="A666" i="4"/>
  <c r="B666" i="4"/>
  <c r="L666" i="4" s="1"/>
  <c r="C666" i="4"/>
  <c r="O666" i="4"/>
  <c r="A667" i="4"/>
  <c r="K667" i="4" s="1"/>
  <c r="N667" i="4" s="1"/>
  <c r="R667" i="4" s="1"/>
  <c r="B667" i="4"/>
  <c r="L667" i="4" s="1"/>
  <c r="C667" i="4"/>
  <c r="M667" i="4" s="1"/>
  <c r="O667" i="4"/>
  <c r="A668" i="4"/>
  <c r="K668" i="4" s="1"/>
  <c r="B668" i="4"/>
  <c r="C668" i="4"/>
  <c r="M668" i="4" s="1"/>
  <c r="O668" i="4"/>
  <c r="A669" i="4"/>
  <c r="K669" i="4" s="1"/>
  <c r="B669" i="4"/>
  <c r="L669" i="4" s="1"/>
  <c r="C669" i="4"/>
  <c r="O669" i="4"/>
  <c r="A670" i="4"/>
  <c r="B670" i="4"/>
  <c r="L670" i="4" s="1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M672" i="4" s="1"/>
  <c r="O672" i="4"/>
  <c r="A673" i="4"/>
  <c r="K673" i="4" s="1"/>
  <c r="B673" i="4"/>
  <c r="L673" i="4" s="1"/>
  <c r="C673" i="4"/>
  <c r="M673" i="4" s="1"/>
  <c r="O673" i="4"/>
  <c r="A674" i="4"/>
  <c r="B674" i="4"/>
  <c r="L674" i="4" s="1"/>
  <c r="C674" i="4"/>
  <c r="M674" i="4" s="1"/>
  <c r="O674" i="4"/>
  <c r="A675" i="4"/>
  <c r="K675" i="4" s="1"/>
  <c r="B675" i="4"/>
  <c r="L675" i="4" s="1"/>
  <c r="C675" i="4"/>
  <c r="O675" i="4"/>
  <c r="A676" i="4"/>
  <c r="K676" i="4" s="1"/>
  <c r="B676" i="4"/>
  <c r="L676" i="4" s="1"/>
  <c r="C676" i="4"/>
  <c r="O676" i="4"/>
  <c r="A677" i="4"/>
  <c r="K677" i="4" s="1"/>
  <c r="B677" i="4"/>
  <c r="L677" i="4" s="1"/>
  <c r="C677" i="4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O679" i="4"/>
  <c r="A680" i="4"/>
  <c r="K680" i="4" s="1"/>
  <c r="B680" i="4"/>
  <c r="L680" i="4" s="1"/>
  <c r="C680" i="4"/>
  <c r="O680" i="4"/>
  <c r="A681" i="4"/>
  <c r="K681" i="4" s="1"/>
  <c r="B681" i="4"/>
  <c r="L681" i="4" s="1"/>
  <c r="C681" i="4"/>
  <c r="O681" i="4"/>
  <c r="A682" i="4"/>
  <c r="B682" i="4"/>
  <c r="L682" i="4" s="1"/>
  <c r="C682" i="4"/>
  <c r="O682" i="4"/>
  <c r="A683" i="4"/>
  <c r="K683" i="4" s="1"/>
  <c r="B683" i="4"/>
  <c r="L683" i="4" s="1"/>
  <c r="C683" i="4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O685" i="4"/>
  <c r="A686" i="4"/>
  <c r="B686" i="4"/>
  <c r="L686" i="4" s="1"/>
  <c r="C686" i="4"/>
  <c r="O686" i="4"/>
  <c r="A687" i="4"/>
  <c r="K687" i="4" s="1"/>
  <c r="B687" i="4"/>
  <c r="L687" i="4" s="1"/>
  <c r="C687" i="4"/>
  <c r="O687" i="4"/>
  <c r="A688" i="4"/>
  <c r="K688" i="4" s="1"/>
  <c r="B688" i="4"/>
  <c r="L688" i="4" s="1"/>
  <c r="C688" i="4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O691" i="4"/>
  <c r="A692" i="4"/>
  <c r="K692" i="4" s="1"/>
  <c r="B692" i="4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C696" i="4"/>
  <c r="M696" i="4" s="1"/>
  <c r="O696" i="4"/>
  <c r="A697" i="4"/>
  <c r="K697" i="4" s="1"/>
  <c r="B697" i="4"/>
  <c r="L697" i="4" s="1"/>
  <c r="C697" i="4"/>
  <c r="M697" i="4" s="1"/>
  <c r="O697" i="4"/>
  <c r="A698" i="4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O702" i="4"/>
  <c r="A703" i="4"/>
  <c r="K703" i="4" s="1"/>
  <c r="B703" i="4"/>
  <c r="L703" i="4" s="1"/>
  <c r="C703" i="4"/>
  <c r="M703" i="4" s="1"/>
  <c r="O703" i="4"/>
  <c r="A704" i="4"/>
  <c r="K704" i="4" s="1"/>
  <c r="B704" i="4"/>
  <c r="C704" i="4"/>
  <c r="M704" i="4" s="1"/>
  <c r="O704" i="4"/>
  <c r="A705" i="4"/>
  <c r="K705" i="4" s="1"/>
  <c r="B705" i="4"/>
  <c r="L705" i="4" s="1"/>
  <c r="C705" i="4"/>
  <c r="O705" i="4"/>
  <c r="A706" i="4"/>
  <c r="B706" i="4"/>
  <c r="L706" i="4" s="1"/>
  <c r="C706" i="4"/>
  <c r="M706" i="4" s="1"/>
  <c r="O706" i="4"/>
  <c r="A707" i="4"/>
  <c r="K707" i="4" s="1"/>
  <c r="B707" i="4"/>
  <c r="L707" i="4" s="1"/>
  <c r="C707" i="4"/>
  <c r="O707" i="4"/>
  <c r="A708" i="4"/>
  <c r="K708" i="4" s="1"/>
  <c r="B708" i="4"/>
  <c r="L708" i="4" s="1"/>
  <c r="C708" i="4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O711" i="4"/>
  <c r="A712" i="4"/>
  <c r="K712" i="4" s="1"/>
  <c r="B712" i="4"/>
  <c r="L712" i="4" s="1"/>
  <c r="C712" i="4"/>
  <c r="O712" i="4"/>
  <c r="A713" i="4"/>
  <c r="K713" i="4" s="1"/>
  <c r="B713" i="4"/>
  <c r="L713" i="4" s="1"/>
  <c r="C713" i="4"/>
  <c r="O713" i="4"/>
  <c r="A714" i="4"/>
  <c r="B714" i="4"/>
  <c r="C714" i="4"/>
  <c r="M714" i="4" s="1"/>
  <c r="O714" i="4"/>
  <c r="A715" i="4"/>
  <c r="K715" i="4" s="1"/>
  <c r="B715" i="4"/>
  <c r="L715" i="4" s="1"/>
  <c r="C715" i="4"/>
  <c r="O715" i="4"/>
  <c r="A716" i="4"/>
  <c r="K716" i="4" s="1"/>
  <c r="B716" i="4"/>
  <c r="L716" i="4" s="1"/>
  <c r="C716" i="4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C720" i="4"/>
  <c r="M720" i="4" s="1"/>
  <c r="O720" i="4"/>
  <c r="A721" i="4"/>
  <c r="K721" i="4" s="1"/>
  <c r="B721" i="4"/>
  <c r="L721" i="4" s="1"/>
  <c r="C721" i="4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C724" i="4"/>
  <c r="O724" i="4"/>
  <c r="A725" i="4"/>
  <c r="K725" i="4" s="1"/>
  <c r="B725" i="4"/>
  <c r="L725" i="4" s="1"/>
  <c r="C725" i="4"/>
  <c r="M725" i="4" s="1"/>
  <c r="O725" i="4"/>
  <c r="A726" i="4"/>
  <c r="B726" i="4"/>
  <c r="L726" i="4" s="1"/>
  <c r="C726" i="4"/>
  <c r="M726" i="4" s="1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C732" i="4"/>
  <c r="M732" i="4" s="1"/>
  <c r="O732" i="4"/>
  <c r="A733" i="4"/>
  <c r="K733" i="4" s="1"/>
  <c r="B733" i="4"/>
  <c r="L733" i="4" s="1"/>
  <c r="C733" i="4"/>
  <c r="O733" i="4"/>
  <c r="A734" i="4"/>
  <c r="K734" i="4" s="1"/>
  <c r="B734" i="4"/>
  <c r="L734" i="4" s="1"/>
  <c r="C734" i="4"/>
  <c r="O734" i="4"/>
  <c r="A735" i="4"/>
  <c r="K735" i="4" s="1"/>
  <c r="B735" i="4"/>
  <c r="L735" i="4" s="1"/>
  <c r="C735" i="4"/>
  <c r="M735" i="4" s="1"/>
  <c r="O735" i="4"/>
  <c r="A736" i="4"/>
  <c r="K736" i="4" s="1"/>
  <c r="B736" i="4"/>
  <c r="C736" i="4"/>
  <c r="M736" i="4" s="1"/>
  <c r="O736" i="4"/>
  <c r="A737" i="4"/>
  <c r="K737" i="4" s="1"/>
  <c r="B737" i="4"/>
  <c r="L737" i="4" s="1"/>
  <c r="C737" i="4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O740" i="4"/>
  <c r="A741" i="4"/>
  <c r="K741" i="4" s="1"/>
  <c r="B741" i="4"/>
  <c r="L741" i="4" s="1"/>
  <c r="C741" i="4"/>
  <c r="O741" i="4"/>
  <c r="A742" i="4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O744" i="4"/>
  <c r="A745" i="4"/>
  <c r="K745" i="4" s="1"/>
  <c r="B745" i="4"/>
  <c r="L745" i="4" s="1"/>
  <c r="C745" i="4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O748" i="4"/>
  <c r="A749" i="4"/>
  <c r="K749" i="4" s="1"/>
  <c r="B749" i="4"/>
  <c r="L749" i="4" s="1"/>
  <c r="C749" i="4"/>
  <c r="O749" i="4"/>
  <c r="A750" i="4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Q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P761" i="4" s="1"/>
  <c r="C761" i="4"/>
  <c r="M761" i="4" s="1"/>
  <c r="O761" i="4"/>
  <c r="A762" i="4"/>
  <c r="K762" i="4" s="1"/>
  <c r="B762" i="4"/>
  <c r="L762" i="4" s="1"/>
  <c r="C762" i="4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N768" i="4" s="1"/>
  <c r="R768" i="4" s="1"/>
  <c r="C768" i="4"/>
  <c r="M768" i="4" s="1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O773" i="4"/>
  <c r="A774" i="4"/>
  <c r="K774" i="4" s="1"/>
  <c r="B774" i="4"/>
  <c r="L774" i="4" s="1"/>
  <c r="N774" i="4" s="1"/>
  <c r="R774" i="4" s="1"/>
  <c r="C774" i="4"/>
  <c r="O774" i="4"/>
  <c r="A775" i="4"/>
  <c r="K775" i="4" s="1"/>
  <c r="B775" i="4"/>
  <c r="L775" i="4" s="1"/>
  <c r="C775" i="4"/>
  <c r="O775" i="4"/>
  <c r="A776" i="4"/>
  <c r="K776" i="4" s="1"/>
  <c r="B776" i="4"/>
  <c r="L776" i="4" s="1"/>
  <c r="Q776" i="4" s="1"/>
  <c r="C776" i="4"/>
  <c r="O776" i="4"/>
  <c r="A777" i="4"/>
  <c r="K777" i="4" s="1"/>
  <c r="B777" i="4"/>
  <c r="L777" i="4" s="1"/>
  <c r="C777" i="4"/>
  <c r="O777" i="4"/>
  <c r="A778" i="4"/>
  <c r="B778" i="4"/>
  <c r="L778" i="4" s="1"/>
  <c r="C778" i="4"/>
  <c r="O778" i="4"/>
  <c r="A779" i="4"/>
  <c r="K779" i="4" s="1"/>
  <c r="B779" i="4"/>
  <c r="L779" i="4" s="1"/>
  <c r="C779" i="4"/>
  <c r="O779" i="4"/>
  <c r="A780" i="4"/>
  <c r="K780" i="4" s="1"/>
  <c r="B780" i="4"/>
  <c r="L780" i="4" s="1"/>
  <c r="C780" i="4"/>
  <c r="O780" i="4"/>
  <c r="A781" i="4"/>
  <c r="K781" i="4"/>
  <c r="B781" i="4"/>
  <c r="L781" i="4" s="1"/>
  <c r="P781" i="4" s="1"/>
  <c r="C781" i="4"/>
  <c r="O781" i="4"/>
  <c r="A782" i="4"/>
  <c r="K782" i="4" s="1"/>
  <c r="B782" i="4"/>
  <c r="L782" i="4" s="1"/>
  <c r="C782" i="4"/>
  <c r="M782" i="4" s="1"/>
  <c r="O782" i="4"/>
  <c r="A783" i="4"/>
  <c r="K783" i="4"/>
  <c r="B783" i="4"/>
  <c r="L783" i="4"/>
  <c r="C783" i="4"/>
  <c r="O783" i="4"/>
  <c r="A784" i="4"/>
  <c r="K784" i="4"/>
  <c r="B784" i="4"/>
  <c r="C784" i="4"/>
  <c r="M784" i="4" s="1"/>
  <c r="O784" i="4"/>
  <c r="A785" i="4"/>
  <c r="K785" i="4" s="1"/>
  <c r="B785" i="4"/>
  <c r="L785" i="4" s="1"/>
  <c r="C785" i="4"/>
  <c r="M785" i="4" s="1"/>
  <c r="O785" i="4"/>
  <c r="A786" i="4"/>
  <c r="B786" i="4"/>
  <c r="C786" i="4"/>
  <c r="M786" i="4" s="1"/>
  <c r="O786" i="4"/>
  <c r="A787" i="4"/>
  <c r="K787" i="4" s="1"/>
  <c r="B787" i="4"/>
  <c r="L787" i="4" s="1"/>
  <c r="C787" i="4"/>
  <c r="O787" i="4"/>
  <c r="A788" i="4"/>
  <c r="K788" i="4" s="1"/>
  <c r="B788" i="4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L793" i="4" s="1"/>
  <c r="C793" i="4"/>
  <c r="O793" i="4"/>
  <c r="A794" i="4"/>
  <c r="B794" i="4"/>
  <c r="L794" i="4" s="1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L798" i="4" s="1"/>
  <c r="C798" i="4"/>
  <c r="O798" i="4"/>
  <c r="A799" i="4"/>
  <c r="K799" i="4" s="1"/>
  <c r="B799" i="4"/>
  <c r="L799" i="4" s="1"/>
  <c r="C799" i="4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O801" i="4"/>
  <c r="A802" i="4"/>
  <c r="B802" i="4"/>
  <c r="L802" i="4" s="1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M804" i="4" s="1"/>
  <c r="O804" i="4"/>
  <c r="A805" i="4"/>
  <c r="K805" i="4" s="1"/>
  <c r="B805" i="4"/>
  <c r="L805" i="4" s="1"/>
  <c r="C805" i="4"/>
  <c r="O805" i="4"/>
  <c r="A806" i="4"/>
  <c r="K806" i="4" s="1"/>
  <c r="B806" i="4"/>
  <c r="L806" i="4" s="1"/>
  <c r="C806" i="4"/>
  <c r="O806" i="4"/>
  <c r="A807" i="4"/>
  <c r="K807" i="4" s="1"/>
  <c r="B807" i="4"/>
  <c r="L807" i="4" s="1"/>
  <c r="C807" i="4"/>
  <c r="O807" i="4"/>
  <c r="A808" i="4"/>
  <c r="K808" i="4" s="1"/>
  <c r="B808" i="4"/>
  <c r="L808" i="4" s="1"/>
  <c r="C808" i="4"/>
  <c r="O808" i="4"/>
  <c r="A809" i="4"/>
  <c r="K809" i="4" s="1"/>
  <c r="B809" i="4"/>
  <c r="L809" i="4" s="1"/>
  <c r="C809" i="4"/>
  <c r="O809" i="4"/>
  <c r="A810" i="4"/>
  <c r="B810" i="4"/>
  <c r="L810" i="4" s="1"/>
  <c r="C810" i="4"/>
  <c r="O810" i="4"/>
  <c r="A811" i="4"/>
  <c r="K811" i="4" s="1"/>
  <c r="B811" i="4"/>
  <c r="L811" i="4" s="1"/>
  <c r="C811" i="4"/>
  <c r="O811" i="4"/>
  <c r="A812" i="4"/>
  <c r="K812" i="4" s="1"/>
  <c r="B812" i="4"/>
  <c r="L812" i="4" s="1"/>
  <c r="C812" i="4"/>
  <c r="O812" i="4"/>
  <c r="A813" i="4"/>
  <c r="K813" i="4" s="1"/>
  <c r="B813" i="4"/>
  <c r="L813" i="4" s="1"/>
  <c r="C813" i="4"/>
  <c r="O813" i="4"/>
  <c r="A814" i="4"/>
  <c r="B814" i="4"/>
  <c r="L814" i="4" s="1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C820" i="4"/>
  <c r="M820" i="4" s="1"/>
  <c r="O820" i="4"/>
  <c r="A821" i="4"/>
  <c r="K821" i="4" s="1"/>
  <c r="B821" i="4"/>
  <c r="L821" i="4" s="1"/>
  <c r="N821" i="4" s="1"/>
  <c r="R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Q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P827" i="4" s="1"/>
  <c r="C827" i="4"/>
  <c r="M827" i="4" s="1"/>
  <c r="O827" i="4"/>
  <c r="A828" i="4"/>
  <c r="K828" i="4" s="1"/>
  <c r="B828" i="4"/>
  <c r="L828" i="4" s="1"/>
  <c r="P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Q832" i="4" s="1"/>
  <c r="C832" i="4"/>
  <c r="M832" i="4" s="1"/>
  <c r="O832" i="4"/>
  <c r="A833" i="4"/>
  <c r="K833" i="4" s="1"/>
  <c r="B833" i="4"/>
  <c r="L833" i="4" s="1"/>
  <c r="C833" i="4"/>
  <c r="O833" i="4"/>
  <c r="A834" i="4"/>
  <c r="B834" i="4"/>
  <c r="L834" i="4" s="1"/>
  <c r="C834" i="4"/>
  <c r="O834" i="4"/>
  <c r="A835" i="4"/>
  <c r="K835" i="4" s="1"/>
  <c r="B835" i="4"/>
  <c r="L835" i="4" s="1"/>
  <c r="C835" i="4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O837" i="4"/>
  <c r="A838" i="4"/>
  <c r="K838" i="4" s="1"/>
  <c r="B838" i="4"/>
  <c r="L838" i="4" s="1"/>
  <c r="C838" i="4"/>
  <c r="O838" i="4"/>
  <c r="A839" i="4"/>
  <c r="K839" i="4" s="1"/>
  <c r="B839" i="4"/>
  <c r="L839" i="4" s="1"/>
  <c r="C839" i="4"/>
  <c r="O839" i="4"/>
  <c r="A840" i="4"/>
  <c r="K840" i="4" s="1"/>
  <c r="B840" i="4"/>
  <c r="L840" i="4" s="1"/>
  <c r="C840" i="4"/>
  <c r="O840" i="4"/>
  <c r="A841" i="4"/>
  <c r="K841" i="4" s="1"/>
  <c r="B841" i="4"/>
  <c r="L841" i="4" s="1"/>
  <c r="C841" i="4"/>
  <c r="M841" i="4" s="1"/>
  <c r="O841" i="4"/>
  <c r="A842" i="4"/>
  <c r="B842" i="4"/>
  <c r="L842" i="4" s="1"/>
  <c r="N842" i="4" s="1"/>
  <c r="R842" i="4" s="1"/>
  <c r="C842" i="4"/>
  <c r="O842" i="4"/>
  <c r="A843" i="4"/>
  <c r="K843" i="4"/>
  <c r="B843" i="4"/>
  <c r="L843" i="4"/>
  <c r="C843" i="4"/>
  <c r="O843" i="4"/>
  <c r="A844" i="4"/>
  <c r="K844" i="4"/>
  <c r="B844" i="4"/>
  <c r="C844" i="4"/>
  <c r="M844" i="4" s="1"/>
  <c r="O844" i="4"/>
  <c r="A845" i="4"/>
  <c r="K845" i="4" s="1"/>
  <c r="B845" i="4"/>
  <c r="L845" i="4" s="1"/>
  <c r="C845" i="4"/>
  <c r="M845" i="4" s="1"/>
  <c r="O845" i="4"/>
  <c r="A846" i="4"/>
  <c r="K846" i="4" s="1"/>
  <c r="B846" i="4"/>
  <c r="C846" i="4"/>
  <c r="M846" i="4" s="1"/>
  <c r="O846" i="4"/>
  <c r="A847" i="4"/>
  <c r="K847" i="4" s="1"/>
  <c r="B847" i="4"/>
  <c r="L847" i="4" s="1"/>
  <c r="C847" i="4"/>
  <c r="M847" i="4" s="1"/>
  <c r="O847" i="4"/>
  <c r="A848" i="4"/>
  <c r="K848" i="4" s="1"/>
  <c r="B848" i="4"/>
  <c r="C848" i="4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O850" i="4"/>
  <c r="A851" i="4"/>
  <c r="K851" i="4" s="1"/>
  <c r="B851" i="4"/>
  <c r="C851" i="4"/>
  <c r="O851" i="4"/>
  <c r="A852" i="4"/>
  <c r="K852" i="4" s="1"/>
  <c r="B852" i="4"/>
  <c r="L852" i="4" s="1"/>
  <c r="C852" i="4"/>
  <c r="M852" i="4" s="1"/>
  <c r="O852" i="4"/>
  <c r="A853" i="4"/>
  <c r="K853" i="4" s="1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K857" i="4" s="1"/>
  <c r="B857" i="4"/>
  <c r="L857" i="4" s="1"/>
  <c r="C857" i="4"/>
  <c r="M857" i="4" s="1"/>
  <c r="O857" i="4"/>
  <c r="A858" i="4"/>
  <c r="K858" i="4" s="1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C862" i="4"/>
  <c r="M862" i="4" s="1"/>
  <c r="O862" i="4"/>
  <c r="A863" i="4"/>
  <c r="B863" i="4"/>
  <c r="L863" i="4" s="1"/>
  <c r="C863" i="4"/>
  <c r="O863" i="4"/>
  <c r="A864" i="4"/>
  <c r="B864" i="4"/>
  <c r="C864" i="4"/>
  <c r="O864" i="4"/>
  <c r="A865" i="4"/>
  <c r="B865" i="4"/>
  <c r="L865" i="4" s="1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C868" i="4"/>
  <c r="M868" i="4" s="1"/>
  <c r="O868" i="4"/>
  <c r="A869" i="4"/>
  <c r="K869" i="4" s="1"/>
  <c r="B869" i="4"/>
  <c r="L869" i="4" s="1"/>
  <c r="C869" i="4"/>
  <c r="M869" i="4" s="1"/>
  <c r="O869" i="4"/>
  <c r="A870" i="4"/>
  <c r="B870" i="4"/>
  <c r="C870" i="4"/>
  <c r="O870" i="4"/>
  <c r="A871" i="4"/>
  <c r="K871" i="4" s="1"/>
  <c r="B871" i="4"/>
  <c r="L871" i="4" s="1"/>
  <c r="C871" i="4"/>
  <c r="M871" i="4" s="1"/>
  <c r="O871" i="4"/>
  <c r="A872" i="4"/>
  <c r="K872" i="4" s="1"/>
  <c r="B872" i="4"/>
  <c r="L872" i="4" s="1"/>
  <c r="C872" i="4"/>
  <c r="O872" i="4"/>
  <c r="A873" i="4"/>
  <c r="K873" i="4"/>
  <c r="B873" i="4"/>
  <c r="L873" i="4"/>
  <c r="C873" i="4"/>
  <c r="O873" i="4"/>
  <c r="A874" i="4"/>
  <c r="B874" i="4"/>
  <c r="L874" i="4" s="1"/>
  <c r="C874" i="4"/>
  <c r="O874" i="4"/>
  <c r="A875" i="4"/>
  <c r="K875" i="4"/>
  <c r="B875" i="4"/>
  <c r="L875" i="4"/>
  <c r="C875" i="4"/>
  <c r="O875" i="4"/>
  <c r="A876" i="4"/>
  <c r="K876" i="4"/>
  <c r="B876" i="4"/>
  <c r="C876" i="4"/>
  <c r="M876" i="4" s="1"/>
  <c r="O876" i="4"/>
  <c r="A877" i="4"/>
  <c r="K877" i="4" s="1"/>
  <c r="B877" i="4"/>
  <c r="L877" i="4" s="1"/>
  <c r="C877" i="4"/>
  <c r="M877" i="4" s="1"/>
  <c r="O877" i="4"/>
  <c r="A878" i="4"/>
  <c r="K878" i="4" s="1"/>
  <c r="B878" i="4"/>
  <c r="C878" i="4"/>
  <c r="O878" i="4"/>
  <c r="A879" i="4"/>
  <c r="K879" i="4" s="1"/>
  <c r="B879" i="4"/>
  <c r="L879" i="4" s="1"/>
  <c r="C879" i="4"/>
  <c r="M879" i="4" s="1"/>
  <c r="O879" i="4"/>
  <c r="A880" i="4"/>
  <c r="K880" i="4" s="1"/>
  <c r="B880" i="4"/>
  <c r="C880" i="4"/>
  <c r="O880" i="4"/>
  <c r="A881" i="4"/>
  <c r="K881" i="4" s="1"/>
  <c r="B881" i="4"/>
  <c r="C881" i="4"/>
  <c r="O881" i="4"/>
  <c r="A882" i="4"/>
  <c r="B882" i="4"/>
  <c r="L882" i="4" s="1"/>
  <c r="C882" i="4"/>
  <c r="O882" i="4"/>
  <c r="A883" i="4"/>
  <c r="K883" i="4" s="1"/>
  <c r="B883" i="4"/>
  <c r="C883" i="4"/>
  <c r="O883" i="4"/>
  <c r="A884" i="4"/>
  <c r="B884" i="4"/>
  <c r="C884" i="4"/>
  <c r="O884" i="4"/>
  <c r="A885" i="4"/>
  <c r="K885" i="4" s="1"/>
  <c r="B885" i="4"/>
  <c r="C885" i="4"/>
  <c r="O885" i="4"/>
  <c r="A886" i="4"/>
  <c r="K886" i="4" s="1"/>
  <c r="B886" i="4"/>
  <c r="L886" i="4" s="1"/>
  <c r="C886" i="4"/>
  <c r="O886" i="4"/>
  <c r="A887" i="4"/>
  <c r="K887" i="4" s="1"/>
  <c r="B887" i="4"/>
  <c r="L887" i="4" s="1"/>
  <c r="C887" i="4"/>
  <c r="M887" i="4" s="1"/>
  <c r="O887" i="4"/>
  <c r="A888" i="4"/>
  <c r="K888" i="4" s="1"/>
  <c r="B888" i="4"/>
  <c r="L888" i="4" s="1"/>
  <c r="C888" i="4"/>
  <c r="M888" i="4" s="1"/>
  <c r="O888" i="4"/>
  <c r="A889" i="4"/>
  <c r="K889" i="4" s="1"/>
  <c r="B889" i="4"/>
  <c r="C889" i="4"/>
  <c r="M889" i="4" s="1"/>
  <c r="O889" i="4"/>
  <c r="A890" i="4"/>
  <c r="K890" i="4" s="1"/>
  <c r="B890" i="4"/>
  <c r="L890" i="4" s="1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M894" i="4" s="1"/>
  <c r="O894" i="4"/>
  <c r="A895" i="4"/>
  <c r="B895" i="4"/>
  <c r="L895" i="4" s="1"/>
  <c r="C895" i="4"/>
  <c r="O895" i="4"/>
  <c r="A896" i="4"/>
  <c r="K896" i="4" s="1"/>
  <c r="B896" i="4"/>
  <c r="L896" i="4" s="1"/>
  <c r="P896" i="4" s="1"/>
  <c r="C896" i="4"/>
  <c r="M896" i="4" s="1"/>
  <c r="O896" i="4"/>
  <c r="A897" i="4"/>
  <c r="B897" i="4"/>
  <c r="L897" i="4" s="1"/>
  <c r="C897" i="4"/>
  <c r="M897" i="4" s="1"/>
  <c r="O897" i="4"/>
  <c r="A898" i="4"/>
  <c r="B898" i="4"/>
  <c r="L898" i="4" s="1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B901" i="4"/>
  <c r="L901" i="4" s="1"/>
  <c r="C901" i="4"/>
  <c r="M901" i="4" s="1"/>
  <c r="O901" i="4"/>
  <c r="A902" i="4"/>
  <c r="K902" i="4" s="1"/>
  <c r="B902" i="4"/>
  <c r="L902" i="4" s="1"/>
  <c r="P902" i="4" s="1"/>
  <c r="C902" i="4"/>
  <c r="M902" i="4" s="1"/>
  <c r="O902" i="4"/>
  <c r="A903" i="4"/>
  <c r="K903" i="4" s="1"/>
  <c r="B903" i="4"/>
  <c r="L903" i="4" s="1"/>
  <c r="N903" i="4" s="1"/>
  <c r="R903" i="4" s="1"/>
  <c r="C903" i="4"/>
  <c r="M903" i="4" s="1"/>
  <c r="O903" i="4"/>
  <c r="A904" i="4"/>
  <c r="B904" i="4"/>
  <c r="C904" i="4"/>
  <c r="M904" i="4" s="1"/>
  <c r="O904" i="4"/>
  <c r="A905" i="4"/>
  <c r="K905" i="4" s="1"/>
  <c r="B905" i="4"/>
  <c r="L905" i="4" s="1"/>
  <c r="N905" i="4" s="1"/>
  <c r="R905" i="4" s="1"/>
  <c r="C905" i="4"/>
  <c r="M905" i="4" s="1"/>
  <c r="O905" i="4"/>
  <c r="A906" i="4"/>
  <c r="K906" i="4" s="1"/>
  <c r="B906" i="4"/>
  <c r="L906" i="4" s="1"/>
  <c r="C906" i="4"/>
  <c r="O906" i="4"/>
  <c r="A907" i="4"/>
  <c r="K907" i="4"/>
  <c r="B907" i="4"/>
  <c r="L907" i="4"/>
  <c r="C907" i="4"/>
  <c r="O907" i="4"/>
  <c r="A908" i="4"/>
  <c r="B908" i="4"/>
  <c r="L908" i="4" s="1"/>
  <c r="N908" i="4" s="1"/>
  <c r="R908" i="4" s="1"/>
  <c r="C908" i="4"/>
  <c r="O908" i="4"/>
  <c r="A909" i="4"/>
  <c r="K909" i="4"/>
  <c r="B909" i="4"/>
  <c r="L909" i="4"/>
  <c r="C909" i="4"/>
  <c r="O909" i="4"/>
  <c r="A910" i="4"/>
  <c r="K910" i="4"/>
  <c r="B910" i="4"/>
  <c r="C910" i="4"/>
  <c r="M910" i="4" s="1"/>
  <c r="O910" i="4"/>
  <c r="A911" i="4"/>
  <c r="K911" i="4" s="1"/>
  <c r="B911" i="4"/>
  <c r="L911" i="4" s="1"/>
  <c r="C911" i="4"/>
  <c r="M911" i="4" s="1"/>
  <c r="O911" i="4"/>
  <c r="A912" i="4"/>
  <c r="B912" i="4"/>
  <c r="C912" i="4"/>
  <c r="O912" i="4"/>
  <c r="A913" i="4"/>
  <c r="K913" i="4" s="1"/>
  <c r="B913" i="4"/>
  <c r="L913" i="4" s="1"/>
  <c r="C913" i="4"/>
  <c r="M913" i="4" s="1"/>
  <c r="O913" i="4"/>
  <c r="A914" i="4"/>
  <c r="K914" i="4" s="1"/>
  <c r="B914" i="4"/>
  <c r="L914" i="4" s="1"/>
  <c r="C914" i="4"/>
  <c r="M914" i="4" s="1"/>
  <c r="O914" i="4"/>
  <c r="A915" i="4"/>
  <c r="K915" i="4" s="1"/>
  <c r="B915" i="4"/>
  <c r="C915" i="4"/>
  <c r="O915" i="4"/>
  <c r="A916" i="4"/>
  <c r="K916" i="4" s="1"/>
  <c r="B916" i="4"/>
  <c r="C916" i="4"/>
  <c r="O916" i="4"/>
  <c r="A917" i="4"/>
  <c r="K917" i="4" s="1"/>
  <c r="B917" i="4"/>
  <c r="L917" i="4" s="1"/>
  <c r="C917" i="4"/>
  <c r="M917" i="4" s="1"/>
  <c r="O917" i="4"/>
  <c r="A918" i="4"/>
  <c r="K918" i="4" s="1"/>
  <c r="B918" i="4"/>
  <c r="C918" i="4"/>
  <c r="M918" i="4" s="1"/>
  <c r="O918" i="4"/>
  <c r="A919" i="4"/>
  <c r="K919" i="4" s="1"/>
  <c r="B919" i="4"/>
  <c r="C919" i="4"/>
  <c r="M919" i="4" s="1"/>
  <c r="O919" i="4"/>
  <c r="A920" i="4"/>
  <c r="B920" i="4"/>
  <c r="C920" i="4"/>
  <c r="O920" i="4"/>
  <c r="A921" i="4"/>
  <c r="K921" i="4" s="1"/>
  <c r="B921" i="4"/>
  <c r="C921" i="4"/>
  <c r="M921" i="4" s="1"/>
  <c r="O921" i="4"/>
  <c r="A922" i="4"/>
  <c r="K922" i="4" s="1"/>
  <c r="B922" i="4"/>
  <c r="L922" i="4" s="1"/>
  <c r="C922" i="4"/>
  <c r="M922" i="4" s="1"/>
  <c r="O922" i="4"/>
  <c r="A923" i="4"/>
  <c r="K923" i="4" s="1"/>
  <c r="B923" i="4"/>
  <c r="C923" i="4"/>
  <c r="M923" i="4" s="1"/>
  <c r="O923" i="4"/>
  <c r="A924" i="4"/>
  <c r="K924" i="4" s="1"/>
  <c r="B924" i="4"/>
  <c r="C924" i="4"/>
  <c r="M924" i="4" s="1"/>
  <c r="O924" i="4"/>
  <c r="A925" i="4"/>
  <c r="AR925" i="4" s="1"/>
  <c r="B925" i="4"/>
  <c r="L925" i="4" s="1"/>
  <c r="C925" i="4"/>
  <c r="O925" i="4"/>
  <c r="A926" i="4"/>
  <c r="B926" i="4"/>
  <c r="L926" i="4" s="1"/>
  <c r="C926" i="4"/>
  <c r="O926" i="4"/>
  <c r="A927" i="4"/>
  <c r="K927" i="4" s="1"/>
  <c r="B927" i="4"/>
  <c r="L927" i="4" s="1"/>
  <c r="Q927" i="4" s="1"/>
  <c r="C927" i="4"/>
  <c r="M927" i="4" s="1"/>
  <c r="O927" i="4"/>
  <c r="A928" i="4"/>
  <c r="K928" i="4"/>
  <c r="B928" i="4"/>
  <c r="C928" i="4"/>
  <c r="M928" i="4" s="1"/>
  <c r="O928" i="4"/>
  <c r="A929" i="4"/>
  <c r="B929" i="4"/>
  <c r="L929" i="4" s="1"/>
  <c r="C929" i="4"/>
  <c r="M929" i="4" s="1"/>
  <c r="O929" i="4"/>
  <c r="A930" i="4"/>
  <c r="B930" i="4"/>
  <c r="L930" i="4" s="1"/>
  <c r="C930" i="4"/>
  <c r="O930" i="4"/>
  <c r="A931" i="4"/>
  <c r="K931" i="4" s="1"/>
  <c r="B931" i="4"/>
  <c r="L931" i="4" s="1"/>
  <c r="C931" i="4"/>
  <c r="M931" i="4" s="1"/>
  <c r="O931" i="4"/>
  <c r="A932" i="4"/>
  <c r="K932" i="4"/>
  <c r="B932" i="4"/>
  <c r="C932" i="4"/>
  <c r="O932" i="4"/>
  <c r="A933" i="4"/>
  <c r="B933" i="4"/>
  <c r="L933" i="4" s="1"/>
  <c r="C933" i="4"/>
  <c r="M933" i="4" s="1"/>
  <c r="O933" i="4"/>
  <c r="A934" i="4"/>
  <c r="B934" i="4"/>
  <c r="L934" i="4" s="1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L936" i="4" s="1"/>
  <c r="C936" i="4"/>
  <c r="M936" i="4" s="1"/>
  <c r="O936" i="4"/>
  <c r="A937" i="4"/>
  <c r="K937" i="4" s="1"/>
  <c r="B937" i="4"/>
  <c r="L937" i="4" s="1"/>
  <c r="E937" i="4" s="1"/>
  <c r="C937" i="4"/>
  <c r="M937" i="4" s="1"/>
  <c r="O937" i="4"/>
  <c r="A938" i="4"/>
  <c r="K938" i="4" s="1"/>
  <c r="B938" i="4"/>
  <c r="L938" i="4" s="1"/>
  <c r="N938" i="4" s="1"/>
  <c r="R938" i="4" s="1"/>
  <c r="C938" i="4"/>
  <c r="M938" i="4" s="1"/>
  <c r="O938" i="4"/>
  <c r="A939" i="4"/>
  <c r="K939" i="4" s="1"/>
  <c r="B939" i="4"/>
  <c r="C939" i="4"/>
  <c r="M939" i="4" s="1"/>
  <c r="O939" i="4"/>
  <c r="A940" i="4"/>
  <c r="K940" i="4" s="1"/>
  <c r="B940" i="4"/>
  <c r="C940" i="4"/>
  <c r="O940" i="4"/>
  <c r="A941" i="4"/>
  <c r="K941" i="4"/>
  <c r="D941" i="4" s="1"/>
  <c r="B941" i="4"/>
  <c r="C941" i="4"/>
  <c r="O941" i="4"/>
  <c r="A942" i="4"/>
  <c r="B942" i="4"/>
  <c r="L942" i="4" s="1"/>
  <c r="C942" i="4"/>
  <c r="O942" i="4"/>
  <c r="A943" i="4"/>
  <c r="K943" i="4" s="1"/>
  <c r="B943" i="4"/>
  <c r="L943" i="4" s="1"/>
  <c r="C943" i="4"/>
  <c r="M943" i="4" s="1"/>
  <c r="F943" i="4" s="1"/>
  <c r="O943" i="4"/>
  <c r="A944" i="4"/>
  <c r="K944" i="4" s="1"/>
  <c r="B944" i="4"/>
  <c r="L944" i="4" s="1"/>
  <c r="C944" i="4"/>
  <c r="M944" i="4" s="1"/>
  <c r="O944" i="4"/>
  <c r="A945" i="4"/>
  <c r="K945" i="4" s="1"/>
  <c r="B945" i="4"/>
  <c r="L945" i="4" s="1"/>
  <c r="C945" i="4"/>
  <c r="M945" i="4" s="1"/>
  <c r="O945" i="4"/>
  <c r="A946" i="4"/>
  <c r="K946" i="4" s="1"/>
  <c r="B946" i="4"/>
  <c r="L946" i="4" s="1"/>
  <c r="N946" i="4" s="1"/>
  <c r="R946" i="4" s="1"/>
  <c r="C946" i="4"/>
  <c r="M946" i="4" s="1"/>
  <c r="O946" i="4"/>
  <c r="A947" i="4"/>
  <c r="K947" i="4" s="1"/>
  <c r="B947" i="4"/>
  <c r="C947" i="4"/>
  <c r="M947" i="4" s="1"/>
  <c r="O947" i="4"/>
  <c r="A948" i="4"/>
  <c r="K948" i="4"/>
  <c r="B948" i="4"/>
  <c r="C948" i="4"/>
  <c r="M948" i="4" s="1"/>
  <c r="O948" i="4"/>
  <c r="A949" i="4"/>
  <c r="B949" i="4"/>
  <c r="L949" i="4" s="1"/>
  <c r="C949" i="4"/>
  <c r="O949" i="4"/>
  <c r="A950" i="4"/>
  <c r="B950" i="4"/>
  <c r="C950" i="4"/>
  <c r="M950" i="4" s="1"/>
  <c r="O950" i="4"/>
  <c r="A951" i="4"/>
  <c r="K951" i="4" s="1"/>
  <c r="B951" i="4"/>
  <c r="L951" i="4" s="1"/>
  <c r="E951" i="4" s="1"/>
  <c r="C951" i="4"/>
  <c r="M951" i="4" s="1"/>
  <c r="O951" i="4"/>
  <c r="A952" i="4"/>
  <c r="K952" i="4" s="1"/>
  <c r="B952" i="4"/>
  <c r="I952" i="4" s="1"/>
  <c r="C952" i="4"/>
  <c r="M952" i="4" s="1"/>
  <c r="O952" i="4"/>
  <c r="A953" i="4"/>
  <c r="K953" i="4" s="1"/>
  <c r="B953" i="4"/>
  <c r="L953" i="4" s="1"/>
  <c r="Q953" i="4" s="1"/>
  <c r="C953" i="4"/>
  <c r="M953" i="4" s="1"/>
  <c r="O953" i="4"/>
  <c r="A954" i="4"/>
  <c r="B954" i="4"/>
  <c r="L954" i="4" s="1"/>
  <c r="C954" i="4"/>
  <c r="M954" i="4" s="1"/>
  <c r="O954" i="4"/>
  <c r="A955" i="4"/>
  <c r="K955" i="4" s="1"/>
  <c r="B955" i="4"/>
  <c r="C955" i="4"/>
  <c r="O955" i="4"/>
  <c r="A956" i="4"/>
  <c r="K956" i="4"/>
  <c r="D956" i="4" s="1"/>
  <c r="B956" i="4"/>
  <c r="C956" i="4"/>
  <c r="O956" i="4"/>
  <c r="A957" i="4"/>
  <c r="AR957" i="4" s="1"/>
  <c r="B957" i="4"/>
  <c r="L957" i="4" s="1"/>
  <c r="C957" i="4"/>
  <c r="M957" i="4" s="1"/>
  <c r="O957" i="4"/>
  <c r="A958" i="4"/>
  <c r="K958" i="4" s="1"/>
  <c r="N958" i="4" s="1"/>
  <c r="R958" i="4" s="1"/>
  <c r="B958" i="4"/>
  <c r="C958" i="4"/>
  <c r="M958" i="4" s="1"/>
  <c r="O958" i="4"/>
  <c r="A959" i="4"/>
  <c r="K959" i="4" s="1"/>
  <c r="N959" i="4" s="1"/>
  <c r="R959" i="4" s="1"/>
  <c r="B959" i="4"/>
  <c r="L959" i="4" s="1"/>
  <c r="C959" i="4"/>
  <c r="M959" i="4" s="1"/>
  <c r="O959" i="4"/>
  <c r="A960" i="4"/>
  <c r="K960" i="4" s="1"/>
  <c r="B960" i="4"/>
  <c r="L960" i="4" s="1"/>
  <c r="C960" i="4"/>
  <c r="O960" i="4"/>
  <c r="A961" i="4"/>
  <c r="K961" i="4" s="1"/>
  <c r="B961" i="4"/>
  <c r="L961" i="4" s="1"/>
  <c r="C961" i="4"/>
  <c r="O961" i="4"/>
  <c r="A962" i="4"/>
  <c r="K962" i="4" s="1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/>
  <c r="B964" i="4"/>
  <c r="C964" i="4"/>
  <c r="O964" i="4"/>
  <c r="A965" i="4"/>
  <c r="B965" i="4"/>
  <c r="L965" i="4" s="1"/>
  <c r="C965" i="4"/>
  <c r="M965" i="4" s="1"/>
  <c r="O965" i="4"/>
  <c r="A966" i="4"/>
  <c r="B966" i="4"/>
  <c r="L966" i="4" s="1"/>
  <c r="C966" i="4"/>
  <c r="M966" i="4" s="1"/>
  <c r="O966" i="4"/>
  <c r="A967" i="4"/>
  <c r="K967" i="4" s="1"/>
  <c r="B967" i="4"/>
  <c r="L967" i="4" s="1"/>
  <c r="C967" i="4"/>
  <c r="M967" i="4" s="1"/>
  <c r="O967" i="4"/>
  <c r="A968" i="4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N970" i="4" s="1"/>
  <c r="C970" i="4"/>
  <c r="M970" i="4" s="1"/>
  <c r="O970" i="4"/>
  <c r="A971" i="4"/>
  <c r="K971" i="4"/>
  <c r="B971" i="4"/>
  <c r="L971" i="4"/>
  <c r="C971" i="4"/>
  <c r="O971" i="4"/>
  <c r="A972" i="4"/>
  <c r="K972" i="4"/>
  <c r="N972" i="4" s="1"/>
  <c r="R972" i="4" s="1"/>
  <c r="B972" i="4"/>
  <c r="C972" i="4"/>
  <c r="M972" i="4" s="1"/>
  <c r="O972" i="4"/>
  <c r="A973" i="4"/>
  <c r="H973" i="4" s="1"/>
  <c r="B973" i="4"/>
  <c r="L973" i="4" s="1"/>
  <c r="C973" i="4"/>
  <c r="M973" i="4" s="1"/>
  <c r="O973" i="4"/>
  <c r="A974" i="4"/>
  <c r="B974" i="4"/>
  <c r="C974" i="4"/>
  <c r="O974" i="4"/>
  <c r="A975" i="4"/>
  <c r="K975" i="4" s="1"/>
  <c r="Q975" i="4" s="1"/>
  <c r="B975" i="4"/>
  <c r="C975" i="4"/>
  <c r="M975" i="4" s="1"/>
  <c r="O975" i="4"/>
  <c r="A976" i="4"/>
  <c r="K976" i="4" s="1"/>
  <c r="B976" i="4"/>
  <c r="L976" i="4" s="1"/>
  <c r="C976" i="4"/>
  <c r="M976" i="4" s="1"/>
  <c r="O976" i="4"/>
  <c r="A977" i="4"/>
  <c r="K977" i="4" s="1"/>
  <c r="B977" i="4"/>
  <c r="L977" i="4" s="1"/>
  <c r="C977" i="4"/>
  <c r="M977" i="4" s="1"/>
  <c r="Q977" i="4" s="1"/>
  <c r="O977" i="4"/>
  <c r="A978" i="4"/>
  <c r="AR978" i="4" s="1"/>
  <c r="B978" i="4"/>
  <c r="L978" i="4" s="1"/>
  <c r="C978" i="4"/>
  <c r="M978" i="4" s="1"/>
  <c r="O978" i="4"/>
  <c r="A979" i="4"/>
  <c r="K979" i="4" s="1"/>
  <c r="B979" i="4"/>
  <c r="L979" i="4" s="1"/>
  <c r="C979" i="4"/>
  <c r="J979" i="4" s="1"/>
  <c r="O979" i="4"/>
  <c r="A980" i="4"/>
  <c r="K980" i="4" s="1"/>
  <c r="Q980" i="4" s="1"/>
  <c r="B980" i="4"/>
  <c r="L980" i="4" s="1"/>
  <c r="C980" i="4"/>
  <c r="O980" i="4"/>
  <c r="A981" i="4"/>
  <c r="K981" i="4" s="1"/>
  <c r="B981" i="4"/>
  <c r="L981" i="4" s="1"/>
  <c r="C981" i="4"/>
  <c r="M981" i="4" s="1"/>
  <c r="O981" i="4"/>
  <c r="A982" i="4"/>
  <c r="K982" i="4" s="1"/>
  <c r="B982" i="4"/>
  <c r="C982" i="4"/>
  <c r="O982" i="4"/>
  <c r="A983" i="4"/>
  <c r="K983" i="4" s="1"/>
  <c r="B983" i="4"/>
  <c r="L983" i="4" s="1"/>
  <c r="C983" i="4"/>
  <c r="O983" i="4"/>
  <c r="A984" i="4"/>
  <c r="K984" i="4" s="1"/>
  <c r="B984" i="4"/>
  <c r="L984" i="4" s="1"/>
  <c r="Q984" i="4" s="1"/>
  <c r="C984" i="4"/>
  <c r="O984" i="4"/>
  <c r="A985" i="4"/>
  <c r="K985" i="4"/>
  <c r="B985" i="4"/>
  <c r="L985" i="4"/>
  <c r="C985" i="4"/>
  <c r="O985" i="4"/>
  <c r="A986" i="4"/>
  <c r="K986" i="4"/>
  <c r="B986" i="4"/>
  <c r="C986" i="4"/>
  <c r="M986" i="4" s="1"/>
  <c r="O986" i="4"/>
  <c r="A987" i="4"/>
  <c r="B987" i="4"/>
  <c r="C987" i="4"/>
  <c r="M987" i="4" s="1"/>
  <c r="O987" i="4"/>
  <c r="A988" i="4"/>
  <c r="B988" i="4"/>
  <c r="C988" i="4"/>
  <c r="O988" i="4"/>
  <c r="A989" i="4"/>
  <c r="K989" i="4" s="1"/>
  <c r="B989" i="4"/>
  <c r="L989" i="4" s="1"/>
  <c r="C989" i="4"/>
  <c r="M989" i="4" s="1"/>
  <c r="O989" i="4"/>
  <c r="A990" i="4"/>
  <c r="K990" i="4" s="1"/>
  <c r="B990" i="4"/>
  <c r="C990" i="4"/>
  <c r="M990" i="4" s="1"/>
  <c r="O990" i="4"/>
  <c r="A991" i="4"/>
  <c r="K991" i="4" s="1"/>
  <c r="B991" i="4"/>
  <c r="L991" i="4" s="1"/>
  <c r="C991" i="4"/>
  <c r="O991" i="4"/>
  <c r="A992" i="4"/>
  <c r="K992" i="4" s="1"/>
  <c r="B992" i="4"/>
  <c r="I992" i="4" s="1"/>
  <c r="C992" i="4"/>
  <c r="M992" i="4" s="1"/>
  <c r="O992" i="4"/>
  <c r="A993" i="4"/>
  <c r="K993" i="4" s="1"/>
  <c r="B993" i="4"/>
  <c r="L993" i="4" s="1"/>
  <c r="N993" i="4" s="1"/>
  <c r="R993" i="4" s="1"/>
  <c r="C993" i="4"/>
  <c r="O993" i="4"/>
  <c r="A994" i="4"/>
  <c r="K994" i="4" s="1"/>
  <c r="B994" i="4"/>
  <c r="L994" i="4" s="1"/>
  <c r="Q994" i="4" s="1"/>
  <c r="C994" i="4"/>
  <c r="M994" i="4" s="1"/>
  <c r="O994" i="4"/>
  <c r="A995" i="4"/>
  <c r="K995" i="4" s="1"/>
  <c r="B995" i="4"/>
  <c r="L995" i="4" s="1"/>
  <c r="N995" i="4" s="1"/>
  <c r="R995" i="4" s="1"/>
  <c r="C995" i="4"/>
  <c r="M995" i="4" s="1"/>
  <c r="O995" i="4"/>
  <c r="A996" i="4"/>
  <c r="K996" i="4" s="1"/>
  <c r="B996" i="4"/>
  <c r="L996" i="4" s="1"/>
  <c r="C996" i="4"/>
  <c r="O996" i="4"/>
  <c r="A997" i="4"/>
  <c r="K997" i="4" s="1"/>
  <c r="B997" i="4"/>
  <c r="L997" i="4" s="1"/>
  <c r="N997" i="4" s="1"/>
  <c r="R997" i="4" s="1"/>
  <c r="C997" i="4"/>
  <c r="O997" i="4"/>
  <c r="A998" i="4"/>
  <c r="K998" i="4" s="1"/>
  <c r="B998" i="4"/>
  <c r="L998" i="4" s="1"/>
  <c r="Q998" i="4" s="1"/>
  <c r="C998" i="4"/>
  <c r="M998" i="4" s="1"/>
  <c r="O998" i="4"/>
  <c r="A999" i="4"/>
  <c r="K999" i="4" s="1"/>
  <c r="B999" i="4"/>
  <c r="L999" i="4" s="1"/>
  <c r="C999" i="4"/>
  <c r="O999" i="4"/>
  <c r="A1000" i="4"/>
  <c r="K1000" i="4"/>
  <c r="B1000" i="4"/>
  <c r="C1000" i="4"/>
  <c r="O1000" i="4"/>
  <c r="A1001" i="4"/>
  <c r="K1001" i="4" s="1"/>
  <c r="B1001" i="4"/>
  <c r="L1001" i="4" s="1"/>
  <c r="C1001" i="4"/>
  <c r="O1001" i="4"/>
  <c r="C298" i="9"/>
  <c r="C322" i="9"/>
  <c r="E322" i="9" s="1"/>
  <c r="C282" i="9"/>
  <c r="C348" i="9"/>
  <c r="D348" i="9" s="1"/>
  <c r="C331" i="9"/>
  <c r="E331" i="9"/>
  <c r="I685" i="11"/>
  <c r="I689" i="11"/>
  <c r="I693" i="11"/>
  <c r="I709" i="11"/>
  <c r="I721" i="11"/>
  <c r="I757" i="11"/>
  <c r="J412" i="11"/>
  <c r="I762" i="11"/>
  <c r="J820" i="11"/>
  <c r="H993" i="11"/>
  <c r="I661" i="11"/>
  <c r="I677" i="11"/>
  <c r="I717" i="11"/>
  <c r="I729" i="11"/>
  <c r="I733" i="11"/>
  <c r="I761" i="11"/>
  <c r="I765" i="11"/>
  <c r="I773" i="11"/>
  <c r="I781" i="11"/>
  <c r="H991" i="11"/>
  <c r="J750" i="11"/>
  <c r="I785" i="11"/>
  <c r="I789" i="11"/>
  <c r="I797" i="11"/>
  <c r="I821" i="11"/>
  <c r="I825" i="11"/>
  <c r="I750" i="11"/>
  <c r="J882" i="11"/>
  <c r="I912" i="11"/>
  <c r="E1000" i="11"/>
  <c r="J770" i="11"/>
  <c r="I976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33" i="11"/>
  <c r="I545" i="11"/>
  <c r="I553" i="11"/>
  <c r="I557" i="11"/>
  <c r="I589" i="11"/>
  <c r="F1001" i="11"/>
  <c r="I511" i="11"/>
  <c r="I427" i="11"/>
  <c r="I823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I460" i="11"/>
  <c r="I468" i="11"/>
  <c r="J480" i="11"/>
  <c r="I492" i="11"/>
  <c r="J506" i="11"/>
  <c r="K506" i="11" s="1"/>
  <c r="M506" i="11" s="1"/>
  <c r="J518" i="11"/>
  <c r="J522" i="11"/>
  <c r="K522" i="11" s="1"/>
  <c r="M522" i="11" s="1"/>
  <c r="J538" i="11"/>
  <c r="K538" i="11" s="1"/>
  <c r="M538" i="11" s="1"/>
  <c r="I658" i="11"/>
  <c r="J672" i="11"/>
  <c r="J684" i="11"/>
  <c r="I694" i="11"/>
  <c r="J704" i="11"/>
  <c r="I710" i="11"/>
  <c r="I722" i="11"/>
  <c r="I738" i="11"/>
  <c r="J748" i="11"/>
  <c r="E985" i="11"/>
  <c r="C332" i="9"/>
  <c r="E332" i="9"/>
  <c r="I913" i="11"/>
  <c r="I945" i="11"/>
  <c r="I961" i="11"/>
  <c r="J946" i="11"/>
  <c r="J478" i="11"/>
  <c r="J764" i="11"/>
  <c r="I826" i="11"/>
  <c r="I331" i="11"/>
  <c r="I778" i="11"/>
  <c r="J831" i="11"/>
  <c r="J839" i="11"/>
  <c r="J847" i="11"/>
  <c r="H979" i="11"/>
  <c r="I979" i="11"/>
  <c r="I880" i="11"/>
  <c r="I944" i="11"/>
  <c r="I444" i="11"/>
  <c r="I476" i="11"/>
  <c r="J500" i="11"/>
  <c r="I508" i="11"/>
  <c r="J510" i="11"/>
  <c r="I730" i="11"/>
  <c r="E979" i="11"/>
  <c r="D882" i="5"/>
  <c r="D878" i="5"/>
  <c r="E874" i="5"/>
  <c r="D866" i="5"/>
  <c r="D862" i="5"/>
  <c r="E858" i="5"/>
  <c r="D850" i="5"/>
  <c r="D846" i="5"/>
  <c r="E842" i="5"/>
  <c r="D822" i="5"/>
  <c r="J502" i="11"/>
  <c r="J688" i="11"/>
  <c r="H984" i="11"/>
  <c r="F988" i="11"/>
  <c r="D933" i="5"/>
  <c r="D915" i="5"/>
  <c r="D883" i="5"/>
  <c r="D851" i="5"/>
  <c r="E884" i="5"/>
  <c r="I880" i="5"/>
  <c r="I876" i="5"/>
  <c r="E872" i="5"/>
  <c r="I868" i="5"/>
  <c r="E864" i="5"/>
  <c r="E860" i="5"/>
  <c r="E856" i="5"/>
  <c r="I848" i="5"/>
  <c r="E844" i="5"/>
  <c r="I816" i="5"/>
  <c r="D897" i="5"/>
  <c r="D865" i="5"/>
  <c r="E815" i="5"/>
  <c r="I812" i="5"/>
  <c r="D782" i="5"/>
  <c r="I782" i="5" s="1"/>
  <c r="D771" i="5"/>
  <c r="D585" i="5"/>
  <c r="E585" i="5" s="1"/>
  <c r="D537" i="5"/>
  <c r="F537" i="5" s="1"/>
  <c r="I440" i="11"/>
  <c r="J752" i="11"/>
  <c r="I334" i="11"/>
  <c r="I766" i="11"/>
  <c r="J864" i="11"/>
  <c r="I876" i="11"/>
  <c r="J896" i="11"/>
  <c r="I908" i="11"/>
  <c r="J928" i="11"/>
  <c r="I940" i="11"/>
  <c r="J960" i="11"/>
  <c r="I972" i="11"/>
  <c r="J914" i="11"/>
  <c r="J841" i="11"/>
  <c r="E997" i="11"/>
  <c r="I745" i="11"/>
  <c r="I777" i="11"/>
  <c r="E995" i="11"/>
  <c r="J534" i="11"/>
  <c r="J554" i="11"/>
  <c r="K554" i="11" s="1"/>
  <c r="M554" i="11" s="1"/>
  <c r="J656" i="11"/>
  <c r="J700" i="11"/>
  <c r="I787" i="11"/>
  <c r="I819" i="11"/>
  <c r="I480" i="11"/>
  <c r="I726" i="11"/>
  <c r="J336" i="11"/>
  <c r="J768" i="11"/>
  <c r="I802" i="11"/>
  <c r="I810" i="11"/>
  <c r="J464" i="11"/>
  <c r="K464" i="11" s="1"/>
  <c r="M464" i="11" s="1"/>
  <c r="I464" i="11"/>
  <c r="J504" i="11"/>
  <c r="L504" i="11" s="1"/>
  <c r="N504" i="11" s="1"/>
  <c r="I504" i="11"/>
  <c r="J536" i="11"/>
  <c r="L536" i="11" s="1"/>
  <c r="N536" i="11" s="1"/>
  <c r="I536" i="11"/>
  <c r="I614" i="11"/>
  <c r="J674" i="11"/>
  <c r="I674" i="11"/>
  <c r="J706" i="11"/>
  <c r="I706" i="11"/>
  <c r="E983" i="11"/>
  <c r="F983" i="11"/>
  <c r="I983" i="11"/>
  <c r="E981" i="11"/>
  <c r="H981" i="11"/>
  <c r="J981" i="11"/>
  <c r="I662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526" i="11"/>
  <c r="J482" i="11"/>
  <c r="J514" i="11"/>
  <c r="J660" i="11"/>
  <c r="J708" i="11"/>
  <c r="I702" i="11"/>
  <c r="J732" i="11"/>
  <c r="F992" i="11"/>
  <c r="I992" i="11"/>
  <c r="F994" i="11"/>
  <c r="I472" i="11"/>
  <c r="I413" i="11"/>
  <c r="I455" i="11"/>
  <c r="I483" i="11"/>
  <c r="I487" i="11"/>
  <c r="I551" i="11"/>
  <c r="I755" i="11"/>
  <c r="I763" i="11"/>
  <c r="I771" i="11"/>
  <c r="I779" i="11"/>
  <c r="I873" i="11"/>
  <c r="I889" i="11"/>
  <c r="I921" i="11"/>
  <c r="I929" i="11"/>
  <c r="I746" i="11"/>
  <c r="I758" i="11"/>
  <c r="J780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I686" i="11"/>
  <c r="H999" i="11"/>
  <c r="E980" i="11"/>
  <c r="H987" i="11"/>
  <c r="E989" i="11"/>
  <c r="F993" i="11"/>
  <c r="F996" i="11"/>
  <c r="I544" i="11"/>
  <c r="I748" i="11"/>
  <c r="C340" i="9"/>
  <c r="E340" i="9"/>
  <c r="C791" i="9"/>
  <c r="J334" i="11"/>
  <c r="I412" i="11"/>
  <c r="I655" i="11"/>
  <c r="I663" i="11"/>
  <c r="I671" i="11"/>
  <c r="I679" i="11"/>
  <c r="I687" i="11"/>
  <c r="I695" i="11"/>
  <c r="I703" i="11"/>
  <c r="I711" i="11"/>
  <c r="I719" i="11"/>
  <c r="I727" i="11"/>
  <c r="I735" i="11"/>
  <c r="I743" i="11"/>
  <c r="I751" i="11"/>
  <c r="I827" i="11"/>
  <c r="J766" i="11"/>
  <c r="I937" i="11"/>
  <c r="I969" i="11"/>
  <c r="J804" i="11"/>
  <c r="I864" i="11"/>
  <c r="I896" i="11"/>
  <c r="I928" i="11"/>
  <c r="I960" i="11"/>
  <c r="F991" i="11"/>
  <c r="F995" i="11"/>
  <c r="I995" i="11"/>
  <c r="H1001" i="11"/>
  <c r="J866" i="11"/>
  <c r="J898" i="11"/>
  <c r="J930" i="11"/>
  <c r="J962" i="11"/>
  <c r="J460" i="11"/>
  <c r="J468" i="11"/>
  <c r="K468" i="11" s="1"/>
  <c r="M468" i="11" s="1"/>
  <c r="J472" i="11"/>
  <c r="J492" i="11"/>
  <c r="J544" i="11"/>
  <c r="J658" i="11"/>
  <c r="F982" i="11"/>
  <c r="H982" i="11"/>
  <c r="J720" i="11"/>
  <c r="F985" i="11"/>
  <c r="F987" i="11"/>
  <c r="F989" i="11"/>
  <c r="F998" i="11"/>
  <c r="E984" i="11"/>
  <c r="F986" i="11"/>
  <c r="F990" i="11"/>
  <c r="F997" i="11"/>
  <c r="F999" i="11"/>
  <c r="J744" i="11"/>
  <c r="I782" i="11"/>
  <c r="J784" i="11"/>
  <c r="I792" i="11"/>
  <c r="J792" i="11"/>
  <c r="J798" i="11"/>
  <c r="I798" i="11"/>
  <c r="J800" i="11"/>
  <c r="K800" i="11" s="1"/>
  <c r="M800" i="11" s="1"/>
  <c r="I808" i="11"/>
  <c r="J808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J760" i="11"/>
  <c r="I776" i="11"/>
  <c r="I868" i="11"/>
  <c r="I884" i="11"/>
  <c r="I900" i="11"/>
  <c r="I916" i="11"/>
  <c r="I932" i="11"/>
  <c r="I948" i="11"/>
  <c r="I964" i="11"/>
  <c r="H994" i="11"/>
  <c r="I994" i="11"/>
  <c r="E994" i="11"/>
  <c r="J421" i="11"/>
  <c r="J429" i="11"/>
  <c r="I567" i="11"/>
  <c r="I981" i="11"/>
  <c r="I833" i="11"/>
  <c r="I841" i="11"/>
  <c r="I849" i="11"/>
  <c r="I772" i="11"/>
  <c r="E992" i="11"/>
  <c r="J444" i="11"/>
  <c r="J476" i="11"/>
  <c r="I502" i="11"/>
  <c r="I506" i="11"/>
  <c r="J508" i="11"/>
  <c r="I518" i="11"/>
  <c r="I522" i="11"/>
  <c r="I534" i="11"/>
  <c r="I538" i="11"/>
  <c r="I554" i="11"/>
  <c r="I656" i="11"/>
  <c r="I672" i="11"/>
  <c r="I684" i="11"/>
  <c r="I688" i="11"/>
  <c r="J694" i="11"/>
  <c r="I696" i="11"/>
  <c r="I700" i="11"/>
  <c r="J702" i="11"/>
  <c r="I704" i="11"/>
  <c r="J710" i="11"/>
  <c r="I716" i="11"/>
  <c r="I720" i="11"/>
  <c r="J722" i="11"/>
  <c r="J734" i="11"/>
  <c r="J738" i="11"/>
  <c r="J746" i="11"/>
  <c r="I478" i="11"/>
  <c r="I510" i="11"/>
  <c r="I526" i="11"/>
  <c r="I664" i="11"/>
  <c r="I482" i="11"/>
  <c r="I514" i="11"/>
  <c r="J616" i="11"/>
  <c r="I676" i="11"/>
  <c r="I708" i="11"/>
  <c r="J774" i="11"/>
  <c r="I764" i="11"/>
  <c r="J790" i="11"/>
  <c r="J822" i="11"/>
  <c r="J856" i="11"/>
  <c r="J872" i="11"/>
  <c r="J888" i="11"/>
  <c r="J904" i="11"/>
  <c r="J920" i="11"/>
  <c r="J936" i="11"/>
  <c r="J952" i="11"/>
  <c r="J968" i="11"/>
  <c r="I740" i="11"/>
  <c r="J786" i="11"/>
  <c r="J802" i="11"/>
  <c r="K802" i="11" s="1"/>
  <c r="M802" i="11" s="1"/>
  <c r="J818" i="11"/>
  <c r="K818" i="11" s="1"/>
  <c r="M818" i="11" s="1"/>
  <c r="J860" i="11"/>
  <c r="J876" i="11"/>
  <c r="J892" i="11"/>
  <c r="J908" i="11"/>
  <c r="J924" i="11"/>
  <c r="J940" i="11"/>
  <c r="J956" i="11"/>
  <c r="J972" i="11"/>
  <c r="I336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E336" i="9" s="1"/>
  <c r="C344" i="9"/>
  <c r="D344" i="9" s="1"/>
  <c r="C778" i="9"/>
  <c r="C921" i="9"/>
  <c r="I411" i="11"/>
  <c r="I471" i="11"/>
  <c r="I503" i="11"/>
  <c r="I535" i="11"/>
  <c r="I741" i="11"/>
  <c r="I753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/>
  <c r="H998" i="11"/>
  <c r="H1000" i="11"/>
  <c r="I852" i="11"/>
  <c r="H980" i="11"/>
  <c r="J419" i="11"/>
  <c r="J427" i="11"/>
  <c r="J455" i="11"/>
  <c r="J471" i="11"/>
  <c r="J487" i="11"/>
  <c r="L487" i="11" s="1"/>
  <c r="N487" i="11" s="1"/>
  <c r="J503" i="11"/>
  <c r="J535" i="11"/>
  <c r="L535" i="11" s="1"/>
  <c r="N535" i="11" s="1"/>
  <c r="J551" i="11"/>
  <c r="J567" i="11"/>
  <c r="I429" i="11"/>
  <c r="J667" i="11"/>
  <c r="J699" i="11"/>
  <c r="J731" i="11"/>
  <c r="J763" i="11"/>
  <c r="J827" i="11"/>
  <c r="J857" i="11"/>
  <c r="J873" i="11"/>
  <c r="J889" i="11"/>
  <c r="J905" i="11"/>
  <c r="J921" i="11"/>
  <c r="J937" i="11"/>
  <c r="J953" i="11"/>
  <c r="J969" i="11"/>
  <c r="I831" i="11"/>
  <c r="I847" i="11"/>
  <c r="J331" i="11"/>
  <c r="J411" i="11"/>
  <c r="J511" i="11"/>
  <c r="K511" i="11" s="1"/>
  <c r="M511" i="11" s="1"/>
  <c r="I421" i="11"/>
  <c r="J659" i="11"/>
  <c r="J691" i="11"/>
  <c r="J723" i="11"/>
  <c r="J755" i="11"/>
  <c r="J787" i="11"/>
  <c r="J819" i="11"/>
  <c r="J865" i="11"/>
  <c r="J881" i="11"/>
  <c r="J897" i="11"/>
  <c r="J913" i="11"/>
  <c r="J929" i="11"/>
  <c r="J945" i="11"/>
  <c r="J961" i="11"/>
  <c r="J977" i="11"/>
  <c r="I839" i="11"/>
  <c r="I416" i="11"/>
  <c r="J416" i="11"/>
  <c r="I424" i="11"/>
  <c r="J424" i="11"/>
  <c r="I432" i="11"/>
  <c r="J432" i="11"/>
  <c r="I418" i="11"/>
  <c r="J418" i="11"/>
  <c r="I426" i="11"/>
  <c r="J426" i="11"/>
  <c r="I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413" i="11"/>
  <c r="J441" i="11"/>
  <c r="J449" i="11"/>
  <c r="J457" i="11"/>
  <c r="J465" i="11"/>
  <c r="J473" i="11"/>
  <c r="J481" i="11"/>
  <c r="J489" i="11"/>
  <c r="K489" i="11" s="1"/>
  <c r="M489" i="11" s="1"/>
  <c r="J497" i="11"/>
  <c r="J505" i="11"/>
  <c r="J513" i="11"/>
  <c r="L513" i="11" s="1"/>
  <c r="N513" i="11" s="1"/>
  <c r="J545" i="11"/>
  <c r="J553" i="11"/>
  <c r="I417" i="11"/>
  <c r="I425" i="11"/>
  <c r="I433" i="11"/>
  <c r="J657" i="11"/>
  <c r="J689" i="11"/>
  <c r="J705" i="11"/>
  <c r="J721" i="11"/>
  <c r="J729" i="11"/>
  <c r="J745" i="11"/>
  <c r="J753" i="11"/>
  <c r="J761" i="11"/>
  <c r="J769" i="11"/>
  <c r="J777" i="11"/>
  <c r="J785" i="11"/>
  <c r="J801" i="11"/>
  <c r="K801" i="11" s="1"/>
  <c r="M801" i="11" s="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430" i="11"/>
  <c r="J430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483" i="11"/>
  <c r="L483" i="11" s="1"/>
  <c r="N483" i="11" s="1"/>
  <c r="J437" i="11"/>
  <c r="J445" i="11"/>
  <c r="J453" i="11"/>
  <c r="J461" i="11"/>
  <c r="J469" i="11"/>
  <c r="J477" i="11"/>
  <c r="J485" i="11"/>
  <c r="K485" i="11" s="1"/>
  <c r="M485" i="11" s="1"/>
  <c r="J493" i="11"/>
  <c r="J501" i="11"/>
  <c r="J509" i="11"/>
  <c r="J533" i="11"/>
  <c r="L533" i="11" s="1"/>
  <c r="N533" i="11" s="1"/>
  <c r="J557" i="11"/>
  <c r="J655" i="11"/>
  <c r="J671" i="11"/>
  <c r="J687" i="11"/>
  <c r="J703" i="11"/>
  <c r="J719" i="11"/>
  <c r="J735" i="11"/>
  <c r="J751" i="11"/>
  <c r="J767" i="11"/>
  <c r="J783" i="11"/>
  <c r="J823" i="11"/>
  <c r="J661" i="11"/>
  <c r="J677" i="11"/>
  <c r="J685" i="11"/>
  <c r="J693" i="11"/>
  <c r="J709" i="11"/>
  <c r="J717" i="11"/>
  <c r="J725" i="11"/>
  <c r="J733" i="11"/>
  <c r="J741" i="11"/>
  <c r="J757" i="11"/>
  <c r="J765" i="11"/>
  <c r="J773" i="11"/>
  <c r="J781" i="11"/>
  <c r="J789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D330" i="9" s="1"/>
  <c r="C334" i="9"/>
  <c r="G334" i="9" s="1"/>
  <c r="C338" i="9"/>
  <c r="E338" i="9" s="1"/>
  <c r="C342" i="9"/>
  <c r="D342" i="9" s="1"/>
  <c r="C346" i="9"/>
  <c r="D346" i="9" s="1"/>
  <c r="C350" i="9"/>
  <c r="G350" i="9" s="1"/>
  <c r="C616" i="9"/>
  <c r="C786" i="9"/>
  <c r="C917" i="9"/>
  <c r="C925" i="9"/>
  <c r="C329" i="9"/>
  <c r="E329" i="9" s="1"/>
  <c r="D331" i="9"/>
  <c r="C333" i="9"/>
  <c r="D333" i="9" s="1"/>
  <c r="C335" i="9"/>
  <c r="D335" i="9" s="1"/>
  <c r="C337" i="9"/>
  <c r="E337" i="9" s="1"/>
  <c r="C339" i="9"/>
  <c r="D339" i="9" s="1"/>
  <c r="C341" i="9"/>
  <c r="D341" i="9" s="1"/>
  <c r="C343" i="9"/>
  <c r="D343" i="9" s="1"/>
  <c r="C345" i="9"/>
  <c r="E345" i="9" s="1"/>
  <c r="C347" i="9"/>
  <c r="D347" i="9" s="1"/>
  <c r="C349" i="9"/>
  <c r="D349" i="9" s="1"/>
  <c r="C620" i="9"/>
  <c r="C633" i="9"/>
  <c r="C782" i="9"/>
  <c r="C790" i="9"/>
  <c r="G916" i="9"/>
  <c r="C919" i="9"/>
  <c r="C923" i="9"/>
  <c r="C926" i="9"/>
  <c r="C93" i="9"/>
  <c r="C105" i="9"/>
  <c r="D105" i="9" s="1"/>
  <c r="C255" i="9"/>
  <c r="G255" i="9" s="1"/>
  <c r="C273" i="9"/>
  <c r="E273" i="9" s="1"/>
  <c r="C297" i="9"/>
  <c r="E297" i="9" s="1"/>
  <c r="C311" i="9"/>
  <c r="C321" i="9"/>
  <c r="E321" i="9" s="1"/>
  <c r="C323" i="9"/>
  <c r="G323" i="9" s="1"/>
  <c r="D323" i="9"/>
  <c r="C325" i="9"/>
  <c r="D325" i="9" s="1"/>
  <c r="C327" i="9"/>
  <c r="D327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D740" i="9" s="1"/>
  <c r="C738" i="9"/>
  <c r="D738" i="9" s="1"/>
  <c r="C736" i="9"/>
  <c r="D736" i="9" s="1"/>
  <c r="C734" i="9"/>
  <c r="D734" i="9" s="1"/>
  <c r="C732" i="9"/>
  <c r="D732" i="9" s="1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2" i="9"/>
  <c r="G652" i="9" s="1"/>
  <c r="C648" i="9"/>
  <c r="G648" i="9" s="1"/>
  <c r="C644" i="9"/>
  <c r="G644" i="9" s="1"/>
  <c r="C640" i="9"/>
  <c r="G640" i="9" s="1"/>
  <c r="C636" i="9"/>
  <c r="G636" i="9" s="1"/>
  <c r="C630" i="9"/>
  <c r="G630" i="9" s="1"/>
  <c r="C622" i="9"/>
  <c r="G622" i="9" s="1"/>
  <c r="C614" i="9"/>
  <c r="G614" i="9" s="1"/>
  <c r="C608" i="9"/>
  <c r="C604" i="9"/>
  <c r="C600" i="9"/>
  <c r="C596" i="9"/>
  <c r="C592" i="9"/>
  <c r="C588" i="9"/>
  <c r="C584" i="9"/>
  <c r="C580" i="9"/>
  <c r="C576" i="9"/>
  <c r="C572" i="9"/>
  <c r="C568" i="9"/>
  <c r="C564" i="9"/>
  <c r="C560" i="9"/>
  <c r="C558" i="9"/>
  <c r="D558" i="9" s="1"/>
  <c r="C556" i="9"/>
  <c r="D556" i="9" s="1"/>
  <c r="C554" i="9"/>
  <c r="D554" i="9" s="1"/>
  <c r="C552" i="9"/>
  <c r="D552" i="9" s="1"/>
  <c r="C550" i="9"/>
  <c r="D550" i="9" s="1"/>
  <c r="C548" i="9"/>
  <c r="D548" i="9" s="1"/>
  <c r="C546" i="9"/>
  <c r="D546" i="9" s="1"/>
  <c r="C544" i="9"/>
  <c r="C542" i="9"/>
  <c r="C540" i="9"/>
  <c r="C538" i="9"/>
  <c r="C536" i="9"/>
  <c r="C534" i="9"/>
  <c r="C532" i="9"/>
  <c r="C530" i="9"/>
  <c r="C528" i="9"/>
  <c r="C526" i="9"/>
  <c r="C524" i="9"/>
  <c r="C522" i="9"/>
  <c r="C130" i="9"/>
  <c r="C158" i="9"/>
  <c r="D158" i="9" s="1"/>
  <c r="C190" i="9"/>
  <c r="C206" i="9"/>
  <c r="C236" i="9"/>
  <c r="E276" i="9"/>
  <c r="C284" i="9"/>
  <c r="D284" i="9" s="1"/>
  <c r="G290" i="9"/>
  <c r="E296" i="9"/>
  <c r="C304" i="9"/>
  <c r="E304" i="9" s="1"/>
  <c r="C306" i="9"/>
  <c r="E306" i="9" s="1"/>
  <c r="G306" i="9"/>
  <c r="C308" i="9"/>
  <c r="G308" i="9" s="1"/>
  <c r="C310" i="9"/>
  <c r="G310" i="9" s="1"/>
  <c r="C312" i="9"/>
  <c r="E312" i="9"/>
  <c r="C314" i="9"/>
  <c r="E314" i="9" s="1"/>
  <c r="C316" i="9"/>
  <c r="E316" i="9"/>
  <c r="C318" i="9"/>
  <c r="E318" i="9" s="1"/>
  <c r="C320" i="9"/>
  <c r="E320" i="9"/>
  <c r="D322" i="9"/>
  <c r="C324" i="9"/>
  <c r="E324" i="9"/>
  <c r="C326" i="9"/>
  <c r="D326" i="9" s="1"/>
  <c r="C328" i="9"/>
  <c r="D328" i="9" s="1"/>
  <c r="C411" i="9"/>
  <c r="G411" i="9" s="1"/>
  <c r="C413" i="9"/>
  <c r="C415" i="9"/>
  <c r="C417" i="9"/>
  <c r="C419" i="9"/>
  <c r="G419" i="9" s="1"/>
  <c r="C421" i="9"/>
  <c r="C423" i="9"/>
  <c r="C425" i="9"/>
  <c r="C427" i="9"/>
  <c r="G427" i="9" s="1"/>
  <c r="C429" i="9"/>
  <c r="C431" i="9"/>
  <c r="C433" i="9"/>
  <c r="C435" i="9"/>
  <c r="G435" i="9" s="1"/>
  <c r="C437" i="9"/>
  <c r="C439" i="9"/>
  <c r="C441" i="9"/>
  <c r="C443" i="9"/>
  <c r="G443" i="9" s="1"/>
  <c r="C445" i="9"/>
  <c r="C447" i="9"/>
  <c r="C449" i="9"/>
  <c r="C451" i="9"/>
  <c r="G451" i="9" s="1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1" i="9"/>
  <c r="C647" i="9"/>
  <c r="C643" i="9"/>
  <c r="C639" i="9"/>
  <c r="C635" i="9"/>
  <c r="C629" i="9"/>
  <c r="C625" i="9"/>
  <c r="C621" i="9"/>
  <c r="C617" i="9"/>
  <c r="C613" i="9"/>
  <c r="C609" i="9"/>
  <c r="G609" i="9" s="1"/>
  <c r="C605" i="9"/>
  <c r="G605" i="9" s="1"/>
  <c r="C601" i="9"/>
  <c r="G601" i="9" s="1"/>
  <c r="C597" i="9"/>
  <c r="G597" i="9" s="1"/>
  <c r="C593" i="9"/>
  <c r="G593" i="9" s="1"/>
  <c r="C589" i="9"/>
  <c r="G589" i="9" s="1"/>
  <c r="C585" i="9"/>
  <c r="G585" i="9" s="1"/>
  <c r="C581" i="9"/>
  <c r="G581" i="9" s="1"/>
  <c r="C577" i="9"/>
  <c r="G577" i="9" s="1"/>
  <c r="C573" i="9"/>
  <c r="G573" i="9" s="1"/>
  <c r="C569" i="9"/>
  <c r="G569" i="9" s="1"/>
  <c r="C565" i="9"/>
  <c r="G565" i="9" s="1"/>
  <c r="C561" i="9"/>
  <c r="G561" i="9" s="1"/>
  <c r="C559" i="9"/>
  <c r="C557" i="9"/>
  <c r="D557" i="9" s="1"/>
  <c r="C555" i="9"/>
  <c r="D555" i="9" s="1"/>
  <c r="C553" i="9"/>
  <c r="D553" i="9" s="1"/>
  <c r="C551" i="9"/>
  <c r="D551" i="9" s="1"/>
  <c r="C549" i="9"/>
  <c r="D549" i="9" s="1"/>
  <c r="C547" i="9"/>
  <c r="D547" i="9" s="1"/>
  <c r="C545" i="9"/>
  <c r="C543" i="9"/>
  <c r="C541" i="9"/>
  <c r="C539" i="9"/>
  <c r="C537" i="9"/>
  <c r="C535" i="9"/>
  <c r="C533" i="9"/>
  <c r="C531" i="9"/>
  <c r="C529" i="9"/>
  <c r="C527" i="9"/>
  <c r="C525" i="9"/>
  <c r="C523" i="9"/>
  <c r="G331" i="9"/>
  <c r="G333" i="9"/>
  <c r="G341" i="9"/>
  <c r="G349" i="9"/>
  <c r="G332" i="9"/>
  <c r="G336" i="9"/>
  <c r="G340" i="9"/>
  <c r="G344" i="9"/>
  <c r="G348" i="9"/>
  <c r="G616" i="9"/>
  <c r="G620" i="9"/>
  <c r="G412" i="9"/>
  <c r="G413" i="9"/>
  <c r="G414" i="9"/>
  <c r="G415" i="9"/>
  <c r="G416" i="9"/>
  <c r="G417" i="9"/>
  <c r="G418" i="9"/>
  <c r="G420" i="9"/>
  <c r="G421" i="9"/>
  <c r="G422" i="9"/>
  <c r="G423" i="9"/>
  <c r="G424" i="9"/>
  <c r="G425" i="9"/>
  <c r="G426" i="9"/>
  <c r="G428" i="9"/>
  <c r="G429" i="9"/>
  <c r="G430" i="9"/>
  <c r="G431" i="9"/>
  <c r="G432" i="9"/>
  <c r="G433" i="9"/>
  <c r="G434" i="9"/>
  <c r="G436" i="9"/>
  <c r="G437" i="9"/>
  <c r="G438" i="9"/>
  <c r="G439" i="9"/>
  <c r="G440" i="9"/>
  <c r="G441" i="9"/>
  <c r="G442" i="9"/>
  <c r="G444" i="9"/>
  <c r="G445" i="9"/>
  <c r="G446" i="9"/>
  <c r="G447" i="9"/>
  <c r="G448" i="9"/>
  <c r="G449" i="9"/>
  <c r="G450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4" i="9"/>
  <c r="G568" i="9"/>
  <c r="G572" i="9"/>
  <c r="G576" i="9"/>
  <c r="G580" i="9"/>
  <c r="G584" i="9"/>
  <c r="G588" i="9"/>
  <c r="G592" i="9"/>
  <c r="G596" i="9"/>
  <c r="G600" i="9"/>
  <c r="G604" i="9"/>
  <c r="G608" i="9"/>
  <c r="G613" i="9"/>
  <c r="G617" i="9"/>
  <c r="G621" i="9"/>
  <c r="G625" i="9"/>
  <c r="G629" i="9"/>
  <c r="G633" i="9"/>
  <c r="G776" i="9"/>
  <c r="G778" i="9"/>
  <c r="G780" i="9"/>
  <c r="G782" i="9"/>
  <c r="G784" i="9"/>
  <c r="G786" i="9"/>
  <c r="G788" i="9"/>
  <c r="G790" i="9"/>
  <c r="G635" i="9"/>
  <c r="G639" i="9"/>
  <c r="G641" i="9"/>
  <c r="G643" i="9"/>
  <c r="G645" i="9"/>
  <c r="G647" i="9"/>
  <c r="G649" i="9"/>
  <c r="G651" i="9"/>
  <c r="G653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181" i="5"/>
  <c r="D173" i="5"/>
  <c r="D169" i="5"/>
  <c r="D165" i="5"/>
  <c r="D153" i="5"/>
  <c r="D184" i="5"/>
  <c r="F184" i="5" s="1"/>
  <c r="I185" i="2" s="1"/>
  <c r="D176" i="5"/>
  <c r="G176" i="5" s="1"/>
  <c r="J177" i="2" s="1"/>
  <c r="D168" i="5"/>
  <c r="D160" i="5"/>
  <c r="G160" i="5" s="1"/>
  <c r="J161" i="2" s="1"/>
  <c r="D152" i="5"/>
  <c r="F152" i="5" s="1"/>
  <c r="D8" i="5"/>
  <c r="D4" i="5"/>
  <c r="I886" i="5"/>
  <c r="E878" i="5"/>
  <c r="I874" i="5"/>
  <c r="I870" i="5"/>
  <c r="E862" i="5"/>
  <c r="I858" i="5"/>
  <c r="I854" i="5"/>
  <c r="E846" i="5"/>
  <c r="I842" i="5"/>
  <c r="I884" i="5"/>
  <c r="E876" i="5"/>
  <c r="I860" i="5"/>
  <c r="I844" i="5"/>
  <c r="E812" i="5"/>
  <c r="Q141" i="4"/>
  <c r="Q133" i="4"/>
  <c r="Q125" i="4"/>
  <c r="Q117" i="4"/>
  <c r="D934" i="5"/>
  <c r="F933" i="5"/>
  <c r="I930" i="5"/>
  <c r="D926" i="5"/>
  <c r="F925" i="5"/>
  <c r="I922" i="5"/>
  <c r="E918" i="5"/>
  <c r="I914" i="5"/>
  <c r="E910" i="5"/>
  <c r="D906" i="5"/>
  <c r="D902" i="5"/>
  <c r="D898" i="5"/>
  <c r="D894" i="5"/>
  <c r="F893" i="5"/>
  <c r="I890" i="5"/>
  <c r="F870" i="5"/>
  <c r="D563" i="5"/>
  <c r="I928" i="5"/>
  <c r="G924" i="5"/>
  <c r="D920" i="5"/>
  <c r="D916" i="5"/>
  <c r="I912" i="5"/>
  <c r="G908" i="5"/>
  <c r="D904" i="5"/>
  <c r="D900" i="5"/>
  <c r="D896" i="5"/>
  <c r="D892" i="5"/>
  <c r="F891" i="5"/>
  <c r="F883" i="5"/>
  <c r="F867" i="5"/>
  <c r="F855" i="5"/>
  <c r="F845" i="5"/>
  <c r="D559" i="5"/>
  <c r="E559" i="5" s="1"/>
  <c r="D568" i="5"/>
  <c r="D518" i="5"/>
  <c r="G518" i="5" s="1"/>
  <c r="D693" i="5"/>
  <c r="Q101" i="4"/>
  <c r="Q85" i="4"/>
  <c r="M47" i="4"/>
  <c r="M13" i="4"/>
  <c r="L987" i="4"/>
  <c r="K978" i="4"/>
  <c r="L975" i="4"/>
  <c r="K954" i="4"/>
  <c r="K549" i="4"/>
  <c r="N549" i="4" s="1"/>
  <c r="Q181" i="4"/>
  <c r="K164" i="4"/>
  <c r="Q164" i="4" s="1"/>
  <c r="K158" i="4"/>
  <c r="K156" i="4"/>
  <c r="K142" i="4"/>
  <c r="K134" i="4"/>
  <c r="K126" i="4"/>
  <c r="K118" i="4"/>
  <c r="K104" i="4"/>
  <c r="P104" i="4" s="1"/>
  <c r="K102" i="4"/>
  <c r="K98" i="4"/>
  <c r="K94" i="4"/>
  <c r="K90" i="4"/>
  <c r="K88" i="4"/>
  <c r="N88" i="4" s="1"/>
  <c r="R88" i="4" s="1"/>
  <c r="K86" i="4"/>
  <c r="K82" i="4"/>
  <c r="P82" i="4" s="1"/>
  <c r="K78" i="4"/>
  <c r="Q78" i="4" s="1"/>
  <c r="K74" i="4"/>
  <c r="K72" i="4"/>
  <c r="N72" i="4" s="1"/>
  <c r="R72" i="4" s="1"/>
  <c r="K70" i="4"/>
  <c r="M59" i="4"/>
  <c r="M11" i="4"/>
  <c r="K5" i="4"/>
  <c r="D998" i="5"/>
  <c r="D996" i="5"/>
  <c r="D993" i="5"/>
  <c r="D990" i="5"/>
  <c r="D988" i="5"/>
  <c r="D982" i="5"/>
  <c r="D980" i="5"/>
  <c r="D974" i="5"/>
  <c r="D972" i="5"/>
  <c r="D966" i="5"/>
  <c r="D964" i="5"/>
  <c r="D961" i="5"/>
  <c r="D958" i="5"/>
  <c r="D956" i="5"/>
  <c r="D950" i="5"/>
  <c r="D948" i="5"/>
  <c r="D942" i="5"/>
  <c r="D940" i="5"/>
  <c r="D938" i="5"/>
  <c r="G936" i="5"/>
  <c r="E932" i="5"/>
  <c r="E930" i="5"/>
  <c r="G928" i="5"/>
  <c r="E924" i="5"/>
  <c r="E922" i="5"/>
  <c r="G920" i="5"/>
  <c r="E914" i="5"/>
  <c r="E912" i="5"/>
  <c r="E906" i="5"/>
  <c r="G904" i="5"/>
  <c r="E893" i="5"/>
  <c r="M961" i="4"/>
  <c r="G1000" i="5"/>
  <c r="G994" i="5"/>
  <c r="G988" i="5"/>
  <c r="G984" i="5"/>
  <c r="G978" i="5"/>
  <c r="G972" i="5"/>
  <c r="G968" i="5"/>
  <c r="G962" i="5"/>
  <c r="G956" i="5"/>
  <c r="G952" i="5"/>
  <c r="G946" i="5"/>
  <c r="G940" i="5"/>
  <c r="Q46" i="4"/>
  <c r="G878" i="5"/>
  <c r="G874" i="5"/>
  <c r="G870" i="5"/>
  <c r="G866" i="5"/>
  <c r="G854" i="5"/>
  <c r="G850" i="5"/>
  <c r="G846" i="5"/>
  <c r="G842" i="5"/>
  <c r="G812" i="5"/>
  <c r="D14" i="5"/>
  <c r="D491" i="5"/>
  <c r="D107" i="5"/>
  <c r="D103" i="5"/>
  <c r="D99" i="5"/>
  <c r="E99" i="5" s="1"/>
  <c r="H100" i="2" s="1"/>
  <c r="D95" i="5"/>
  <c r="D91" i="5"/>
  <c r="E91" i="5" s="1"/>
  <c r="D87" i="5"/>
  <c r="E87" i="5" s="1"/>
  <c r="H88" i="2" s="1"/>
  <c r="D83" i="5"/>
  <c r="D79" i="5"/>
  <c r="D75" i="5"/>
  <c r="D71" i="5"/>
  <c r="D67" i="5"/>
  <c r="E67" i="5" s="1"/>
  <c r="H68" i="2" s="1"/>
  <c r="D63" i="5"/>
  <c r="I63" i="5" s="1"/>
  <c r="G64" i="2" s="1"/>
  <c r="P64" i="2" s="1"/>
  <c r="D59" i="5"/>
  <c r="D55" i="5"/>
  <c r="E55" i="5" s="1"/>
  <c r="H56" i="2" s="1"/>
  <c r="D51" i="5"/>
  <c r="D47" i="5"/>
  <c r="G47" i="5" s="1"/>
  <c r="J48" i="2" s="1"/>
  <c r="D43" i="5"/>
  <c r="D40" i="5"/>
  <c r="I40" i="5" s="1"/>
  <c r="D38" i="5"/>
  <c r="D36" i="5"/>
  <c r="D33" i="5"/>
  <c r="D29" i="5"/>
  <c r="D26" i="5"/>
  <c r="D24" i="5"/>
  <c r="D17" i="5"/>
  <c r="K882" i="4"/>
  <c r="N882" i="4" s="1"/>
  <c r="R882" i="4" s="1"/>
  <c r="K834" i="4"/>
  <c r="L941" i="4"/>
  <c r="E941" i="4" s="1"/>
  <c r="K874" i="4"/>
  <c r="K870" i="4"/>
  <c r="P870" i="4" s="1"/>
  <c r="K854" i="4"/>
  <c r="K842" i="4"/>
  <c r="M503" i="4"/>
  <c r="K892" i="4"/>
  <c r="L509" i="4"/>
  <c r="L505" i="4"/>
  <c r="M955" i="4"/>
  <c r="M930" i="4"/>
  <c r="L501" i="4"/>
  <c r="M971" i="4"/>
  <c r="K968" i="4"/>
  <c r="K936" i="4"/>
  <c r="P936" i="4" s="1"/>
  <c r="K930" i="4"/>
  <c r="Q930" i="4" s="1"/>
  <c r="K920" i="4"/>
  <c r="K912" i="4"/>
  <c r="K908" i="4"/>
  <c r="K904" i="4"/>
  <c r="K814" i="4"/>
  <c r="K810" i="4"/>
  <c r="K802" i="4"/>
  <c r="K798" i="4"/>
  <c r="K794" i="4"/>
  <c r="K786" i="4"/>
  <c r="K778" i="4"/>
  <c r="K770" i="4"/>
  <c r="K750" i="4"/>
  <c r="Q750" i="4" s="1"/>
  <c r="K742" i="4"/>
  <c r="K726" i="4"/>
  <c r="K714" i="4"/>
  <c r="K706" i="4"/>
  <c r="K698" i="4"/>
  <c r="P698" i="4" s="1"/>
  <c r="K686" i="4"/>
  <c r="K682" i="4"/>
  <c r="K674" i="4"/>
  <c r="K670" i="4"/>
  <c r="K666" i="4"/>
  <c r="K658" i="4"/>
  <c r="K606" i="4"/>
  <c r="N606" i="4" s="1"/>
  <c r="R606" i="4" s="1"/>
  <c r="K578" i="4"/>
  <c r="K551" i="4"/>
  <c r="K543" i="4"/>
  <c r="L489" i="4"/>
  <c r="L461" i="4"/>
  <c r="L417" i="4"/>
  <c r="K184" i="4"/>
  <c r="K182" i="4"/>
  <c r="K180" i="4"/>
  <c r="K176" i="4"/>
  <c r="K172" i="4"/>
  <c r="K168" i="4"/>
  <c r="K166" i="4"/>
  <c r="L63" i="4"/>
  <c r="L59" i="4"/>
  <c r="N59" i="4" s="1"/>
  <c r="R59" i="4" s="1"/>
  <c r="Q48" i="4"/>
  <c r="L47" i="4"/>
  <c r="Q44" i="4"/>
  <c r="T44" i="4" s="1"/>
  <c r="L32" i="4"/>
  <c r="L28" i="4"/>
  <c r="L24" i="4"/>
  <c r="L17" i="4"/>
  <c r="K16" i="4"/>
  <c r="Q16" i="4" s="1"/>
  <c r="K11" i="4"/>
  <c r="L8" i="4"/>
  <c r="N8" i="4" s="1"/>
  <c r="R8" i="4" s="1"/>
  <c r="I1000" i="5"/>
  <c r="I996" i="5"/>
  <c r="I992" i="5"/>
  <c r="I988" i="5"/>
  <c r="I984" i="5"/>
  <c r="I980" i="5"/>
  <c r="I976" i="5"/>
  <c r="I972" i="5"/>
  <c r="I968" i="5"/>
  <c r="I964" i="5"/>
  <c r="I960" i="5"/>
  <c r="I956" i="5"/>
  <c r="I952" i="5"/>
  <c r="I948" i="5"/>
  <c r="I944" i="5"/>
  <c r="I940" i="5"/>
  <c r="D142" i="5"/>
  <c r="D136" i="5"/>
  <c r="D134" i="5"/>
  <c r="D128" i="5"/>
  <c r="D126" i="5"/>
  <c r="D120" i="5"/>
  <c r="D118" i="5"/>
  <c r="D112" i="5"/>
  <c r="D110" i="5"/>
  <c r="M968" i="4"/>
  <c r="M920" i="4"/>
  <c r="M890" i="4"/>
  <c r="P890" i="4" s="1"/>
  <c r="M886" i="4"/>
  <c r="M884" i="4"/>
  <c r="N884" i="4" s="1"/>
  <c r="M882" i="4"/>
  <c r="M880" i="4"/>
  <c r="M878" i="4"/>
  <c r="M874" i="4"/>
  <c r="P874" i="4" s="1"/>
  <c r="M872" i="4"/>
  <c r="M870" i="4"/>
  <c r="M850" i="4"/>
  <c r="N850" i="4" s="1"/>
  <c r="M834" i="4"/>
  <c r="M940" i="4"/>
  <c r="K884" i="4"/>
  <c r="M996" i="4"/>
  <c r="M988" i="4"/>
  <c r="M984" i="4"/>
  <c r="M982" i="4"/>
  <c r="M980" i="4"/>
  <c r="M960" i="4"/>
  <c r="P960" i="4" s="1"/>
  <c r="M916" i="4"/>
  <c r="M912" i="4"/>
  <c r="P912" i="4" s="1"/>
  <c r="M908" i="4"/>
  <c r="M906" i="4"/>
  <c r="P906" i="4" s="1"/>
  <c r="M892" i="4"/>
  <c r="M858" i="4"/>
  <c r="M848" i="4"/>
  <c r="M842" i="4"/>
  <c r="M840" i="4"/>
  <c r="M838" i="4"/>
  <c r="L348" i="4"/>
  <c r="M814" i="4"/>
  <c r="M812" i="4"/>
  <c r="M810" i="4"/>
  <c r="M808" i="4"/>
  <c r="Q808" i="4" s="1"/>
  <c r="M806" i="4"/>
  <c r="M802" i="4"/>
  <c r="M798" i="4"/>
  <c r="M796" i="4"/>
  <c r="M794" i="4"/>
  <c r="M792" i="4"/>
  <c r="M790" i="4"/>
  <c r="M780" i="4"/>
  <c r="M778" i="4"/>
  <c r="N778" i="4" s="1"/>
  <c r="R778" i="4" s="1"/>
  <c r="M776" i="4"/>
  <c r="M774" i="4"/>
  <c r="M770" i="4"/>
  <c r="M762" i="4"/>
  <c r="Q762" i="4" s="1"/>
  <c r="M748" i="4"/>
  <c r="M744" i="4"/>
  <c r="M740" i="4"/>
  <c r="M734" i="4"/>
  <c r="M728" i="4"/>
  <c r="M724" i="4"/>
  <c r="M716" i="4"/>
  <c r="Q716" i="4" s="1"/>
  <c r="M712" i="4"/>
  <c r="Q712" i="4" s="1"/>
  <c r="M708" i="4"/>
  <c r="Q708" i="4" s="1"/>
  <c r="M702" i="4"/>
  <c r="Q702" i="4" s="1"/>
  <c r="M688" i="4"/>
  <c r="M686" i="4"/>
  <c r="Q686" i="4" s="1"/>
  <c r="M682" i="4"/>
  <c r="M680" i="4"/>
  <c r="M676" i="4"/>
  <c r="M670" i="4"/>
  <c r="M666" i="4"/>
  <c r="M660" i="4"/>
  <c r="M658" i="4"/>
  <c r="M656" i="4"/>
  <c r="M652" i="4"/>
  <c r="M648" i="4"/>
  <c r="M646" i="4"/>
  <c r="M644" i="4"/>
  <c r="M640" i="4"/>
  <c r="M636" i="4"/>
  <c r="M608" i="4"/>
  <c r="M584" i="4"/>
  <c r="K381" i="4"/>
  <c r="L338" i="4"/>
  <c r="M519" i="4"/>
  <c r="K511" i="4"/>
  <c r="K493" i="4"/>
  <c r="K481" i="4"/>
  <c r="N481" i="4" s="1"/>
  <c r="L320" i="4"/>
  <c r="L272" i="4"/>
  <c r="L104" i="4"/>
  <c r="L96" i="4"/>
  <c r="L102" i="4"/>
  <c r="L182" i="4"/>
  <c r="L178" i="4"/>
  <c r="L174" i="4"/>
  <c r="P174" i="4" s="1"/>
  <c r="L166" i="4"/>
  <c r="L162" i="4"/>
  <c r="L158" i="4"/>
  <c r="M154" i="4"/>
  <c r="M150" i="4"/>
  <c r="L146" i="4"/>
  <c r="L142" i="4"/>
  <c r="L138" i="4"/>
  <c r="P138" i="4" s="1"/>
  <c r="L134" i="4"/>
  <c r="L132" i="4"/>
  <c r="L130" i="4"/>
  <c r="L126" i="4"/>
  <c r="L122" i="4"/>
  <c r="L118" i="4"/>
  <c r="L116" i="4"/>
  <c r="L114" i="4"/>
  <c r="M110" i="4"/>
  <c r="K61" i="4"/>
  <c r="K59" i="4"/>
  <c r="K53" i="4"/>
  <c r="K51" i="4"/>
  <c r="P51" i="4" s="1"/>
  <c r="K49" i="4"/>
  <c r="K45" i="4"/>
  <c r="L42" i="4"/>
  <c r="K38" i="4"/>
  <c r="Q38" i="4" s="1"/>
  <c r="K36" i="4"/>
  <c r="K34" i="4"/>
  <c r="K30" i="4"/>
  <c r="K28" i="4"/>
  <c r="K18" i="4"/>
  <c r="L1000" i="4"/>
  <c r="L992" i="4"/>
  <c r="L990" i="4"/>
  <c r="L988" i="4"/>
  <c r="L986" i="4"/>
  <c r="L982" i="4"/>
  <c r="L974" i="4"/>
  <c r="M999" i="4"/>
  <c r="M997" i="4"/>
  <c r="M993" i="4"/>
  <c r="M991" i="4"/>
  <c r="M985" i="4"/>
  <c r="N985" i="4" s="1"/>
  <c r="R985" i="4" s="1"/>
  <c r="M983" i="4"/>
  <c r="M979" i="4"/>
  <c r="L916" i="4"/>
  <c r="L912" i="4"/>
  <c r="L910" i="4"/>
  <c r="L904" i="4"/>
  <c r="N904" i="4" s="1"/>
  <c r="R904" i="4" s="1"/>
  <c r="L900" i="4"/>
  <c r="L894" i="4"/>
  <c r="P894" i="4" s="1"/>
  <c r="L884" i="4"/>
  <c r="L880" i="4"/>
  <c r="N880" i="4" s="1"/>
  <c r="R880" i="4" s="1"/>
  <c r="L878" i="4"/>
  <c r="L876" i="4"/>
  <c r="P876" i="4" s="1"/>
  <c r="L870" i="4"/>
  <c r="L868" i="4"/>
  <c r="L864" i="4"/>
  <c r="L862" i="4"/>
  <c r="P862" i="4" s="1"/>
  <c r="L860" i="4"/>
  <c r="L848" i="4"/>
  <c r="L846" i="4"/>
  <c r="L844" i="4"/>
  <c r="L830" i="4"/>
  <c r="L820" i="4"/>
  <c r="Q820" i="4" s="1"/>
  <c r="L816" i="4"/>
  <c r="L804" i="4"/>
  <c r="N804" i="4" s="1"/>
  <c r="R804" i="4" s="1"/>
  <c r="L796" i="4"/>
  <c r="Q796" i="4" s="1"/>
  <c r="L792" i="4"/>
  <c r="Q792" i="4" s="1"/>
  <c r="L790" i="4"/>
  <c r="N790" i="4" s="1"/>
  <c r="R790" i="4" s="1"/>
  <c r="L788" i="4"/>
  <c r="L786" i="4"/>
  <c r="N786" i="4" s="1"/>
  <c r="R786" i="4" s="1"/>
  <c r="L784" i="4"/>
  <c r="P784" i="4" s="1"/>
  <c r="L770" i="4"/>
  <c r="L758" i="4"/>
  <c r="Q758" i="4" s="1"/>
  <c r="L752" i="4"/>
  <c r="L736" i="4"/>
  <c r="L732" i="4"/>
  <c r="P732" i="4" s="1"/>
  <c r="L728" i="4"/>
  <c r="P728" i="4" s="1"/>
  <c r="L724" i="4"/>
  <c r="P724" i="4" s="1"/>
  <c r="L720" i="4"/>
  <c r="Q720" i="4" s="1"/>
  <c r="L714" i="4"/>
  <c r="L704" i="4"/>
  <c r="N704" i="4" s="1"/>
  <c r="R704" i="4" s="1"/>
  <c r="L700" i="4"/>
  <c r="L696" i="4"/>
  <c r="L692" i="4"/>
  <c r="N692" i="4" s="1"/>
  <c r="R692" i="4" s="1"/>
  <c r="L672" i="4"/>
  <c r="L668" i="4"/>
  <c r="L664" i="4"/>
  <c r="L662" i="4"/>
  <c r="L658" i="4"/>
  <c r="L656" i="4"/>
  <c r="L654" i="4"/>
  <c r="P654" i="4" s="1"/>
  <c r="L650" i="4"/>
  <c r="L646" i="4"/>
  <c r="L644" i="4"/>
  <c r="L642" i="4"/>
  <c r="L636" i="4"/>
  <c r="L632" i="4"/>
  <c r="L630" i="4"/>
  <c r="L628" i="4"/>
  <c r="L624" i="4"/>
  <c r="L602" i="4"/>
  <c r="L598" i="4"/>
  <c r="P598" i="4" s="1"/>
  <c r="L596" i="4"/>
  <c r="L594" i="4"/>
  <c r="L592" i="4"/>
  <c r="L588" i="4"/>
  <c r="L586" i="4"/>
  <c r="L584" i="4"/>
  <c r="L580" i="4"/>
  <c r="L574" i="4"/>
  <c r="L566" i="4"/>
  <c r="L558" i="4"/>
  <c r="L549" i="4"/>
  <c r="L541" i="4"/>
  <c r="L533" i="4"/>
  <c r="L529" i="4"/>
  <c r="L972" i="4"/>
  <c r="L964" i="4"/>
  <c r="L962" i="4"/>
  <c r="N962" i="4" s="1"/>
  <c r="R962" i="4" s="1"/>
  <c r="L958" i="4"/>
  <c r="L956" i="4"/>
  <c r="L952" i="4"/>
  <c r="P952" i="4" s="1"/>
  <c r="L950" i="4"/>
  <c r="L948" i="4"/>
  <c r="L932" i="4"/>
  <c r="L928" i="4"/>
  <c r="L924" i="4"/>
  <c r="M915" i="4"/>
  <c r="M909" i="4"/>
  <c r="Q909" i="4" s="1"/>
  <c r="M907" i="4"/>
  <c r="Q903" i="4"/>
  <c r="T903" i="4" s="1"/>
  <c r="M893" i="4"/>
  <c r="M891" i="4"/>
  <c r="M885" i="4"/>
  <c r="M883" i="4"/>
  <c r="M881" i="4"/>
  <c r="Q877" i="4"/>
  <c r="M875" i="4"/>
  <c r="Q875" i="4" s="1"/>
  <c r="M873" i="4"/>
  <c r="Q869" i="4"/>
  <c r="M859" i="4"/>
  <c r="M851" i="4"/>
  <c r="Q845" i="4"/>
  <c r="M843" i="4"/>
  <c r="M839" i="4"/>
  <c r="M837" i="4"/>
  <c r="M835" i="4"/>
  <c r="M833" i="4"/>
  <c r="Q827" i="4"/>
  <c r="M815" i="4"/>
  <c r="M813" i="4"/>
  <c r="M811" i="4"/>
  <c r="M809" i="4"/>
  <c r="M807" i="4"/>
  <c r="M805" i="4"/>
  <c r="M803" i="4"/>
  <c r="M801" i="4"/>
  <c r="M799" i="4"/>
  <c r="M797" i="4"/>
  <c r="M795" i="4"/>
  <c r="M793" i="4"/>
  <c r="N793" i="4" s="1"/>
  <c r="R793" i="4" s="1"/>
  <c r="M791" i="4"/>
  <c r="M787" i="4"/>
  <c r="M783" i="4"/>
  <c r="M781" i="4"/>
  <c r="M779" i="4"/>
  <c r="M777" i="4"/>
  <c r="M775" i="4"/>
  <c r="M773" i="4"/>
  <c r="M771" i="4"/>
  <c r="M769" i="4"/>
  <c r="N769" i="4" s="1"/>
  <c r="R769" i="4" s="1"/>
  <c r="M749" i="4"/>
  <c r="P749" i="4" s="1"/>
  <c r="M745" i="4"/>
  <c r="M741" i="4"/>
  <c r="M737" i="4"/>
  <c r="M733" i="4"/>
  <c r="P733" i="4" s="1"/>
  <c r="M727" i="4"/>
  <c r="M721" i="4"/>
  <c r="M715" i="4"/>
  <c r="M713" i="4"/>
  <c r="M711" i="4"/>
  <c r="P711" i="4" s="1"/>
  <c r="M707" i="4"/>
  <c r="M705" i="4"/>
  <c r="M691" i="4"/>
  <c r="M687" i="4"/>
  <c r="M685" i="4"/>
  <c r="M683" i="4"/>
  <c r="M681" i="4"/>
  <c r="M679" i="4"/>
  <c r="M677" i="4"/>
  <c r="M675" i="4"/>
  <c r="M671" i="4"/>
  <c r="M669" i="4"/>
  <c r="Q667" i="4"/>
  <c r="M665" i="4"/>
  <c r="M663" i="4"/>
  <c r="M659" i="4"/>
  <c r="M657" i="4"/>
  <c r="M655" i="4"/>
  <c r="M651" i="4"/>
  <c r="M649" i="4"/>
  <c r="M647" i="4"/>
  <c r="M645" i="4"/>
  <c r="P645" i="4" s="1"/>
  <c r="M643" i="4"/>
  <c r="M639" i="4"/>
  <c r="M615" i="4"/>
  <c r="M595" i="4"/>
  <c r="M589" i="4"/>
  <c r="M585" i="4"/>
  <c r="M583" i="4"/>
  <c r="M581" i="4"/>
  <c r="M575" i="4"/>
  <c r="P943" i="4"/>
  <c r="P927" i="4"/>
  <c r="L547" i="4"/>
  <c r="L543" i="4"/>
  <c r="L535" i="4"/>
  <c r="L527" i="4"/>
  <c r="N527" i="4" s="1"/>
  <c r="R527" i="4" s="1"/>
  <c r="L519" i="4"/>
  <c r="L515" i="4"/>
  <c r="L378" i="4"/>
  <c r="N181" i="4"/>
  <c r="R181" i="4" s="1"/>
  <c r="N171" i="4"/>
  <c r="R171" i="4" s="1"/>
  <c r="L148" i="4"/>
  <c r="P149" i="4"/>
  <c r="P143" i="4"/>
  <c r="N139" i="4"/>
  <c r="R139" i="4" s="1"/>
  <c r="L110" i="4"/>
  <c r="N110" i="4" s="1"/>
  <c r="R110" i="4" s="1"/>
  <c r="L106" i="4"/>
  <c r="P106" i="4" s="1"/>
  <c r="N101" i="4"/>
  <c r="R101" i="4" s="1"/>
  <c r="P87" i="4"/>
  <c r="N71" i="4"/>
  <c r="R71" i="4" s="1"/>
  <c r="N48" i="4"/>
  <c r="N44" i="4"/>
  <c r="R44" i="4" s="1"/>
  <c r="P37" i="4"/>
  <c r="P29" i="4"/>
  <c r="P25" i="4"/>
  <c r="P23" i="4"/>
  <c r="G314" i="9"/>
  <c r="G327" i="9"/>
  <c r="E339" i="9"/>
  <c r="G343" i="9"/>
  <c r="G318" i="9"/>
  <c r="E347" i="9"/>
  <c r="E326" i="9"/>
  <c r="G346" i="9"/>
  <c r="E323" i="9"/>
  <c r="D332" i="9"/>
  <c r="E342" i="9"/>
  <c r="D324" i="9"/>
  <c r="D297" i="9"/>
  <c r="D329" i="9"/>
  <c r="E268" i="9"/>
  <c r="G337" i="9"/>
  <c r="G329" i="9"/>
  <c r="G328" i="9"/>
  <c r="G324" i="9"/>
  <c r="G320" i="9"/>
  <c r="G316" i="9"/>
  <c r="G312" i="9"/>
  <c r="G304" i="9"/>
  <c r="G296" i="9"/>
  <c r="G288" i="9"/>
  <c r="G276" i="9"/>
  <c r="G272" i="9"/>
  <c r="G268" i="9"/>
  <c r="G236" i="9"/>
  <c r="G325" i="9"/>
  <c r="G273" i="9"/>
  <c r="E325" i="9"/>
  <c r="E341" i="9"/>
  <c r="D310" i="9"/>
  <c r="D318" i="9"/>
  <c r="D334" i="9"/>
  <c r="E328" i="9"/>
  <c r="E272" i="9"/>
  <c r="E288" i="9"/>
  <c r="E330" i="9"/>
  <c r="L334" i="11"/>
  <c r="N334" i="11" s="1"/>
  <c r="K334" i="11"/>
  <c r="M334" i="11" s="1"/>
  <c r="K336" i="11"/>
  <c r="M336" i="11" s="1"/>
  <c r="L336" i="11"/>
  <c r="N336" i="11" s="1"/>
  <c r="D316" i="9"/>
  <c r="D340" i="9"/>
  <c r="D273" i="9"/>
  <c r="D321" i="9"/>
  <c r="L331" i="11"/>
  <c r="N331" i="11" s="1"/>
  <c r="K331" i="11"/>
  <c r="M331" i="11" s="1"/>
  <c r="D236" i="9"/>
  <c r="E311" i="9"/>
  <c r="E327" i="9"/>
  <c r="E343" i="9"/>
  <c r="D296" i="9"/>
  <c r="D304" i="9"/>
  <c r="D312" i="9"/>
  <c r="D320" i="9"/>
  <c r="E274" i="9"/>
  <c r="E290" i="9"/>
  <c r="E334" i="9"/>
  <c r="D306" i="9"/>
  <c r="D314" i="9"/>
  <c r="D338" i="9"/>
  <c r="J995" i="11"/>
  <c r="I993" i="11"/>
  <c r="J994" i="11"/>
  <c r="J997" i="11"/>
  <c r="J988" i="11"/>
  <c r="J1001" i="11"/>
  <c r="I991" i="11"/>
  <c r="I1000" i="11"/>
  <c r="J983" i="11"/>
  <c r="J992" i="11"/>
  <c r="I984" i="11"/>
  <c r="J984" i="11"/>
  <c r="I999" i="11"/>
  <c r="J999" i="11"/>
  <c r="Q80" i="4"/>
  <c r="I1001" i="11"/>
  <c r="J979" i="11"/>
  <c r="I989" i="11"/>
  <c r="G843" i="5"/>
  <c r="G860" i="5"/>
  <c r="G877" i="5"/>
  <c r="G884" i="5"/>
  <c r="G891" i="5"/>
  <c r="G914" i="5"/>
  <c r="G933" i="5"/>
  <c r="F851" i="5"/>
  <c r="F869" i="5"/>
  <c r="F885" i="5"/>
  <c r="F907" i="5"/>
  <c r="F923" i="5"/>
  <c r="F844" i="5"/>
  <c r="I877" i="5"/>
  <c r="F901" i="5"/>
  <c r="J1000" i="11"/>
  <c r="J993" i="11"/>
  <c r="J991" i="11"/>
  <c r="G864" i="5"/>
  <c r="G890" i="5"/>
  <c r="E936" i="5"/>
  <c r="F881" i="5"/>
  <c r="I864" i="5"/>
  <c r="G816" i="5"/>
  <c r="G880" i="5"/>
  <c r="G950" i="5"/>
  <c r="G966" i="5"/>
  <c r="G982" i="5"/>
  <c r="G998" i="5"/>
  <c r="E890" i="5"/>
  <c r="E897" i="5"/>
  <c r="F871" i="5"/>
  <c r="F913" i="5"/>
  <c r="I942" i="5"/>
  <c r="I950" i="5"/>
  <c r="I958" i="5"/>
  <c r="I966" i="5"/>
  <c r="I974" i="5"/>
  <c r="I982" i="5"/>
  <c r="I990" i="5"/>
  <c r="I998" i="5"/>
  <c r="E888" i="5"/>
  <c r="F865" i="5"/>
  <c r="I904" i="5"/>
  <c r="F857" i="5"/>
  <c r="F895" i="5"/>
  <c r="I873" i="5"/>
  <c r="E997" i="2"/>
  <c r="F997" i="2"/>
  <c r="G997" i="2"/>
  <c r="G847" i="5"/>
  <c r="E896" i="5"/>
  <c r="F911" i="5"/>
  <c r="F905" i="5"/>
  <c r="I872" i="5"/>
  <c r="G856" i="5"/>
  <c r="F847" i="5"/>
  <c r="F879" i="5"/>
  <c r="F872" i="5"/>
  <c r="I936" i="5"/>
  <c r="I99" i="5"/>
  <c r="G100" i="2" s="1"/>
  <c r="P100" i="2" s="1"/>
  <c r="F168" i="5"/>
  <c r="I169" i="2" s="1"/>
  <c r="F8" i="5"/>
  <c r="I9" i="2" s="1"/>
  <c r="I153" i="2"/>
  <c r="J990" i="11"/>
  <c r="Q70" i="4"/>
  <c r="J985" i="11"/>
  <c r="J987" i="11"/>
  <c r="I988" i="11"/>
  <c r="I990" i="11"/>
  <c r="J989" i="11"/>
  <c r="I985" i="11"/>
  <c r="I986" i="11"/>
  <c r="I998" i="11"/>
  <c r="I987" i="11"/>
  <c r="J982" i="11"/>
  <c r="I982" i="11"/>
  <c r="I996" i="11"/>
  <c r="J998" i="11"/>
  <c r="I997" i="11"/>
  <c r="J980" i="11"/>
  <c r="I980" i="11"/>
  <c r="Q47" i="4"/>
  <c r="H92" i="2"/>
  <c r="F33" i="5"/>
  <c r="I34" i="2" s="1"/>
  <c r="Q12" i="4"/>
  <c r="I900" i="5"/>
  <c r="I916" i="5"/>
  <c r="I932" i="5"/>
  <c r="I902" i="5"/>
  <c r="G902" i="5"/>
  <c r="I934" i="5"/>
  <c r="G934" i="5"/>
  <c r="F916" i="5"/>
  <c r="I908" i="5"/>
  <c r="G943" i="5"/>
  <c r="G959" i="5"/>
  <c r="G975" i="5"/>
  <c r="G991" i="5"/>
  <c r="I997" i="2"/>
  <c r="J997" i="2"/>
  <c r="I910" i="5"/>
  <c r="G910" i="5"/>
  <c r="I112" i="5"/>
  <c r="I120" i="5"/>
  <c r="I128" i="5"/>
  <c r="I136" i="5"/>
  <c r="G36" i="5"/>
  <c r="J37" i="2" s="1"/>
  <c r="G43" i="5"/>
  <c r="J44" i="2" s="1"/>
  <c r="G51" i="5"/>
  <c r="J52" i="2" s="1"/>
  <c r="G75" i="5"/>
  <c r="J76" i="2" s="1"/>
  <c r="G79" i="5"/>
  <c r="J80" i="2" s="1"/>
  <c r="G83" i="5"/>
  <c r="J84" i="2" s="1"/>
  <c r="G107" i="5"/>
  <c r="J108" i="2" s="1"/>
  <c r="F908" i="5"/>
  <c r="I892" i="5"/>
  <c r="F912" i="5"/>
  <c r="Q168" i="4"/>
  <c r="E939" i="5"/>
  <c r="I938" i="5"/>
  <c r="E937" i="5"/>
  <c r="F939" i="5"/>
  <c r="E940" i="5"/>
  <c r="E942" i="5"/>
  <c r="E944" i="5"/>
  <c r="E946" i="5"/>
  <c r="E948" i="5"/>
  <c r="E950" i="5"/>
  <c r="E952" i="5"/>
  <c r="E954" i="5"/>
  <c r="E956" i="5"/>
  <c r="E958" i="5"/>
  <c r="E960" i="5"/>
  <c r="E962" i="5"/>
  <c r="E964" i="5"/>
  <c r="E966" i="5"/>
  <c r="E968" i="5"/>
  <c r="E970" i="5"/>
  <c r="E972" i="5"/>
  <c r="E974" i="5"/>
  <c r="E976" i="5"/>
  <c r="E978" i="5"/>
  <c r="E980" i="5"/>
  <c r="E982" i="5"/>
  <c r="E984" i="5"/>
  <c r="E986" i="5"/>
  <c r="E988" i="5"/>
  <c r="E990" i="5"/>
  <c r="E992" i="5"/>
  <c r="E994" i="5"/>
  <c r="E996" i="5"/>
  <c r="E998" i="5"/>
  <c r="H997" i="2"/>
  <c r="N9" i="4"/>
  <c r="R9" i="4" s="1"/>
  <c r="P134" i="4"/>
  <c r="N102" i="4"/>
  <c r="R102" i="4" s="1"/>
  <c r="R48" i="4"/>
  <c r="N30" i="4"/>
  <c r="R30" i="4" s="1"/>
  <c r="N38" i="4"/>
  <c r="R38" i="4" s="1"/>
  <c r="N649" i="4"/>
  <c r="R649" i="4" s="1"/>
  <c r="N661" i="4"/>
  <c r="N725" i="4"/>
  <c r="R725" i="4" s="1"/>
  <c r="N765" i="4"/>
  <c r="R765" i="4" s="1"/>
  <c r="N773" i="4"/>
  <c r="R773" i="4" s="1"/>
  <c r="N789" i="4"/>
  <c r="N797" i="4"/>
  <c r="R797" i="4" s="1"/>
  <c r="N837" i="4"/>
  <c r="R837" i="4" s="1"/>
  <c r="N853" i="4"/>
  <c r="R853" i="4" s="1"/>
  <c r="N869" i="4"/>
  <c r="R869" i="4" s="1"/>
  <c r="N877" i="4"/>
  <c r="R877" i="4" s="1"/>
  <c r="N909" i="4"/>
  <c r="R909" i="4" s="1"/>
  <c r="N917" i="4"/>
  <c r="R917" i="4" s="1"/>
  <c r="P28" i="4"/>
  <c r="N40" i="4"/>
  <c r="R40" i="4" s="1"/>
  <c r="P61" i="4"/>
  <c r="P70" i="4"/>
  <c r="P74" i="4"/>
  <c r="P78" i="4"/>
  <c r="P86" i="4"/>
  <c r="P90" i="4"/>
  <c r="P116" i="4"/>
  <c r="P156" i="4"/>
  <c r="P180" i="4"/>
  <c r="P102" i="4"/>
  <c r="N80" i="4"/>
  <c r="R80" i="4" s="1"/>
  <c r="N100" i="4"/>
  <c r="R100" i="4" s="1"/>
  <c r="N124" i="4"/>
  <c r="R124" i="4" s="1"/>
  <c r="N140" i="4"/>
  <c r="R140" i="4" s="1"/>
  <c r="N180" i="4"/>
  <c r="R180" i="4" s="1"/>
  <c r="N290" i="4"/>
  <c r="R290" i="4" s="1"/>
  <c r="P20" i="4"/>
  <c r="N928" i="4"/>
  <c r="P928" i="4"/>
  <c r="N936" i="4"/>
  <c r="R936" i="4" s="1"/>
  <c r="N952" i="4"/>
  <c r="R952" i="4" s="1"/>
  <c r="N517" i="4"/>
  <c r="Q564" i="4"/>
  <c r="N586" i="4"/>
  <c r="R586" i="4" s="1"/>
  <c r="N650" i="4"/>
  <c r="R650" i="4" s="1"/>
  <c r="N662" i="4"/>
  <c r="R662" i="4" s="1"/>
  <c r="N668" i="4"/>
  <c r="R668" i="4" s="1"/>
  <c r="P674" i="4"/>
  <c r="P678" i="4"/>
  <c r="P708" i="4"/>
  <c r="N710" i="4"/>
  <c r="Q722" i="4"/>
  <c r="P722" i="4"/>
  <c r="N732" i="4"/>
  <c r="R732" i="4" s="1"/>
  <c r="Q736" i="4"/>
  <c r="Q746" i="4"/>
  <c r="N766" i="4"/>
  <c r="R766" i="4" s="1"/>
  <c r="N772" i="4"/>
  <c r="P776" i="4"/>
  <c r="P780" i="4"/>
  <c r="Q788" i="4"/>
  <c r="P788" i="4"/>
  <c r="N794" i="4"/>
  <c r="R794" i="4" s="1"/>
  <c r="P796" i="4"/>
  <c r="Q800" i="4"/>
  <c r="P800" i="4"/>
  <c r="Q804" i="4"/>
  <c r="T804" i="4" s="1"/>
  <c r="P804" i="4"/>
  <c r="S804" i="4" s="1"/>
  <c r="N810" i="4"/>
  <c r="R810" i="4" s="1"/>
  <c r="N814" i="4"/>
  <c r="R814" i="4" s="1"/>
  <c r="Q828" i="4"/>
  <c r="N830" i="4"/>
  <c r="P832" i="4"/>
  <c r="N836" i="4"/>
  <c r="R836" i="4" s="1"/>
  <c r="N838" i="4"/>
  <c r="R838" i="4" s="1"/>
  <c r="P840" i="4"/>
  <c r="P842" i="4"/>
  <c r="S842" i="4" s="1"/>
  <c r="U842" i="4" s="1"/>
  <c r="P844" i="4"/>
  <c r="P846" i="4"/>
  <c r="P848" i="4"/>
  <c r="Q852" i="4"/>
  <c r="N854" i="4"/>
  <c r="Q870" i="4"/>
  <c r="N872" i="4"/>
  <c r="R872" i="4" s="1"/>
  <c r="P872" i="4"/>
  <c r="N874" i="4"/>
  <c r="R874" i="4" s="1"/>
  <c r="N876" i="4"/>
  <c r="R876" i="4" s="1"/>
  <c r="P878" i="4"/>
  <c r="P880" i="4"/>
  <c r="P882" i="4"/>
  <c r="S882" i="4" s="1"/>
  <c r="U882" i="4" s="1"/>
  <c r="N886" i="4"/>
  <c r="R886" i="4" s="1"/>
  <c r="Q888" i="4"/>
  <c r="P888" i="4"/>
  <c r="Q902" i="4"/>
  <c r="N906" i="4"/>
  <c r="R906" i="4" s="1"/>
  <c r="P908" i="4"/>
  <c r="P910" i="4"/>
  <c r="N914" i="4"/>
  <c r="R914" i="4" s="1"/>
  <c r="N916" i="4"/>
  <c r="R916" i="4" s="1"/>
  <c r="Q993" i="4"/>
  <c r="Q647" i="4"/>
  <c r="P993" i="4"/>
  <c r="Q150" i="4"/>
  <c r="P671" i="4"/>
  <c r="P679" i="4"/>
  <c r="P687" i="4"/>
  <c r="P727" i="4"/>
  <c r="P751" i="4"/>
  <c r="P767" i="4"/>
  <c r="P791" i="4"/>
  <c r="P799" i="4"/>
  <c r="P815" i="4"/>
  <c r="P835" i="4"/>
  <c r="P847" i="4"/>
  <c r="P871" i="4"/>
  <c r="P879" i="4"/>
  <c r="P887" i="4"/>
  <c r="P903" i="4"/>
  <c r="S903" i="4" s="1"/>
  <c r="P924" i="4"/>
  <c r="P541" i="4"/>
  <c r="N647" i="4"/>
  <c r="R647" i="4" s="1"/>
  <c r="N679" i="4"/>
  <c r="R679" i="4" s="1"/>
  <c r="N687" i="4"/>
  <c r="R687" i="4" s="1"/>
  <c r="N703" i="4"/>
  <c r="R703" i="4" s="1"/>
  <c r="N727" i="4"/>
  <c r="R727" i="4" s="1"/>
  <c r="P148" i="4"/>
  <c r="P152" i="4"/>
  <c r="N930" i="4"/>
  <c r="R930" i="4" s="1"/>
  <c r="P930" i="4"/>
  <c r="S930" i="4" s="1"/>
  <c r="U930" i="4" s="1"/>
  <c r="P946" i="4"/>
  <c r="S946" i="4" s="1"/>
  <c r="U946" i="4" s="1"/>
  <c r="P962" i="4"/>
  <c r="N537" i="4"/>
  <c r="R537" i="4" s="1"/>
  <c r="N553" i="4"/>
  <c r="R553" i="4" s="1"/>
  <c r="Q982" i="4"/>
  <c r="Q990" i="4"/>
  <c r="Q992" i="4"/>
  <c r="Q996" i="4"/>
  <c r="P669" i="4"/>
  <c r="P673" i="4"/>
  <c r="P685" i="4"/>
  <c r="P701" i="4"/>
  <c r="P717" i="4"/>
  <c r="P725" i="4"/>
  <c r="S725" i="4" s="1"/>
  <c r="P769" i="4"/>
  <c r="S769" i="4" s="1"/>
  <c r="P773" i="4"/>
  <c r="P789" i="4"/>
  <c r="P793" i="4"/>
  <c r="S793" i="4" s="1"/>
  <c r="P801" i="4"/>
  <c r="P813" i="4"/>
  <c r="P825" i="4"/>
  <c r="P837" i="4"/>
  <c r="P845" i="4"/>
  <c r="P861" i="4"/>
  <c r="P869" i="4"/>
  <c r="P877" i="4"/>
  <c r="S877" i="4" s="1"/>
  <c r="P893" i="4"/>
  <c r="P909" i="4"/>
  <c r="N979" i="4"/>
  <c r="R979" i="4" s="1"/>
  <c r="Q983" i="4"/>
  <c r="Q991" i="4"/>
  <c r="Q999" i="4"/>
  <c r="S993" i="4"/>
  <c r="T869" i="4"/>
  <c r="E41" i="2"/>
  <c r="N41" i="2" s="1"/>
  <c r="S180" i="4"/>
  <c r="U180" i="4" s="1"/>
  <c r="T80" i="4"/>
  <c r="V903" i="4"/>
  <c r="H945" i="4"/>
  <c r="I925" i="4"/>
  <c r="J957" i="4"/>
  <c r="I929" i="4"/>
  <c r="AR937" i="4"/>
  <c r="I957" i="4"/>
  <c r="J937" i="4"/>
  <c r="I945" i="4"/>
  <c r="I969" i="4"/>
  <c r="J965" i="4"/>
  <c r="I949" i="4"/>
  <c r="I965" i="4"/>
  <c r="H929" i="4"/>
  <c r="J929" i="4"/>
  <c r="I933" i="4"/>
  <c r="J933" i="4"/>
  <c r="AR877" i="4"/>
  <c r="E877" i="4" s="1"/>
  <c r="AR967" i="4"/>
  <c r="G967" i="4" s="1"/>
  <c r="AR893" i="4"/>
  <c r="F893" i="4" s="1"/>
  <c r="AR930" i="4"/>
  <c r="G930" i="4" s="1"/>
  <c r="AR984" i="4"/>
  <c r="AR1000" i="4"/>
  <c r="AR958" i="4"/>
  <c r="AR843" i="4"/>
  <c r="AR849" i="4"/>
  <c r="AR881" i="4"/>
  <c r="AR913" i="4"/>
  <c r="AR935" i="4"/>
  <c r="AR951" i="4"/>
  <c r="D951" i="4" s="1"/>
  <c r="AR963" i="4"/>
  <c r="AR845" i="4"/>
  <c r="D845" i="4" s="1"/>
  <c r="AR953" i="4"/>
  <c r="AR857" i="4"/>
  <c r="F857" i="4" s="1"/>
  <c r="AR873" i="4"/>
  <c r="AR889" i="4"/>
  <c r="F889" i="4" s="1"/>
  <c r="AR905" i="4"/>
  <c r="AR921" i="4"/>
  <c r="F921" i="4" s="1"/>
  <c r="AR923" i="4"/>
  <c r="AR943" i="4"/>
  <c r="G943" i="4" s="1"/>
  <c r="AR955" i="4"/>
  <c r="AR971" i="4"/>
  <c r="F971" i="4" s="1"/>
  <c r="AR853" i="4"/>
  <c r="AR918" i="4"/>
  <c r="G918" i="4" s="1"/>
  <c r="AR914" i="4"/>
  <c r="AR885" i="4"/>
  <c r="D885" i="4" s="1"/>
  <c r="AR859" i="4"/>
  <c r="AR997" i="4"/>
  <c r="D997" i="4" s="1"/>
  <c r="AR993" i="4"/>
  <c r="F993" i="4" s="1"/>
  <c r="AR981" i="4"/>
  <c r="AR992" i="4"/>
  <c r="AR956" i="4"/>
  <c r="G956" i="4" s="1"/>
  <c r="AR924" i="4"/>
  <c r="AR996" i="4"/>
  <c r="AR947" i="4"/>
  <c r="F947" i="4" s="1"/>
  <c r="J947" i="4"/>
  <c r="H1001" i="4"/>
  <c r="AR920" i="4"/>
  <c r="J920" i="4"/>
  <c r="AR916" i="4"/>
  <c r="D916" i="4" s="1"/>
  <c r="J916" i="4"/>
  <c r="J959" i="4"/>
  <c r="AR907" i="4"/>
  <c r="AR869" i="4"/>
  <c r="J869" i="4"/>
  <c r="AR917" i="4"/>
  <c r="D917" i="4" s="1"/>
  <c r="AR875" i="4"/>
  <c r="D937" i="4"/>
  <c r="H937" i="4"/>
  <c r="G937" i="4"/>
  <c r="AR891" i="4"/>
  <c r="J891" i="4"/>
  <c r="I937" i="4"/>
  <c r="AR989" i="4"/>
  <c r="G989" i="4" s="1"/>
  <c r="H989" i="4"/>
  <c r="AR938" i="4"/>
  <c r="J938" i="4"/>
  <c r="AR909" i="4"/>
  <c r="I1001" i="4"/>
  <c r="J893" i="4"/>
  <c r="H893" i="4"/>
  <c r="AR861" i="4"/>
  <c r="J861" i="4"/>
  <c r="AR931" i="4"/>
  <c r="G931" i="4"/>
  <c r="AR948" i="4"/>
  <c r="J948" i="4"/>
  <c r="J988" i="4"/>
  <c r="AR985" i="4"/>
  <c r="F985" i="4" s="1"/>
  <c r="AR961" i="4"/>
  <c r="E961" i="4" s="1"/>
  <c r="D877" i="4"/>
  <c r="H877" i="4"/>
  <c r="F877" i="4"/>
  <c r="J877" i="4"/>
  <c r="AR932" i="4"/>
  <c r="AR972" i="4"/>
  <c r="AR964" i="4"/>
  <c r="G964" i="4" s="1"/>
  <c r="E893" i="4"/>
  <c r="I893" i="4"/>
  <c r="G893" i="4"/>
  <c r="I877" i="4"/>
  <c r="D947" i="4"/>
  <c r="H947" i="4"/>
  <c r="AR940" i="4"/>
  <c r="G940" i="4" s="1"/>
  <c r="H967" i="4"/>
  <c r="J967" i="4"/>
  <c r="I967" i="4"/>
  <c r="G920" i="4"/>
  <c r="H918" i="4"/>
  <c r="J918" i="4"/>
  <c r="E916" i="4"/>
  <c r="I916" i="4"/>
  <c r="G914" i="4"/>
  <c r="H914" i="4"/>
  <c r="J914" i="4"/>
  <c r="I914" i="4"/>
  <c r="H956" i="4"/>
  <c r="I956" i="4"/>
  <c r="G924" i="4"/>
  <c r="H924" i="4"/>
  <c r="J924" i="4"/>
  <c r="I924" i="4"/>
  <c r="I867" i="4"/>
  <c r="F843" i="4"/>
  <c r="J843" i="4"/>
  <c r="E843" i="4"/>
  <c r="I843" i="4"/>
  <c r="G843" i="4"/>
  <c r="D843" i="4"/>
  <c r="H843" i="4"/>
  <c r="H997" i="4"/>
  <c r="F997" i="4"/>
  <c r="J997" i="4"/>
  <c r="G997" i="4"/>
  <c r="I989" i="4"/>
  <c r="H977" i="4"/>
  <c r="I977" i="4"/>
  <c r="J977" i="4"/>
  <c r="H996" i="4"/>
  <c r="J996" i="4"/>
  <c r="H980" i="4"/>
  <c r="J980" i="4"/>
  <c r="I980" i="4"/>
  <c r="F953" i="4"/>
  <c r="J953" i="4"/>
  <c r="G953" i="4"/>
  <c r="E953" i="4"/>
  <c r="D953" i="4"/>
  <c r="H953" i="4"/>
  <c r="F963" i="4"/>
  <c r="J963" i="4"/>
  <c r="G963" i="4"/>
  <c r="H963" i="4"/>
  <c r="J951" i="4"/>
  <c r="I951" i="4"/>
  <c r="H951" i="4"/>
  <c r="F935" i="4"/>
  <c r="J935" i="4"/>
  <c r="G935" i="4"/>
  <c r="I935" i="4"/>
  <c r="H935" i="4"/>
  <c r="AR912" i="4"/>
  <c r="G912" i="4" s="1"/>
  <c r="AR904" i="4"/>
  <c r="AR896" i="4"/>
  <c r="E896" i="4" s="1"/>
  <c r="AR892" i="4"/>
  <c r="AR888" i="4"/>
  <c r="G888" i="4" s="1"/>
  <c r="AR884" i="4"/>
  <c r="AR880" i="4"/>
  <c r="AR876" i="4"/>
  <c r="AR872" i="4"/>
  <c r="AR856" i="4"/>
  <c r="AR816" i="4"/>
  <c r="G816" i="4" s="1"/>
  <c r="AR960" i="4"/>
  <c r="G960" i="4" s="1"/>
  <c r="AR928" i="4"/>
  <c r="G928" i="4" s="1"/>
  <c r="AR915" i="4"/>
  <c r="D915" i="4" s="1"/>
  <c r="D993" i="4"/>
  <c r="H993" i="4"/>
  <c r="E993" i="4"/>
  <c r="G993" i="4"/>
  <c r="J993" i="4"/>
  <c r="H981" i="4"/>
  <c r="I981" i="4"/>
  <c r="J981" i="4"/>
  <c r="H966" i="4"/>
  <c r="J966" i="4"/>
  <c r="I966" i="4"/>
  <c r="H950" i="4"/>
  <c r="J950" i="4"/>
  <c r="I950" i="4"/>
  <c r="H930" i="4"/>
  <c r="J930" i="4"/>
  <c r="I930" i="4"/>
  <c r="AR908" i="4"/>
  <c r="G908" i="4" s="1"/>
  <c r="I917" i="4"/>
  <c r="J917" i="4"/>
  <c r="H917" i="4"/>
  <c r="J885" i="4"/>
  <c r="H885" i="4"/>
  <c r="I853" i="4"/>
  <c r="F853" i="4"/>
  <c r="J853" i="4"/>
  <c r="G853" i="4"/>
  <c r="D853" i="4"/>
  <c r="H853" i="4"/>
  <c r="J971" i="4"/>
  <c r="I971" i="4"/>
  <c r="H971" i="4"/>
  <c r="F955" i="4"/>
  <c r="J955" i="4"/>
  <c r="G955" i="4"/>
  <c r="D955" i="4"/>
  <c r="H955" i="4"/>
  <c r="J943" i="4"/>
  <c r="I943" i="4"/>
  <c r="F923" i="4"/>
  <c r="J923" i="4"/>
  <c r="G923" i="4"/>
  <c r="D923" i="4"/>
  <c r="H923" i="4"/>
  <c r="H921" i="4"/>
  <c r="J921" i="4"/>
  <c r="E905" i="4"/>
  <c r="I905" i="4"/>
  <c r="D905" i="4"/>
  <c r="H905" i="4"/>
  <c r="G905" i="4"/>
  <c r="F905" i="4"/>
  <c r="J905" i="4"/>
  <c r="D889" i="4"/>
  <c r="H889" i="4"/>
  <c r="G889" i="4"/>
  <c r="J889" i="4"/>
  <c r="E873" i="4"/>
  <c r="I873" i="4"/>
  <c r="D873" i="4"/>
  <c r="H873" i="4"/>
  <c r="G873" i="4"/>
  <c r="F873" i="4"/>
  <c r="J873" i="4"/>
  <c r="I857" i="4"/>
  <c r="H857" i="4"/>
  <c r="J857" i="4"/>
  <c r="I901" i="4"/>
  <c r="J901" i="4"/>
  <c r="H901" i="4"/>
  <c r="I869" i="4"/>
  <c r="I845" i="4"/>
  <c r="J845" i="4"/>
  <c r="H845" i="4"/>
  <c r="I913" i="4"/>
  <c r="H913" i="4"/>
  <c r="J913" i="4"/>
  <c r="I897" i="4"/>
  <c r="J897" i="4"/>
  <c r="H881" i="4"/>
  <c r="J881" i="4"/>
  <c r="I865" i="4"/>
  <c r="J865" i="4"/>
  <c r="H849" i="4"/>
  <c r="J849" i="4"/>
  <c r="AR910" i="4"/>
  <c r="AR906" i="4"/>
  <c r="AR902" i="4"/>
  <c r="AR894" i="4"/>
  <c r="AR890" i="4"/>
  <c r="AR886" i="4"/>
  <c r="AR882" i="4"/>
  <c r="G882" i="4" s="1"/>
  <c r="AR878" i="4"/>
  <c r="AR874" i="4"/>
  <c r="AR870" i="4"/>
  <c r="AR862" i="4"/>
  <c r="AR858" i="4"/>
  <c r="AR854" i="4"/>
  <c r="AR850" i="4"/>
  <c r="AR846" i="4"/>
  <c r="AR842" i="4"/>
  <c r="AR968" i="4"/>
  <c r="G968" i="4" s="1"/>
  <c r="AR952" i="4"/>
  <c r="G952" i="4" s="1"/>
  <c r="AR936" i="4"/>
  <c r="G936" i="4" s="1"/>
  <c r="G1000" i="4"/>
  <c r="D1000" i="4"/>
  <c r="H1000" i="4"/>
  <c r="E1000" i="4"/>
  <c r="I1000" i="4"/>
  <c r="G992" i="4"/>
  <c r="H992" i="4"/>
  <c r="J992" i="4"/>
  <c r="G984" i="4"/>
  <c r="H984" i="4"/>
  <c r="J984" i="4"/>
  <c r="I984" i="4"/>
  <c r="H976" i="4"/>
  <c r="I976" i="4"/>
  <c r="J958" i="4"/>
  <c r="I958" i="4"/>
  <c r="H938" i="4"/>
  <c r="AR922" i="4"/>
  <c r="G922" i="4" s="1"/>
  <c r="AR954" i="4"/>
  <c r="AR998" i="4"/>
  <c r="AR982" i="4"/>
  <c r="G982" i="4" s="1"/>
  <c r="AR962" i="4"/>
  <c r="AR942" i="4"/>
  <c r="G942" i="4" s="1"/>
  <c r="AR990" i="4"/>
  <c r="AR974" i="4"/>
  <c r="G974" i="4" s="1"/>
  <c r="AR946" i="4"/>
  <c r="G946" i="4" s="1"/>
  <c r="I959" i="4"/>
  <c r="AR848" i="4"/>
  <c r="I859" i="4"/>
  <c r="H859" i="4"/>
  <c r="J859" i="4"/>
  <c r="AR987" i="4"/>
  <c r="G987" i="4" s="1"/>
  <c r="H869" i="4"/>
  <c r="AR852" i="4"/>
  <c r="AR868" i="4"/>
  <c r="AR939" i="4"/>
  <c r="F909" i="4"/>
  <c r="J909" i="4"/>
  <c r="E891" i="4"/>
  <c r="I891" i="4"/>
  <c r="D891" i="4"/>
  <c r="H891" i="4"/>
  <c r="H920" i="4"/>
  <c r="G947" i="4"/>
  <c r="G916" i="4"/>
  <c r="H916" i="4"/>
  <c r="AR864" i="4"/>
  <c r="G864" i="4" s="1"/>
  <c r="I909" i="4"/>
  <c r="H909" i="4"/>
  <c r="J973" i="4"/>
  <c r="I861" i="4"/>
  <c r="H939" i="4"/>
  <c r="AR986" i="4"/>
  <c r="D986" i="4"/>
  <c r="H986" i="4"/>
  <c r="F907" i="4"/>
  <c r="J907" i="4"/>
  <c r="G907" i="4"/>
  <c r="E907" i="4"/>
  <c r="I907" i="4"/>
  <c r="D907" i="4"/>
  <c r="H907" i="4"/>
  <c r="AR994" i="4"/>
  <c r="J994" i="4"/>
  <c r="I973" i="4"/>
  <c r="AR970" i="4"/>
  <c r="G970" i="4" s="1"/>
  <c r="H970" i="4"/>
  <c r="F875" i="4"/>
  <c r="J875" i="4"/>
  <c r="G875" i="4"/>
  <c r="I875" i="4"/>
  <c r="H875" i="4"/>
  <c r="I938" i="4"/>
  <c r="AR812" i="4"/>
  <c r="J812" i="4"/>
  <c r="AR844" i="4"/>
  <c r="H844" i="4"/>
  <c r="AR860" i="4"/>
  <c r="H860" i="4"/>
  <c r="J989" i="4"/>
  <c r="F931" i="4"/>
  <c r="J931" i="4"/>
  <c r="AR851" i="4"/>
  <c r="J851" i="4"/>
  <c r="I899" i="4"/>
  <c r="J944" i="4"/>
  <c r="H972" i="4"/>
  <c r="J972" i="4"/>
  <c r="D931" i="4"/>
  <c r="H931" i="4"/>
  <c r="I931" i="4"/>
  <c r="H861" i="4"/>
  <c r="H988" i="4"/>
  <c r="I988" i="4"/>
  <c r="H948" i="4"/>
  <c r="I948" i="4"/>
  <c r="AR995" i="4"/>
  <c r="H995" i="4"/>
  <c r="G972" i="4"/>
  <c r="AR927" i="4"/>
  <c r="F927" i="4"/>
  <c r="J927" i="4"/>
  <c r="G932" i="4"/>
  <c r="H932" i="4"/>
  <c r="E932" i="4"/>
  <c r="I932" i="4"/>
  <c r="H985" i="4"/>
  <c r="I985" i="4"/>
  <c r="G985" i="4"/>
  <c r="J985" i="4"/>
  <c r="I964" i="4"/>
  <c r="I979" i="4"/>
  <c r="H964" i="4"/>
  <c r="AR883" i="4"/>
  <c r="G883" i="4" s="1"/>
  <c r="J883" i="4"/>
  <c r="I961" i="4"/>
  <c r="H961" i="4"/>
  <c r="J961" i="4"/>
  <c r="E972" i="4"/>
  <c r="I972" i="4"/>
  <c r="H940" i="4"/>
  <c r="AR941" i="4"/>
  <c r="J940" i="4"/>
  <c r="J936" i="4"/>
  <c r="H936" i="4"/>
  <c r="I936" i="4"/>
  <c r="F952" i="4"/>
  <c r="J952" i="4"/>
  <c r="E952" i="4"/>
  <c r="D952" i="4"/>
  <c r="H952" i="4"/>
  <c r="J968" i="4"/>
  <c r="H968" i="4"/>
  <c r="D946" i="4"/>
  <c r="H946" i="4"/>
  <c r="F946" i="4"/>
  <c r="J946" i="4"/>
  <c r="E946" i="4"/>
  <c r="I946" i="4"/>
  <c r="I942" i="4"/>
  <c r="J934" i="4"/>
  <c r="I934" i="4"/>
  <c r="H962" i="4"/>
  <c r="J962" i="4"/>
  <c r="I962" i="4"/>
  <c r="H982" i="4"/>
  <c r="J982" i="4"/>
  <c r="I982" i="4"/>
  <c r="H998" i="4"/>
  <c r="J998" i="4"/>
  <c r="I998" i="4"/>
  <c r="I926" i="4"/>
  <c r="G954" i="4"/>
  <c r="H954" i="4"/>
  <c r="J954" i="4"/>
  <c r="H922" i="4"/>
  <c r="I922" i="4"/>
  <c r="J922" i="4"/>
  <c r="H928" i="4"/>
  <c r="J928" i="4"/>
  <c r="I928" i="4"/>
  <c r="J960" i="4"/>
  <c r="H960" i="4"/>
  <c r="I960" i="4"/>
  <c r="E974" i="4"/>
  <c r="I974" i="4"/>
  <c r="G990" i="4"/>
  <c r="H990" i="4"/>
  <c r="J990" i="4"/>
  <c r="I990" i="4"/>
  <c r="H994" i="4"/>
  <c r="H883" i="4"/>
  <c r="J915" i="4"/>
  <c r="H915" i="4"/>
  <c r="G842" i="4"/>
  <c r="J842" i="4"/>
  <c r="H842" i="4"/>
  <c r="I842" i="4"/>
  <c r="J846" i="4"/>
  <c r="I846" i="4"/>
  <c r="H846" i="4"/>
  <c r="G850" i="4"/>
  <c r="J850" i="4"/>
  <c r="I850" i="4"/>
  <c r="H850" i="4"/>
  <c r="J854" i="4"/>
  <c r="H854" i="4"/>
  <c r="I854" i="4"/>
  <c r="G858" i="4"/>
  <c r="J858" i="4"/>
  <c r="H858" i="4"/>
  <c r="J862" i="4"/>
  <c r="H862" i="4"/>
  <c r="I862" i="4"/>
  <c r="J866" i="4"/>
  <c r="I866" i="4"/>
  <c r="H866" i="4"/>
  <c r="J870" i="4"/>
  <c r="H870" i="4"/>
  <c r="I870" i="4"/>
  <c r="G874" i="4"/>
  <c r="J874" i="4"/>
  <c r="I874" i="4"/>
  <c r="H874" i="4"/>
  <c r="J878" i="4"/>
  <c r="H878" i="4"/>
  <c r="I878" i="4"/>
  <c r="J882" i="4"/>
  <c r="H882" i="4"/>
  <c r="I882" i="4"/>
  <c r="H886" i="4"/>
  <c r="J886" i="4"/>
  <c r="I886" i="4"/>
  <c r="G890" i="4"/>
  <c r="H890" i="4"/>
  <c r="J890" i="4"/>
  <c r="I890" i="4"/>
  <c r="H894" i="4"/>
  <c r="J894" i="4"/>
  <c r="I894" i="4"/>
  <c r="H898" i="4"/>
  <c r="I898" i="4"/>
  <c r="H902" i="4"/>
  <c r="J902" i="4"/>
  <c r="I902" i="4"/>
  <c r="G906" i="4"/>
  <c r="H906" i="4"/>
  <c r="J906" i="4"/>
  <c r="I906" i="4"/>
  <c r="H910" i="4"/>
  <c r="J910" i="4"/>
  <c r="I910" i="4"/>
  <c r="D816" i="4"/>
  <c r="H816" i="4"/>
  <c r="E816" i="4"/>
  <c r="I816" i="4"/>
  <c r="J844" i="4"/>
  <c r="H848" i="4"/>
  <c r="I848" i="4"/>
  <c r="H852" i="4"/>
  <c r="I852" i="4"/>
  <c r="G856" i="4"/>
  <c r="D856" i="4"/>
  <c r="H856" i="4"/>
  <c r="F856" i="4"/>
  <c r="J856" i="4"/>
  <c r="E868" i="4"/>
  <c r="I868" i="4"/>
  <c r="G872" i="4"/>
  <c r="H872" i="4"/>
  <c r="J872" i="4"/>
  <c r="I872" i="4"/>
  <c r="G876" i="4"/>
  <c r="D876" i="4"/>
  <c r="H876" i="4"/>
  <c r="F876" i="4"/>
  <c r="J876" i="4"/>
  <c r="I876" i="4"/>
  <c r="H880" i="4"/>
  <c r="J880" i="4"/>
  <c r="I880" i="4"/>
  <c r="G884" i="4"/>
  <c r="F884" i="4"/>
  <c r="J884" i="4"/>
  <c r="E884" i="4"/>
  <c r="I884" i="4"/>
  <c r="D884" i="4"/>
  <c r="H884" i="4"/>
  <c r="J888" i="4"/>
  <c r="I888" i="4"/>
  <c r="H888" i="4"/>
  <c r="G892" i="4"/>
  <c r="D892" i="4"/>
  <c r="H892" i="4"/>
  <c r="F892" i="4"/>
  <c r="J892" i="4"/>
  <c r="G896" i="4"/>
  <c r="J896" i="4"/>
  <c r="H896" i="4"/>
  <c r="I896" i="4"/>
  <c r="I900" i="4"/>
  <c r="G904" i="4"/>
  <c r="J904" i="4"/>
  <c r="I904" i="4"/>
  <c r="H904" i="4"/>
  <c r="J908" i="4"/>
  <c r="I908" i="4"/>
  <c r="H908" i="4"/>
  <c r="D912" i="4"/>
  <c r="H912" i="4"/>
  <c r="E912" i="4"/>
  <c r="I912" i="4"/>
  <c r="J912" i="4"/>
  <c r="AR863" i="4"/>
  <c r="E863" i="4" s="1"/>
  <c r="AR871" i="4"/>
  <c r="AR903" i="4"/>
  <c r="AR991" i="4"/>
  <c r="F991" i="4" s="1"/>
  <c r="AR983" i="4"/>
  <c r="AR975" i="4"/>
  <c r="AR855" i="4"/>
  <c r="AR887" i="4"/>
  <c r="AR919" i="4"/>
  <c r="AR999" i="4"/>
  <c r="F999" i="4" s="1"/>
  <c r="AR815" i="4"/>
  <c r="F815" i="4" s="1"/>
  <c r="AR847" i="4"/>
  <c r="AR879" i="4"/>
  <c r="F879" i="4" s="1"/>
  <c r="AR911" i="4"/>
  <c r="H812" i="4"/>
  <c r="J986" i="4"/>
  <c r="J939" i="4"/>
  <c r="J868" i="4"/>
  <c r="J848" i="4"/>
  <c r="G986" i="4"/>
  <c r="I987" i="4"/>
  <c r="J987" i="4"/>
  <c r="I864" i="4"/>
  <c r="F852" i="4"/>
  <c r="J852" i="4"/>
  <c r="I994" i="4"/>
  <c r="G812" i="4"/>
  <c r="H851" i="4"/>
  <c r="I860" i="4"/>
  <c r="I844" i="4"/>
  <c r="I812" i="4"/>
  <c r="E986" i="4"/>
  <c r="I986" i="4"/>
  <c r="J970" i="4"/>
  <c r="H944" i="4"/>
  <c r="G995" i="4"/>
  <c r="H978" i="4"/>
  <c r="E995" i="4"/>
  <c r="J978" i="4"/>
  <c r="J995" i="4"/>
  <c r="I978" i="4"/>
  <c r="I944" i="4"/>
  <c r="D927" i="4"/>
  <c r="H927" i="4"/>
  <c r="E927" i="4"/>
  <c r="I927" i="4"/>
  <c r="G927" i="4"/>
  <c r="H941" i="4"/>
  <c r="I941" i="4"/>
  <c r="H999" i="4"/>
  <c r="K997" i="2"/>
  <c r="L997" i="2"/>
  <c r="J999" i="4"/>
  <c r="M997" i="2"/>
  <c r="J871" i="4"/>
  <c r="I871" i="4"/>
  <c r="H871" i="4"/>
  <c r="I863" i="4"/>
  <c r="G863" i="4"/>
  <c r="J911" i="4"/>
  <c r="I911" i="4"/>
  <c r="H911" i="4"/>
  <c r="J879" i="4"/>
  <c r="I879" i="4"/>
  <c r="H879" i="4"/>
  <c r="J847" i="4"/>
  <c r="I847" i="4"/>
  <c r="H847" i="4"/>
  <c r="J815" i="4"/>
  <c r="I815" i="4"/>
  <c r="H815" i="4"/>
  <c r="D983" i="4"/>
  <c r="H983" i="4"/>
  <c r="I983" i="4"/>
  <c r="G983" i="4"/>
  <c r="F983" i="4"/>
  <c r="J983" i="4"/>
  <c r="H991" i="4"/>
  <c r="I991" i="4"/>
  <c r="J991" i="4"/>
  <c r="F919" i="4"/>
  <c r="J919" i="4"/>
  <c r="D919" i="4"/>
  <c r="H919" i="4"/>
  <c r="G919" i="4"/>
  <c r="J887" i="4"/>
  <c r="I887" i="4"/>
  <c r="H887" i="4"/>
  <c r="F855" i="4"/>
  <c r="J855" i="4"/>
  <c r="D855" i="4"/>
  <c r="H855" i="4"/>
  <c r="G855" i="4"/>
  <c r="H975" i="4"/>
  <c r="I975" i="4"/>
  <c r="J975" i="4"/>
  <c r="J903" i="4"/>
  <c r="I903" i="4"/>
  <c r="H903" i="4"/>
  <c r="I895" i="4"/>
  <c r="C2" i="5"/>
  <c r="B2" i="5"/>
  <c r="A2" i="5"/>
  <c r="D2" i="5"/>
  <c r="A3" i="4"/>
  <c r="K3" i="4" s="1"/>
  <c r="B3" i="4"/>
  <c r="L3" i="4" s="1"/>
  <c r="C3" i="4"/>
  <c r="C2" i="4"/>
  <c r="M2" i="4" s="1"/>
  <c r="B2" i="4"/>
  <c r="A2" i="4"/>
  <c r="O3" i="4"/>
  <c r="L2" i="4"/>
  <c r="O2" i="4"/>
  <c r="D831" i="10"/>
  <c r="D835" i="10"/>
  <c r="D891" i="10"/>
  <c r="D900" i="10"/>
  <c r="D919" i="10"/>
  <c r="D999" i="10"/>
  <c r="D913" i="10"/>
  <c r="D932" i="10"/>
  <c r="D961" i="10"/>
  <c r="D972" i="10"/>
  <c r="D985" i="10"/>
  <c r="D950" i="10"/>
  <c r="D892" i="10"/>
  <c r="D993" i="10"/>
  <c r="D943" i="10"/>
  <c r="D878" i="10"/>
  <c r="D841" i="10"/>
  <c r="D984" i="10"/>
  <c r="D925" i="10"/>
  <c r="D981" i="10"/>
  <c r="D990" i="10"/>
  <c r="D997" i="10"/>
  <c r="D975" i="10"/>
  <c r="D904" i="10"/>
  <c r="D987" i="10"/>
  <c r="D957" i="10"/>
  <c r="D940" i="10"/>
  <c r="D880" i="10"/>
  <c r="D856" i="10"/>
  <c r="D937" i="10"/>
  <c r="D982" i="10"/>
  <c r="D902" i="10"/>
  <c r="D929" i="10"/>
  <c r="D819" i="10"/>
  <c r="D895" i="10"/>
  <c r="D959" i="10"/>
  <c r="D963" i="10"/>
  <c r="D882" i="10"/>
  <c r="D952" i="10"/>
  <c r="D828" i="10"/>
  <c r="D911" i="10"/>
  <c r="D930" i="10"/>
  <c r="D948" i="10"/>
  <c r="D914" i="10"/>
  <c r="D920" i="10"/>
  <c r="D979" i="10"/>
  <c r="D906" i="10"/>
  <c r="D998" i="10"/>
  <c r="D852" i="10"/>
  <c r="D843" i="10"/>
  <c r="D888" i="10"/>
  <c r="D863" i="10"/>
  <c r="D867" i="10"/>
  <c r="D923" i="10"/>
  <c r="D839" i="10"/>
  <c r="D842" i="10"/>
  <c r="D942" i="10"/>
  <c r="D824" i="10"/>
  <c r="D938" i="10"/>
  <c r="D820" i="10"/>
  <c r="D928" i="10"/>
  <c r="D871" i="10"/>
  <c r="D974" i="10"/>
  <c r="D918" i="10"/>
  <c r="D858" i="10"/>
  <c r="D827" i="10"/>
  <c r="D968" i="10"/>
  <c r="D853" i="10"/>
  <c r="D986" i="10"/>
  <c r="D836" i="10"/>
  <c r="D869" i="10"/>
  <c r="D994" i="10"/>
  <c r="D846" i="10"/>
  <c r="D1000" i="10"/>
  <c r="D901" i="10"/>
  <c r="D945" i="10"/>
  <c r="D877" i="10"/>
  <c r="D883" i="10"/>
  <c r="D971" i="10"/>
  <c r="D861" i="10"/>
  <c r="D927" i="10"/>
  <c r="D931" i="10"/>
  <c r="D840" i="10"/>
  <c r="D909" i="10"/>
  <c r="D847" i="10"/>
  <c r="D915" i="10"/>
  <c r="D939" i="10"/>
  <c r="D845" i="10"/>
  <c r="D905" i="10"/>
  <c r="D872" i="10"/>
  <c r="D996" i="10"/>
  <c r="D823" i="10"/>
  <c r="D922" i="10"/>
  <c r="D884" i="10"/>
  <c r="D910" i="10"/>
  <c r="D832" i="10"/>
  <c r="D865" i="10"/>
  <c r="D894" i="10"/>
  <c r="D965" i="10"/>
  <c r="D822" i="10"/>
  <c r="D924" i="10"/>
  <c r="D886" i="10"/>
  <c r="D969" i="10"/>
  <c r="D953" i="10"/>
  <c r="D873" i="10"/>
  <c r="D949" i="10"/>
  <c r="D954" i="10"/>
  <c r="D936" i="10"/>
  <c r="D825" i="10"/>
  <c r="D944" i="10"/>
  <c r="D876" i="10"/>
  <c r="D956" i="10"/>
  <c r="D898" i="10"/>
  <c r="D854" i="10"/>
  <c r="D864" i="10"/>
  <c r="D935" i="10"/>
  <c r="D962" i="10"/>
  <c r="D881" i="10"/>
  <c r="D908" i="10"/>
  <c r="D838" i="10"/>
  <c r="D887" i="10"/>
  <c r="D995" i="10"/>
  <c r="D917" i="10"/>
  <c r="D899" i="10"/>
  <c r="D955" i="10"/>
  <c r="D967" i="10"/>
  <c r="D992" i="10"/>
  <c r="D983" i="10"/>
  <c r="D866" i="10"/>
  <c r="D851" i="10"/>
  <c r="D875" i="10"/>
  <c r="D862" i="10"/>
  <c r="D829" i="10"/>
  <c r="D960" i="10"/>
  <c r="D958" i="10"/>
  <c r="D890" i="10"/>
  <c r="D934" i="10"/>
  <c r="D916" i="10"/>
  <c r="D976" i="10"/>
  <c r="D834" i="10"/>
  <c r="D926" i="10"/>
  <c r="D859" i="10"/>
  <c r="D857" i="10"/>
  <c r="D970" i="10"/>
  <c r="D903" i="10"/>
  <c r="D921" i="10"/>
  <c r="D889" i="10"/>
  <c r="D870" i="10"/>
  <c r="D966" i="10"/>
  <c r="D874" i="10"/>
  <c r="D980" i="10"/>
  <c r="D833" i="10"/>
  <c r="D879" i="10"/>
  <c r="D947" i="10"/>
  <c r="D964" i="10"/>
  <c r="D850" i="10"/>
  <c r="D941" i="10"/>
  <c r="D860" i="10"/>
  <c r="D897" i="10"/>
  <c r="D912" i="10"/>
  <c r="D893" i="10"/>
  <c r="D849" i="10"/>
  <c r="D821" i="10"/>
  <c r="D933" i="10"/>
  <c r="D826" i="10"/>
  <c r="D907" i="10"/>
  <c r="D973" i="10"/>
  <c r="D885" i="10"/>
  <c r="D991" i="10"/>
  <c r="D896" i="10"/>
  <c r="D837" i="10"/>
  <c r="D830" i="10"/>
  <c r="D977" i="10"/>
  <c r="D988" i="10"/>
  <c r="D946" i="10"/>
  <c r="D855" i="10"/>
  <c r="D978" i="10"/>
  <c r="D868" i="10"/>
  <c r="D844" i="10"/>
  <c r="D848" i="10"/>
  <c r="D951" i="10"/>
  <c r="D989" i="10"/>
  <c r="D1001" i="10"/>
  <c r="D682" i="10"/>
  <c r="D711" i="10"/>
  <c r="D709" i="10"/>
  <c r="D794" i="10"/>
  <c r="D723" i="10"/>
  <c r="D747" i="10"/>
  <c r="D777" i="10"/>
  <c r="D743" i="10"/>
  <c r="D746" i="10"/>
  <c r="D735" i="10"/>
  <c r="D739" i="10"/>
  <c r="D795" i="10"/>
  <c r="D772" i="10"/>
  <c r="D774" i="10"/>
  <c r="D766" i="10"/>
  <c r="D704" i="10"/>
  <c r="D751" i="10"/>
  <c r="D703" i="10"/>
  <c r="D707" i="10"/>
  <c r="D729" i="10"/>
  <c r="D818" i="10"/>
  <c r="D674" i="10"/>
  <c r="D764" i="10"/>
  <c r="D752" i="10"/>
  <c r="D813" i="10"/>
  <c r="D769" i="10"/>
  <c r="D687" i="10"/>
  <c r="D755" i="10"/>
  <c r="D667" i="10"/>
  <c r="D678" i="10"/>
  <c r="D721" i="10"/>
  <c r="D810" i="10"/>
  <c r="D773" i="10"/>
  <c r="D662" i="10"/>
  <c r="D693" i="10"/>
  <c r="D727" i="10"/>
  <c r="D688" i="10"/>
  <c r="D757" i="10"/>
  <c r="D666" i="10"/>
  <c r="D756" i="10"/>
  <c r="D671" i="10"/>
  <c r="D675" i="10"/>
  <c r="D680" i="10"/>
  <c r="D698" i="10"/>
  <c r="D733" i="10"/>
  <c r="D789" i="10"/>
  <c r="D785" i="10"/>
  <c r="D691" i="10"/>
  <c r="D669" i="10"/>
  <c r="D690" i="10"/>
  <c r="D722" i="10"/>
  <c r="D672" i="10"/>
  <c r="D801" i="10"/>
  <c r="D776" i="10"/>
  <c r="D660" i="10"/>
  <c r="D730" i="10"/>
  <c r="D705" i="10"/>
  <c r="D817" i="10"/>
  <c r="D793" i="10"/>
  <c r="D808" i="10"/>
  <c r="D770" i="10"/>
  <c r="D726" i="10"/>
  <c r="D695" i="10"/>
  <c r="D797" i="10"/>
  <c r="D783" i="10"/>
  <c r="D760" i="10"/>
  <c r="D664" i="10"/>
  <c r="D665" i="10"/>
  <c r="D799" i="10"/>
  <c r="D803" i="10"/>
  <c r="D791" i="10"/>
  <c r="D659" i="10"/>
  <c r="D734" i="10"/>
  <c r="D700" i="10"/>
  <c r="D716" i="10"/>
  <c r="D668" i="10"/>
  <c r="D681" i="10"/>
  <c r="D689" i="10"/>
  <c r="D782" i="10"/>
  <c r="D692" i="10"/>
  <c r="D728" i="10"/>
  <c r="D765" i="10"/>
  <c r="D792" i="10"/>
  <c r="D748" i="10"/>
  <c r="D798" i="10"/>
  <c r="D714" i="10"/>
  <c r="D737" i="10"/>
  <c r="D686" i="10"/>
  <c r="D712" i="10"/>
  <c r="D781" i="10"/>
  <c r="D655" i="10"/>
  <c r="D778" i="10"/>
  <c r="D800" i="10"/>
  <c r="D744" i="10"/>
  <c r="D720" i="10"/>
  <c r="D750" i="10"/>
  <c r="D804" i="10"/>
  <c r="D706" i="10"/>
  <c r="D670" i="10"/>
  <c r="D763" i="10"/>
  <c r="D806" i="10"/>
  <c r="D761" i="10"/>
  <c r="D677" i="10"/>
  <c r="D732" i="10"/>
  <c r="D685" i="10"/>
  <c r="D656" i="10"/>
  <c r="D754" i="10"/>
  <c r="D719" i="10"/>
  <c r="D787" i="10"/>
  <c r="D811" i="10"/>
  <c r="D661" i="10"/>
  <c r="D786" i="10"/>
  <c r="D788" i="10"/>
  <c r="D758" i="10"/>
  <c r="D745" i="10"/>
  <c r="D767" i="10"/>
  <c r="D771" i="10"/>
  <c r="D814" i="10"/>
  <c r="D663" i="10"/>
  <c r="D812" i="10"/>
  <c r="D753" i="10"/>
  <c r="D816" i="10"/>
  <c r="D815" i="10"/>
  <c r="D708" i="10"/>
  <c r="D725" i="10"/>
  <c r="D736" i="10"/>
  <c r="D731" i="10"/>
  <c r="D658" i="10"/>
  <c r="D684" i="10"/>
  <c r="D718" i="10"/>
  <c r="D809" i="10"/>
  <c r="D702" i="10"/>
  <c r="D749" i="10"/>
  <c r="D779" i="10"/>
  <c r="D802" i="10"/>
  <c r="D679" i="10"/>
  <c r="D741" i="10"/>
  <c r="D673" i="10"/>
  <c r="D697" i="10"/>
  <c r="D713" i="10"/>
  <c r="D742" i="10"/>
  <c r="D696" i="10"/>
  <c r="D790" i="10"/>
  <c r="D699" i="10"/>
  <c r="D784" i="10"/>
  <c r="D759" i="10"/>
  <c r="D780" i="10"/>
  <c r="D715" i="10"/>
  <c r="D717" i="10"/>
  <c r="D694" i="10"/>
  <c r="D738" i="10"/>
  <c r="D683" i="10"/>
  <c r="D657" i="10"/>
  <c r="D701" i="10"/>
  <c r="D796" i="10"/>
  <c r="D762" i="10"/>
  <c r="D775" i="10"/>
  <c r="D740" i="10"/>
  <c r="D768" i="10"/>
  <c r="D676" i="10"/>
  <c r="D807" i="10"/>
  <c r="D710" i="10"/>
  <c r="D805" i="10"/>
  <c r="D724" i="10"/>
  <c r="D2" i="3"/>
  <c r="D4" i="3"/>
  <c r="D15" i="3"/>
  <c r="D25" i="3"/>
  <c r="D35" i="3"/>
  <c r="D45" i="3"/>
  <c r="D71" i="3"/>
  <c r="D9" i="3"/>
  <c r="D22" i="3"/>
  <c r="D38" i="3"/>
  <c r="D60" i="3"/>
  <c r="D72" i="3"/>
  <c r="D27" i="3"/>
  <c r="D3" i="3"/>
  <c r="D13" i="3"/>
  <c r="D21" i="3"/>
  <c r="D33" i="3"/>
  <c r="D43" i="3"/>
  <c r="D61" i="3"/>
  <c r="D7" i="3"/>
  <c r="D20" i="3"/>
  <c r="D34" i="3"/>
  <c r="D54" i="3"/>
  <c r="D70" i="3"/>
  <c r="D23" i="3"/>
  <c r="D53" i="3"/>
  <c r="D63" i="3"/>
  <c r="D52" i="3"/>
  <c r="D83" i="3"/>
  <c r="D55" i="3"/>
  <c r="D67" i="3"/>
  <c r="D107" i="3"/>
  <c r="D127" i="3"/>
  <c r="D149" i="3"/>
  <c r="D165" i="3"/>
  <c r="D18" i="3"/>
  <c r="D80" i="3"/>
  <c r="D88" i="3"/>
  <c r="D96" i="3"/>
  <c r="D119" i="3"/>
  <c r="D128" i="3"/>
  <c r="D158" i="3"/>
  <c r="D64" i="3"/>
  <c r="D115" i="3"/>
  <c r="D143" i="3"/>
  <c r="D159" i="3"/>
  <c r="D185" i="3"/>
  <c r="D73" i="3"/>
  <c r="D130" i="3"/>
  <c r="D154" i="3"/>
  <c r="D174" i="3"/>
  <c r="D14" i="3"/>
  <c r="D76" i="3"/>
  <c r="D101" i="3"/>
  <c r="D121" i="3"/>
  <c r="D145" i="3"/>
  <c r="D173" i="3"/>
  <c r="D77" i="3"/>
  <c r="D112" i="3"/>
  <c r="D140" i="3"/>
  <c r="D176" i="3"/>
  <c r="D843" i="3"/>
  <c r="D859" i="3"/>
  <c r="D877" i="3"/>
  <c r="D889" i="3"/>
  <c r="D901" i="3"/>
  <c r="D911" i="3"/>
  <c r="D927" i="3"/>
  <c r="D939" i="3"/>
  <c r="D959" i="3"/>
  <c r="D973" i="3"/>
  <c r="D983" i="3"/>
  <c r="D993" i="3"/>
  <c r="D853" i="3"/>
  <c r="D896" i="3"/>
  <c r="D904" i="3"/>
  <c r="D937" i="3"/>
  <c r="D954" i="3"/>
  <c r="D966" i="3"/>
  <c r="D974" i="3"/>
  <c r="D842" i="3"/>
  <c r="D864" i="3"/>
  <c r="D878" i="3"/>
  <c r="D888" i="3"/>
  <c r="D920" i="3"/>
  <c r="D958" i="3"/>
  <c r="D994" i="3"/>
  <c r="D854" i="3"/>
  <c r="D862" i="3"/>
  <c r="D870" i="3"/>
  <c r="D882" i="3"/>
  <c r="D44" i="3"/>
  <c r="D95" i="3"/>
  <c r="D113" i="3"/>
  <c r="D139" i="3"/>
  <c r="D163" i="3"/>
  <c r="D12" i="3"/>
  <c r="D74" i="3"/>
  <c r="D86" i="3"/>
  <c r="D94" i="3"/>
  <c r="D118" i="3"/>
  <c r="D126" i="3"/>
  <c r="D152" i="3"/>
  <c r="D172" i="3"/>
  <c r="D103" i="3"/>
  <c r="D135" i="3"/>
  <c r="D151" i="3"/>
  <c r="D183" i="3"/>
  <c r="D65" i="3"/>
  <c r="D114" i="3"/>
  <c r="D150" i="3"/>
  <c r="D170" i="3"/>
  <c r="D30" i="3"/>
  <c r="D89" i="3"/>
  <c r="D105" i="3"/>
  <c r="D125" i="3"/>
  <c r="D153" i="3"/>
  <c r="D180" i="3"/>
  <c r="D100" i="3"/>
  <c r="D124" i="3"/>
  <c r="D148" i="3"/>
  <c r="D178" i="3"/>
  <c r="D849" i="3"/>
  <c r="D861" i="3"/>
  <c r="D879" i="3"/>
  <c r="D895" i="3"/>
  <c r="D903" i="3"/>
  <c r="D913" i="3"/>
  <c r="D929" i="3"/>
  <c r="D945" i="3"/>
  <c r="D961" i="3"/>
  <c r="D977" i="3"/>
  <c r="D985" i="3"/>
  <c r="D1000" i="3"/>
  <c r="D873" i="3"/>
  <c r="D898" i="3"/>
  <c r="D906" i="3"/>
  <c r="D940" i="3"/>
  <c r="D956" i="3"/>
  <c r="D969" i="3"/>
  <c r="D976" i="3"/>
  <c r="D848" i="3"/>
  <c r="D866" i="3"/>
  <c r="D880" i="3"/>
  <c r="D892" i="3"/>
  <c r="D936" i="3"/>
  <c r="D968" i="3"/>
  <c r="D998" i="3"/>
  <c r="D850" i="3"/>
  <c r="D860" i="3"/>
  <c r="D869" i="3"/>
  <c r="D875" i="3"/>
  <c r="D890" i="3"/>
  <c r="D912" i="3"/>
  <c r="D919" i="3"/>
  <c r="D926" i="3"/>
  <c r="D934" i="3"/>
  <c r="D944" i="3"/>
  <c r="D951" i="3"/>
  <c r="D965" i="3"/>
  <c r="D986" i="3"/>
  <c r="D999" i="3"/>
  <c r="D891" i="3"/>
  <c r="D915" i="3"/>
  <c r="D922" i="3"/>
  <c r="D928" i="3"/>
  <c r="D935" i="3"/>
  <c r="D948" i="3"/>
  <c r="D952" i="3"/>
  <c r="D967" i="3"/>
  <c r="D997" i="3"/>
  <c r="D996" i="3"/>
  <c r="D10" i="3"/>
  <c r="D31" i="3"/>
  <c r="D51" i="3"/>
  <c r="D16" i="3"/>
  <c r="D42" i="3"/>
  <c r="D8" i="3"/>
  <c r="D6" i="3"/>
  <c r="D29" i="3"/>
  <c r="D49" i="3"/>
  <c r="D11" i="3"/>
  <c r="D40" i="3"/>
  <c r="D78" i="3"/>
  <c r="D57" i="3"/>
  <c r="D79" i="3"/>
  <c r="D28" i="3"/>
  <c r="D111" i="3"/>
  <c r="D157" i="3"/>
  <c r="D58" i="3"/>
  <c r="D92" i="3"/>
  <c r="D122" i="3"/>
  <c r="D168" i="3"/>
  <c r="D131" i="3"/>
  <c r="D177" i="3"/>
  <c r="D102" i="3"/>
  <c r="D166" i="3"/>
  <c r="D46" i="3"/>
  <c r="D110" i="3"/>
  <c r="D161" i="3"/>
  <c r="D104" i="3"/>
  <c r="D156" i="3"/>
  <c r="D851" i="3"/>
  <c r="D885" i="3"/>
  <c r="D905" i="3"/>
  <c r="D931" i="3"/>
  <c r="D963" i="3"/>
  <c r="D987" i="3"/>
  <c r="D881" i="3"/>
  <c r="D908" i="3"/>
  <c r="D962" i="3"/>
  <c r="D978" i="3"/>
  <c r="D872" i="3"/>
  <c r="D910" i="3"/>
  <c r="D984" i="3"/>
  <c r="D858" i="3"/>
  <c r="D874" i="3"/>
  <c r="D81" i="3"/>
  <c r="D133" i="3"/>
  <c r="D167" i="3"/>
  <c r="D82" i="3"/>
  <c r="D106" i="3"/>
  <c r="D134" i="3"/>
  <c r="D91" i="3"/>
  <c r="D144" i="3"/>
  <c r="D24" i="3"/>
  <c r="D138" i="3"/>
  <c r="D179" i="3"/>
  <c r="D97" i="3"/>
  <c r="D141" i="3"/>
  <c r="D69" i="3"/>
  <c r="D136" i="3"/>
  <c r="D184" i="3"/>
  <c r="D867" i="3"/>
  <c r="D899" i="3"/>
  <c r="D923" i="3"/>
  <c r="D955" i="3"/>
  <c r="D981" i="3"/>
  <c r="D847" i="3"/>
  <c r="D902" i="3"/>
  <c r="D947" i="3"/>
  <c r="D972" i="3"/>
  <c r="D856" i="3"/>
  <c r="D886" i="3"/>
  <c r="D946" i="3"/>
  <c r="D844" i="3"/>
  <c r="D863" i="3"/>
  <c r="D883" i="3"/>
  <c r="D917" i="3"/>
  <c r="D930" i="3"/>
  <c r="D949" i="3"/>
  <c r="D975" i="3"/>
  <c r="D991" i="3"/>
  <c r="D909" i="3"/>
  <c r="D925" i="3"/>
  <c r="D941" i="3"/>
  <c r="D960" i="3"/>
  <c r="D988" i="3"/>
  <c r="D19" i="3"/>
  <c r="D41" i="3"/>
  <c r="D5" i="3"/>
  <c r="D32" i="3"/>
  <c r="D68" i="3"/>
  <c r="D47" i="3"/>
  <c r="D17" i="3"/>
  <c r="D39" i="3"/>
  <c r="D75" i="3"/>
  <c r="D26" i="3"/>
  <c r="D66" i="3"/>
  <c r="D37" i="3"/>
  <c r="D36" i="3"/>
  <c r="D87" i="3"/>
  <c r="D85" i="3"/>
  <c r="D137" i="3"/>
  <c r="D175" i="3"/>
  <c r="D84" i="3"/>
  <c r="D116" i="3"/>
  <c r="D142" i="3"/>
  <c r="D99" i="3"/>
  <c r="D147" i="3"/>
  <c r="D56" i="3"/>
  <c r="D146" i="3"/>
  <c r="D181" i="3"/>
  <c r="D93" i="3"/>
  <c r="D129" i="3"/>
  <c r="D48" i="3"/>
  <c r="D132" i="3"/>
  <c r="D182" i="3"/>
  <c r="D865" i="3"/>
  <c r="D897" i="3"/>
  <c r="D921" i="3"/>
  <c r="D953" i="3"/>
  <c r="D979" i="3"/>
  <c r="D846" i="3"/>
  <c r="D900" i="3"/>
  <c r="D943" i="3"/>
  <c r="D970" i="3"/>
  <c r="D852" i="3"/>
  <c r="D884" i="3"/>
  <c r="D942" i="3"/>
  <c r="D845" i="3"/>
  <c r="D868" i="3"/>
  <c r="D59" i="3"/>
  <c r="D109" i="3"/>
  <c r="D155" i="3"/>
  <c r="D50" i="3"/>
  <c r="D90" i="3"/>
  <c r="D120" i="3"/>
  <c r="D160" i="3"/>
  <c r="D123" i="3"/>
  <c r="D171" i="3"/>
  <c r="D98" i="3"/>
  <c r="D162" i="3"/>
  <c r="D62" i="3"/>
  <c r="D117" i="3"/>
  <c r="D169" i="3"/>
  <c r="D108" i="3"/>
  <c r="D164" i="3"/>
  <c r="D857" i="3"/>
  <c r="D887" i="3"/>
  <c r="D907" i="3"/>
  <c r="D933" i="3"/>
  <c r="D971" i="3"/>
  <c r="D989" i="3"/>
  <c r="D893" i="3"/>
  <c r="D916" i="3"/>
  <c r="D964" i="3"/>
  <c r="D995" i="3"/>
  <c r="D876" i="3"/>
  <c r="D914" i="3"/>
  <c r="D992" i="3"/>
  <c r="D855" i="3"/>
  <c r="D871" i="3"/>
  <c r="D894" i="3"/>
  <c r="D924" i="3"/>
  <c r="D938" i="3"/>
  <c r="D957" i="3"/>
  <c r="D990" i="3"/>
  <c r="D918" i="3"/>
  <c r="D932" i="3"/>
  <c r="D950" i="3"/>
  <c r="D980" i="3"/>
  <c r="D982" i="3"/>
  <c r="D1001" i="3"/>
  <c r="D816" i="3"/>
  <c r="D812" i="3"/>
  <c r="D815" i="3"/>
  <c r="D556" i="10"/>
  <c r="D499" i="10"/>
  <c r="D555" i="10"/>
  <c r="D461" i="10"/>
  <c r="D458" i="10"/>
  <c r="D455" i="10"/>
  <c r="D526" i="10"/>
  <c r="D504" i="10"/>
  <c r="D530" i="10"/>
  <c r="D549" i="10"/>
  <c r="D466" i="10"/>
  <c r="D472" i="10"/>
  <c r="D512" i="10"/>
  <c r="D479" i="10"/>
  <c r="D502" i="10"/>
  <c r="D486" i="10"/>
  <c r="D542" i="10"/>
  <c r="D544" i="10"/>
  <c r="D484" i="10"/>
  <c r="D525" i="10"/>
  <c r="D514" i="10"/>
  <c r="D511" i="10"/>
  <c r="D497" i="10"/>
  <c r="D489" i="10"/>
  <c r="D620" i="10"/>
  <c r="D629" i="10"/>
  <c r="D594" i="10"/>
  <c r="D570" i="10"/>
  <c r="D622" i="10"/>
  <c r="D568" i="10"/>
  <c r="D627" i="10"/>
  <c r="D603" i="10"/>
  <c r="D632" i="10"/>
  <c r="D580" i="10"/>
  <c r="D630" i="10"/>
  <c r="D646" i="10"/>
  <c r="D564" i="10"/>
  <c r="D604" i="10"/>
  <c r="D613" i="10"/>
  <c r="D652" i="10"/>
  <c r="D638" i="10"/>
  <c r="D654" i="10"/>
  <c r="D591" i="10"/>
  <c r="D561" i="10"/>
  <c r="D506" i="10"/>
  <c r="D539" i="10"/>
  <c r="D513" i="10"/>
  <c r="D545" i="10"/>
  <c r="D493" i="10"/>
  <c r="D527" i="10"/>
  <c r="D501" i="10"/>
  <c r="D541" i="10"/>
  <c r="D505" i="10"/>
  <c r="D478" i="10"/>
  <c r="D492" i="10"/>
  <c r="D509" i="10"/>
  <c r="D552" i="10"/>
  <c r="D475" i="10"/>
  <c r="D537" i="10"/>
  <c r="D476" i="10"/>
  <c r="D464" i="10"/>
  <c r="D531" i="10"/>
  <c r="D473" i="10"/>
  <c r="D520" i="10"/>
  <c r="D518" i="10"/>
  <c r="D485" i="10"/>
  <c r="D467" i="10"/>
  <c r="D503" i="10"/>
  <c r="D559" i="10"/>
  <c r="D508" i="10"/>
  <c r="D633" i="10"/>
  <c r="D624" i="10"/>
  <c r="D598" i="10"/>
  <c r="D560" i="10"/>
  <c r="D607" i="10"/>
  <c r="D574" i="10"/>
  <c r="D581" i="10"/>
  <c r="D616" i="10"/>
  <c r="D641" i="10"/>
  <c r="D583" i="10"/>
  <c r="D577" i="10"/>
  <c r="D584" i="10"/>
  <c r="D601" i="10"/>
  <c r="D642" i="10"/>
  <c r="D612" i="10"/>
  <c r="D639" i="10"/>
  <c r="D565" i="10"/>
  <c r="D600" i="10"/>
  <c r="D571" i="10"/>
  <c r="D595" i="10"/>
  <c r="D617" i="10"/>
  <c r="D623" i="10"/>
  <c r="D596" i="10"/>
  <c r="D533" i="10"/>
  <c r="D535" i="10"/>
  <c r="D554" i="10"/>
  <c r="D491" i="10"/>
  <c r="D481" i="10"/>
  <c r="D459" i="10"/>
  <c r="D465" i="10"/>
  <c r="D469" i="10"/>
  <c r="D507" i="10"/>
  <c r="D551" i="10"/>
  <c r="D529" i="10"/>
  <c r="D488" i="10"/>
  <c r="D519" i="10"/>
  <c r="D495" i="10"/>
  <c r="D540" i="10"/>
  <c r="D523" i="10"/>
  <c r="D500" i="10"/>
  <c r="D521" i="10"/>
  <c r="D471" i="10"/>
  <c r="D487" i="10"/>
  <c r="D546" i="10"/>
  <c r="D543" i="10"/>
  <c r="D557" i="10"/>
  <c r="D579" i="10"/>
  <c r="D573" i="10"/>
  <c r="D611" i="10"/>
  <c r="D628" i="10"/>
  <c r="D588" i="10"/>
  <c r="D599" i="10"/>
  <c r="D566" i="10"/>
  <c r="D593" i="10"/>
  <c r="D651" i="10"/>
  <c r="D567" i="10"/>
  <c r="D610" i="10"/>
  <c r="D615" i="10"/>
  <c r="D572" i="10"/>
  <c r="D569" i="10"/>
  <c r="D575" i="10"/>
  <c r="D586" i="10"/>
  <c r="D643" i="10"/>
  <c r="D578" i="10"/>
  <c r="D563" i="10"/>
  <c r="D589" i="10"/>
  <c r="D647" i="10"/>
  <c r="D636" i="10"/>
  <c r="D626" i="10"/>
  <c r="D582" i="10"/>
  <c r="D562" i="10"/>
  <c r="D653" i="10"/>
  <c r="D585" i="10"/>
  <c r="D592" i="10"/>
  <c r="D605" i="10"/>
  <c r="D470" i="10"/>
  <c r="D532" i="10"/>
  <c r="D463" i="10"/>
  <c r="D558" i="10"/>
  <c r="D456" i="10"/>
  <c r="D522" i="10"/>
  <c r="D474" i="10"/>
  <c r="D480" i="10"/>
  <c r="D528" i="10"/>
  <c r="D457" i="10"/>
  <c r="D524" i="10"/>
  <c r="D483" i="10"/>
  <c r="D538" i="10"/>
  <c r="D496" i="10"/>
  <c r="D516" i="10"/>
  <c r="D517" i="10"/>
  <c r="D510" i="10"/>
  <c r="D494" i="10"/>
  <c r="D515" i="10"/>
  <c r="D460" i="10"/>
  <c r="D548" i="10"/>
  <c r="D498" i="10"/>
  <c r="D550" i="10"/>
  <c r="D482" i="10"/>
  <c r="D536" i="10"/>
  <c r="D490" i="10"/>
  <c r="D462" i="10"/>
  <c r="D468" i="10"/>
  <c r="D553" i="10"/>
  <c r="D534" i="10"/>
  <c r="D547" i="10"/>
  <c r="D477" i="10"/>
  <c r="D635" i="10"/>
  <c r="D649" i="10"/>
  <c r="D587" i="10"/>
  <c r="D618" i="10"/>
  <c r="D619" i="10"/>
  <c r="D644" i="10"/>
  <c r="D597" i="10"/>
  <c r="D640" i="10"/>
  <c r="D621" i="10"/>
  <c r="D631" i="10"/>
  <c r="D625" i="10"/>
  <c r="D614" i="10"/>
  <c r="D576" i="10"/>
  <c r="D590" i="10"/>
  <c r="D602" i="10"/>
  <c r="D648" i="10"/>
  <c r="D606" i="10"/>
  <c r="D637" i="10"/>
  <c r="D634" i="10"/>
  <c r="D608" i="10"/>
  <c r="D650" i="10"/>
  <c r="D609" i="10"/>
  <c r="D645" i="10"/>
  <c r="D131" i="10"/>
  <c r="D8" i="10"/>
  <c r="D97" i="10"/>
  <c r="D134" i="10"/>
  <c r="D42" i="10"/>
  <c r="D60" i="10"/>
  <c r="D49" i="10"/>
  <c r="D62" i="10"/>
  <c r="D161" i="10"/>
  <c r="D151" i="10"/>
  <c r="D78" i="10"/>
  <c r="D36" i="10"/>
  <c r="D27" i="10"/>
  <c r="D19" i="10"/>
  <c r="D56" i="10"/>
  <c r="D65" i="10"/>
  <c r="D16" i="10"/>
  <c r="D29" i="10"/>
  <c r="D165" i="10"/>
  <c r="D143" i="10"/>
  <c r="D12" i="10"/>
  <c r="D61" i="10"/>
  <c r="D68" i="10"/>
  <c r="D120" i="10"/>
  <c r="D85" i="10"/>
  <c r="D58" i="10"/>
  <c r="D46" i="10"/>
  <c r="D101" i="10"/>
  <c r="D140" i="10"/>
  <c r="D158" i="10"/>
  <c r="D109" i="10"/>
  <c r="D122" i="10"/>
  <c r="D99" i="10"/>
  <c r="D47" i="10"/>
  <c r="D20" i="10"/>
  <c r="D123" i="10"/>
  <c r="D11" i="10"/>
  <c r="D75" i="10"/>
  <c r="D159" i="10"/>
  <c r="D149" i="10"/>
  <c r="D170" i="10"/>
  <c r="D180" i="10"/>
  <c r="D186" i="10"/>
  <c r="D184" i="10"/>
  <c r="D182" i="10"/>
  <c r="D87" i="10"/>
  <c r="D84" i="10"/>
  <c r="D63" i="10"/>
  <c r="D52" i="10"/>
  <c r="D154" i="10"/>
  <c r="D189" i="10"/>
  <c r="D31" i="10"/>
  <c r="D82" i="10"/>
  <c r="D152" i="10"/>
  <c r="D14" i="10"/>
  <c r="D79" i="10"/>
  <c r="D7" i="10"/>
  <c r="D3" i="10"/>
  <c r="D132" i="10"/>
  <c r="D96" i="10"/>
  <c r="D86" i="10"/>
  <c r="D5" i="10"/>
  <c r="D33" i="10"/>
  <c r="D118" i="10"/>
  <c r="D26" i="10"/>
  <c r="D40" i="10"/>
  <c r="D138" i="10"/>
  <c r="D135" i="10"/>
  <c r="D175" i="10"/>
  <c r="D181" i="10"/>
  <c r="D169" i="10"/>
  <c r="D130" i="10"/>
  <c r="D106" i="10"/>
  <c r="D23" i="10"/>
  <c r="D50" i="10"/>
  <c r="D81" i="10"/>
  <c r="D10" i="10"/>
  <c r="D73" i="10"/>
  <c r="D22" i="10"/>
  <c r="D163" i="10"/>
  <c r="D150" i="10"/>
  <c r="D177" i="10"/>
  <c r="D111" i="10"/>
  <c r="D83" i="10"/>
  <c r="D116" i="10"/>
  <c r="D88" i="10"/>
  <c r="D90" i="10"/>
  <c r="D38" i="10"/>
  <c r="D72" i="10"/>
  <c r="D117" i="10"/>
  <c r="D146" i="10"/>
  <c r="D148" i="10"/>
  <c r="D183" i="10"/>
  <c r="D174" i="10"/>
  <c r="D112" i="10"/>
  <c r="D105" i="10"/>
  <c r="D133" i="10"/>
  <c r="D92" i="10"/>
  <c r="D53" i="10"/>
  <c r="D54" i="10"/>
  <c r="D59" i="10"/>
  <c r="D98" i="10"/>
  <c r="D141" i="10"/>
  <c r="D157" i="10"/>
  <c r="D188" i="10"/>
  <c r="D187" i="10"/>
  <c r="D4" i="10"/>
  <c r="D104" i="10"/>
  <c r="D107" i="10"/>
  <c r="D57" i="10"/>
  <c r="D37" i="10"/>
  <c r="D145" i="10"/>
  <c r="D113" i="10"/>
  <c r="D127" i="10"/>
  <c r="D9" i="10"/>
  <c r="D160" i="10"/>
  <c r="D176" i="10"/>
  <c r="D6" i="10"/>
  <c r="D80" i="10"/>
  <c r="D166" i="10"/>
  <c r="D18" i="10"/>
  <c r="D55" i="10"/>
  <c r="D91" i="10"/>
  <c r="D155" i="10"/>
  <c r="D2" i="10"/>
  <c r="D67" i="10"/>
  <c r="D119" i="10"/>
  <c r="D30" i="10"/>
  <c r="D114" i="10"/>
  <c r="D28" i="10"/>
  <c r="D25" i="10"/>
  <c r="D103" i="10"/>
  <c r="D17" i="10"/>
  <c r="D147" i="10"/>
  <c r="D142" i="10"/>
  <c r="D173" i="10"/>
  <c r="D168" i="10"/>
  <c r="D44" i="10"/>
  <c r="D35" i="10"/>
  <c r="D32" i="10"/>
  <c r="D41" i="10"/>
  <c r="D102" i="10"/>
  <c r="D115" i="10"/>
  <c r="D74" i="10"/>
  <c r="D66" i="10"/>
  <c r="D139" i="10"/>
  <c r="D156" i="10"/>
  <c r="D179" i="10"/>
  <c r="D171" i="10"/>
  <c r="D108" i="10"/>
  <c r="D13" i="10"/>
  <c r="D89" i="10"/>
  <c r="D125" i="10"/>
  <c r="D39" i="10"/>
  <c r="D93" i="10"/>
  <c r="D110" i="10"/>
  <c r="D95" i="10"/>
  <c r="D153" i="10"/>
  <c r="D136" i="10"/>
  <c r="D167" i="10"/>
  <c r="D172" i="10"/>
  <c r="D69" i="10"/>
  <c r="D126" i="10"/>
  <c r="D121" i="10"/>
  <c r="D124" i="10"/>
  <c r="D34" i="10"/>
  <c r="D24" i="10"/>
  <c r="D43" i="10"/>
  <c r="D71" i="10"/>
  <c r="D129" i="10"/>
  <c r="D162" i="10"/>
  <c r="D137" i="10"/>
  <c r="D51" i="10"/>
  <c r="D128" i="10"/>
  <c r="D45" i="10"/>
  <c r="D164" i="10"/>
  <c r="D21" i="10"/>
  <c r="D77" i="10"/>
  <c r="D76" i="10"/>
  <c r="D185" i="10"/>
  <c r="D178" i="10"/>
  <c r="D48" i="10"/>
  <c r="D70" i="10"/>
  <c r="D100" i="10"/>
  <c r="D64" i="10"/>
  <c r="D15" i="10"/>
  <c r="D94" i="10"/>
  <c r="D144" i="10"/>
  <c r="D674" i="3"/>
  <c r="D734" i="3"/>
  <c r="D726" i="3"/>
  <c r="D736" i="3"/>
  <c r="D676" i="3"/>
  <c r="D640" i="3"/>
  <c r="D704" i="3"/>
  <c r="D694" i="3"/>
  <c r="D711" i="3"/>
  <c r="D713" i="3"/>
  <c r="D705" i="3"/>
  <c r="D656" i="3"/>
  <c r="D657" i="3"/>
  <c r="D730" i="3"/>
  <c r="D679" i="3"/>
  <c r="D707" i="3"/>
  <c r="D663" i="3"/>
  <c r="D737" i="3"/>
  <c r="D715" i="3"/>
  <c r="D677" i="3"/>
  <c r="D647" i="3"/>
  <c r="D691" i="3"/>
  <c r="D717" i="3"/>
  <c r="D723" i="3"/>
  <c r="D688" i="3"/>
  <c r="D653" i="3"/>
  <c r="D710" i="3"/>
  <c r="D661" i="3"/>
  <c r="D645" i="3"/>
  <c r="D651" i="3"/>
  <c r="D665" i="3"/>
  <c r="D686" i="3"/>
  <c r="D650" i="3"/>
  <c r="D683" i="3"/>
  <c r="D639" i="3"/>
  <c r="D687" i="3"/>
  <c r="D667" i="3"/>
  <c r="D678" i="3"/>
  <c r="D729" i="3"/>
  <c r="D696" i="3"/>
  <c r="D731" i="3"/>
  <c r="D675" i="3"/>
  <c r="D703" i="3"/>
  <c r="D714" i="3"/>
  <c r="D692" i="3"/>
  <c r="D758" i="3"/>
  <c r="D834" i="3"/>
  <c r="D810" i="3"/>
  <c r="D781" i="3"/>
  <c r="D826" i="3"/>
  <c r="D825" i="3"/>
  <c r="D752" i="3"/>
  <c r="D803" i="3"/>
  <c r="D801" i="3"/>
  <c r="D761" i="3"/>
  <c r="D796" i="3"/>
  <c r="D821" i="3"/>
  <c r="D658" i="3"/>
  <c r="D793" i="3"/>
  <c r="D746" i="3"/>
  <c r="D808" i="3"/>
  <c r="D831" i="3"/>
  <c r="D759" i="3"/>
  <c r="D804" i="3"/>
  <c r="D748" i="3"/>
  <c r="D822" i="3"/>
  <c r="D780" i="3"/>
  <c r="D754" i="3"/>
  <c r="D768" i="3"/>
  <c r="D832" i="3"/>
  <c r="D672" i="3"/>
  <c r="D648" i="3"/>
  <c r="D739" i="3"/>
  <c r="D708" i="3"/>
  <c r="D642" i="3"/>
  <c r="D659" i="3"/>
  <c r="D738" i="3"/>
  <c r="D698" i="3"/>
  <c r="D641" i="3"/>
  <c r="D690" i="3"/>
  <c r="D646" i="3"/>
  <c r="D681" i="3"/>
  <c r="D662" i="3"/>
  <c r="D719" i="3"/>
  <c r="D699" i="3"/>
  <c r="D685" i="3"/>
  <c r="D735" i="3"/>
  <c r="D671" i="3"/>
  <c r="D655" i="3"/>
  <c r="D660" i="3"/>
  <c r="D722" i="3"/>
  <c r="D700" i="3"/>
  <c r="D664" i="3"/>
  <c r="D732" i="3"/>
  <c r="D817" i="3"/>
  <c r="D755" i="3"/>
  <c r="D790" i="3"/>
  <c r="D829" i="3"/>
  <c r="D779" i="3"/>
  <c r="D786" i="3"/>
  <c r="D757" i="3"/>
  <c r="D764" i="3"/>
  <c r="D828" i="3"/>
  <c r="D789" i="3"/>
  <c r="D838" i="3"/>
  <c r="D800" i="3"/>
  <c r="D673" i="3"/>
  <c r="D769" i="3"/>
  <c r="D799" i="3"/>
  <c r="D772" i="3"/>
  <c r="D836" i="3"/>
  <c r="D787" i="3"/>
  <c r="D807" i="3"/>
  <c r="D747" i="3"/>
  <c r="D782" i="3"/>
  <c r="D811" i="3"/>
  <c r="D767" i="3"/>
  <c r="D814" i="3"/>
  <c r="D702" i="3"/>
  <c r="D741" i="3"/>
  <c r="D682" i="3"/>
  <c r="D697" i="3"/>
  <c r="D669" i="3"/>
  <c r="D725" i="3"/>
  <c r="D693" i="3"/>
  <c r="D743" i="3"/>
  <c r="D701" i="3"/>
  <c r="D740" i="3"/>
  <c r="D644" i="3"/>
  <c r="D728" i="3"/>
  <c r="D716" i="3"/>
  <c r="D724" i="3"/>
  <c r="D670" i="3"/>
  <c r="D652" i="3"/>
  <c r="D684" i="3"/>
  <c r="D695" i="3"/>
  <c r="D706" i="3"/>
  <c r="D742" i="3"/>
  <c r="D654" i="3"/>
  <c r="D770" i="3"/>
  <c r="D798" i="3"/>
  <c r="D783" i="3"/>
  <c r="D827" i="3"/>
  <c r="D806" i="3"/>
  <c r="D750" i="3"/>
  <c r="D823" i="3"/>
  <c r="D785" i="3"/>
  <c r="D763" i="3"/>
  <c r="D802" i="3"/>
  <c r="D777" i="3"/>
  <c r="D751" i="3"/>
  <c r="D794" i="3"/>
  <c r="D766" i="3"/>
  <c r="D830" i="3"/>
  <c r="D841" i="3"/>
  <c r="D744" i="3"/>
  <c r="D805" i="3"/>
  <c r="D839" i="3"/>
  <c r="D721" i="3"/>
  <c r="D819" i="3"/>
  <c r="D756" i="3"/>
  <c r="D820" i="3"/>
  <c r="D776" i="3"/>
  <c r="D795" i="3"/>
  <c r="D720" i="3"/>
  <c r="D643" i="3"/>
  <c r="D733" i="3"/>
  <c r="D668" i="3"/>
  <c r="D712" i="3"/>
  <c r="D689" i="3"/>
  <c r="D718" i="3"/>
  <c r="D727" i="3"/>
  <c r="D709" i="3"/>
  <c r="D792" i="3"/>
  <c r="D809" i="3"/>
  <c r="D762" i="3"/>
  <c r="D765" i="3"/>
  <c r="D760" i="3"/>
  <c r="D813" i="3"/>
  <c r="D680" i="3"/>
  <c r="D833" i="3"/>
  <c r="D824" i="3"/>
  <c r="D774" i="3"/>
  <c r="D818" i="3"/>
  <c r="D745" i="3"/>
  <c r="D666" i="3"/>
  <c r="D649" i="3"/>
  <c r="D753" i="3"/>
  <c r="D837" i="3"/>
  <c r="D771" i="3"/>
  <c r="D840" i="3"/>
  <c r="D778" i="3"/>
  <c r="D775" i="3"/>
  <c r="D749" i="3"/>
  <c r="D788" i="3"/>
  <c r="D791" i="3"/>
  <c r="D835" i="3"/>
  <c r="D797" i="3"/>
  <c r="D784" i="3"/>
  <c r="D773" i="3"/>
  <c r="D283" i="3"/>
  <c r="D318" i="3"/>
  <c r="D268" i="3"/>
  <c r="D279" i="3"/>
  <c r="D302" i="3"/>
  <c r="D341" i="3"/>
  <c r="D230" i="3"/>
  <c r="D281" i="3"/>
  <c r="D211" i="3"/>
  <c r="D344" i="3"/>
  <c r="D202" i="3"/>
  <c r="D289" i="3"/>
  <c r="D258" i="3"/>
  <c r="D303" i="3"/>
  <c r="D339" i="3"/>
  <c r="D235" i="3"/>
  <c r="D256" i="3"/>
  <c r="D277" i="3"/>
  <c r="D321" i="3"/>
  <c r="D216" i="3"/>
  <c r="D257" i="3"/>
  <c r="D241" i="3"/>
  <c r="D304" i="3"/>
  <c r="D356" i="3"/>
  <c r="D311" i="3"/>
  <c r="D224" i="3"/>
  <c r="D206" i="3"/>
  <c r="D324" i="3"/>
  <c r="D365" i="3"/>
  <c r="D228" i="3"/>
  <c r="D233" i="3"/>
  <c r="D361" i="3"/>
  <c r="D227" i="3"/>
  <c r="D189" i="3"/>
  <c r="D340" i="3"/>
  <c r="D312" i="3"/>
  <c r="D248" i="3"/>
  <c r="D242" i="3"/>
  <c r="D285" i="3"/>
  <c r="D221" i="3"/>
  <c r="D336" i="3"/>
  <c r="D244" i="3"/>
  <c r="D272" i="3"/>
  <c r="D264" i="3"/>
  <c r="D323" i="3"/>
  <c r="D196" i="3"/>
  <c r="D338" i="3"/>
  <c r="D331" i="3"/>
  <c r="D305" i="3"/>
  <c r="D237" i="3"/>
  <c r="D288" i="3"/>
  <c r="D342" i="3"/>
  <c r="D300" i="3"/>
  <c r="D269" i="3"/>
  <c r="D220" i="3"/>
  <c r="D286" i="3"/>
  <c r="D320" i="3"/>
  <c r="D373" i="3"/>
  <c r="D231" i="3"/>
  <c r="D186" i="3"/>
  <c r="D294" i="3"/>
  <c r="D239" i="3"/>
  <c r="D359" i="3"/>
  <c r="D284" i="3"/>
  <c r="D262" i="3"/>
  <c r="D326" i="3"/>
  <c r="D351" i="3"/>
  <c r="D245" i="3"/>
  <c r="D234" i="3"/>
  <c r="D327" i="3"/>
  <c r="D249" i="3"/>
  <c r="D308" i="3"/>
  <c r="D226" i="3"/>
  <c r="D267" i="3"/>
  <c r="D253" i="3"/>
  <c r="D247" i="3"/>
  <c r="D364" i="3"/>
  <c r="D229" i="3"/>
  <c r="D195" i="3"/>
  <c r="D314" i="3"/>
  <c r="D370" i="3"/>
  <c r="D366" i="3"/>
  <c r="D275" i="3"/>
  <c r="D192" i="3"/>
  <c r="D213" i="3"/>
  <c r="D362" i="3"/>
  <c r="D270" i="3"/>
  <c r="D219" i="3"/>
  <c r="D349" i="3"/>
  <c r="D191" i="3"/>
  <c r="D266" i="3"/>
  <c r="D325" i="3"/>
  <c r="D203" i="3"/>
  <c r="D276" i="3"/>
  <c r="D310" i="3"/>
  <c r="D334" i="3"/>
  <c r="D357" i="3"/>
  <c r="D243" i="3"/>
  <c r="D261" i="3"/>
  <c r="D329" i="3"/>
  <c r="D214" i="3"/>
  <c r="D301" i="3"/>
  <c r="D263" i="3"/>
  <c r="D332" i="3"/>
  <c r="D197" i="3"/>
  <c r="D316" i="3"/>
  <c r="D198" i="3"/>
  <c r="D271" i="3"/>
  <c r="D328" i="3"/>
  <c r="D252" i="3"/>
  <c r="D335" i="3"/>
  <c r="D295" i="3"/>
  <c r="D313" i="3"/>
  <c r="D215" i="3"/>
  <c r="D194" i="3"/>
  <c r="D260" i="3"/>
  <c r="D337" i="3"/>
  <c r="D358" i="3"/>
  <c r="D367" i="3"/>
  <c r="D315" i="3"/>
  <c r="D188" i="3"/>
  <c r="D265" i="3"/>
  <c r="D345" i="3"/>
  <c r="D187" i="3"/>
  <c r="D274" i="3"/>
  <c r="D346" i="3"/>
  <c r="D369" i="3"/>
  <c r="D238" i="3"/>
  <c r="D222" i="3"/>
  <c r="D354" i="3"/>
  <c r="D236" i="3"/>
  <c r="D287" i="3"/>
  <c r="D299" i="3"/>
  <c r="D350" i="3"/>
  <c r="D368" i="3"/>
  <c r="D307" i="3"/>
  <c r="D217" i="3"/>
  <c r="D343" i="3"/>
  <c r="D254" i="3"/>
  <c r="D218" i="3"/>
  <c r="D330" i="3"/>
  <c r="D372" i="3"/>
  <c r="D292" i="3"/>
  <c r="D223" i="3"/>
  <c r="D278" i="3"/>
  <c r="D322" i="3"/>
  <c r="D363" i="3"/>
  <c r="D251" i="3"/>
  <c r="D290" i="3"/>
  <c r="D348" i="3"/>
  <c r="D190" i="3"/>
  <c r="D297" i="3"/>
  <c r="D210" i="3"/>
  <c r="D240" i="3"/>
  <c r="D246" i="3"/>
  <c r="D333" i="3"/>
  <c r="D355" i="3"/>
  <c r="D225" i="3"/>
  <c r="D193" i="3"/>
  <c r="D201" i="3"/>
  <c r="D259" i="3"/>
  <c r="D347" i="3"/>
  <c r="D352" i="3"/>
  <c r="D273" i="3"/>
  <c r="D298" i="3"/>
  <c r="D293" i="3"/>
  <c r="D371" i="3"/>
  <c r="D255" i="3"/>
  <c r="D209" i="3"/>
  <c r="D280" i="3"/>
  <c r="D250" i="3"/>
  <c r="D205" i="3"/>
  <c r="D212" i="3"/>
  <c r="D207" i="3"/>
  <c r="D208" i="3"/>
  <c r="D200" i="3"/>
  <c r="D309" i="3"/>
  <c r="D306" i="3"/>
  <c r="D317" i="3"/>
  <c r="D204" i="3"/>
  <c r="D296" i="3"/>
  <c r="D319" i="3"/>
  <c r="D360" i="3"/>
  <c r="D282" i="3"/>
  <c r="D232" i="3"/>
  <c r="D353" i="3"/>
  <c r="D199" i="3"/>
  <c r="D291" i="3"/>
  <c r="D223" i="10"/>
  <c r="D229" i="10"/>
  <c r="D224" i="10"/>
  <c r="D197" i="10"/>
  <c r="D213" i="10"/>
  <c r="D190" i="10"/>
  <c r="D236" i="10"/>
  <c r="D239" i="10"/>
  <c r="D232" i="10"/>
  <c r="D208" i="10"/>
  <c r="D256" i="10"/>
  <c r="D212" i="10"/>
  <c r="D270" i="10"/>
  <c r="D271" i="10"/>
  <c r="D268" i="10"/>
  <c r="D262" i="10"/>
  <c r="D255" i="10"/>
  <c r="D203" i="10"/>
  <c r="D221" i="10"/>
  <c r="D233" i="10"/>
  <c r="D257" i="10"/>
  <c r="D240" i="10"/>
  <c r="D220" i="10"/>
  <c r="D219" i="10"/>
  <c r="D222" i="10"/>
  <c r="D242" i="10"/>
  <c r="D235" i="10"/>
  <c r="D206" i="10"/>
  <c r="D254" i="10"/>
  <c r="D196" i="10"/>
  <c r="D191" i="10"/>
  <c r="D238" i="10"/>
  <c r="D215" i="10"/>
  <c r="D198" i="10"/>
  <c r="D230" i="10"/>
  <c r="D237" i="10"/>
  <c r="D218" i="10"/>
  <c r="D269" i="10"/>
  <c r="D227" i="10"/>
  <c r="D192" i="10"/>
  <c r="D234" i="10"/>
  <c r="D211" i="10"/>
  <c r="D241" i="10"/>
  <c r="D253" i="10"/>
  <c r="D252" i="10"/>
  <c r="D258" i="10"/>
  <c r="D194" i="10"/>
  <c r="D207" i="10"/>
  <c r="D217" i="10"/>
  <c r="D210" i="10"/>
  <c r="D249" i="10"/>
  <c r="D209" i="10"/>
  <c r="D246" i="10"/>
  <c r="D266" i="10"/>
  <c r="D247" i="10"/>
  <c r="D205" i="10"/>
  <c r="D214" i="10"/>
  <c r="D251" i="10"/>
  <c r="D200" i="10"/>
  <c r="D216" i="10"/>
  <c r="D244" i="10"/>
  <c r="D204" i="10"/>
  <c r="D231" i="10"/>
  <c r="D228" i="10"/>
  <c r="D201" i="10"/>
  <c r="D272" i="10"/>
  <c r="D261" i="10"/>
  <c r="D260" i="10"/>
  <c r="D265" i="10"/>
  <c r="D243" i="10"/>
  <c r="D199" i="10"/>
  <c r="D267" i="10"/>
  <c r="D193" i="10"/>
  <c r="D202" i="10"/>
  <c r="D259" i="10"/>
  <c r="D263" i="10"/>
  <c r="D225" i="10"/>
  <c r="D226" i="10"/>
  <c r="D250" i="10"/>
  <c r="D245" i="10"/>
  <c r="D264" i="10"/>
  <c r="D195" i="10"/>
  <c r="D248" i="10"/>
  <c r="D417" i="3"/>
  <c r="D411" i="3"/>
  <c r="D444" i="3"/>
  <c r="D394" i="3"/>
  <c r="D388" i="3"/>
  <c r="D387" i="3"/>
  <c r="D446" i="3"/>
  <c r="D448" i="3"/>
  <c r="D382" i="3"/>
  <c r="D423" i="3"/>
  <c r="D456" i="3"/>
  <c r="D418" i="3"/>
  <c r="D447" i="3"/>
  <c r="D422" i="3"/>
  <c r="D407" i="3"/>
  <c r="D431" i="3"/>
  <c r="D400" i="3"/>
  <c r="D430" i="3"/>
  <c r="D450" i="3"/>
  <c r="D420" i="3"/>
  <c r="D424" i="3"/>
  <c r="D392" i="3"/>
  <c r="D449" i="3"/>
  <c r="D402" i="3"/>
  <c r="D421" i="3"/>
  <c r="D403" i="3"/>
  <c r="D436" i="3"/>
  <c r="D396" i="3"/>
  <c r="D427" i="3"/>
  <c r="D374" i="3"/>
  <c r="D442" i="3"/>
  <c r="D404" i="3"/>
  <c r="D379" i="3"/>
  <c r="D415" i="3"/>
  <c r="D451" i="3"/>
  <c r="D385" i="3"/>
  <c r="D445" i="3"/>
  <c r="D412" i="3"/>
  <c r="D405" i="3"/>
  <c r="D455" i="3"/>
  <c r="D393" i="3"/>
  <c r="D406" i="3"/>
  <c r="D408" i="3"/>
  <c r="D413" i="3"/>
  <c r="D416" i="3"/>
  <c r="D435" i="3"/>
  <c r="D439" i="3"/>
  <c r="D397" i="3"/>
  <c r="D452" i="3"/>
  <c r="D429" i="3"/>
  <c r="D438" i="3"/>
  <c r="D426" i="3"/>
  <c r="D381" i="3"/>
  <c r="D398" i="3"/>
  <c r="D391" i="3"/>
  <c r="D409" i="3"/>
  <c r="D419" i="3"/>
  <c r="D399" i="3"/>
  <c r="D454" i="3"/>
  <c r="D389" i="3"/>
  <c r="D377" i="3"/>
  <c r="D410" i="3"/>
  <c r="D441" i="3"/>
  <c r="D384" i="3"/>
  <c r="D443" i="3"/>
  <c r="D378" i="3"/>
  <c r="D380" i="3"/>
  <c r="D453" i="3"/>
  <c r="D440" i="3"/>
  <c r="D390" i="3"/>
  <c r="D401" i="3"/>
  <c r="D414" i="3"/>
  <c r="D395" i="3"/>
  <c r="D386" i="3"/>
  <c r="D383" i="3"/>
  <c r="D425" i="3"/>
  <c r="D376" i="3"/>
  <c r="D375" i="3"/>
  <c r="D428" i="3"/>
  <c r="D432" i="3"/>
  <c r="D434" i="3"/>
  <c r="D437" i="3"/>
  <c r="D433" i="3"/>
  <c r="D298" i="10"/>
  <c r="D273" i="10"/>
  <c r="D297" i="10"/>
  <c r="D358" i="10"/>
  <c r="D331" i="10"/>
  <c r="D356" i="10"/>
  <c r="D329" i="10"/>
  <c r="D304" i="10"/>
  <c r="D281" i="10"/>
  <c r="D285" i="10"/>
  <c r="D395" i="10"/>
  <c r="D344" i="10"/>
  <c r="D332" i="10"/>
  <c r="D336" i="10"/>
  <c r="D307" i="10"/>
  <c r="D305" i="10"/>
  <c r="D317" i="10"/>
  <c r="D274" i="10"/>
  <c r="D351" i="10"/>
  <c r="D394" i="10"/>
  <c r="D352" i="10"/>
  <c r="D342" i="10"/>
  <c r="D284" i="10"/>
  <c r="D275" i="10"/>
  <c r="D316" i="10"/>
  <c r="D355" i="10"/>
  <c r="D385" i="10"/>
  <c r="D303" i="10"/>
  <c r="D300" i="10"/>
  <c r="D279" i="10"/>
  <c r="D368" i="10"/>
  <c r="D367" i="10"/>
  <c r="D362" i="10"/>
  <c r="D392" i="10"/>
  <c r="D283" i="10"/>
  <c r="D289" i="10"/>
  <c r="D291" i="10"/>
  <c r="D377" i="10"/>
  <c r="D363" i="10"/>
  <c r="D365" i="10"/>
  <c r="D334" i="10"/>
  <c r="D315" i="10"/>
  <c r="D278" i="10"/>
  <c r="D299" i="10"/>
  <c r="D379" i="10"/>
  <c r="D378" i="10"/>
  <c r="D322" i="10"/>
  <c r="D371" i="10"/>
  <c r="D364" i="10"/>
  <c r="D280" i="10"/>
  <c r="D311" i="10"/>
  <c r="D357" i="10"/>
  <c r="D382" i="10"/>
  <c r="D369" i="10"/>
  <c r="D310" i="10"/>
  <c r="D314" i="10"/>
  <c r="D286" i="10"/>
  <c r="D390" i="10"/>
  <c r="D386" i="10"/>
  <c r="D321" i="10"/>
  <c r="D389" i="10"/>
  <c r="D347" i="10"/>
  <c r="D306" i="10"/>
  <c r="D308" i="10"/>
  <c r="D287" i="10"/>
  <c r="D360" i="10"/>
  <c r="D354" i="10"/>
  <c r="D366" i="10"/>
  <c r="D381" i="10"/>
  <c r="D294" i="10"/>
  <c r="D296" i="10"/>
  <c r="D293" i="10"/>
  <c r="D374" i="10"/>
  <c r="D343" i="10"/>
  <c r="D325" i="10"/>
  <c r="D330" i="10"/>
  <c r="D318" i="10"/>
  <c r="D319" i="10"/>
  <c r="D282" i="10"/>
  <c r="D359" i="10"/>
  <c r="D333" i="10"/>
  <c r="D328" i="10"/>
  <c r="D320" i="10"/>
  <c r="D277" i="10"/>
  <c r="D309" i="10"/>
  <c r="D388" i="10"/>
  <c r="D376" i="10"/>
  <c r="D361" i="10"/>
  <c r="D340" i="10"/>
  <c r="D312" i="10"/>
  <c r="D288" i="10"/>
  <c r="D290" i="10"/>
  <c r="D373" i="10"/>
  <c r="D345" i="10"/>
  <c r="D349" i="10"/>
  <c r="D384" i="10"/>
  <c r="D339" i="10"/>
  <c r="D292" i="10"/>
  <c r="D276" i="10"/>
  <c r="D313" i="10"/>
  <c r="D383" i="10"/>
  <c r="D338" i="10"/>
  <c r="D341" i="10"/>
  <c r="D348" i="10"/>
  <c r="D295" i="10"/>
  <c r="D302" i="10"/>
  <c r="D301" i="10"/>
  <c r="D387" i="10"/>
  <c r="D335" i="10"/>
  <c r="D391" i="10"/>
  <c r="D337" i="10"/>
  <c r="D327" i="10"/>
  <c r="D424" i="10"/>
  <c r="D399" i="10"/>
  <c r="D409" i="10"/>
  <c r="D411" i="10"/>
  <c r="D432" i="10"/>
  <c r="D426" i="10"/>
  <c r="D436" i="10"/>
  <c r="D439" i="10"/>
  <c r="D440" i="10"/>
  <c r="D417" i="10"/>
  <c r="D350" i="10"/>
  <c r="D429" i="10"/>
  <c r="D408" i="10"/>
  <c r="D396" i="10"/>
  <c r="D416" i="10"/>
  <c r="D323" i="10"/>
  <c r="D407" i="10"/>
  <c r="D413" i="10"/>
  <c r="D324" i="10"/>
  <c r="D326" i="10"/>
  <c r="D435" i="10"/>
  <c r="D428" i="10"/>
  <c r="D401" i="10"/>
  <c r="D449" i="10"/>
  <c r="D422" i="10"/>
  <c r="D427" i="10"/>
  <c r="D346" i="10"/>
  <c r="D445" i="10"/>
  <c r="D441" i="10"/>
  <c r="D453" i="10"/>
  <c r="D437" i="10"/>
  <c r="D434" i="10"/>
  <c r="D372" i="10"/>
  <c r="D418" i="10"/>
  <c r="D400" i="10"/>
  <c r="D414" i="10"/>
  <c r="D370" i="10"/>
  <c r="D380" i="10"/>
  <c r="D450" i="10"/>
  <c r="D419" i="10"/>
  <c r="D410" i="10"/>
  <c r="D397" i="10"/>
  <c r="D423" i="10"/>
  <c r="D451" i="10"/>
  <c r="D425" i="10"/>
  <c r="D448" i="10"/>
  <c r="D452" i="10"/>
  <c r="D430" i="10"/>
  <c r="D444" i="10"/>
  <c r="D420" i="10"/>
  <c r="D454" i="10"/>
  <c r="D398" i="10"/>
  <c r="D433" i="10"/>
  <c r="D412" i="10"/>
  <c r="D415" i="10"/>
  <c r="D438" i="10"/>
  <c r="D353" i="10"/>
  <c r="D393" i="10"/>
  <c r="D447" i="10"/>
  <c r="D421" i="10"/>
  <c r="D404" i="10"/>
  <c r="D405" i="10"/>
  <c r="D375" i="10"/>
  <c r="D446" i="10"/>
  <c r="D431" i="10"/>
  <c r="D402" i="10"/>
  <c r="D403" i="10"/>
  <c r="D442" i="10"/>
  <c r="D406" i="10"/>
  <c r="D443" i="10"/>
  <c r="D570" i="3"/>
  <c r="D486" i="3"/>
  <c r="D587" i="3"/>
  <c r="D505" i="3"/>
  <c r="D489" i="3"/>
  <c r="D469" i="3"/>
  <c r="D588" i="3"/>
  <c r="D504" i="3"/>
  <c r="D539" i="3"/>
  <c r="D502" i="3"/>
  <c r="D495" i="3"/>
  <c r="D479" i="3"/>
  <c r="D473" i="3"/>
  <c r="D499" i="3"/>
  <c r="D607" i="3"/>
  <c r="D501" i="3"/>
  <c r="D603" i="3"/>
  <c r="D619" i="3"/>
  <c r="D605" i="3"/>
  <c r="D467" i="3"/>
  <c r="D614" i="3"/>
  <c r="D464" i="3"/>
  <c r="D560" i="3"/>
  <c r="D576" i="3"/>
  <c r="D490" i="3"/>
  <c r="D465" i="3"/>
  <c r="D581" i="3"/>
  <c r="D515" i="3"/>
  <c r="D613" i="3"/>
  <c r="D457" i="3"/>
  <c r="D592" i="3"/>
  <c r="D606" i="3"/>
  <c r="D563" i="3"/>
  <c r="D618" i="3"/>
  <c r="D543" i="3"/>
  <c r="D596" i="3"/>
  <c r="D567" i="3"/>
  <c r="D458" i="3"/>
  <c r="D558" i="3"/>
  <c r="D509" i="3"/>
  <c r="D531" i="3"/>
  <c r="D548" i="3"/>
  <c r="D542" i="3"/>
  <c r="D565" i="3"/>
  <c r="D516" i="3"/>
  <c r="D521" i="3"/>
  <c r="D593" i="3"/>
  <c r="D625" i="3"/>
  <c r="D549" i="3"/>
  <c r="D535" i="3"/>
  <c r="D559" i="3"/>
  <c r="D519" i="3"/>
  <c r="D553" i="3"/>
  <c r="D604" i="3"/>
  <c r="D532" i="3"/>
  <c r="D541" i="3"/>
  <c r="D471" i="3"/>
  <c r="D577" i="3"/>
  <c r="D494" i="3"/>
  <c r="D572" i="3"/>
  <c r="D564" i="3"/>
  <c r="D524" i="3"/>
  <c r="D527" i="3"/>
  <c r="D488" i="3"/>
  <c r="D575" i="3"/>
  <c r="D529" i="3"/>
  <c r="D594" i="3"/>
  <c r="D482" i="3"/>
  <c r="D477" i="3"/>
  <c r="D507" i="3"/>
  <c r="D569" i="3"/>
  <c r="D583" i="3"/>
  <c r="D544" i="3"/>
  <c r="D526" i="3"/>
  <c r="D460" i="3"/>
  <c r="D636" i="3"/>
  <c r="D573" i="3"/>
  <c r="D540" i="3"/>
  <c r="D617" i="3"/>
  <c r="D517" i="3"/>
  <c r="D595" i="3"/>
  <c r="D510" i="3"/>
  <c r="D484" i="3"/>
  <c r="D520" i="3"/>
  <c r="D508" i="3"/>
  <c r="D616" i="3"/>
  <c r="D600" i="3"/>
  <c r="D638" i="3"/>
  <c r="D538" i="3"/>
  <c r="D584" i="3"/>
  <c r="D635" i="3"/>
  <c r="D472" i="3"/>
  <c r="D623" i="3"/>
  <c r="D626" i="3"/>
  <c r="D634" i="3"/>
  <c r="D580" i="3"/>
  <c r="D627" i="3"/>
  <c r="D493" i="3"/>
  <c r="D568" i="3"/>
  <c r="D475" i="3"/>
  <c r="D608" i="3"/>
  <c r="D513" i="3"/>
  <c r="D628" i="3"/>
  <c r="D518" i="3"/>
  <c r="D536" i="3"/>
  <c r="D480" i="3"/>
  <c r="D582" i="3"/>
  <c r="D483" i="3"/>
  <c r="D630" i="3"/>
  <c r="D602" i="3"/>
  <c r="D534" i="3"/>
  <c r="D514" i="3"/>
  <c r="D632" i="3"/>
  <c r="D612" i="3"/>
  <c r="D562" i="3"/>
  <c r="D511" i="3"/>
  <c r="D566" i="3"/>
  <c r="D571" i="3"/>
  <c r="D629" i="3"/>
  <c r="D589" i="3"/>
  <c r="D485" i="3"/>
  <c r="D591" i="3"/>
  <c r="D481" i="3"/>
  <c r="D574" i="3"/>
  <c r="D492" i="3"/>
  <c r="D622" i="3"/>
  <c r="D503" i="3"/>
  <c r="D557" i="3"/>
  <c r="D470" i="3"/>
  <c r="D491" i="3"/>
  <c r="D620" i="3"/>
  <c r="D631" i="3"/>
  <c r="D550" i="3"/>
  <c r="D466" i="3"/>
  <c r="D609" i="3"/>
  <c r="D601" i="3"/>
  <c r="D461" i="3"/>
  <c r="D579" i="3"/>
  <c r="D500" i="3"/>
  <c r="D598" i="3"/>
  <c r="D476" i="3"/>
  <c r="D599" i="3"/>
  <c r="D522" i="3"/>
  <c r="D547" i="3"/>
  <c r="D478" i="3"/>
  <c r="D525" i="3"/>
  <c r="D459" i="3"/>
  <c r="D597" i="3"/>
  <c r="D530" i="3"/>
  <c r="D585" i="3"/>
  <c r="D555" i="3"/>
  <c r="D468" i="3"/>
  <c r="D621" i="3"/>
  <c r="D512" i="3"/>
  <c r="D561" i="3"/>
  <c r="D590" i="3"/>
  <c r="D624" i="3"/>
  <c r="D533" i="3"/>
  <c r="D474" i="3"/>
  <c r="D586" i="3"/>
  <c r="D611" i="3"/>
  <c r="D551" i="3"/>
  <c r="D554" i="3"/>
  <c r="D496" i="3"/>
  <c r="D463" i="3"/>
  <c r="D633" i="3"/>
  <c r="D523" i="3"/>
  <c r="D552" i="3"/>
  <c r="D546" i="3"/>
  <c r="D528" i="3"/>
  <c r="D537" i="3"/>
  <c r="D545" i="3"/>
  <c r="D556" i="3"/>
  <c r="D462" i="3"/>
  <c r="D637" i="3"/>
  <c r="D615" i="3"/>
  <c r="D497" i="3"/>
  <c r="D498" i="3"/>
  <c r="D610" i="3"/>
  <c r="D578" i="3"/>
  <c r="D506" i="3"/>
  <c r="D487" i="3"/>
  <c r="H451" i="11" l="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G326" i="9"/>
  <c r="E348" i="9"/>
  <c r="C390" i="9"/>
  <c r="G376" i="9"/>
  <c r="C374" i="9"/>
  <c r="C358" i="9"/>
  <c r="E346" i="11"/>
  <c r="E334" i="11"/>
  <c r="H287" i="11"/>
  <c r="F405" i="11"/>
  <c r="F279" i="11"/>
  <c r="C382" i="9"/>
  <c r="C366" i="9"/>
  <c r="E310" i="9"/>
  <c r="D389" i="9"/>
  <c r="D357" i="9"/>
  <c r="I570" i="5"/>
  <c r="F570" i="5"/>
  <c r="G550" i="5"/>
  <c r="I550" i="5"/>
  <c r="N593" i="4"/>
  <c r="R593" i="4" s="1"/>
  <c r="T545" i="4"/>
  <c r="P539" i="4"/>
  <c r="N573" i="4"/>
  <c r="R573" i="4" s="1"/>
  <c r="P573" i="4"/>
  <c r="P545" i="4"/>
  <c r="I544" i="5"/>
  <c r="E536" i="5"/>
  <c r="N529" i="4"/>
  <c r="R529" i="4" s="1"/>
  <c r="Q558" i="4"/>
  <c r="Q592" i="4"/>
  <c r="P509" i="4"/>
  <c r="P581" i="4"/>
  <c r="N576" i="4"/>
  <c r="R576" i="4" s="1"/>
  <c r="N572" i="4"/>
  <c r="S572" i="4" s="1"/>
  <c r="P567" i="4"/>
  <c r="P563" i="4"/>
  <c r="P560" i="4"/>
  <c r="N559" i="4"/>
  <c r="R559" i="4" s="1"/>
  <c r="P566" i="4"/>
  <c r="N638" i="4"/>
  <c r="R638" i="4" s="1"/>
  <c r="N634" i="4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G237" i="9"/>
  <c r="C233" i="9"/>
  <c r="E233" i="9" s="1"/>
  <c r="E255" i="9"/>
  <c r="F255" i="11"/>
  <c r="H198" i="11"/>
  <c r="N417" i="4"/>
  <c r="C11" i="9"/>
  <c r="H182" i="11"/>
  <c r="H174" i="11"/>
  <c r="F172" i="11"/>
  <c r="P455" i="4"/>
  <c r="N455" i="4"/>
  <c r="P463" i="4"/>
  <c r="S463" i="4" s="1"/>
  <c r="U463" i="4" s="1"/>
  <c r="Q378" i="4"/>
  <c r="Q597" i="4"/>
  <c r="T597" i="4" s="1"/>
  <c r="P630" i="4"/>
  <c r="Q636" i="4"/>
  <c r="N636" i="4"/>
  <c r="P631" i="4"/>
  <c r="Q601" i="4"/>
  <c r="N631" i="4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S517" i="4"/>
  <c r="P583" i="4"/>
  <c r="Q635" i="4"/>
  <c r="P636" i="4"/>
  <c r="S636" i="4" s="1"/>
  <c r="P662" i="4"/>
  <c r="N770" i="4"/>
  <c r="N652" i="4"/>
  <c r="R652" i="4" s="1"/>
  <c r="N802" i="4"/>
  <c r="N503" i="4"/>
  <c r="R503" i="4" s="1"/>
  <c r="N782" i="4"/>
  <c r="R782" i="4" s="1"/>
  <c r="P465" i="4"/>
  <c r="P459" i="4"/>
  <c r="P457" i="4"/>
  <c r="P437" i="4"/>
  <c r="S437" i="4" s="1"/>
  <c r="U437" i="4" s="1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C299" i="9"/>
  <c r="C293" i="9"/>
  <c r="C289" i="9"/>
  <c r="C287" i="9"/>
  <c r="E287" i="9" s="1"/>
  <c r="C283" i="9"/>
  <c r="C279" i="9"/>
  <c r="C275" i="9"/>
  <c r="E275" i="9" s="1"/>
  <c r="C269" i="9"/>
  <c r="C265" i="9"/>
  <c r="G265" i="9" s="1"/>
  <c r="C263" i="9"/>
  <c r="E263" i="9" s="1"/>
  <c r="C259" i="9"/>
  <c r="C245" i="9"/>
  <c r="E379" i="9"/>
  <c r="G386" i="9"/>
  <c r="C352" i="9"/>
  <c r="E352" i="9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E392" i="9"/>
  <c r="C376" i="9"/>
  <c r="D376" i="9" s="1"/>
  <c r="C360" i="9"/>
  <c r="D360" i="9" s="1"/>
  <c r="E360" i="9"/>
  <c r="C355" i="9"/>
  <c r="D355" i="9" s="1"/>
  <c r="F654" i="11"/>
  <c r="E654" i="11"/>
  <c r="E649" i="11"/>
  <c r="F649" i="11"/>
  <c r="H649" i="11"/>
  <c r="J589" i="11"/>
  <c r="E395" i="9"/>
  <c r="E363" i="9"/>
  <c r="G394" i="9"/>
  <c r="G362" i="9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E384" i="9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C227" i="9"/>
  <c r="C215" i="9"/>
  <c r="E215" i="9" s="1"/>
  <c r="C209" i="9"/>
  <c r="C141" i="9"/>
  <c r="G141" i="9" s="1"/>
  <c r="E390" i="9"/>
  <c r="E382" i="9"/>
  <c r="E374" i="9"/>
  <c r="E358" i="9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H605" i="11"/>
  <c r="H626" i="11"/>
  <c r="F563" i="11"/>
  <c r="J563" i="11" s="1"/>
  <c r="I575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C354" i="9"/>
  <c r="H635" i="11"/>
  <c r="F594" i="11"/>
  <c r="I594" i="11" s="1"/>
  <c r="I217" i="1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I372" i="11" s="1"/>
  <c r="H372" i="11"/>
  <c r="F364" i="11"/>
  <c r="H364" i="11"/>
  <c r="F356" i="11"/>
  <c r="H356" i="11"/>
  <c r="H654" i="11"/>
  <c r="I654" i="11" s="1"/>
  <c r="E647" i="11"/>
  <c r="E638" i="11"/>
  <c r="F634" i="11"/>
  <c r="I634" i="11" s="1"/>
  <c r="I626" i="11"/>
  <c r="H625" i="11"/>
  <c r="F622" i="11"/>
  <c r="J594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R661" i="4"/>
  <c r="S661" i="4"/>
  <c r="N665" i="4"/>
  <c r="R665" i="4" s="1"/>
  <c r="N583" i="4"/>
  <c r="R583" i="4" s="1"/>
  <c r="Q784" i="4"/>
  <c r="Q770" i="4"/>
  <c r="P503" i="4"/>
  <c r="S503" i="4" s="1"/>
  <c r="N781" i="4"/>
  <c r="R781" i="4" s="1"/>
  <c r="S732" i="4"/>
  <c r="P578" i="4"/>
  <c r="N646" i="4"/>
  <c r="R646" i="4" s="1"/>
  <c r="Q742" i="4"/>
  <c r="P729" i="4"/>
  <c r="P603" i="4"/>
  <c r="S603" i="4" s="1"/>
  <c r="P601" i="4"/>
  <c r="Q599" i="4"/>
  <c r="N579" i="4"/>
  <c r="R579" i="4" s="1"/>
  <c r="P792" i="4"/>
  <c r="N519" i="4"/>
  <c r="R519" i="4" s="1"/>
  <c r="S837" i="4"/>
  <c r="P770" i="4"/>
  <c r="S770" i="4" s="1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T601" i="4"/>
  <c r="Q574" i="4"/>
  <c r="P726" i="4"/>
  <c r="N798" i="4"/>
  <c r="R798" i="4" s="1"/>
  <c r="N641" i="4"/>
  <c r="R641" i="4" s="1"/>
  <c r="H618" i="11"/>
  <c r="E618" i="11"/>
  <c r="F618" i="11"/>
  <c r="I617" i="11"/>
  <c r="J617" i="11"/>
  <c r="J612" i="11"/>
  <c r="L612" i="11" s="1"/>
  <c r="N612" i="11" s="1"/>
  <c r="I612" i="11"/>
  <c r="J609" i="11"/>
  <c r="I609" i="11"/>
  <c r="F601" i="11"/>
  <c r="E601" i="11"/>
  <c r="H601" i="11"/>
  <c r="H591" i="11"/>
  <c r="E591" i="11"/>
  <c r="F591" i="11"/>
  <c r="H579" i="11"/>
  <c r="E579" i="11"/>
  <c r="F579" i="11"/>
  <c r="J579" i="11" s="1"/>
  <c r="F569" i="11"/>
  <c r="E569" i="11"/>
  <c r="H569" i="11"/>
  <c r="I564" i="11"/>
  <c r="I652" i="11"/>
  <c r="J652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I607" i="11" s="1"/>
  <c r="F597" i="11"/>
  <c r="E597" i="11"/>
  <c r="H597" i="11"/>
  <c r="E584" i="11"/>
  <c r="F584" i="11"/>
  <c r="H584" i="11"/>
  <c r="I581" i="11"/>
  <c r="J581" i="11"/>
  <c r="K581" i="11" s="1"/>
  <c r="M581" i="11" s="1"/>
  <c r="F573" i="11"/>
  <c r="E573" i="11"/>
  <c r="H573" i="11"/>
  <c r="E560" i="11"/>
  <c r="F560" i="11"/>
  <c r="H560" i="11"/>
  <c r="J626" i="11"/>
  <c r="J634" i="11"/>
  <c r="L634" i="11" s="1"/>
  <c r="N634" i="11" s="1"/>
  <c r="I616" i="11"/>
  <c r="J628" i="11"/>
  <c r="I593" i="11"/>
  <c r="I613" i="11"/>
  <c r="J585" i="11"/>
  <c r="J564" i="11"/>
  <c r="K564" i="11" s="1"/>
  <c r="M564" i="11" s="1"/>
  <c r="H565" i="11"/>
  <c r="J565" i="11" s="1"/>
  <c r="H587" i="11"/>
  <c r="I587" i="11" s="1"/>
  <c r="H595" i="11"/>
  <c r="H599" i="11"/>
  <c r="I599" i="11" s="1"/>
  <c r="H603" i="11"/>
  <c r="H611" i="11"/>
  <c r="J611" i="11" s="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J578" i="11" s="1"/>
  <c r="E581" i="11"/>
  <c r="F595" i="11"/>
  <c r="J595" i="11" s="1"/>
  <c r="H608" i="11"/>
  <c r="I608" i="11" s="1"/>
  <c r="F615" i="11"/>
  <c r="I615" i="11" s="1"/>
  <c r="E617" i="11"/>
  <c r="F619" i="11"/>
  <c r="H624" i="11"/>
  <c r="I624" i="11" s="1"/>
  <c r="F647" i="11"/>
  <c r="F651" i="11"/>
  <c r="I651" i="11" s="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J725" i="8"/>
  <c r="K725" i="8"/>
  <c r="K806" i="8"/>
  <c r="J806" i="8"/>
  <c r="J711" i="8"/>
  <c r="K711" i="8"/>
  <c r="K808" i="8"/>
  <c r="J808" i="8"/>
  <c r="J677" i="8"/>
  <c r="K677" i="8"/>
  <c r="J769" i="8"/>
  <c r="K769" i="8"/>
  <c r="J741" i="8"/>
  <c r="K741" i="8"/>
  <c r="K776" i="8"/>
  <c r="J776" i="8"/>
  <c r="J763" i="8"/>
  <c r="K763" i="8"/>
  <c r="K797" i="8"/>
  <c r="J797" i="8"/>
  <c r="J702" i="8"/>
  <c r="K702" i="8"/>
  <c r="J658" i="8"/>
  <c r="K658" i="8"/>
  <c r="J684" i="8"/>
  <c r="K684" i="8"/>
  <c r="J739" i="8"/>
  <c r="K739" i="8"/>
  <c r="J695" i="8"/>
  <c r="K695" i="8"/>
  <c r="J718" i="8"/>
  <c r="K718" i="8"/>
  <c r="J716" i="8"/>
  <c r="K716" i="8"/>
  <c r="K781" i="8"/>
  <c r="J781" i="8"/>
  <c r="J760" i="8"/>
  <c r="K760" i="8"/>
  <c r="K785" i="8"/>
  <c r="J785" i="8"/>
  <c r="J700" i="8"/>
  <c r="K700" i="8"/>
  <c r="K791" i="8"/>
  <c r="J791" i="8"/>
  <c r="J697" i="8"/>
  <c r="K697" i="8"/>
  <c r="J743" i="8"/>
  <c r="K743" i="8"/>
  <c r="J714" i="8"/>
  <c r="K714" i="8"/>
  <c r="J698" i="8"/>
  <c r="K698" i="8"/>
  <c r="J674" i="8"/>
  <c r="K674" i="8"/>
  <c r="J742" i="8"/>
  <c r="K742" i="8"/>
  <c r="J680" i="8"/>
  <c r="K680" i="8"/>
  <c r="K803" i="8"/>
  <c r="J803" i="8"/>
  <c r="K780" i="8"/>
  <c r="J780" i="8"/>
  <c r="J750" i="8"/>
  <c r="K750" i="8"/>
  <c r="J703" i="8"/>
  <c r="K703" i="8"/>
  <c r="K810" i="8"/>
  <c r="J810" i="8"/>
  <c r="J719" i="8"/>
  <c r="K719" i="8"/>
  <c r="J685" i="8"/>
  <c r="K685" i="8"/>
  <c r="J659" i="8"/>
  <c r="K659" i="8"/>
  <c r="J732" i="8"/>
  <c r="K732" i="8"/>
  <c r="J737" i="8"/>
  <c r="K737" i="8"/>
  <c r="J726" i="8"/>
  <c r="K726" i="8"/>
  <c r="J709" i="8"/>
  <c r="K709" i="8"/>
  <c r="K816" i="8"/>
  <c r="J816" i="8"/>
  <c r="K817" i="8"/>
  <c r="J817" i="8"/>
  <c r="J754" i="8"/>
  <c r="K754" i="8"/>
  <c r="K813" i="8"/>
  <c r="J813" i="8"/>
  <c r="J664" i="8"/>
  <c r="K664" i="8"/>
  <c r="K815" i="8"/>
  <c r="J815" i="8"/>
  <c r="J772" i="8"/>
  <c r="K772" i="8"/>
  <c r="J768" i="8"/>
  <c r="K768" i="8"/>
  <c r="J746" i="8"/>
  <c r="K746" i="8"/>
  <c r="J759" i="8"/>
  <c r="K759" i="8"/>
  <c r="K789" i="8"/>
  <c r="J789" i="8"/>
  <c r="K787" i="8"/>
  <c r="J787" i="8"/>
  <c r="J662" i="8"/>
  <c r="K662" i="8"/>
  <c r="K812" i="8"/>
  <c r="J812" i="8"/>
  <c r="K788" i="8"/>
  <c r="J788" i="8"/>
  <c r="J720" i="8"/>
  <c r="K720" i="8"/>
  <c r="J755" i="8"/>
  <c r="K755" i="8"/>
  <c r="J657" i="8"/>
  <c r="K657" i="8"/>
  <c r="J686" i="8"/>
  <c r="K686" i="8"/>
  <c r="J733" i="8"/>
  <c r="K733" i="8"/>
  <c r="J678" i="8"/>
  <c r="K678" i="8"/>
  <c r="J762" i="8"/>
  <c r="K762" i="8"/>
  <c r="K807" i="8"/>
  <c r="J807" i="8"/>
  <c r="J764" i="8"/>
  <c r="K764" i="8"/>
  <c r="J671" i="8"/>
  <c r="K671" i="8"/>
  <c r="J707" i="8"/>
  <c r="K707" i="8"/>
  <c r="K805" i="8"/>
  <c r="J805" i="8"/>
  <c r="J751" i="8"/>
  <c r="K751" i="8"/>
  <c r="J721" i="8"/>
  <c r="K721" i="8"/>
  <c r="J745" i="8"/>
  <c r="K745" i="8"/>
  <c r="K801" i="8"/>
  <c r="J801" i="8"/>
  <c r="K779" i="8"/>
  <c r="J779" i="8"/>
  <c r="J656" i="8"/>
  <c r="K656" i="8"/>
  <c r="K782" i="8"/>
  <c r="J782" i="8"/>
  <c r="J713" i="8"/>
  <c r="K713" i="8"/>
  <c r="J687" i="8"/>
  <c r="K687" i="8"/>
  <c r="J738" i="8"/>
  <c r="K738" i="8"/>
  <c r="J715" i="8"/>
  <c r="K715" i="8"/>
  <c r="K799" i="8"/>
  <c r="J799" i="8"/>
  <c r="J749" i="8"/>
  <c r="K749" i="8"/>
  <c r="K793" i="8"/>
  <c r="J793" i="8"/>
  <c r="J766" i="8"/>
  <c r="K766" i="8"/>
  <c r="J729" i="8"/>
  <c r="K729" i="8"/>
  <c r="J693" i="8"/>
  <c r="K693" i="8"/>
  <c r="K783" i="8"/>
  <c r="J783" i="8"/>
  <c r="J690" i="8"/>
  <c r="K690" i="8"/>
  <c r="J682" i="8"/>
  <c r="K682" i="8"/>
  <c r="J669" i="8"/>
  <c r="K669" i="8"/>
  <c r="J717" i="8"/>
  <c r="K717" i="8"/>
  <c r="J701" i="8"/>
  <c r="K701" i="8"/>
  <c r="J735" i="8"/>
  <c r="K735" i="8"/>
  <c r="J660" i="8"/>
  <c r="K660" i="8"/>
  <c r="K792" i="8"/>
  <c r="J792" i="8"/>
  <c r="K804" i="8"/>
  <c r="J804" i="8"/>
  <c r="K800" i="8"/>
  <c r="J800" i="8"/>
  <c r="J666" i="8"/>
  <c r="K666" i="8"/>
  <c r="J665" i="8"/>
  <c r="K665" i="8"/>
  <c r="J761" i="8"/>
  <c r="K761" i="8"/>
  <c r="K784" i="8"/>
  <c r="J784" i="8"/>
  <c r="K798" i="8"/>
  <c r="J798" i="8"/>
  <c r="J696" i="8"/>
  <c r="K696" i="8"/>
  <c r="J727" i="8"/>
  <c r="K727" i="8"/>
  <c r="J771" i="8"/>
  <c r="K771" i="8"/>
  <c r="K809" i="8"/>
  <c r="J809" i="8"/>
  <c r="K794" i="8"/>
  <c r="J794" i="8"/>
  <c r="K818" i="8"/>
  <c r="J818" i="8"/>
  <c r="J706" i="8"/>
  <c r="K706" i="8"/>
  <c r="J731" i="8"/>
  <c r="K731" i="8"/>
  <c r="J661" i="8"/>
  <c r="K661" i="8"/>
  <c r="K777" i="8"/>
  <c r="J777" i="8"/>
  <c r="K802" i="8"/>
  <c r="J802" i="8"/>
  <c r="J673" i="8"/>
  <c r="K673" i="8"/>
  <c r="J723" i="8"/>
  <c r="K723" i="8"/>
  <c r="J691" i="8"/>
  <c r="K691" i="8"/>
  <c r="J670" i="8"/>
  <c r="K670" i="8"/>
  <c r="J692" i="8"/>
  <c r="K692" i="8"/>
  <c r="K786" i="8"/>
  <c r="J786" i="8"/>
  <c r="K790" i="8"/>
  <c r="J790" i="8"/>
  <c r="J734" i="8"/>
  <c r="K734" i="8"/>
  <c r="J699" i="8"/>
  <c r="K699" i="8"/>
  <c r="J681" i="8"/>
  <c r="K681" i="8"/>
  <c r="J676" i="8"/>
  <c r="K676" i="8"/>
  <c r="J672" i="8"/>
  <c r="K672" i="8"/>
  <c r="J757" i="8"/>
  <c r="K757" i="8"/>
  <c r="J667" i="8"/>
  <c r="K667" i="8"/>
  <c r="J758" i="8"/>
  <c r="K758" i="8"/>
  <c r="J689" i="8"/>
  <c r="K689" i="8"/>
  <c r="J728" i="8"/>
  <c r="K728" i="8"/>
  <c r="J694" i="8"/>
  <c r="K694" i="8"/>
  <c r="J663" i="8"/>
  <c r="K663" i="8"/>
  <c r="K774" i="8"/>
  <c r="J774" i="8"/>
  <c r="K811" i="8"/>
  <c r="J811" i="8"/>
  <c r="J722" i="8"/>
  <c r="K722" i="8"/>
  <c r="J679" i="8"/>
  <c r="K679" i="8"/>
  <c r="J668" i="8"/>
  <c r="K668" i="8"/>
  <c r="J756" i="8"/>
  <c r="K756" i="8"/>
  <c r="J688" i="8"/>
  <c r="K688" i="8"/>
  <c r="J770" i="8"/>
  <c r="K770" i="8"/>
  <c r="K814" i="8"/>
  <c r="J814" i="8"/>
  <c r="J753" i="8"/>
  <c r="K753" i="8"/>
  <c r="J765" i="8"/>
  <c r="K765" i="8"/>
  <c r="J675" i="8"/>
  <c r="K675" i="8"/>
  <c r="K819" i="8"/>
  <c r="J819" i="8"/>
  <c r="J730" i="8"/>
  <c r="K730" i="8"/>
  <c r="J708" i="8"/>
  <c r="K708" i="8"/>
  <c r="J704" i="8"/>
  <c r="K704" i="8"/>
  <c r="J752" i="8"/>
  <c r="K752" i="8"/>
  <c r="J705" i="8"/>
  <c r="K705" i="8"/>
  <c r="J767" i="8"/>
  <c r="K767" i="8"/>
  <c r="K775" i="8"/>
  <c r="J775" i="8"/>
  <c r="J773" i="8"/>
  <c r="K773" i="8"/>
  <c r="K796" i="8"/>
  <c r="J796" i="8"/>
  <c r="J740" i="8"/>
  <c r="K740" i="8"/>
  <c r="J736" i="8"/>
  <c r="K736" i="8"/>
  <c r="J747" i="8"/>
  <c r="K747" i="8"/>
  <c r="J744" i="8"/>
  <c r="K744" i="8"/>
  <c r="K778" i="8"/>
  <c r="J778" i="8"/>
  <c r="J748" i="8"/>
  <c r="K748" i="8"/>
  <c r="J724" i="8"/>
  <c r="K724" i="8"/>
  <c r="K795" i="8"/>
  <c r="J795" i="8"/>
  <c r="J710" i="8"/>
  <c r="K710" i="8"/>
  <c r="J712" i="8"/>
  <c r="K712" i="8"/>
  <c r="J683" i="8"/>
  <c r="K683" i="8"/>
  <c r="I803" i="11"/>
  <c r="J803" i="11"/>
  <c r="J638" i="11"/>
  <c r="K638" i="11" s="1"/>
  <c r="M638" i="11" s="1"/>
  <c r="I563" i="11"/>
  <c r="I571" i="11"/>
  <c r="J571" i="11"/>
  <c r="J575" i="11"/>
  <c r="K575" i="11" s="1"/>
  <c r="M575" i="11" s="1"/>
  <c r="I579" i="11"/>
  <c r="J583" i="11"/>
  <c r="L583" i="11" s="1"/>
  <c r="N583" i="11" s="1"/>
  <c r="I667" i="11"/>
  <c r="J679" i="11"/>
  <c r="I683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630" i="11"/>
  <c r="K630" i="11" s="1"/>
  <c r="M630" i="11" s="1"/>
  <c r="J587" i="11"/>
  <c r="K587" i="11" s="1"/>
  <c r="M587" i="11" s="1"/>
  <c r="I595" i="11"/>
  <c r="I603" i="11"/>
  <c r="J603" i="11"/>
  <c r="I611" i="11"/>
  <c r="J615" i="11"/>
  <c r="I619" i="11"/>
  <c r="J647" i="11"/>
  <c r="K647" i="11" s="1"/>
  <c r="M647" i="11" s="1"/>
  <c r="J651" i="11"/>
  <c r="K651" i="11" s="1"/>
  <c r="M651" i="11" s="1"/>
  <c r="I659" i="11"/>
  <c r="J663" i="1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I644" i="11" s="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J593" i="11"/>
  <c r="J707" i="11"/>
  <c r="J811" i="11"/>
  <c r="K811" i="11" s="1"/>
  <c r="M811" i="11" s="1"/>
  <c r="J747" i="11"/>
  <c r="J715" i="11"/>
  <c r="J683" i="11"/>
  <c r="I728" i="11"/>
  <c r="I692" i="11"/>
  <c r="J604" i="11"/>
  <c r="J742" i="11"/>
  <c r="I736" i="11"/>
  <c r="I712" i="11"/>
  <c r="I756" i="11"/>
  <c r="J654" i="11"/>
  <c r="K654" i="11" s="1"/>
  <c r="M654" i="11" s="1"/>
  <c r="I754" i="11"/>
  <c r="I718" i="11"/>
  <c r="J6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K677" i="11"/>
  <c r="M677" i="11" s="1"/>
  <c r="L677" i="11"/>
  <c r="N677" i="11" s="1"/>
  <c r="K661" i="11"/>
  <c r="M661" i="11" s="1"/>
  <c r="L661" i="11"/>
  <c r="N661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K663" i="11"/>
  <c r="M663" i="11" s="1"/>
  <c r="L647" i="11"/>
  <c r="N647" i="11" s="1"/>
  <c r="L613" i="11"/>
  <c r="N613" i="11" s="1"/>
  <c r="K613" i="11"/>
  <c r="M613" i="11" s="1"/>
  <c r="L597" i="11"/>
  <c r="N597" i="11" s="1"/>
  <c r="L581" i="11"/>
  <c r="N581" i="11" s="1"/>
  <c r="L603" i="11"/>
  <c r="N603" i="11" s="1"/>
  <c r="K603" i="11"/>
  <c r="M603" i="11" s="1"/>
  <c r="L587" i="11"/>
  <c r="N587" i="11" s="1"/>
  <c r="L571" i="11"/>
  <c r="N571" i="11" s="1"/>
  <c r="K571" i="11"/>
  <c r="M571" i="11" s="1"/>
  <c r="K634" i="11"/>
  <c r="M634" i="11" s="1"/>
  <c r="K626" i="11"/>
  <c r="M626" i="11" s="1"/>
  <c r="L626" i="11"/>
  <c r="N626" i="11" s="1"/>
  <c r="L632" i="11"/>
  <c r="N632" i="11" s="1"/>
  <c r="K632" i="11"/>
  <c r="M632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81" i="11"/>
  <c r="M681" i="11" s="1"/>
  <c r="L681" i="11"/>
  <c r="N681" i="11" s="1"/>
  <c r="K665" i="11"/>
  <c r="M665" i="11" s="1"/>
  <c r="L665" i="11"/>
  <c r="N665" i="11" s="1"/>
  <c r="K649" i="11"/>
  <c r="M649" i="11" s="1"/>
  <c r="L649" i="11"/>
  <c r="N649" i="11" s="1"/>
  <c r="L609" i="11"/>
  <c r="N609" i="11" s="1"/>
  <c r="K609" i="11"/>
  <c r="M609" i="11" s="1"/>
  <c r="L593" i="11"/>
  <c r="N593" i="11" s="1"/>
  <c r="K593" i="11"/>
  <c r="M593" i="11" s="1"/>
  <c r="L638" i="11"/>
  <c r="N638" i="11" s="1"/>
  <c r="L630" i="11"/>
  <c r="N630" i="11" s="1"/>
  <c r="K628" i="11"/>
  <c r="M628" i="11" s="1"/>
  <c r="L628" i="11"/>
  <c r="N628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K675" i="11"/>
  <c r="M675" i="11" s="1"/>
  <c r="L675" i="11"/>
  <c r="N675" i="11" s="1"/>
  <c r="L575" i="11"/>
  <c r="N575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L683" i="11"/>
  <c r="N683" i="11" s="1"/>
  <c r="K683" i="11"/>
  <c r="M683" i="11" s="1"/>
  <c r="L651" i="11"/>
  <c r="N651" i="11" s="1"/>
  <c r="K615" i="11"/>
  <c r="M615" i="11" s="1"/>
  <c r="L615" i="11"/>
  <c r="N615" i="11" s="1"/>
  <c r="K583" i="11"/>
  <c r="M583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L658" i="11"/>
  <c r="N658" i="11" s="1"/>
  <c r="K658" i="11"/>
  <c r="M658" i="11" s="1"/>
  <c r="K766" i="11"/>
  <c r="M766" i="11" s="1"/>
  <c r="L766" i="11"/>
  <c r="N766" i="11" s="1"/>
  <c r="K578" i="11"/>
  <c r="M578" i="11" s="1"/>
  <c r="L578" i="11"/>
  <c r="N578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K660" i="11"/>
  <c r="M660" i="11" s="1"/>
  <c r="L660" i="11"/>
  <c r="N660" i="11" s="1"/>
  <c r="L680" i="11"/>
  <c r="N680" i="11" s="1"/>
  <c r="K680" i="11"/>
  <c r="M680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688" i="11"/>
  <c r="M688" i="11" s="1"/>
  <c r="L688" i="11"/>
  <c r="N688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L678" i="11"/>
  <c r="N678" i="11" s="1"/>
  <c r="K678" i="11"/>
  <c r="M678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4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8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9" i="9"/>
  <c r="D648" i="9"/>
  <c r="D647" i="9"/>
  <c r="D646" i="9"/>
  <c r="D645" i="9"/>
  <c r="D644" i="9"/>
  <c r="D643" i="9"/>
  <c r="D642" i="9"/>
  <c r="D641" i="9"/>
  <c r="D640" i="9"/>
  <c r="D639" i="9"/>
  <c r="D638" i="9"/>
  <c r="D637" i="9"/>
  <c r="D636" i="9"/>
  <c r="D635" i="9"/>
  <c r="D634" i="9"/>
  <c r="D633" i="9"/>
  <c r="D632" i="9"/>
  <c r="D631" i="9"/>
  <c r="D630" i="9"/>
  <c r="D629" i="9"/>
  <c r="D628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5" i="9"/>
  <c r="D614" i="9"/>
  <c r="D613" i="9"/>
  <c r="D612" i="9"/>
  <c r="D611" i="9"/>
  <c r="D610" i="9"/>
  <c r="D609" i="9"/>
  <c r="D608" i="9"/>
  <c r="D607" i="9"/>
  <c r="D606" i="9"/>
  <c r="D605" i="9"/>
  <c r="D604" i="9"/>
  <c r="D603" i="9"/>
  <c r="D602" i="9"/>
  <c r="D601" i="9"/>
  <c r="D600" i="9"/>
  <c r="D599" i="9"/>
  <c r="D598" i="9"/>
  <c r="D597" i="9"/>
  <c r="D596" i="9"/>
  <c r="D595" i="9"/>
  <c r="D594" i="9"/>
  <c r="D593" i="9"/>
  <c r="D592" i="9"/>
  <c r="D591" i="9"/>
  <c r="D590" i="9"/>
  <c r="D589" i="9"/>
  <c r="D588" i="9"/>
  <c r="D587" i="9"/>
  <c r="D586" i="9"/>
  <c r="D585" i="9"/>
  <c r="D584" i="9"/>
  <c r="D583" i="9"/>
  <c r="D582" i="9"/>
  <c r="D581" i="9"/>
  <c r="D580" i="9"/>
  <c r="D579" i="9"/>
  <c r="D578" i="9"/>
  <c r="D577" i="9"/>
  <c r="D576" i="9"/>
  <c r="D575" i="9"/>
  <c r="D574" i="9"/>
  <c r="D573" i="9"/>
  <c r="D572" i="9"/>
  <c r="D571" i="9"/>
  <c r="D570" i="9"/>
  <c r="D569" i="9"/>
  <c r="D568" i="9"/>
  <c r="D567" i="9"/>
  <c r="D566" i="9"/>
  <c r="D565" i="9"/>
  <c r="D564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L685" i="11"/>
  <c r="N685" i="11" s="1"/>
  <c r="K685" i="11"/>
  <c r="M685" i="11" s="1"/>
  <c r="L669" i="11"/>
  <c r="N669" i="11" s="1"/>
  <c r="K669" i="11"/>
  <c r="M669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K687" i="11"/>
  <c r="M687" i="11" s="1"/>
  <c r="L687" i="11"/>
  <c r="N687" i="11" s="1"/>
  <c r="K671" i="11"/>
  <c r="M671" i="11" s="1"/>
  <c r="L671" i="11"/>
  <c r="N671" i="11" s="1"/>
  <c r="K655" i="11"/>
  <c r="M655" i="11" s="1"/>
  <c r="L655" i="11"/>
  <c r="N655" i="11" s="1"/>
  <c r="K605" i="11"/>
  <c r="M605" i="11" s="1"/>
  <c r="L605" i="11"/>
  <c r="N605" i="11" s="1"/>
  <c r="K589" i="11"/>
  <c r="M589" i="11" s="1"/>
  <c r="L589" i="11"/>
  <c r="N589" i="11" s="1"/>
  <c r="K595" i="11"/>
  <c r="M595" i="11" s="1"/>
  <c r="L595" i="11"/>
  <c r="N595" i="11" s="1"/>
  <c r="K579" i="11"/>
  <c r="M579" i="11" s="1"/>
  <c r="L579" i="11"/>
  <c r="N579" i="11" s="1"/>
  <c r="K563" i="11"/>
  <c r="M563" i="11" s="1"/>
  <c r="L563" i="11"/>
  <c r="N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73" i="11"/>
  <c r="N673" i="11" s="1"/>
  <c r="K673" i="11"/>
  <c r="M673" i="11" s="1"/>
  <c r="L657" i="11"/>
  <c r="N657" i="11" s="1"/>
  <c r="K657" i="11"/>
  <c r="M657" i="11" s="1"/>
  <c r="K617" i="11"/>
  <c r="M617" i="11" s="1"/>
  <c r="L617" i="11"/>
  <c r="N617" i="11" s="1"/>
  <c r="K585" i="11"/>
  <c r="M585" i="11" s="1"/>
  <c r="L585" i="11"/>
  <c r="N585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K659" i="11"/>
  <c r="M659" i="11" s="1"/>
  <c r="L659" i="11"/>
  <c r="N659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K567" i="11"/>
  <c r="M567" i="11" s="1"/>
  <c r="L567" i="11"/>
  <c r="N5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670" i="11"/>
  <c r="M670" i="11" s="1"/>
  <c r="L670" i="11"/>
  <c r="N670" i="11" s="1"/>
  <c r="L564" i="11"/>
  <c r="N56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L654" i="11"/>
  <c r="N654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K682" i="11"/>
  <c r="M682" i="11" s="1"/>
  <c r="L682" i="11"/>
  <c r="N682" i="11" s="1"/>
  <c r="L674" i="11"/>
  <c r="N674" i="11" s="1"/>
  <c r="K674" i="11"/>
  <c r="M674" i="11" s="1"/>
  <c r="K666" i="11"/>
  <c r="M666" i="11" s="1"/>
  <c r="L666" i="11"/>
  <c r="N66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656" i="11"/>
  <c r="M656" i="11" s="1"/>
  <c r="L656" i="11"/>
  <c r="N656" i="11" s="1"/>
  <c r="K752" i="11"/>
  <c r="M752" i="11" s="1"/>
  <c r="L752" i="11"/>
  <c r="N752" i="11" s="1"/>
  <c r="L618" i="11"/>
  <c r="N618" i="11" s="1"/>
  <c r="K618" i="11"/>
  <c r="M618" i="11" s="1"/>
  <c r="L668" i="11"/>
  <c r="N668" i="11" s="1"/>
  <c r="K668" i="11"/>
  <c r="M668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72" i="11"/>
  <c r="M672" i="11" s="1"/>
  <c r="L672" i="11"/>
  <c r="N672" i="11" s="1"/>
  <c r="L652" i="11"/>
  <c r="N652" i="11" s="1"/>
  <c r="K652" i="11"/>
  <c r="M652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8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2" i="9"/>
  <c r="E661" i="9"/>
  <c r="E660" i="9"/>
  <c r="E659" i="9"/>
  <c r="E658" i="9"/>
  <c r="E657" i="9"/>
  <c r="E656" i="9"/>
  <c r="E655" i="9"/>
  <c r="E654" i="9"/>
  <c r="E653" i="9"/>
  <c r="E652" i="9"/>
  <c r="E651" i="9"/>
  <c r="E650" i="9"/>
  <c r="E649" i="9"/>
  <c r="E648" i="9"/>
  <c r="E647" i="9"/>
  <c r="E646" i="9"/>
  <c r="E645" i="9"/>
  <c r="E644" i="9"/>
  <c r="E643" i="9"/>
  <c r="E642" i="9"/>
  <c r="E641" i="9"/>
  <c r="E640" i="9"/>
  <c r="E639" i="9"/>
  <c r="E638" i="9"/>
  <c r="E637" i="9"/>
  <c r="E636" i="9"/>
  <c r="E635" i="9"/>
  <c r="E634" i="9"/>
  <c r="E633" i="9"/>
  <c r="E632" i="9"/>
  <c r="E631" i="9"/>
  <c r="E630" i="9"/>
  <c r="E629" i="9"/>
  <c r="E628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5" i="9"/>
  <c r="E614" i="9"/>
  <c r="E613" i="9"/>
  <c r="E612" i="9"/>
  <c r="E611" i="9"/>
  <c r="E610" i="9"/>
  <c r="E609" i="9"/>
  <c r="E608" i="9"/>
  <c r="E607" i="9"/>
  <c r="E606" i="9"/>
  <c r="E605" i="9"/>
  <c r="E604" i="9"/>
  <c r="E603" i="9"/>
  <c r="E602" i="9"/>
  <c r="E601" i="9"/>
  <c r="E600" i="9"/>
  <c r="E599" i="9"/>
  <c r="E598" i="9"/>
  <c r="E597" i="9"/>
  <c r="E596" i="9"/>
  <c r="E595" i="9"/>
  <c r="E594" i="9"/>
  <c r="E593" i="9"/>
  <c r="E592" i="9"/>
  <c r="E591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5" i="9"/>
  <c r="E574" i="9"/>
  <c r="E573" i="9"/>
  <c r="E572" i="9"/>
  <c r="E571" i="9"/>
  <c r="E570" i="9"/>
  <c r="E569" i="9"/>
  <c r="E568" i="9"/>
  <c r="E567" i="9"/>
  <c r="E566" i="9"/>
  <c r="E565" i="9"/>
  <c r="E564" i="9"/>
  <c r="E563" i="9"/>
  <c r="E562" i="9"/>
  <c r="E561" i="9"/>
  <c r="E560" i="9"/>
  <c r="L662" i="11"/>
  <c r="N662" i="11" s="1"/>
  <c r="K662" i="11"/>
  <c r="M662" i="11" s="1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T148" i="4" s="1"/>
  <c r="N148" i="4"/>
  <c r="R148" i="4" s="1"/>
  <c r="Q772" i="4"/>
  <c r="T772" i="4" s="1"/>
  <c r="P772" i="4"/>
  <c r="N780" i="4"/>
  <c r="R780" i="4" s="1"/>
  <c r="Q780" i="4"/>
  <c r="Q132" i="4"/>
  <c r="T132" i="4" s="1"/>
  <c r="N132" i="4"/>
  <c r="R132" i="4" s="1"/>
  <c r="P648" i="4"/>
  <c r="S648" i="4" s="1"/>
  <c r="U648" i="4" s="1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S944" i="4" s="1"/>
  <c r="U944" i="4" s="1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845" i="4"/>
  <c r="F845" i="4"/>
  <c r="E845" i="4"/>
  <c r="G857" i="4"/>
  <c r="D857" i="4"/>
  <c r="E857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S652" i="4"/>
  <c r="U652" i="4" s="1"/>
  <c r="T647" i="4"/>
  <c r="F100" i="2"/>
  <c r="O100" i="2" s="1"/>
  <c r="E100" i="2"/>
  <c r="N100" i="2" s="1"/>
  <c r="S845" i="4"/>
  <c r="U845" i="4" s="1"/>
  <c r="S573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S647" i="4"/>
  <c r="U647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T116" i="4" s="1"/>
  <c r="N116" i="4"/>
  <c r="R116" i="4" s="1"/>
  <c r="N574" i="4"/>
  <c r="R574" i="4" s="1"/>
  <c r="N596" i="4"/>
  <c r="R596" i="4" s="1"/>
  <c r="S874" i="4"/>
  <c r="U874" i="4" s="1"/>
  <c r="P904" i="4"/>
  <c r="N912" i="4"/>
  <c r="R912" i="4" s="1"/>
  <c r="N968" i="4"/>
  <c r="R968" i="4" s="1"/>
  <c r="Q59" i="4"/>
  <c r="Q142" i="4"/>
  <c r="Q549" i="4"/>
  <c r="T549" i="4" s="1"/>
  <c r="P549" i="4"/>
  <c r="S549" i="4" s="1"/>
  <c r="F986" i="4"/>
  <c r="E985" i="4"/>
  <c r="N951" i="4"/>
  <c r="R951" i="4" s="1"/>
  <c r="N948" i="4"/>
  <c r="R948" i="4" s="1"/>
  <c r="N935" i="4"/>
  <c r="R935" i="4" s="1"/>
  <c r="P914" i="4"/>
  <c r="S914" i="4" s="1"/>
  <c r="U914" i="4" s="1"/>
  <c r="N913" i="4"/>
  <c r="R913" i="4" s="1"/>
  <c r="Q911" i="4"/>
  <c r="P911" i="4"/>
  <c r="N910" i="4"/>
  <c r="P852" i="4"/>
  <c r="S852" i="4" s="1"/>
  <c r="Q850" i="4"/>
  <c r="P850" i="4"/>
  <c r="S850" i="4" s="1"/>
  <c r="N848" i="4"/>
  <c r="R848" i="4" s="1"/>
  <c r="N846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T732" i="4" s="1"/>
  <c r="V732" i="4" s="1"/>
  <c r="N728" i="4"/>
  <c r="R728" i="4" s="1"/>
  <c r="Q724" i="4"/>
  <c r="N722" i="4"/>
  <c r="S722" i="4" s="1"/>
  <c r="P720" i="4"/>
  <c r="P719" i="4"/>
  <c r="S719" i="4" s="1"/>
  <c r="U719" i="4" s="1"/>
  <c r="N719" i="4"/>
  <c r="R719" i="4" s="1"/>
  <c r="N718" i="4"/>
  <c r="R718" i="4" s="1"/>
  <c r="Q710" i="4"/>
  <c r="P710" i="4"/>
  <c r="S710" i="4" s="1"/>
  <c r="N707" i="4"/>
  <c r="R707" i="4" s="1"/>
  <c r="P620" i="4"/>
  <c r="N610" i="4"/>
  <c r="R610" i="4" s="1"/>
  <c r="N604" i="4"/>
  <c r="R604" i="4" s="1"/>
  <c r="N603" i="4"/>
  <c r="R603" i="4" s="1"/>
  <c r="P602" i="4"/>
  <c r="S602" i="4" s="1"/>
  <c r="U602" i="4" s="1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843" i="4"/>
  <c r="Q907" i="4"/>
  <c r="N580" i="4"/>
  <c r="R580" i="4" s="1"/>
  <c r="Q588" i="4"/>
  <c r="N594" i="4"/>
  <c r="N598" i="4"/>
  <c r="S598" i="4" s="1"/>
  <c r="Q61" i="4"/>
  <c r="Q397" i="4"/>
  <c r="T397" i="4" s="1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T687" i="4" s="1"/>
  <c r="N680" i="4"/>
  <c r="R680" i="4" s="1"/>
  <c r="N676" i="4"/>
  <c r="R676" i="4" s="1"/>
  <c r="Q674" i="4"/>
  <c r="N627" i="4"/>
  <c r="R627" i="4" s="1"/>
  <c r="Q625" i="4"/>
  <c r="N624" i="4"/>
  <c r="Q623" i="4"/>
  <c r="N617" i="4"/>
  <c r="R617" i="4" s="1"/>
  <c r="N612" i="4"/>
  <c r="R612" i="4" s="1"/>
  <c r="Q610" i="4"/>
  <c r="T610" i="4" s="1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D820" i="5"/>
  <c r="G820" i="5" s="1"/>
  <c r="D808" i="5"/>
  <c r="D806" i="5"/>
  <c r="E806" i="5" s="1"/>
  <c r="D802" i="5"/>
  <c r="D798" i="5"/>
  <c r="I798" i="5" s="1"/>
  <c r="D794" i="5"/>
  <c r="I794" i="5" s="1"/>
  <c r="D790" i="5"/>
  <c r="I790" i="5" s="1"/>
  <c r="D787" i="5"/>
  <c r="D786" i="5"/>
  <c r="I786" i="5" s="1"/>
  <c r="D783" i="5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D685" i="5"/>
  <c r="I685" i="5" s="1"/>
  <c r="D661" i="5"/>
  <c r="D657" i="5"/>
  <c r="D645" i="5"/>
  <c r="D641" i="5"/>
  <c r="I641" i="5" s="1"/>
  <c r="D625" i="5"/>
  <c r="E625" i="5" s="1"/>
  <c r="D617" i="5"/>
  <c r="E617" i="5" s="1"/>
  <c r="D576" i="5"/>
  <c r="D554" i="5"/>
  <c r="D548" i="5"/>
  <c r="D546" i="5"/>
  <c r="F546" i="5" s="1"/>
  <c r="D540" i="5"/>
  <c r="D516" i="5"/>
  <c r="D496" i="5"/>
  <c r="D318" i="5"/>
  <c r="D178" i="5"/>
  <c r="D172" i="5"/>
  <c r="I172" i="5" s="1"/>
  <c r="D162" i="5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D12" i="5"/>
  <c r="D6" i="5"/>
  <c r="U804" i="4"/>
  <c r="V804" i="4"/>
  <c r="S106" i="4"/>
  <c r="F851" i="4"/>
  <c r="D851" i="4"/>
  <c r="G846" i="4"/>
  <c r="F846" i="4"/>
  <c r="E846" i="4"/>
  <c r="D846" i="4"/>
  <c r="G854" i="4"/>
  <c r="F854" i="4"/>
  <c r="D854" i="4"/>
  <c r="G862" i="4"/>
  <c r="E862" i="4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E861" i="4"/>
  <c r="G861" i="4"/>
  <c r="F959" i="4"/>
  <c r="D959" i="4"/>
  <c r="F859" i="4"/>
  <c r="G859" i="4"/>
  <c r="R631" i="4"/>
  <c r="T631" i="4"/>
  <c r="S703" i="4"/>
  <c r="U703" i="4" s="1"/>
  <c r="S679" i="4"/>
  <c r="U679" i="4" s="1"/>
  <c r="R772" i="4"/>
  <c r="S772" i="4"/>
  <c r="R928" i="4"/>
  <c r="S928" i="4"/>
  <c r="G851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D860" i="4"/>
  <c r="G860" i="4"/>
  <c r="F812" i="4"/>
  <c r="D812" i="4"/>
  <c r="G939" i="4"/>
  <c r="D939" i="4"/>
  <c r="F939" i="4"/>
  <c r="G852" i="4"/>
  <c r="D852" i="4"/>
  <c r="E959" i="4"/>
  <c r="G870" i="4"/>
  <c r="F870" i="4"/>
  <c r="D870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599" i="4"/>
  <c r="T983" i="4"/>
  <c r="S869" i="4"/>
  <c r="S687" i="4"/>
  <c r="U687" i="4" s="1"/>
  <c r="S671" i="4"/>
  <c r="U671" i="4" s="1"/>
  <c r="S631" i="4"/>
  <c r="T997" i="4"/>
  <c r="R910" i="4"/>
  <c r="S910" i="4"/>
  <c r="U910" i="4" s="1"/>
  <c r="R789" i="4"/>
  <c r="S789" i="4"/>
  <c r="F137" i="2"/>
  <c r="O137" i="2" s="1"/>
  <c r="E137" i="2"/>
  <c r="N137" i="2" s="1"/>
  <c r="F129" i="2"/>
  <c r="O129" i="2" s="1"/>
  <c r="E129" i="2"/>
  <c r="N129" i="2" s="1"/>
  <c r="F121" i="2"/>
  <c r="O121" i="2" s="1"/>
  <c r="E121" i="2"/>
  <c r="N121" i="2" s="1"/>
  <c r="F113" i="2"/>
  <c r="O113" i="2" s="1"/>
  <c r="E113" i="2"/>
  <c r="N113" i="2" s="1"/>
  <c r="N736" i="4"/>
  <c r="R736" i="4" s="1"/>
  <c r="P736" i="4"/>
  <c r="N870" i="4"/>
  <c r="S870" i="4" s="1"/>
  <c r="E870" i="4"/>
  <c r="N878" i="4"/>
  <c r="E878" i="4"/>
  <c r="Q884" i="4"/>
  <c r="T884" i="4" s="1"/>
  <c r="P884" i="4"/>
  <c r="S884" i="4" s="1"/>
  <c r="F142" i="5"/>
  <c r="I143" i="2" s="1"/>
  <c r="I142" i="5"/>
  <c r="G142" i="5"/>
  <c r="J143" i="2" s="1"/>
  <c r="Q543" i="4"/>
  <c r="P543" i="4"/>
  <c r="S543" i="4" s="1"/>
  <c r="N543" i="4"/>
  <c r="R543" i="4" s="1"/>
  <c r="N614" i="4"/>
  <c r="R614" i="4" s="1"/>
  <c r="Q614" i="4"/>
  <c r="N626" i="4"/>
  <c r="R626" i="4" s="1"/>
  <c r="Q626" i="4"/>
  <c r="Q634" i="4"/>
  <c r="T634" i="4" s="1"/>
  <c r="P634" i="4"/>
  <c r="N670" i="4"/>
  <c r="R670" i="4" s="1"/>
  <c r="P670" i="4"/>
  <c r="N682" i="4"/>
  <c r="Q682" i="4"/>
  <c r="N726" i="4"/>
  <c r="R726" i="4" s="1"/>
  <c r="Q726" i="4"/>
  <c r="F24" i="5"/>
  <c r="I25" i="2" s="1"/>
  <c r="G24" i="5"/>
  <c r="J25" i="2" s="1"/>
  <c r="I24" i="5"/>
  <c r="F36" i="5"/>
  <c r="I37" i="2" s="1"/>
  <c r="I36" i="5"/>
  <c r="F41" i="2"/>
  <c r="O41" i="2" s="1"/>
  <c r="G41" i="2"/>
  <c r="P41" i="2" s="1"/>
  <c r="F822" i="5"/>
  <c r="E822" i="5"/>
  <c r="M1001" i="4"/>
  <c r="J1001" i="4"/>
  <c r="N1001" i="4"/>
  <c r="R1001" i="4" s="1"/>
  <c r="D1001" i="4"/>
  <c r="M1000" i="4"/>
  <c r="J1000" i="4"/>
  <c r="N998" i="4"/>
  <c r="R998" i="4" s="1"/>
  <c r="P998" i="4"/>
  <c r="S998" i="4" s="1"/>
  <c r="U998" i="4" s="1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S983" i="4" s="1"/>
  <c r="U983" i="4" s="1"/>
  <c r="N983" i="4"/>
  <c r="R983" i="4" s="1"/>
  <c r="E983" i="4"/>
  <c r="P975" i="4"/>
  <c r="N975" i="4"/>
  <c r="R975" i="4" s="1"/>
  <c r="D975" i="4"/>
  <c r="M974" i="4"/>
  <c r="F974" i="4" s="1"/>
  <c r="J974" i="4"/>
  <c r="K974" i="4"/>
  <c r="P974" i="4" s="1"/>
  <c r="H974" i="4"/>
  <c r="K973" i="4"/>
  <c r="AR973" i="4"/>
  <c r="P972" i="4"/>
  <c r="S972" i="4" s="1"/>
  <c r="U972" i="4" s="1"/>
  <c r="D972" i="4"/>
  <c r="E971" i="4"/>
  <c r="P971" i="4"/>
  <c r="D971" i="4"/>
  <c r="Q970" i="4"/>
  <c r="P970" i="4"/>
  <c r="S970" i="4" s="1"/>
  <c r="K966" i="4"/>
  <c r="AR966" i="4"/>
  <c r="M964" i="4"/>
  <c r="J964" i="4"/>
  <c r="P964" i="4"/>
  <c r="L963" i="4"/>
  <c r="Q963" i="4" s="1"/>
  <c r="I963" i="4"/>
  <c r="Q958" i="4"/>
  <c r="T958" i="4" s="1"/>
  <c r="P958" i="4"/>
  <c r="S958" i="4" s="1"/>
  <c r="D958" i="4"/>
  <c r="E957" i="4"/>
  <c r="G957" i="4"/>
  <c r="M956" i="4"/>
  <c r="J956" i="4"/>
  <c r="P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J932" i="4"/>
  <c r="N932" i="4"/>
  <c r="R932" i="4" s="1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S902" i="4" s="1"/>
  <c r="D902" i="4"/>
  <c r="K901" i="4"/>
  <c r="AR901" i="4"/>
  <c r="M900" i="4"/>
  <c r="J900" i="4"/>
  <c r="K900" i="4"/>
  <c r="AR900" i="4"/>
  <c r="H900" i="4"/>
  <c r="M899" i="4"/>
  <c r="F899" i="4" s="1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T890" i="4" s="1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H868" i="4"/>
  <c r="M867" i="4"/>
  <c r="F867" i="4" s="1"/>
  <c r="J867" i="4"/>
  <c r="K867" i="4"/>
  <c r="AR867" i="4"/>
  <c r="H867" i="4"/>
  <c r="K866" i="4"/>
  <c r="AR866" i="4"/>
  <c r="G866" i="4" s="1"/>
  <c r="K865" i="4"/>
  <c r="AR865" i="4"/>
  <c r="F865" i="4" s="1"/>
  <c r="H865" i="4"/>
  <c r="M864" i="4"/>
  <c r="J864" i="4"/>
  <c r="K864" i="4"/>
  <c r="P864" i="4" s="1"/>
  <c r="H864" i="4"/>
  <c r="M863" i="4"/>
  <c r="F863" i="4" s="1"/>
  <c r="J863" i="4"/>
  <c r="K863" i="4"/>
  <c r="Q863" i="4" s="1"/>
  <c r="H863" i="4"/>
  <c r="F862" i="4"/>
  <c r="Q862" i="4"/>
  <c r="N862" i="4"/>
  <c r="D862" i="4"/>
  <c r="F861" i="4"/>
  <c r="Q861" i="4"/>
  <c r="N861" i="4"/>
  <c r="R861" i="4" s="1"/>
  <c r="D861" i="4"/>
  <c r="M860" i="4"/>
  <c r="J860" i="4"/>
  <c r="E859" i="4"/>
  <c r="Q859" i="4"/>
  <c r="D859" i="4"/>
  <c r="L858" i="4"/>
  <c r="I858" i="4"/>
  <c r="Q857" i="4"/>
  <c r="N857" i="4"/>
  <c r="R857" i="4" s="1"/>
  <c r="L856" i="4"/>
  <c r="I856" i="4"/>
  <c r="L855" i="4"/>
  <c r="I855" i="4"/>
  <c r="Q854" i="4"/>
  <c r="P854" i="4"/>
  <c r="S854" i="4" s="1"/>
  <c r="E854" i="4"/>
  <c r="Q853" i="4"/>
  <c r="T853" i="4" s="1"/>
  <c r="V853" i="4" s="1"/>
  <c r="W853" i="4" s="1"/>
  <c r="P853" i="4"/>
  <c r="S853" i="4" s="1"/>
  <c r="E853" i="4"/>
  <c r="N852" i="4"/>
  <c r="E852" i="4"/>
  <c r="L851" i="4"/>
  <c r="I851" i="4"/>
  <c r="L849" i="4"/>
  <c r="I849" i="4"/>
  <c r="P831" i="4"/>
  <c r="N831" i="4"/>
  <c r="R831" i="4" s="1"/>
  <c r="Q830" i="4"/>
  <c r="P830" i="4"/>
  <c r="S830" i="4" s="1"/>
  <c r="N829" i="4"/>
  <c r="R829" i="4" s="1"/>
  <c r="P829" i="4"/>
  <c r="S829" i="4" s="1"/>
  <c r="U829" i="4" s="1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N818" i="4"/>
  <c r="R818" i="4" s="1"/>
  <c r="M816" i="4"/>
  <c r="J816" i="4"/>
  <c r="Q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S805" i="4" s="1"/>
  <c r="Q802" i="4"/>
  <c r="P802" i="4"/>
  <c r="S802" i="4" s="1"/>
  <c r="Q768" i="4"/>
  <c r="T768" i="4" s="1"/>
  <c r="P768" i="4"/>
  <c r="S768" i="4" s="1"/>
  <c r="P765" i="4"/>
  <c r="S765" i="4" s="1"/>
  <c r="Q764" i="4"/>
  <c r="N761" i="4"/>
  <c r="R761" i="4" s="1"/>
  <c r="Q760" i="4"/>
  <c r="P759" i="4"/>
  <c r="N757" i="4"/>
  <c r="R757" i="4" s="1"/>
  <c r="P757" i="4"/>
  <c r="S757" i="4" s="1"/>
  <c r="Q756" i="4"/>
  <c r="Q752" i="4"/>
  <c r="N749" i="4"/>
  <c r="R749" i="4" s="1"/>
  <c r="N734" i="4"/>
  <c r="R734" i="4" s="1"/>
  <c r="P734" i="4"/>
  <c r="T701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S694" i="4" s="1"/>
  <c r="U694" i="4" s="1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S677" i="4" s="1"/>
  <c r="U677" i="4" s="1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S615" i="4" s="1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T564" i="4" s="1"/>
  <c r="P564" i="4"/>
  <c r="Q563" i="4"/>
  <c r="N563" i="4"/>
  <c r="R563" i="4" s="1"/>
  <c r="Q562" i="4"/>
  <c r="P562" i="4"/>
  <c r="S562" i="4" s="1"/>
  <c r="N562" i="4"/>
  <c r="R562" i="4" s="1"/>
  <c r="N561" i="4"/>
  <c r="R561" i="4" s="1"/>
  <c r="P561" i="4"/>
  <c r="N560" i="4"/>
  <c r="T560" i="4" s="1"/>
  <c r="Q560" i="4"/>
  <c r="P559" i="4"/>
  <c r="S559" i="4" s="1"/>
  <c r="U559" i="4" s="1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N344" i="4"/>
  <c r="R344" i="4" s="1"/>
  <c r="N343" i="4"/>
  <c r="R343" i="4" s="1"/>
  <c r="Q342" i="4"/>
  <c r="N342" i="4"/>
  <c r="R342" i="4" s="1"/>
  <c r="P342" i="4"/>
  <c r="S342" i="4" s="1"/>
  <c r="U342" i="4" s="1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S128" i="4" s="1"/>
  <c r="U128" i="4" s="1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S112" i="4" s="1"/>
  <c r="U112" i="4" s="1"/>
  <c r="N112" i="4"/>
  <c r="R112" i="4" s="1"/>
  <c r="Q108" i="4"/>
  <c r="T108" i="4" s="1"/>
  <c r="P108" i="4"/>
  <c r="N107" i="4"/>
  <c r="R107" i="4" s="1"/>
  <c r="N106" i="4"/>
  <c r="R106" i="4" s="1"/>
  <c r="P100" i="4"/>
  <c r="S100" i="4" s="1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S39" i="4" s="1"/>
  <c r="U39" i="4" s="1"/>
  <c r="P33" i="4"/>
  <c r="P30" i="4"/>
  <c r="S30" i="4" s="1"/>
  <c r="Q30" i="4"/>
  <c r="T30" i="4" s="1"/>
  <c r="Q23" i="4"/>
  <c r="Q22" i="4"/>
  <c r="P22" i="4"/>
  <c r="S22" i="4" s="1"/>
  <c r="N22" i="4"/>
  <c r="R22" i="4" s="1"/>
  <c r="P21" i="4"/>
  <c r="N20" i="4"/>
  <c r="R20" i="4" s="1"/>
  <c r="P10" i="4"/>
  <c r="S10" i="4" s="1"/>
  <c r="N10" i="4"/>
  <c r="Q9" i="4"/>
  <c r="T9" i="4" s="1"/>
  <c r="V9" i="4" s="1"/>
  <c r="W9" i="4" s="1"/>
  <c r="X9" i="4" s="1"/>
  <c r="Y9" i="4" s="1"/>
  <c r="P9" i="4"/>
  <c r="S9" i="4" s="1"/>
  <c r="U9" i="4" s="1"/>
  <c r="N6" i="4"/>
  <c r="R6" i="4" s="1"/>
  <c r="N5" i="4"/>
  <c r="R5" i="4" s="1"/>
  <c r="P5" i="4"/>
  <c r="S5" i="4" s="1"/>
  <c r="U5" i="4" s="1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E869" i="5"/>
  <c r="I869" i="5"/>
  <c r="D869" i="5"/>
  <c r="E867" i="5"/>
  <c r="I867" i="5"/>
  <c r="D867" i="5"/>
  <c r="E865" i="5"/>
  <c r="I865" i="5"/>
  <c r="E863" i="5"/>
  <c r="I863" i="5"/>
  <c r="D863" i="5"/>
  <c r="E861" i="5"/>
  <c r="I861" i="5"/>
  <c r="D861" i="5"/>
  <c r="E859" i="5"/>
  <c r="I859" i="5"/>
  <c r="D859" i="5"/>
  <c r="E857" i="5"/>
  <c r="I857" i="5"/>
  <c r="D857" i="5"/>
  <c r="E855" i="5"/>
  <c r="I855" i="5"/>
  <c r="D855" i="5"/>
  <c r="E853" i="5"/>
  <c r="D853" i="5"/>
  <c r="I853" i="5"/>
  <c r="E851" i="5"/>
  <c r="I851" i="5"/>
  <c r="E849" i="5"/>
  <c r="I849" i="5"/>
  <c r="D849" i="5"/>
  <c r="E847" i="5"/>
  <c r="D847" i="5"/>
  <c r="I847" i="5"/>
  <c r="E845" i="5"/>
  <c r="I845" i="5"/>
  <c r="D845" i="5"/>
  <c r="E843" i="5"/>
  <c r="D843" i="5"/>
  <c r="I843" i="5"/>
  <c r="G837" i="5"/>
  <c r="D837" i="5"/>
  <c r="I837" i="5" s="1"/>
  <c r="E836" i="5"/>
  <c r="D835" i="5"/>
  <c r="F835" i="5" s="1"/>
  <c r="D829" i="5"/>
  <c r="F829" i="5" s="1"/>
  <c r="D827" i="5"/>
  <c r="G827" i="5" s="1"/>
  <c r="D821" i="5"/>
  <c r="F821" i="5" s="1"/>
  <c r="I820" i="5"/>
  <c r="D819" i="5"/>
  <c r="F819" i="5" s="1"/>
  <c r="D815" i="5"/>
  <c r="I815" i="5"/>
  <c r="D814" i="5"/>
  <c r="F814" i="5"/>
  <c r="D813" i="5"/>
  <c r="G811" i="5"/>
  <c r="D811" i="5"/>
  <c r="D809" i="5"/>
  <c r="F809" i="5" s="1"/>
  <c r="D807" i="5"/>
  <c r="I807" i="5" s="1"/>
  <c r="F806" i="5"/>
  <c r="D805" i="5"/>
  <c r="G805" i="5" s="1"/>
  <c r="D803" i="5"/>
  <c r="F803" i="5" s="1"/>
  <c r="D799" i="5"/>
  <c r="F799" i="5" s="1"/>
  <c r="D795" i="5"/>
  <c r="I795" i="5" s="1"/>
  <c r="D791" i="5"/>
  <c r="E791" i="5" s="1"/>
  <c r="E783" i="5"/>
  <c r="F783" i="5"/>
  <c r="D779" i="5"/>
  <c r="I779" i="5" s="1"/>
  <c r="D775" i="5"/>
  <c r="E775" i="5" s="1"/>
  <c r="G771" i="5"/>
  <c r="D763" i="5"/>
  <c r="I763" i="5" s="1"/>
  <c r="I754" i="5"/>
  <c r="D751" i="5"/>
  <c r="D729" i="5"/>
  <c r="G729" i="5" s="1"/>
  <c r="D721" i="5"/>
  <c r="I721" i="5" s="1"/>
  <c r="D713" i="5"/>
  <c r="G713" i="5" s="1"/>
  <c r="E693" i="5"/>
  <c r="D689" i="5"/>
  <c r="G689" i="5" s="1"/>
  <c r="E689" i="5"/>
  <c r="D681" i="5"/>
  <c r="G681" i="5" s="1"/>
  <c r="G679" i="5"/>
  <c r="D677" i="5"/>
  <c r="E677" i="5" s="1"/>
  <c r="G645" i="5"/>
  <c r="S773" i="4"/>
  <c r="S545" i="4"/>
  <c r="S962" i="4"/>
  <c r="U962" i="4" s="1"/>
  <c r="S938" i="4"/>
  <c r="U938" i="4" s="1"/>
  <c r="S727" i="4"/>
  <c r="U727" i="4" s="1"/>
  <c r="S836" i="4"/>
  <c r="U836" i="4" s="1"/>
  <c r="T836" i="4"/>
  <c r="S132" i="4"/>
  <c r="S116" i="4"/>
  <c r="U116" i="4" s="1"/>
  <c r="E661" i="5"/>
  <c r="E713" i="5"/>
  <c r="Q873" i="4"/>
  <c r="N873" i="4"/>
  <c r="R873" i="4" s="1"/>
  <c r="P628" i="4"/>
  <c r="Q646" i="4"/>
  <c r="T646" i="4" s="1"/>
  <c r="S654" i="4"/>
  <c r="Q658" i="4"/>
  <c r="T658" i="4" s="1"/>
  <c r="P96" i="4"/>
  <c r="N96" i="4"/>
  <c r="R96" i="4" s="1"/>
  <c r="N308" i="4"/>
  <c r="R308" i="4" s="1"/>
  <c r="Q608" i="4"/>
  <c r="P612" i="4"/>
  <c r="S612" i="4" s="1"/>
  <c r="N620" i="4"/>
  <c r="R620" i="4" s="1"/>
  <c r="F976" i="4"/>
  <c r="F110" i="5"/>
  <c r="I111" i="2" s="1"/>
  <c r="I110" i="5"/>
  <c r="G110" i="5"/>
  <c r="J111" i="2" s="1"/>
  <c r="D725" i="5"/>
  <c r="G725" i="5" s="1"/>
  <c r="D664" i="5"/>
  <c r="I664" i="5" s="1"/>
  <c r="F176" i="5"/>
  <c r="I177" i="2" s="1"/>
  <c r="I176" i="5"/>
  <c r="G787" i="5"/>
  <c r="E786" i="5"/>
  <c r="D767" i="5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E673" i="5"/>
  <c r="I673" i="5"/>
  <c r="E641" i="5"/>
  <c r="G625" i="5"/>
  <c r="S728" i="4"/>
  <c r="S172" i="4"/>
  <c r="U172" i="4" s="1"/>
  <c r="P681" i="4"/>
  <c r="P584" i="4"/>
  <c r="Q51" i="4"/>
  <c r="F126" i="5"/>
  <c r="I127" i="2" s="1"/>
  <c r="I126" i="5"/>
  <c r="G126" i="5"/>
  <c r="J127" i="2" s="1"/>
  <c r="F544" i="5"/>
  <c r="E544" i="5"/>
  <c r="Q696" i="4"/>
  <c r="Q700" i="4"/>
  <c r="N764" i="4"/>
  <c r="R764" i="4" s="1"/>
  <c r="S644" i="4"/>
  <c r="S656" i="4"/>
  <c r="Q348" i="4"/>
  <c r="T348" i="4" s="1"/>
  <c r="S906" i="4"/>
  <c r="S912" i="4"/>
  <c r="U912" i="4" s="1"/>
  <c r="Q916" i="4"/>
  <c r="S960" i="4"/>
  <c r="U960" i="4" s="1"/>
  <c r="F118" i="5"/>
  <c r="I119" i="2" s="1"/>
  <c r="I118" i="5"/>
  <c r="G118" i="5"/>
  <c r="J119" i="2" s="1"/>
  <c r="F134" i="5"/>
  <c r="I135" i="2" s="1"/>
  <c r="I134" i="5"/>
  <c r="G134" i="5"/>
  <c r="J135" i="2" s="1"/>
  <c r="Q28" i="4"/>
  <c r="Q968" i="4"/>
  <c r="T968" i="4" s="1"/>
  <c r="F26" i="5"/>
  <c r="I27" i="2" s="1"/>
  <c r="G26" i="5"/>
  <c r="J27" i="2" s="1"/>
  <c r="F38" i="5"/>
  <c r="I39" i="2" s="1"/>
  <c r="G38" i="5"/>
  <c r="J39" i="2" s="1"/>
  <c r="F536" i="5"/>
  <c r="I536" i="5"/>
  <c r="G4" i="5"/>
  <c r="J5" i="2" s="1"/>
  <c r="I4" i="5"/>
  <c r="D609" i="5"/>
  <c r="E609" i="5" s="1"/>
  <c r="G601" i="5"/>
  <c r="D593" i="5"/>
  <c r="D577" i="5"/>
  <c r="F576" i="5"/>
  <c r="I576" i="5"/>
  <c r="D575" i="5"/>
  <c r="I575" i="5" s="1"/>
  <c r="I563" i="5"/>
  <c r="D561" i="5"/>
  <c r="G561" i="5" s="1"/>
  <c r="G559" i="5"/>
  <c r="D555" i="5"/>
  <c r="I555" i="5" s="1"/>
  <c r="D549" i="5"/>
  <c r="G549" i="5" s="1"/>
  <c r="E545" i="5"/>
  <c r="D541" i="5"/>
  <c r="F541" i="5" s="1"/>
  <c r="D533" i="5"/>
  <c r="F533" i="5" s="1"/>
  <c r="D525" i="5"/>
  <c r="E525" i="5" s="1"/>
  <c r="D513" i="5"/>
  <c r="G509" i="5"/>
  <c r="D508" i="5"/>
  <c r="G508" i="5" s="1"/>
  <c r="D505" i="5"/>
  <c r="F496" i="5"/>
  <c r="I496" i="5"/>
  <c r="D177" i="5"/>
  <c r="G177" i="5" s="1"/>
  <c r="J178" i="2" s="1"/>
  <c r="I173" i="5"/>
  <c r="F162" i="5"/>
  <c r="I163" i="2" s="1"/>
  <c r="E162" i="5"/>
  <c r="H163" i="2" s="1"/>
  <c r="G162" i="5"/>
  <c r="J163" i="2" s="1"/>
  <c r="D161" i="5"/>
  <c r="I159" i="5"/>
  <c r="G160" i="2" s="1"/>
  <c r="P160" i="2" s="1"/>
  <c r="D157" i="5"/>
  <c r="I157" i="5" s="1"/>
  <c r="D156" i="5"/>
  <c r="I156" i="5" s="1"/>
  <c r="D149" i="5"/>
  <c r="G149" i="5" s="1"/>
  <c r="J150" i="2" s="1"/>
  <c r="D145" i="5"/>
  <c r="E145" i="5" s="1"/>
  <c r="H146" i="2" s="1"/>
  <c r="F138" i="5"/>
  <c r="I139" i="2" s="1"/>
  <c r="I138" i="5"/>
  <c r="F130" i="5"/>
  <c r="I131" i="2" s="1"/>
  <c r="I130" i="5"/>
  <c r="F122" i="5"/>
  <c r="I123" i="2" s="1"/>
  <c r="I122" i="5"/>
  <c r="F114" i="5"/>
  <c r="I115" i="2" s="1"/>
  <c r="I114" i="5"/>
  <c r="D105" i="5"/>
  <c r="E105" i="5" s="1"/>
  <c r="H106" i="2" s="1"/>
  <c r="D101" i="5"/>
  <c r="G101" i="5" s="1"/>
  <c r="J102" i="2" s="1"/>
  <c r="G99" i="5"/>
  <c r="J100" i="2" s="1"/>
  <c r="D97" i="5"/>
  <c r="G95" i="5"/>
  <c r="J96" i="2" s="1"/>
  <c r="D93" i="5"/>
  <c r="G93" i="5" s="1"/>
  <c r="J94" i="2" s="1"/>
  <c r="G91" i="5"/>
  <c r="J92" i="2" s="1"/>
  <c r="I91" i="5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G59" i="5"/>
  <c r="J60" i="2" s="1"/>
  <c r="D57" i="5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E7" i="5"/>
  <c r="H8" i="2" s="1"/>
  <c r="F6" i="5"/>
  <c r="I7" i="2" s="1"/>
  <c r="G6" i="5"/>
  <c r="J7" i="2" s="1"/>
  <c r="F4" i="5"/>
  <c r="I5" i="2" s="1"/>
  <c r="I3" i="5"/>
  <c r="F4" i="2" s="1"/>
  <c r="O4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Q638" i="4"/>
  <c r="T638" i="4" s="1"/>
  <c r="Q650" i="4"/>
  <c r="N666" i="4"/>
  <c r="R666" i="4" s="1"/>
  <c r="N674" i="4"/>
  <c r="T674" i="4" s="1"/>
  <c r="Q904" i="4"/>
  <c r="T904" i="4" s="1"/>
  <c r="Q936" i="4"/>
  <c r="T936" i="4" s="1"/>
  <c r="Q96" i="4"/>
  <c r="Q944" i="4"/>
  <c r="T944" i="4" s="1"/>
  <c r="V944" i="4" s="1"/>
  <c r="W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T712" i="4" s="1"/>
  <c r="Q665" i="4"/>
  <c r="T665" i="4" s="1"/>
  <c r="Q652" i="4"/>
  <c r="Q603" i="4"/>
  <c r="Q590" i="4"/>
  <c r="P579" i="4"/>
  <c r="S579" i="4" s="1"/>
  <c r="U579" i="4" s="1"/>
  <c r="N578" i="4"/>
  <c r="N513" i="4"/>
  <c r="R513" i="4" s="1"/>
  <c r="N507" i="4"/>
  <c r="R507" i="4" s="1"/>
  <c r="N435" i="4"/>
  <c r="P429" i="4"/>
  <c r="P413" i="4"/>
  <c r="S413" i="4" s="1"/>
  <c r="U413" i="4" s="1"/>
  <c r="N411" i="4"/>
  <c r="P409" i="4"/>
  <c r="P405" i="4"/>
  <c r="S405" i="4" s="1"/>
  <c r="U405" i="4" s="1"/>
  <c r="Q110" i="4"/>
  <c r="T110" i="4" s="1"/>
  <c r="V110" i="4" s="1"/>
  <c r="W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D831" i="5"/>
  <c r="G831" i="5" s="1"/>
  <c r="D817" i="5"/>
  <c r="I817" i="5" s="1"/>
  <c r="D801" i="5"/>
  <c r="I801" i="5" s="1"/>
  <c r="D797" i="5"/>
  <c r="D793" i="5"/>
  <c r="D785" i="5"/>
  <c r="I785" i="5" s="1"/>
  <c r="D781" i="5"/>
  <c r="E781" i="5" s="1"/>
  <c r="D773" i="5"/>
  <c r="F773" i="5" s="1"/>
  <c r="D769" i="5"/>
  <c r="I769" i="5" s="1"/>
  <c r="D765" i="5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D535" i="5"/>
  <c r="D531" i="5"/>
  <c r="F531" i="5" s="1"/>
  <c r="D527" i="5"/>
  <c r="F527" i="5" s="1"/>
  <c r="D523" i="5"/>
  <c r="D519" i="5"/>
  <c r="G519" i="5" s="1"/>
  <c r="D511" i="5"/>
  <c r="F511" i="5" s="1"/>
  <c r="D280" i="5"/>
  <c r="E280" i="5" s="1"/>
  <c r="D171" i="5"/>
  <c r="D167" i="5"/>
  <c r="D159" i="5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D5" i="5"/>
  <c r="E5" i="5" s="1"/>
  <c r="H6" i="2" s="1"/>
  <c r="D3" i="5"/>
  <c r="AA170" i="2"/>
  <c r="AB170" i="2"/>
  <c r="AC179" i="2"/>
  <c r="AA179" i="2"/>
  <c r="AC178" i="2"/>
  <c r="AB178" i="2"/>
  <c r="AA177" i="2"/>
  <c r="AB177" i="2"/>
  <c r="AC176" i="2"/>
  <c r="AB175" i="2"/>
  <c r="AB174" i="2"/>
  <c r="AB173" i="2"/>
  <c r="AB172" i="2"/>
  <c r="AC171" i="2"/>
  <c r="AA171" i="2"/>
  <c r="AB171" i="2"/>
  <c r="AB185" i="2"/>
  <c r="AC184" i="2"/>
  <c r="AA184" i="2"/>
  <c r="AC183" i="2"/>
  <c r="AC182" i="2"/>
  <c r="AB182" i="2"/>
  <c r="AC180" i="2"/>
  <c r="AA180" i="2"/>
  <c r="K2" i="4"/>
  <c r="I2" i="5"/>
  <c r="G2" i="5"/>
  <c r="J3" i="2" s="1"/>
  <c r="F2" i="5"/>
  <c r="I3" i="2" s="1"/>
  <c r="F911" i="4"/>
  <c r="E911" i="4"/>
  <c r="D911" i="4"/>
  <c r="G911" i="4"/>
  <c r="F847" i="4"/>
  <c r="E847" i="4"/>
  <c r="D847" i="4"/>
  <c r="G847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844" i="4"/>
  <c r="F844" i="4"/>
  <c r="G844" i="4"/>
  <c r="E844" i="4"/>
  <c r="D970" i="4"/>
  <c r="F970" i="4"/>
  <c r="E970" i="4"/>
  <c r="F994" i="4"/>
  <c r="G994" i="4"/>
  <c r="E994" i="4"/>
  <c r="F864" i="4"/>
  <c r="G868" i="4"/>
  <c r="G848" i="4"/>
  <c r="D848" i="4"/>
  <c r="E848" i="4"/>
  <c r="D962" i="4"/>
  <c r="F962" i="4"/>
  <c r="E962" i="4"/>
  <c r="D998" i="4"/>
  <c r="F998" i="4"/>
  <c r="E998" i="4"/>
  <c r="F954" i="4"/>
  <c r="E954" i="4"/>
  <c r="F936" i="4"/>
  <c r="D936" i="4"/>
  <c r="E936" i="4"/>
  <c r="F842" i="4"/>
  <c r="D842" i="4"/>
  <c r="E842" i="4"/>
  <c r="F850" i="4"/>
  <c r="E850" i="4"/>
  <c r="D850" i="4"/>
  <c r="F858" i="4"/>
  <c r="E858" i="4"/>
  <c r="D858" i="4"/>
  <c r="D866" i="4"/>
  <c r="F882" i="4"/>
  <c r="D882" i="4"/>
  <c r="E882" i="4"/>
  <c r="D898" i="4"/>
  <c r="F948" i="4"/>
  <c r="D948" i="4"/>
  <c r="E948" i="4"/>
  <c r="F938" i="4"/>
  <c r="G938" i="4"/>
  <c r="E875" i="4"/>
  <c r="D875" i="4"/>
  <c r="F869" i="4"/>
  <c r="E869" i="4"/>
  <c r="G869" i="4"/>
  <c r="D869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E849" i="4"/>
  <c r="D849" i="4"/>
  <c r="G849" i="4"/>
  <c r="U106" i="4"/>
  <c r="U132" i="4"/>
  <c r="V132" i="4"/>
  <c r="W132" i="4" s="1"/>
  <c r="R594" i="4"/>
  <c r="S594" i="4"/>
  <c r="R598" i="4"/>
  <c r="U654" i="4"/>
  <c r="R624" i="4"/>
  <c r="U644" i="4"/>
  <c r="U656" i="4"/>
  <c r="U906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E864" i="4"/>
  <c r="F987" i="4"/>
  <c r="D987" i="4"/>
  <c r="F848" i="4"/>
  <c r="F868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49" i="4"/>
  <c r="G865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U877" i="4"/>
  <c r="U725" i="4"/>
  <c r="V836" i="4"/>
  <c r="E925" i="4"/>
  <c r="G925" i="4"/>
  <c r="U958" i="4"/>
  <c r="U993" i="4"/>
  <c r="U661" i="4"/>
  <c r="U853" i="4"/>
  <c r="V917" i="4"/>
  <c r="S655" i="4"/>
  <c r="S567" i="4"/>
  <c r="U567" i="4" s="1"/>
  <c r="T611" i="4"/>
  <c r="T579" i="4"/>
  <c r="T902" i="4"/>
  <c r="T888" i="4"/>
  <c r="R852" i="4"/>
  <c r="T852" i="4"/>
  <c r="R830" i="4"/>
  <c r="T830" i="4"/>
  <c r="R710" i="4"/>
  <c r="U710" i="4" s="1"/>
  <c r="T710" i="4"/>
  <c r="R636" i="4"/>
  <c r="T636" i="4"/>
  <c r="T626" i="4"/>
  <c r="R572" i="4"/>
  <c r="T572" i="4"/>
  <c r="R549" i="4"/>
  <c r="T154" i="4"/>
  <c r="R10" i="4"/>
  <c r="G158" i="2"/>
  <c r="P158" i="2" s="1"/>
  <c r="E158" i="2"/>
  <c r="N158" i="2" s="1"/>
  <c r="F158" i="2"/>
  <c r="O158" i="2" s="1"/>
  <c r="E56" i="2"/>
  <c r="N56" i="2" s="1"/>
  <c r="E68" i="2"/>
  <c r="N68" i="2" s="1"/>
  <c r="G92" i="2"/>
  <c r="P92" i="2" s="1"/>
  <c r="E92" i="2"/>
  <c r="N92" i="2" s="1"/>
  <c r="P659" i="4"/>
  <c r="N659" i="4"/>
  <c r="R659" i="4" s="1"/>
  <c r="T675" i="4"/>
  <c r="T606" i="4"/>
  <c r="T632" i="4"/>
  <c r="Q672" i="4"/>
  <c r="P672" i="4"/>
  <c r="Q676" i="4"/>
  <c r="T676" i="4" s="1"/>
  <c r="P676" i="4"/>
  <c r="Q680" i="4"/>
  <c r="T680" i="4" s="1"/>
  <c r="V680" i="4" s="1"/>
  <c r="P680" i="4"/>
  <c r="S680" i="4" s="1"/>
  <c r="Q688" i="4"/>
  <c r="P688" i="4"/>
  <c r="N748" i="4"/>
  <c r="P748" i="4"/>
  <c r="Q826" i="4"/>
  <c r="P826" i="4"/>
  <c r="Q34" i="4"/>
  <c r="T34" i="4" s="1"/>
  <c r="N34" i="4"/>
  <c r="R34" i="4" s="1"/>
  <c r="P34" i="4"/>
  <c r="S34" i="4" s="1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T338" i="4" s="1"/>
  <c r="V338" i="4" s="1"/>
  <c r="W338" i="4" s="1"/>
  <c r="N338" i="4"/>
  <c r="R338" i="4" s="1"/>
  <c r="N762" i="4"/>
  <c r="R762" i="4" s="1"/>
  <c r="P762" i="4"/>
  <c r="Q766" i="4"/>
  <c r="T766" i="4" s="1"/>
  <c r="P766" i="4"/>
  <c r="S766" i="4" s="1"/>
  <c r="Q774" i="4"/>
  <c r="T774" i="4" s="1"/>
  <c r="P774" i="4"/>
  <c r="S774" i="4" s="1"/>
  <c r="T916" i="4"/>
  <c r="F112" i="5"/>
  <c r="I113" i="2" s="1"/>
  <c r="G112" i="5"/>
  <c r="J113" i="2" s="1"/>
  <c r="F120" i="5"/>
  <c r="I121" i="2" s="1"/>
  <c r="G120" i="5"/>
  <c r="J121" i="2" s="1"/>
  <c r="F128" i="5"/>
  <c r="I129" i="2" s="1"/>
  <c r="G128" i="5"/>
  <c r="J129" i="2" s="1"/>
  <c r="F136" i="5"/>
  <c r="I137" i="2" s="1"/>
  <c r="G136" i="5"/>
  <c r="J137" i="2" s="1"/>
  <c r="T36" i="4"/>
  <c r="T48" i="4"/>
  <c r="Q698" i="4"/>
  <c r="Q714" i="4"/>
  <c r="T714" i="4" s="1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77" i="5"/>
  <c r="I677" i="5"/>
  <c r="G685" i="5"/>
  <c r="G693" i="5"/>
  <c r="I693" i="5"/>
  <c r="G701" i="5"/>
  <c r="I701" i="5"/>
  <c r="G709" i="5"/>
  <c r="G717" i="5"/>
  <c r="I725" i="5"/>
  <c r="E518" i="5"/>
  <c r="F518" i="5"/>
  <c r="F540" i="5"/>
  <c r="G540" i="5"/>
  <c r="G568" i="5"/>
  <c r="F568" i="5"/>
  <c r="E575" i="5"/>
  <c r="E555" i="5"/>
  <c r="F146" i="5"/>
  <c r="I147" i="2" s="1"/>
  <c r="F160" i="5"/>
  <c r="I161" i="2" s="1"/>
  <c r="I160" i="5"/>
  <c r="F172" i="5"/>
  <c r="I173" i="2" s="1"/>
  <c r="G145" i="5"/>
  <c r="J146" i="2" s="1"/>
  <c r="E153" i="5"/>
  <c r="H154" i="2" s="1"/>
  <c r="G153" i="5"/>
  <c r="J154" i="2" s="1"/>
  <c r="I153" i="5"/>
  <c r="E165" i="5"/>
  <c r="H166" i="2" s="1"/>
  <c r="G165" i="5"/>
  <c r="J166" i="2" s="1"/>
  <c r="I165" i="5"/>
  <c r="E509" i="5"/>
  <c r="I509" i="5"/>
  <c r="I521" i="5"/>
  <c r="G521" i="5"/>
  <c r="E521" i="5"/>
  <c r="I529" i="5"/>
  <c r="G529" i="5"/>
  <c r="I537" i="5"/>
  <c r="E537" i="5"/>
  <c r="G537" i="5"/>
  <c r="I545" i="5"/>
  <c r="G545" i="5"/>
  <c r="I553" i="5"/>
  <c r="G553" i="5"/>
  <c r="F553" i="5"/>
  <c r="E553" i="5"/>
  <c r="I569" i="5"/>
  <c r="G569" i="5"/>
  <c r="E569" i="5"/>
  <c r="I601" i="5"/>
  <c r="E601" i="5"/>
  <c r="I617" i="5"/>
  <c r="G617" i="5"/>
  <c r="D978" i="4"/>
  <c r="E860" i="4"/>
  <c r="F912" i="4"/>
  <c r="F906" i="4"/>
  <c r="F960" i="4"/>
  <c r="D954" i="4"/>
  <c r="D968" i="4"/>
  <c r="F916" i="4"/>
  <c r="V703" i="4"/>
  <c r="W703" i="4" s="1"/>
  <c r="X703" i="4" s="1"/>
  <c r="V579" i="4"/>
  <c r="W579" i="4" s="1"/>
  <c r="X579" i="4" s="1"/>
  <c r="S936" i="4"/>
  <c r="S952" i="4"/>
  <c r="S604" i="4"/>
  <c r="S630" i="4"/>
  <c r="S638" i="4"/>
  <c r="U638" i="4" s="1"/>
  <c r="S650" i="4"/>
  <c r="S662" i="4"/>
  <c r="U732" i="4"/>
  <c r="S848" i="4"/>
  <c r="S872" i="4"/>
  <c r="S876" i="4"/>
  <c r="S880" i="4"/>
  <c r="S896" i="4"/>
  <c r="S904" i="4"/>
  <c r="S908" i="4"/>
  <c r="T993" i="4"/>
  <c r="V993" i="4" s="1"/>
  <c r="W993" i="4" s="1"/>
  <c r="T623" i="4"/>
  <c r="T667" i="4"/>
  <c r="T22" i="4"/>
  <c r="T59" i="4"/>
  <c r="S136" i="4"/>
  <c r="G113" i="2"/>
  <c r="P113" i="2" s="1"/>
  <c r="G121" i="2"/>
  <c r="P121" i="2" s="1"/>
  <c r="G129" i="2"/>
  <c r="P129" i="2" s="1"/>
  <c r="G137" i="2"/>
  <c r="P137" i="2" s="1"/>
  <c r="S350" i="4"/>
  <c r="U350" i="4" s="1"/>
  <c r="U985" i="4"/>
  <c r="V985" i="4"/>
  <c r="W985" i="4" s="1"/>
  <c r="S909" i="4"/>
  <c r="F68" i="2"/>
  <c r="O68" i="2" s="1"/>
  <c r="F92" i="2"/>
  <c r="O92" i="2" s="1"/>
  <c r="R970" i="4"/>
  <c r="T970" i="4"/>
  <c r="P954" i="4"/>
  <c r="S954" i="4" s="1"/>
  <c r="N934" i="4"/>
  <c r="U903" i="4"/>
  <c r="W903" i="4" s="1"/>
  <c r="S711" i="4"/>
  <c r="S583" i="4"/>
  <c r="U583" i="4" s="1"/>
  <c r="S108" i="4"/>
  <c r="V997" i="4"/>
  <c r="W997" i="4" s="1"/>
  <c r="P916" i="4"/>
  <c r="S916" i="4" s="1"/>
  <c r="R884" i="4"/>
  <c r="U884" i="4" s="1"/>
  <c r="R854" i="4"/>
  <c r="T854" i="4"/>
  <c r="R850" i="4"/>
  <c r="T850" i="4"/>
  <c r="N826" i="4"/>
  <c r="R826" i="4" s="1"/>
  <c r="P812" i="4"/>
  <c r="R802" i="4"/>
  <c r="T802" i="4"/>
  <c r="R770" i="4"/>
  <c r="U770" i="4" s="1"/>
  <c r="T770" i="4"/>
  <c r="P764" i="4"/>
  <c r="S764" i="4" s="1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S646" i="4" s="1"/>
  <c r="R634" i="4"/>
  <c r="P632" i="4"/>
  <c r="N618" i="4"/>
  <c r="T618" i="4" s="1"/>
  <c r="P610" i="4"/>
  <c r="S610" i="4" s="1"/>
  <c r="P608" i="4"/>
  <c r="P606" i="4"/>
  <c r="S606" i="4" s="1"/>
  <c r="N600" i="4"/>
  <c r="R600" i="4" s="1"/>
  <c r="R564" i="4"/>
  <c r="R560" i="4"/>
  <c r="R517" i="4"/>
  <c r="U517" i="4" s="1"/>
  <c r="T517" i="4"/>
  <c r="P968" i="4"/>
  <c r="S968" i="4" s="1"/>
  <c r="S20" i="4"/>
  <c r="R348" i="4"/>
  <c r="N164" i="4"/>
  <c r="R164" i="4" s="1"/>
  <c r="N156" i="4"/>
  <c r="S102" i="4"/>
  <c r="P164" i="4"/>
  <c r="N61" i="4"/>
  <c r="R61" i="4" s="1"/>
  <c r="N45" i="4"/>
  <c r="P36" i="4"/>
  <c r="S36" i="4" s="1"/>
  <c r="N28" i="4"/>
  <c r="S348" i="4"/>
  <c r="N681" i="4"/>
  <c r="R681" i="4" s="1"/>
  <c r="S59" i="4"/>
  <c r="T51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I747" i="5"/>
  <c r="E717" i="5"/>
  <c r="E701" i="5"/>
  <c r="G744" i="5"/>
  <c r="Q74" i="4"/>
  <c r="T140" i="4"/>
  <c r="V140" i="4" s="1"/>
  <c r="W140" i="4" s="1"/>
  <c r="T124" i="4"/>
  <c r="I97" i="5"/>
  <c r="I65" i="5"/>
  <c r="I87" i="5"/>
  <c r="T112" i="4"/>
  <c r="F177" i="2"/>
  <c r="O177" i="2" s="1"/>
  <c r="E177" i="2"/>
  <c r="N177" i="2" s="1"/>
  <c r="G177" i="2"/>
  <c r="P177" i="2" s="1"/>
  <c r="T76" i="4"/>
  <c r="Q519" i="4"/>
  <c r="T519" i="4" s="1"/>
  <c r="P519" i="4"/>
  <c r="S519" i="4" s="1"/>
  <c r="Q607" i="4"/>
  <c r="P607" i="4"/>
  <c r="N607" i="4"/>
  <c r="R607" i="4" s="1"/>
  <c r="T625" i="4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T845" i="4"/>
  <c r="T857" i="4"/>
  <c r="T877" i="4"/>
  <c r="V877" i="4" s="1"/>
  <c r="W877" i="4" s="1"/>
  <c r="T909" i="4"/>
  <c r="Q521" i="4"/>
  <c r="T521" i="4" s="1"/>
  <c r="P521" i="4"/>
  <c r="S521" i="4" s="1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T798" i="4" s="1"/>
  <c r="P798" i="4"/>
  <c r="S798" i="4" s="1"/>
  <c r="Q806" i="4"/>
  <c r="T806" i="4" s="1"/>
  <c r="P806" i="4"/>
  <c r="S806" i="4" s="1"/>
  <c r="Q838" i="4"/>
  <c r="T838" i="4" s="1"/>
  <c r="P838" i="4"/>
  <c r="S838" i="4" s="1"/>
  <c r="Q922" i="4"/>
  <c r="N922" i="4"/>
  <c r="R922" i="4" s="1"/>
  <c r="P922" i="4"/>
  <c r="G116" i="5"/>
  <c r="J117" i="2" s="1"/>
  <c r="G124" i="5"/>
  <c r="J125" i="2" s="1"/>
  <c r="G132" i="5"/>
  <c r="J133" i="2" s="1"/>
  <c r="G140" i="5"/>
  <c r="J141" i="2" s="1"/>
  <c r="Q457" i="4"/>
  <c r="N457" i="4"/>
  <c r="R457" i="4" s="1"/>
  <c r="N535" i="4"/>
  <c r="N551" i="4"/>
  <c r="Q582" i="4"/>
  <c r="T582" i="4" s="1"/>
  <c r="P582" i="4"/>
  <c r="S582" i="4" s="1"/>
  <c r="Q598" i="4"/>
  <c r="T630" i="4"/>
  <c r="T650" i="4"/>
  <c r="N738" i="4"/>
  <c r="R738" i="4" s="1"/>
  <c r="P738" i="4"/>
  <c r="N746" i="4"/>
  <c r="R746" i="4" s="1"/>
  <c r="P746" i="4"/>
  <c r="N754" i="4"/>
  <c r="R754" i="4" s="1"/>
  <c r="P754" i="4"/>
  <c r="Q778" i="4"/>
  <c r="T778" i="4" s="1"/>
  <c r="P778" i="4"/>
  <c r="S778" i="4" s="1"/>
  <c r="Q786" i="4"/>
  <c r="T786" i="4" s="1"/>
  <c r="P786" i="4"/>
  <c r="S786" i="4" s="1"/>
  <c r="Q810" i="4"/>
  <c r="T810" i="4" s="1"/>
  <c r="P810" i="4"/>
  <c r="S810" i="4" s="1"/>
  <c r="Q896" i="4"/>
  <c r="T896" i="4" s="1"/>
  <c r="Q912" i="4"/>
  <c r="T912" i="4" s="1"/>
  <c r="V912" i="4" s="1"/>
  <c r="T930" i="4"/>
  <c r="V930" i="4" s="1"/>
  <c r="W930" i="4" s="1"/>
  <c r="Q842" i="4"/>
  <c r="T842" i="4" s="1"/>
  <c r="V842" i="4" s="1"/>
  <c r="W842" i="4" s="1"/>
  <c r="Q822" i="4"/>
  <c r="T822" i="4" s="1"/>
  <c r="P822" i="4"/>
  <c r="S822" i="4" s="1"/>
  <c r="Q834" i="4"/>
  <c r="T834" i="4" s="1"/>
  <c r="P834" i="4"/>
  <c r="S834" i="4" s="1"/>
  <c r="T862" i="4"/>
  <c r="Q882" i="4"/>
  <c r="T882" i="4" s="1"/>
  <c r="V882" i="4" s="1"/>
  <c r="W882" i="4" s="1"/>
  <c r="F22" i="5"/>
  <c r="I23" i="2" s="1"/>
  <c r="G22" i="5"/>
  <c r="J23" i="2" s="1"/>
  <c r="I27" i="5"/>
  <c r="F40" i="5"/>
  <c r="I41" i="2" s="1"/>
  <c r="G40" i="5"/>
  <c r="J41" i="2" s="1"/>
  <c r="E47" i="5"/>
  <c r="H48" i="2" s="1"/>
  <c r="I47" i="5"/>
  <c r="F57" i="5"/>
  <c r="I58" i="2" s="1"/>
  <c r="E64" i="2"/>
  <c r="N64" i="2" s="1"/>
  <c r="F64" i="2"/>
  <c r="O64" i="2" s="1"/>
  <c r="F73" i="5"/>
  <c r="I74" i="2" s="1"/>
  <c r="E79" i="5"/>
  <c r="H80" i="2" s="1"/>
  <c r="I79" i="5"/>
  <c r="F89" i="5"/>
  <c r="I90" i="2" s="1"/>
  <c r="E95" i="5"/>
  <c r="H96" i="2" s="1"/>
  <c r="I95" i="5"/>
  <c r="E529" i="5"/>
  <c r="T66" i="4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57" i="5"/>
  <c r="H158" i="2" s="1"/>
  <c r="G157" i="5"/>
  <c r="J158" i="2" s="1"/>
  <c r="E173" i="5"/>
  <c r="H174" i="2" s="1"/>
  <c r="G173" i="5"/>
  <c r="J174" i="2" s="1"/>
  <c r="E181" i="5"/>
  <c r="H182" i="2" s="1"/>
  <c r="G181" i="5"/>
  <c r="J182" i="2" s="1"/>
  <c r="I181" i="5"/>
  <c r="G641" i="5"/>
  <c r="E767" i="5"/>
  <c r="F767" i="5"/>
  <c r="E799" i="5"/>
  <c r="I770" i="5"/>
  <c r="F794" i="3"/>
  <c r="I802" i="5"/>
  <c r="E802" i="5"/>
  <c r="G808" i="5"/>
  <c r="F808" i="5"/>
  <c r="I814" i="5"/>
  <c r="G814" i="5"/>
  <c r="I809" i="5"/>
  <c r="E813" i="5"/>
  <c r="I813" i="5"/>
  <c r="G813" i="5"/>
  <c r="I829" i="5"/>
  <c r="I828" i="5"/>
  <c r="F828" i="5"/>
  <c r="G828" i="5"/>
  <c r="N1000" i="4"/>
  <c r="R1000" i="4" s="1"/>
  <c r="P1000" i="4"/>
  <c r="P999" i="4"/>
  <c r="N999" i="4"/>
  <c r="R999" i="4" s="1"/>
  <c r="N996" i="4"/>
  <c r="R996" i="4" s="1"/>
  <c r="P996" i="4"/>
  <c r="P995" i="4"/>
  <c r="S995" i="4" s="1"/>
  <c r="Q995" i="4"/>
  <c r="T995" i="4" s="1"/>
  <c r="N994" i="4"/>
  <c r="P994" i="4"/>
  <c r="N992" i="4"/>
  <c r="R992" i="4" s="1"/>
  <c r="P992" i="4"/>
  <c r="N991" i="4"/>
  <c r="R991" i="4" s="1"/>
  <c r="N989" i="4"/>
  <c r="R989" i="4" s="1"/>
  <c r="Q989" i="4"/>
  <c r="P989" i="4"/>
  <c r="S989" i="4" s="1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S981" i="4" s="1"/>
  <c r="N980" i="4"/>
  <c r="P980" i="4"/>
  <c r="P979" i="4"/>
  <c r="S979" i="4" s="1"/>
  <c r="Q979" i="4"/>
  <c r="T979" i="4" s="1"/>
  <c r="N976" i="4"/>
  <c r="R976" i="4" s="1"/>
  <c r="P976" i="4"/>
  <c r="Q972" i="4"/>
  <c r="T972" i="4" s="1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T962" i="4" s="1"/>
  <c r="V962" i="4" s="1"/>
  <c r="W962" i="4" s="1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T952" i="4" s="1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V946" i="4" s="1"/>
  <c r="W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T932" i="4" s="1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T914" i="4"/>
  <c r="V914" i="4" s="1"/>
  <c r="W914" i="4" s="1"/>
  <c r="Q913" i="4"/>
  <c r="T913" i="4" s="1"/>
  <c r="P913" i="4"/>
  <c r="N911" i="4"/>
  <c r="Q910" i="4"/>
  <c r="T910" i="4" s="1"/>
  <c r="P907" i="4"/>
  <c r="S907" i="4" s="1"/>
  <c r="N907" i="4"/>
  <c r="Q906" i="4"/>
  <c r="T906" i="4" s="1"/>
  <c r="V906" i="4" s="1"/>
  <c r="W906" i="4" s="1"/>
  <c r="Q905" i="4"/>
  <c r="T905" i="4" s="1"/>
  <c r="P905" i="4"/>
  <c r="S905" i="4" s="1"/>
  <c r="Q897" i="4"/>
  <c r="T897" i="4" s="1"/>
  <c r="P897" i="4"/>
  <c r="S897" i="4" s="1"/>
  <c r="N895" i="4"/>
  <c r="Q894" i="4"/>
  <c r="T894" i="4" s="1"/>
  <c r="P891" i="4"/>
  <c r="N891" i="4"/>
  <c r="P889" i="4"/>
  <c r="Q880" i="4"/>
  <c r="T880" i="4" s="1"/>
  <c r="Q879" i="4"/>
  <c r="T879" i="4" s="1"/>
  <c r="N879" i="4"/>
  <c r="R879" i="4" s="1"/>
  <c r="Q878" i="4"/>
  <c r="T878" i="4" s="1"/>
  <c r="Q876" i="4"/>
  <c r="T876" i="4" s="1"/>
  <c r="P875" i="4"/>
  <c r="S875" i="4" s="1"/>
  <c r="N875" i="4"/>
  <c r="T874" i="4"/>
  <c r="V874" i="4" s="1"/>
  <c r="W874" i="4" s="1"/>
  <c r="P873" i="4"/>
  <c r="T872" i="4"/>
  <c r="Q871" i="4"/>
  <c r="N871" i="4"/>
  <c r="R871" i="4" s="1"/>
  <c r="Q860" i="4"/>
  <c r="P859" i="4"/>
  <c r="N859" i="4"/>
  <c r="P857" i="4"/>
  <c r="Q855" i="4"/>
  <c r="T855" i="4" s="1"/>
  <c r="N855" i="4"/>
  <c r="R855" i="4" s="1"/>
  <c r="Q848" i="4"/>
  <c r="T848" i="4" s="1"/>
  <c r="Q847" i="4"/>
  <c r="N847" i="4"/>
  <c r="R847" i="4" s="1"/>
  <c r="Q846" i="4"/>
  <c r="Q844" i="4"/>
  <c r="T844" i="4" s="1"/>
  <c r="P843" i="4"/>
  <c r="N843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T818" i="4" s="1"/>
  <c r="P818" i="4"/>
  <c r="S818" i="4" s="1"/>
  <c r="Q817" i="4"/>
  <c r="N817" i="4"/>
  <c r="R817" i="4" s="1"/>
  <c r="P817" i="4"/>
  <c r="N816" i="4"/>
  <c r="Q815" i="4"/>
  <c r="N815" i="4"/>
  <c r="Q814" i="4"/>
  <c r="T814" i="4" s="1"/>
  <c r="P814" i="4"/>
  <c r="S814" i="4" s="1"/>
  <c r="Q813" i="4"/>
  <c r="T813" i="4" s="1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T790" i="4" s="1"/>
  <c r="P790" i="4"/>
  <c r="S790" i="4" s="1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S782" i="4" s="1"/>
  <c r="Q781" i="4"/>
  <c r="T781" i="4" s="1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T757" i="4" s="1"/>
  <c r="V757" i="4" s="1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T749" i="4" s="1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T724" i="4" s="1"/>
  <c r="P723" i="4"/>
  <c r="N723" i="4"/>
  <c r="R723" i="4" s="1"/>
  <c r="Q721" i="4"/>
  <c r="N721" i="4"/>
  <c r="R721" i="4" s="1"/>
  <c r="P721" i="4"/>
  <c r="N720" i="4"/>
  <c r="Q719" i="4"/>
  <c r="T719" i="4" s="1"/>
  <c r="V719" i="4" s="1"/>
  <c r="W719" i="4" s="1"/>
  <c r="X719" i="4" s="1"/>
  <c r="Q718" i="4"/>
  <c r="P718" i="4"/>
  <c r="S718" i="4" s="1"/>
  <c r="Q717" i="4"/>
  <c r="N717" i="4"/>
  <c r="N716" i="4"/>
  <c r="P715" i="4"/>
  <c r="N715" i="4"/>
  <c r="R715" i="4" s="1"/>
  <c r="Q713" i="4"/>
  <c r="T713" i="4" s="1"/>
  <c r="V713" i="4" s="1"/>
  <c r="P713" i="4"/>
  <c r="S713" i="4" s="1"/>
  <c r="Q709" i="4"/>
  <c r="T709" i="4" s="1"/>
  <c r="N708" i="4"/>
  <c r="Q707" i="4"/>
  <c r="T707" i="4" s="1"/>
  <c r="V707" i="4" s="1"/>
  <c r="P707" i="4"/>
  <c r="S707" i="4" s="1"/>
  <c r="Q706" i="4"/>
  <c r="T706" i="4" s="1"/>
  <c r="P706" i="4"/>
  <c r="S706" i="4" s="1"/>
  <c r="Q705" i="4"/>
  <c r="N705" i="4"/>
  <c r="R705" i="4" s="1"/>
  <c r="P705" i="4"/>
  <c r="Q699" i="4"/>
  <c r="P699" i="4"/>
  <c r="S699" i="4" s="1"/>
  <c r="T694" i="4"/>
  <c r="Q692" i="4"/>
  <c r="T692" i="4" s="1"/>
  <c r="P692" i="4"/>
  <c r="S692" i="4" s="1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S665" i="4" s="1"/>
  <c r="Q664" i="4"/>
  <c r="Q663" i="4"/>
  <c r="N663" i="4"/>
  <c r="R663" i="4" s="1"/>
  <c r="Q662" i="4"/>
  <c r="T662" i="4" s="1"/>
  <c r="Q660" i="4"/>
  <c r="Q657" i="4"/>
  <c r="N657" i="4"/>
  <c r="R657" i="4" s="1"/>
  <c r="P657" i="4"/>
  <c r="Q656" i="4"/>
  <c r="T656" i="4" s="1"/>
  <c r="Q655" i="4"/>
  <c r="T655" i="4" s="1"/>
  <c r="Q654" i="4"/>
  <c r="T654" i="4" s="1"/>
  <c r="V654" i="4" s="1"/>
  <c r="Q653" i="4"/>
  <c r="N653" i="4"/>
  <c r="R653" i="4" s="1"/>
  <c r="T652" i="4"/>
  <c r="V652" i="4" s="1"/>
  <c r="W652" i="4" s="1"/>
  <c r="X652" i="4" s="1"/>
  <c r="P651" i="4"/>
  <c r="N651" i="4"/>
  <c r="R651" i="4" s="1"/>
  <c r="Q649" i="4"/>
  <c r="T649" i="4" s="1"/>
  <c r="P649" i="4"/>
  <c r="S649" i="4" s="1"/>
  <c r="U649" i="4" s="1"/>
  <c r="Q648" i="4"/>
  <c r="T648" i="4" s="1"/>
  <c r="Q644" i="4"/>
  <c r="T644" i="4" s="1"/>
  <c r="Q643" i="4"/>
  <c r="T643" i="4" s="1"/>
  <c r="Q641" i="4"/>
  <c r="T641" i="4" s="1"/>
  <c r="P641" i="4"/>
  <c r="S641" i="4" s="1"/>
  <c r="Q639" i="4"/>
  <c r="P639" i="4"/>
  <c r="N639" i="4"/>
  <c r="R639" i="4" s="1"/>
  <c r="Q628" i="4"/>
  <c r="P625" i="4"/>
  <c r="S625" i="4" s="1"/>
  <c r="U625" i="4" s="1"/>
  <c r="Q624" i="4"/>
  <c r="P623" i="4"/>
  <c r="S623" i="4" s="1"/>
  <c r="Q620" i="4"/>
  <c r="T620" i="4" s="1"/>
  <c r="Q619" i="4"/>
  <c r="N619" i="4"/>
  <c r="R619" i="4" s="1"/>
  <c r="Q617" i="4"/>
  <c r="P617" i="4"/>
  <c r="Q612" i="4"/>
  <c r="T612" i="4" s="1"/>
  <c r="P611" i="4"/>
  <c r="S611" i="4" s="1"/>
  <c r="T603" i="4"/>
  <c r="Q602" i="4"/>
  <c r="T602" i="4" s="1"/>
  <c r="S601" i="4"/>
  <c r="Q596" i="4"/>
  <c r="T596" i="4" s="1"/>
  <c r="P595" i="4"/>
  <c r="N595" i="4"/>
  <c r="Q594" i="4"/>
  <c r="T594" i="4" s="1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T586" i="4" s="1"/>
  <c r="P586" i="4"/>
  <c r="S586" i="4" s="1"/>
  <c r="N585" i="4"/>
  <c r="R585" i="4" s="1"/>
  <c r="P585" i="4"/>
  <c r="N584" i="4"/>
  <c r="Q580" i="4"/>
  <c r="T580" i="4" s="1"/>
  <c r="N577" i="4"/>
  <c r="R577" i="4" s="1"/>
  <c r="P577" i="4"/>
  <c r="Q576" i="4"/>
  <c r="T576" i="4" s="1"/>
  <c r="P576" i="4"/>
  <c r="S576" i="4" s="1"/>
  <c r="P575" i="4"/>
  <c r="N575" i="4"/>
  <c r="R575" i="4" s="1"/>
  <c r="Q571" i="4"/>
  <c r="N571" i="4"/>
  <c r="R571" i="4" s="1"/>
  <c r="N558" i="4"/>
  <c r="T558" i="4" s="1"/>
  <c r="N557" i="4"/>
  <c r="R557" i="4" s="1"/>
  <c r="P556" i="4"/>
  <c r="S556" i="4" s="1"/>
  <c r="Q556" i="4"/>
  <c r="T556" i="4" s="1"/>
  <c r="N555" i="4"/>
  <c r="R555" i="4" s="1"/>
  <c r="Q553" i="4"/>
  <c r="T553" i="4" s="1"/>
  <c r="P553" i="4"/>
  <c r="S553" i="4" s="1"/>
  <c r="U553" i="4" s="1"/>
  <c r="Q547" i="4"/>
  <c r="T547" i="4" s="1"/>
  <c r="P547" i="4"/>
  <c r="S547" i="4" s="1"/>
  <c r="N541" i="4"/>
  <c r="S541" i="4" s="1"/>
  <c r="N533" i="4"/>
  <c r="Q531" i="4"/>
  <c r="T531" i="4" s="1"/>
  <c r="P531" i="4"/>
  <c r="S531" i="4" s="1"/>
  <c r="Q527" i="4"/>
  <c r="T527" i="4" s="1"/>
  <c r="P527" i="4"/>
  <c r="S527" i="4" s="1"/>
  <c r="Q525" i="4"/>
  <c r="T525" i="4" s="1"/>
  <c r="P525" i="4"/>
  <c r="S525" i="4" s="1"/>
  <c r="N523" i="4"/>
  <c r="Q515" i="4"/>
  <c r="P515" i="4"/>
  <c r="S515" i="4" s="1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V180" i="4" s="1"/>
  <c r="W180" i="4" s="1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V106" i="4" s="1"/>
  <c r="W106" i="4" s="1"/>
  <c r="L105" i="4"/>
  <c r="Q103" i="4"/>
  <c r="P103" i="4"/>
  <c r="N103" i="4"/>
  <c r="R103" i="4" s="1"/>
  <c r="M99" i="4"/>
  <c r="K99" i="4"/>
  <c r="Q98" i="4"/>
  <c r="N98" i="4"/>
  <c r="R98" i="4" s="1"/>
  <c r="P98" i="4"/>
  <c r="T97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S47" i="4" s="1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S27" i="4" s="1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S465" i="4"/>
  <c r="U465" i="4" s="1"/>
  <c r="I817" i="3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31" i="5"/>
  <c r="I43" i="5"/>
  <c r="E43" i="5"/>
  <c r="H44" i="2" s="1"/>
  <c r="I51" i="5"/>
  <c r="E51" i="5"/>
  <c r="H52" i="2" s="1"/>
  <c r="I53" i="5"/>
  <c r="I59" i="5"/>
  <c r="E59" i="5"/>
  <c r="H60" i="2" s="1"/>
  <c r="I61" i="5"/>
  <c r="I69" i="5"/>
  <c r="I75" i="5"/>
  <c r="E75" i="5"/>
  <c r="H76" i="2" s="1"/>
  <c r="I77" i="5"/>
  <c r="I83" i="5"/>
  <c r="E83" i="5"/>
  <c r="H84" i="2" s="1"/>
  <c r="I85" i="5"/>
  <c r="E93" i="5"/>
  <c r="H94" i="2" s="1"/>
  <c r="I93" i="5"/>
  <c r="E101" i="5"/>
  <c r="H102" i="2" s="1"/>
  <c r="I101" i="5"/>
  <c r="I107" i="5"/>
  <c r="E107" i="5"/>
  <c r="H108" i="2" s="1"/>
  <c r="G19" i="5"/>
  <c r="J20" i="2" s="1"/>
  <c r="Q5" i="4"/>
  <c r="T5" i="4" s="1"/>
  <c r="G745" i="5"/>
  <c r="G15" i="5"/>
  <c r="J16" i="2" s="1"/>
  <c r="E15" i="5"/>
  <c r="H16" i="2" s="1"/>
  <c r="E550" i="5"/>
  <c r="F550" i="5"/>
  <c r="I661" i="5"/>
  <c r="G661" i="5"/>
  <c r="F563" i="5"/>
  <c r="E563" i="5"/>
  <c r="G563" i="5"/>
  <c r="E161" i="5"/>
  <c r="H162" i="2" s="1"/>
  <c r="G161" i="5"/>
  <c r="J162" i="2" s="1"/>
  <c r="I161" i="5"/>
  <c r="E169" i="5"/>
  <c r="H170" i="2" s="1"/>
  <c r="G169" i="5"/>
  <c r="J170" i="2" s="1"/>
  <c r="I169" i="5"/>
  <c r="E177" i="5"/>
  <c r="H178" i="2" s="1"/>
  <c r="I177" i="5"/>
  <c r="E505" i="5"/>
  <c r="I525" i="5"/>
  <c r="I533" i="5"/>
  <c r="I541" i="5"/>
  <c r="I549" i="5"/>
  <c r="E549" i="5"/>
  <c r="E561" i="5"/>
  <c r="I577" i="5"/>
  <c r="E577" i="5"/>
  <c r="I593" i="5"/>
  <c r="I645" i="5"/>
  <c r="E645" i="5"/>
  <c r="I657" i="5"/>
  <c r="G657" i="5"/>
  <c r="E755" i="5"/>
  <c r="E763" i="5"/>
  <c r="E771" i="5"/>
  <c r="I771" i="5"/>
  <c r="E779" i="5"/>
  <c r="E787" i="5"/>
  <c r="I787" i="5"/>
  <c r="E795" i="5"/>
  <c r="G795" i="5"/>
  <c r="H750" i="3"/>
  <c r="I750" i="3"/>
  <c r="I766" i="3"/>
  <c r="H774" i="3"/>
  <c r="I790" i="3"/>
  <c r="I798" i="3"/>
  <c r="F798" i="3"/>
  <c r="I803" i="5"/>
  <c r="G807" i="5"/>
  <c r="G821" i="5"/>
  <c r="I821" i="5"/>
  <c r="E820" i="5"/>
  <c r="F820" i="5"/>
  <c r="I836" i="5"/>
  <c r="F836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T839" i="4" s="1"/>
  <c r="Q837" i="4"/>
  <c r="T837" i="4" s="1"/>
  <c r="Q835" i="4"/>
  <c r="T835" i="4" s="1"/>
  <c r="Q833" i="4"/>
  <c r="T833" i="4" s="1"/>
  <c r="Q831" i="4"/>
  <c r="Q829" i="4"/>
  <c r="T829" i="4" s="1"/>
  <c r="V829" i="4" s="1"/>
  <c r="W829" i="4" s="1"/>
  <c r="Q807" i="4"/>
  <c r="Q805" i="4"/>
  <c r="T805" i="4" s="1"/>
  <c r="V805" i="4" s="1"/>
  <c r="Q803" i="4"/>
  <c r="Q801" i="4"/>
  <c r="T801" i="4" s="1"/>
  <c r="Q799" i="4"/>
  <c r="Q797" i="4"/>
  <c r="T797" i="4" s="1"/>
  <c r="Q795" i="4"/>
  <c r="Q793" i="4"/>
  <c r="T793" i="4" s="1"/>
  <c r="V793" i="4" s="1"/>
  <c r="Q775" i="4"/>
  <c r="Q773" i="4"/>
  <c r="T773" i="4" s="1"/>
  <c r="Q771" i="4"/>
  <c r="Q769" i="4"/>
  <c r="T769" i="4" s="1"/>
  <c r="V769" i="4" s="1"/>
  <c r="Q767" i="4"/>
  <c r="T767" i="4" s="1"/>
  <c r="Q765" i="4"/>
  <c r="T765" i="4" s="1"/>
  <c r="Q763" i="4"/>
  <c r="Q761" i="4"/>
  <c r="T761" i="4" s="1"/>
  <c r="Q737" i="4"/>
  <c r="T737" i="4" s="1"/>
  <c r="Q735" i="4"/>
  <c r="T735" i="4" s="1"/>
  <c r="Q733" i="4"/>
  <c r="T733" i="4" s="1"/>
  <c r="Q727" i="4"/>
  <c r="T727" i="4" s="1"/>
  <c r="Q725" i="4"/>
  <c r="T725" i="4" s="1"/>
  <c r="V725" i="4" s="1"/>
  <c r="Q723" i="4"/>
  <c r="T723" i="4" s="1"/>
  <c r="Q715" i="4"/>
  <c r="T715" i="4" s="1"/>
  <c r="Q711" i="4"/>
  <c r="T711" i="4" s="1"/>
  <c r="Q704" i="4"/>
  <c r="T704" i="4" s="1"/>
  <c r="Q683" i="4"/>
  <c r="T683" i="4" s="1"/>
  <c r="Q681" i="4"/>
  <c r="Q679" i="4"/>
  <c r="T679" i="4" s="1"/>
  <c r="V679" i="4" s="1"/>
  <c r="W679" i="4" s="1"/>
  <c r="X679" i="4" s="1"/>
  <c r="Q677" i="4"/>
  <c r="T677" i="4" s="1"/>
  <c r="Q661" i="4"/>
  <c r="T661" i="4" s="1"/>
  <c r="V661" i="4" s="1"/>
  <c r="Q659" i="4"/>
  <c r="Q651" i="4"/>
  <c r="T651" i="4" s="1"/>
  <c r="Q615" i="4"/>
  <c r="T615" i="4" s="1"/>
  <c r="Q503" i="4"/>
  <c r="T503" i="4" s="1"/>
  <c r="V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T128" i="4" s="1"/>
  <c r="Q127" i="4"/>
  <c r="N127" i="4"/>
  <c r="Q123" i="4"/>
  <c r="T123" i="4" s="1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S101" i="4" s="1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T10" i="4" s="1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/>
  <c r="D868" i="5"/>
  <c r="E868" i="5"/>
  <c r="E866" i="5"/>
  <c r="I866" i="5"/>
  <c r="D856" i="5"/>
  <c r="I856" i="5"/>
  <c r="D854" i="5"/>
  <c r="E854" i="5"/>
  <c r="D852" i="5"/>
  <c r="I852" i="5"/>
  <c r="E852" i="5"/>
  <c r="E850" i="5"/>
  <c r="I850" i="5"/>
  <c r="D848" i="5"/>
  <c r="E848" i="5"/>
  <c r="G841" i="5"/>
  <c r="D840" i="5"/>
  <c r="G840" i="5" s="1"/>
  <c r="G839" i="5"/>
  <c r="I839" i="5"/>
  <c r="G838" i="5"/>
  <c r="D838" i="5"/>
  <c r="E838" i="5" s="1"/>
  <c r="F837" i="5"/>
  <c r="D833" i="5"/>
  <c r="G833" i="5" s="1"/>
  <c r="D832" i="5"/>
  <c r="F831" i="5"/>
  <c r="E828" i="5"/>
  <c r="F827" i="5"/>
  <c r="D826" i="5"/>
  <c r="E826" i="5" s="1"/>
  <c r="D825" i="5"/>
  <c r="E825" i="5" s="1"/>
  <c r="D824" i="5"/>
  <c r="E824" i="5" s="1"/>
  <c r="D823" i="5"/>
  <c r="F823" i="5" s="1"/>
  <c r="G822" i="5"/>
  <c r="I822" i="5"/>
  <c r="F817" i="5"/>
  <c r="G817" i="5"/>
  <c r="D816" i="5"/>
  <c r="E816" i="5"/>
  <c r="E814" i="5"/>
  <c r="F813" i="5"/>
  <c r="D810" i="5"/>
  <c r="I810" i="5" s="1"/>
  <c r="I808" i="5"/>
  <c r="E808" i="5"/>
  <c r="F807" i="5"/>
  <c r="G806" i="5"/>
  <c r="I806" i="5"/>
  <c r="F805" i="5"/>
  <c r="D804" i="5"/>
  <c r="I804" i="5" s="1"/>
  <c r="G801" i="5"/>
  <c r="D800" i="5"/>
  <c r="E797" i="5"/>
  <c r="G797" i="5"/>
  <c r="D796" i="5"/>
  <c r="G796" i="5" s="1"/>
  <c r="E794" i="5"/>
  <c r="D792" i="5"/>
  <c r="E792" i="5" s="1"/>
  <c r="D789" i="5"/>
  <c r="F789" i="5" s="1"/>
  <c r="D788" i="5"/>
  <c r="G788" i="5" s="1"/>
  <c r="E785" i="5"/>
  <c r="G785" i="5"/>
  <c r="D784" i="5"/>
  <c r="G781" i="5"/>
  <c r="D780" i="5"/>
  <c r="E778" i="5"/>
  <c r="D777" i="5"/>
  <c r="F777" i="5"/>
  <c r="D776" i="5"/>
  <c r="E776" i="5"/>
  <c r="F775" i="5"/>
  <c r="E773" i="5"/>
  <c r="G773" i="5"/>
  <c r="D772" i="5"/>
  <c r="E772" i="5" s="1"/>
  <c r="D768" i="5"/>
  <c r="E765" i="5"/>
  <c r="G765" i="5"/>
  <c r="D764" i="5"/>
  <c r="G764" i="5" s="1"/>
  <c r="E762" i="5"/>
  <c r="D760" i="5"/>
  <c r="E760" i="5" s="1"/>
  <c r="F759" i="5"/>
  <c r="D757" i="5"/>
  <c r="F757" i="5" s="1"/>
  <c r="D756" i="5"/>
  <c r="E756" i="5" s="1"/>
  <c r="E753" i="5"/>
  <c r="G753" i="5"/>
  <c r="D752" i="5"/>
  <c r="D748" i="5"/>
  <c r="E748" i="5" s="1"/>
  <c r="F747" i="5"/>
  <c r="D746" i="5"/>
  <c r="I746" i="5" s="1"/>
  <c r="E744" i="5"/>
  <c r="I744" i="5"/>
  <c r="D743" i="5"/>
  <c r="F743" i="5" s="1"/>
  <c r="D742" i="5"/>
  <c r="E742" i="5" s="1"/>
  <c r="E741" i="5"/>
  <c r="I741" i="5"/>
  <c r="D739" i="5"/>
  <c r="F739" i="5" s="1"/>
  <c r="D738" i="5"/>
  <c r="E738" i="5" s="1"/>
  <c r="G737" i="5"/>
  <c r="E737" i="5"/>
  <c r="I737" i="5"/>
  <c r="D735" i="5"/>
  <c r="F735" i="5" s="1"/>
  <c r="G733" i="5"/>
  <c r="E733" i="5"/>
  <c r="I733" i="5"/>
  <c r="D732" i="5"/>
  <c r="G732" i="5" s="1"/>
  <c r="D730" i="5"/>
  <c r="G730" i="5" s="1"/>
  <c r="F729" i="5"/>
  <c r="D728" i="5"/>
  <c r="E728" i="5" s="1"/>
  <c r="G727" i="5"/>
  <c r="E727" i="5"/>
  <c r="I727" i="5"/>
  <c r="D726" i="5"/>
  <c r="E726" i="5" s="1"/>
  <c r="F725" i="5"/>
  <c r="G723" i="5"/>
  <c r="E723" i="5"/>
  <c r="I723" i="5"/>
  <c r="D722" i="5"/>
  <c r="I722" i="5" s="1"/>
  <c r="E722" i="5"/>
  <c r="F721" i="5"/>
  <c r="G719" i="5"/>
  <c r="E719" i="5"/>
  <c r="I719" i="5"/>
  <c r="D718" i="5"/>
  <c r="F717" i="5"/>
  <c r="D716" i="5"/>
  <c r="G716" i="5" s="1"/>
  <c r="D714" i="5"/>
  <c r="G714" i="5" s="1"/>
  <c r="F713" i="5"/>
  <c r="D712" i="5"/>
  <c r="E712" i="5" s="1"/>
  <c r="G711" i="5"/>
  <c r="E711" i="5"/>
  <c r="I711" i="5"/>
  <c r="D710" i="5"/>
  <c r="E710" i="5" s="1"/>
  <c r="E708" i="5"/>
  <c r="G707" i="5"/>
  <c r="E707" i="5"/>
  <c r="I707" i="5"/>
  <c r="D706" i="5"/>
  <c r="I706" i="5" s="1"/>
  <c r="F705" i="5"/>
  <c r="G703" i="5"/>
  <c r="E703" i="5"/>
  <c r="I703" i="5"/>
  <c r="D702" i="5"/>
  <c r="F701" i="5"/>
  <c r="D700" i="5"/>
  <c r="G700" i="5"/>
  <c r="D698" i="5"/>
  <c r="D696" i="5"/>
  <c r="G695" i="5"/>
  <c r="E695" i="5"/>
  <c r="I695" i="5"/>
  <c r="D694" i="5"/>
  <c r="E694" i="5" s="1"/>
  <c r="F693" i="5"/>
  <c r="G691" i="5"/>
  <c r="E691" i="5"/>
  <c r="I691" i="5"/>
  <c r="D690" i="5"/>
  <c r="E690" i="5" s="1"/>
  <c r="F689" i="5"/>
  <c r="I688" i="5"/>
  <c r="G687" i="5"/>
  <c r="E687" i="5"/>
  <c r="I687" i="5"/>
  <c r="D686" i="5"/>
  <c r="E686" i="5" s="1"/>
  <c r="F685" i="5"/>
  <c r="D684" i="5"/>
  <c r="G684" i="5" s="1"/>
  <c r="D682" i="5"/>
  <c r="G682" i="5" s="1"/>
  <c r="F681" i="5"/>
  <c r="D680" i="5"/>
  <c r="E680" i="5" s="1"/>
  <c r="E679" i="5"/>
  <c r="I679" i="5"/>
  <c r="D678" i="5"/>
  <c r="E678" i="5" s="1"/>
  <c r="F677" i="5"/>
  <c r="G675" i="5"/>
  <c r="E675" i="5"/>
  <c r="I675" i="5"/>
  <c r="D674" i="5"/>
  <c r="I674" i="5" s="1"/>
  <c r="E674" i="5"/>
  <c r="F673" i="5"/>
  <c r="G671" i="5"/>
  <c r="E671" i="5"/>
  <c r="I671" i="5"/>
  <c r="D670" i="5"/>
  <c r="E670" i="5" s="1"/>
  <c r="F668" i="5"/>
  <c r="D667" i="5"/>
  <c r="F667" i="5"/>
  <c r="D665" i="5"/>
  <c r="F665" i="5"/>
  <c r="G664" i="5"/>
  <c r="E664" i="5"/>
  <c r="D663" i="5"/>
  <c r="F663" i="5"/>
  <c r="D662" i="5"/>
  <c r="I662" i="5" s="1"/>
  <c r="F661" i="5"/>
  <c r="D660" i="5"/>
  <c r="E660" i="5" s="1"/>
  <c r="D658" i="5"/>
  <c r="E658" i="5" s="1"/>
  <c r="I656" i="5"/>
  <c r="F656" i="5"/>
  <c r="E656" i="5"/>
  <c r="D653" i="5"/>
  <c r="D650" i="5"/>
  <c r="E650" i="5" s="1"/>
  <c r="D648" i="5"/>
  <c r="I648" i="5" s="1"/>
  <c r="F645" i="5"/>
  <c r="D642" i="5"/>
  <c r="E642" i="5" s="1"/>
  <c r="D640" i="5"/>
  <c r="G640" i="5" s="1"/>
  <c r="E640" i="5"/>
  <c r="D637" i="5"/>
  <c r="D636" i="5"/>
  <c r="D634" i="5"/>
  <c r="I633" i="5"/>
  <c r="G629" i="5"/>
  <c r="D626" i="5"/>
  <c r="E626" i="5" s="1"/>
  <c r="D624" i="5"/>
  <c r="G624" i="5" s="1"/>
  <c r="I620" i="5"/>
  <c r="E620" i="5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600" i="5"/>
  <c r="F600" i="5"/>
  <c r="E600" i="5"/>
  <c r="I596" i="5"/>
  <c r="D594" i="5"/>
  <c r="G594" i="5" s="1"/>
  <c r="D592" i="5"/>
  <c r="G592" i="5" s="1"/>
  <c r="D590" i="5"/>
  <c r="G590" i="5" s="1"/>
  <c r="D588" i="5"/>
  <c r="G588" i="5" s="1"/>
  <c r="E588" i="5"/>
  <c r="D584" i="5"/>
  <c r="D582" i="5"/>
  <c r="E582" i="5" s="1"/>
  <c r="D580" i="5"/>
  <c r="G580" i="5" s="1"/>
  <c r="D578" i="5"/>
  <c r="I578" i="5" s="1"/>
  <c r="G576" i="5"/>
  <c r="E576" i="5"/>
  <c r="D572" i="5"/>
  <c r="F572" i="5" s="1"/>
  <c r="D571" i="5"/>
  <c r="F571" i="5" s="1"/>
  <c r="G570" i="5"/>
  <c r="E570" i="5"/>
  <c r="I568" i="5"/>
  <c r="E568" i="5"/>
  <c r="D567" i="5"/>
  <c r="E567" i="5" s="1"/>
  <c r="D565" i="5"/>
  <c r="G565" i="5" s="1"/>
  <c r="D564" i="5"/>
  <c r="D562" i="5"/>
  <c r="F562" i="5" s="1"/>
  <c r="D560" i="5"/>
  <c r="I560" i="5" s="1"/>
  <c r="F559" i="5"/>
  <c r="D558" i="5"/>
  <c r="E558" i="5" s="1"/>
  <c r="G557" i="5"/>
  <c r="D556" i="5"/>
  <c r="D552" i="5"/>
  <c r="I552" i="5" s="1"/>
  <c r="F549" i="5"/>
  <c r="G548" i="5"/>
  <c r="D547" i="5"/>
  <c r="F547" i="5" s="1"/>
  <c r="G546" i="5"/>
  <c r="F545" i="5"/>
  <c r="D543" i="5"/>
  <c r="F543" i="5" s="1"/>
  <c r="G542" i="5"/>
  <c r="I542" i="5"/>
  <c r="I540" i="5"/>
  <c r="E540" i="5"/>
  <c r="E538" i="5"/>
  <c r="I538" i="5"/>
  <c r="G536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E520" i="5"/>
  <c r="I518" i="5"/>
  <c r="D517" i="5"/>
  <c r="E517" i="5" s="1"/>
  <c r="E516" i="5"/>
  <c r="D515" i="5"/>
  <c r="F515" i="5" s="1"/>
  <c r="D514" i="5"/>
  <c r="F514" i="5" s="1"/>
  <c r="G511" i="5"/>
  <c r="F509" i="5"/>
  <c r="E508" i="5"/>
  <c r="D507" i="5"/>
  <c r="I507" i="5" s="1"/>
  <c r="D506" i="5"/>
  <c r="G506" i="5" s="1"/>
  <c r="G504" i="5"/>
  <c r="E504" i="5"/>
  <c r="D500" i="5"/>
  <c r="G496" i="5"/>
  <c r="E496" i="5"/>
  <c r="D492" i="5"/>
  <c r="I492" i="5" s="1"/>
  <c r="D488" i="5"/>
  <c r="G488" i="5" s="1"/>
  <c r="D322" i="5"/>
  <c r="G322" i="5" s="1"/>
  <c r="E318" i="5"/>
  <c r="D298" i="5"/>
  <c r="E298" i="5" s="1"/>
  <c r="D185" i="5"/>
  <c r="F185" i="5"/>
  <c r="I186" i="2" s="1"/>
  <c r="G184" i="5"/>
  <c r="J185" i="2" s="1"/>
  <c r="E184" i="5"/>
  <c r="H185" i="2" s="1"/>
  <c r="I184" i="5"/>
  <c r="D183" i="5"/>
  <c r="F183" i="5" s="1"/>
  <c r="I184" i="2" s="1"/>
  <c r="D182" i="5"/>
  <c r="G182" i="5" s="1"/>
  <c r="J183" i="2" s="1"/>
  <c r="F181" i="5"/>
  <c r="I182" i="2" s="1"/>
  <c r="D180" i="5"/>
  <c r="G180" i="5" s="1"/>
  <c r="J181" i="2" s="1"/>
  <c r="D179" i="5"/>
  <c r="F179" i="5" s="1"/>
  <c r="I180" i="2" s="1"/>
  <c r="I178" i="5"/>
  <c r="F177" i="5"/>
  <c r="I178" i="2" s="1"/>
  <c r="E176" i="5"/>
  <c r="H177" i="2" s="1"/>
  <c r="D175" i="5"/>
  <c r="F175" i="5" s="1"/>
  <c r="I176" i="2" s="1"/>
  <c r="D174" i="5"/>
  <c r="G174" i="5" s="1"/>
  <c r="J175" i="2" s="1"/>
  <c r="F173" i="5"/>
  <c r="I174" i="2" s="1"/>
  <c r="G172" i="5"/>
  <c r="J173" i="2" s="1"/>
  <c r="E172" i="5"/>
  <c r="H173" i="2" s="1"/>
  <c r="D170" i="5"/>
  <c r="E170" i="5" s="1"/>
  <c r="H171" i="2" s="1"/>
  <c r="F169" i="5"/>
  <c r="I170" i="2" s="1"/>
  <c r="G168" i="5"/>
  <c r="J169" i="2" s="1"/>
  <c r="E168" i="5"/>
  <c r="H169" i="2" s="1"/>
  <c r="I168" i="5"/>
  <c r="D166" i="5"/>
  <c r="G166" i="5" s="1"/>
  <c r="J167" i="2" s="1"/>
  <c r="F165" i="5"/>
  <c r="I166" i="2" s="1"/>
  <c r="D164" i="5"/>
  <c r="G164" i="5" s="1"/>
  <c r="J165" i="2" s="1"/>
  <c r="D163" i="5"/>
  <c r="F163" i="5" s="1"/>
  <c r="I164" i="2" s="1"/>
  <c r="I162" i="5"/>
  <c r="F161" i="5"/>
  <c r="I162" i="2" s="1"/>
  <c r="E160" i="5"/>
  <c r="H161" i="2" s="1"/>
  <c r="D158" i="5"/>
  <c r="G158" i="5" s="1"/>
  <c r="J159" i="2" s="1"/>
  <c r="F157" i="5"/>
  <c r="I158" i="2" s="1"/>
  <c r="E156" i="5"/>
  <c r="H157" i="2" s="1"/>
  <c r="D155" i="5"/>
  <c r="F155" i="5" s="1"/>
  <c r="I156" i="2" s="1"/>
  <c r="D154" i="5"/>
  <c r="I154" i="5" s="1"/>
  <c r="F153" i="5"/>
  <c r="I154" i="2" s="1"/>
  <c r="G152" i="5"/>
  <c r="J153" i="2" s="1"/>
  <c r="E152" i="5"/>
  <c r="H153" i="2" s="1"/>
  <c r="I152" i="5"/>
  <c r="D151" i="5"/>
  <c r="F151" i="5" s="1"/>
  <c r="I152" i="2" s="1"/>
  <c r="D150" i="5"/>
  <c r="G150" i="5" s="1"/>
  <c r="J151" i="2" s="1"/>
  <c r="G148" i="5"/>
  <c r="J149" i="2" s="1"/>
  <c r="D148" i="5"/>
  <c r="D147" i="5"/>
  <c r="F147" i="5" s="1"/>
  <c r="I148" i="2" s="1"/>
  <c r="I146" i="5"/>
  <c r="F145" i="5"/>
  <c r="I146" i="2" s="1"/>
  <c r="G144" i="5"/>
  <c r="J145" i="2" s="1"/>
  <c r="E144" i="5"/>
  <c r="H145" i="2" s="1"/>
  <c r="I144" i="5"/>
  <c r="G143" i="5"/>
  <c r="J144" i="2" s="1"/>
  <c r="E143" i="5"/>
  <c r="H144" i="2" s="1"/>
  <c r="E142" i="5"/>
  <c r="H143" i="2" s="1"/>
  <c r="G141" i="5"/>
  <c r="J142" i="2" s="1"/>
  <c r="I141" i="5"/>
  <c r="E141" i="5"/>
  <c r="H142" i="2" s="1"/>
  <c r="E140" i="5"/>
  <c r="H141" i="2" s="1"/>
  <c r="G139" i="5"/>
  <c r="J140" i="2" s="1"/>
  <c r="E139" i="5"/>
  <c r="H140" i="2" s="1"/>
  <c r="E138" i="5"/>
  <c r="H139" i="2" s="1"/>
  <c r="G137" i="5"/>
  <c r="J138" i="2" s="1"/>
  <c r="I137" i="5"/>
  <c r="E137" i="5"/>
  <c r="H138" i="2" s="1"/>
  <c r="E136" i="5"/>
  <c r="H137" i="2" s="1"/>
  <c r="G135" i="5"/>
  <c r="J136" i="2" s="1"/>
  <c r="E135" i="5"/>
  <c r="H136" i="2" s="1"/>
  <c r="E134" i="5"/>
  <c r="H135" i="2" s="1"/>
  <c r="G133" i="5"/>
  <c r="J134" i="2" s="1"/>
  <c r="I133" i="5"/>
  <c r="E133" i="5"/>
  <c r="H134" i="2" s="1"/>
  <c r="E132" i="5"/>
  <c r="H133" i="2" s="1"/>
  <c r="G131" i="5"/>
  <c r="J132" i="2" s="1"/>
  <c r="E131" i="5"/>
  <c r="H132" i="2" s="1"/>
  <c r="E130" i="5"/>
  <c r="H131" i="2" s="1"/>
  <c r="G129" i="5"/>
  <c r="J130" i="2" s="1"/>
  <c r="I129" i="5"/>
  <c r="E129" i="5"/>
  <c r="H130" i="2" s="1"/>
  <c r="E128" i="5"/>
  <c r="H129" i="2" s="1"/>
  <c r="G127" i="5"/>
  <c r="J128" i="2" s="1"/>
  <c r="E127" i="5"/>
  <c r="H128" i="2" s="1"/>
  <c r="E126" i="5"/>
  <c r="H127" i="2" s="1"/>
  <c r="G125" i="5"/>
  <c r="J126" i="2" s="1"/>
  <c r="I125" i="5"/>
  <c r="E125" i="5"/>
  <c r="H126" i="2" s="1"/>
  <c r="E124" i="5"/>
  <c r="H125" i="2" s="1"/>
  <c r="G123" i="5"/>
  <c r="J124" i="2" s="1"/>
  <c r="E123" i="5"/>
  <c r="H124" i="2" s="1"/>
  <c r="E122" i="5"/>
  <c r="H123" i="2" s="1"/>
  <c r="G121" i="5"/>
  <c r="J122" i="2" s="1"/>
  <c r="I121" i="5"/>
  <c r="E121" i="5"/>
  <c r="H122" i="2" s="1"/>
  <c r="E120" i="5"/>
  <c r="H121" i="2" s="1"/>
  <c r="G119" i="5"/>
  <c r="J120" i="2" s="1"/>
  <c r="E119" i="5"/>
  <c r="H120" i="2" s="1"/>
  <c r="E118" i="5"/>
  <c r="H119" i="2" s="1"/>
  <c r="G117" i="5"/>
  <c r="J118" i="2" s="1"/>
  <c r="I117" i="5"/>
  <c r="E117" i="5"/>
  <c r="H118" i="2" s="1"/>
  <c r="E116" i="5"/>
  <c r="H117" i="2" s="1"/>
  <c r="G115" i="5"/>
  <c r="J116" i="2" s="1"/>
  <c r="E115" i="5"/>
  <c r="H116" i="2" s="1"/>
  <c r="E114" i="5"/>
  <c r="H115" i="2" s="1"/>
  <c r="G113" i="5"/>
  <c r="J114" i="2" s="1"/>
  <c r="I113" i="5"/>
  <c r="E113" i="5"/>
  <c r="H114" i="2" s="1"/>
  <c r="E112" i="5"/>
  <c r="H113" i="2" s="1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E94" i="5"/>
  <c r="H95" i="2" s="1"/>
  <c r="F93" i="5"/>
  <c r="I94" i="2" s="1"/>
  <c r="D92" i="5"/>
  <c r="E92" i="5" s="1"/>
  <c r="H93" i="2" s="1"/>
  <c r="F91" i="5"/>
  <c r="I92" i="2" s="1"/>
  <c r="D90" i="5"/>
  <c r="I90" i="5" s="1"/>
  <c r="E90" i="5"/>
  <c r="H91" i="2" s="1"/>
  <c r="D88" i="5"/>
  <c r="E88" i="5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E82" i="5"/>
  <c r="H83" i="2" s="1"/>
  <c r="D80" i="5"/>
  <c r="E80" i="5" s="1"/>
  <c r="H81" i="2" s="1"/>
  <c r="F79" i="5"/>
  <c r="I80" i="2" s="1"/>
  <c r="D78" i="5"/>
  <c r="I78" i="5"/>
  <c r="E78" i="5"/>
  <c r="H79" i="2" s="1"/>
  <c r="F77" i="5"/>
  <c r="I78" i="2" s="1"/>
  <c r="D76" i="5"/>
  <c r="E76" i="5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E62" i="5"/>
  <c r="H63" i="2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F55" i="5"/>
  <c r="I56" i="2" s="1"/>
  <c r="D54" i="5"/>
  <c r="I54" i="5" s="1"/>
  <c r="E54" i="5"/>
  <c r="H55" i="2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E36" i="5"/>
  <c r="H37" i="2" s="1"/>
  <c r="D35" i="5"/>
  <c r="D34" i="5"/>
  <c r="E34" i="5" s="1"/>
  <c r="H35" i="2" s="1"/>
  <c r="D32" i="5"/>
  <c r="E32" i="5" s="1"/>
  <c r="H33" i="2" s="1"/>
  <c r="F31" i="5"/>
  <c r="I32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I22" i="5"/>
  <c r="E22" i="5"/>
  <c r="H23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G12" i="5"/>
  <c r="J13" i="2" s="1"/>
  <c r="I12" i="5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I5" i="5"/>
  <c r="E4" i="5"/>
  <c r="H5" i="2" s="1"/>
  <c r="Q609" i="4"/>
  <c r="P619" i="4"/>
  <c r="Q637" i="4"/>
  <c r="Q645" i="4"/>
  <c r="Q507" i="4"/>
  <c r="T507" i="4" s="1"/>
  <c r="Q405" i="4"/>
  <c r="T405" i="4" s="1"/>
  <c r="Q413" i="4"/>
  <c r="T413" i="4" s="1"/>
  <c r="P216" i="4"/>
  <c r="N326" i="4"/>
  <c r="R326" i="4" s="1"/>
  <c r="P340" i="4"/>
  <c r="Q569" i="4"/>
  <c r="T569" i="4" s="1"/>
  <c r="Q557" i="4"/>
  <c r="P485" i="4"/>
  <c r="P481" i="4"/>
  <c r="P479" i="4"/>
  <c r="S479" i="4" s="1"/>
  <c r="U479" i="4" s="1"/>
  <c r="N469" i="4"/>
  <c r="R469" i="4" s="1"/>
  <c r="P445" i="4"/>
  <c r="S445" i="4" s="1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D454" i="5"/>
  <c r="E454" i="5" s="1"/>
  <c r="D441" i="5"/>
  <c r="E441" i="5" s="1"/>
  <c r="D425" i="5"/>
  <c r="D409" i="5"/>
  <c r="D393" i="5"/>
  <c r="F393" i="5" s="1"/>
  <c r="D370" i="5"/>
  <c r="I370" i="5" s="1"/>
  <c r="D269" i="5"/>
  <c r="G269" i="5" s="1"/>
  <c r="X829" i="4"/>
  <c r="U793" i="4"/>
  <c r="U769" i="4"/>
  <c r="U837" i="4"/>
  <c r="V837" i="4"/>
  <c r="U821" i="4"/>
  <c r="U805" i="4"/>
  <c r="U789" i="4"/>
  <c r="V789" i="4"/>
  <c r="U773" i="4"/>
  <c r="V773" i="4"/>
  <c r="U765" i="4"/>
  <c r="V765" i="4"/>
  <c r="U757" i="4"/>
  <c r="F746" i="5"/>
  <c r="I799" i="5"/>
  <c r="I791" i="5"/>
  <c r="I783" i="5"/>
  <c r="I775" i="5"/>
  <c r="I767" i="5"/>
  <c r="I759" i="5"/>
  <c r="I751" i="5"/>
  <c r="F795" i="5"/>
  <c r="F787" i="5"/>
  <c r="F779" i="5"/>
  <c r="F771" i="5"/>
  <c r="F763" i="5"/>
  <c r="F755" i="5"/>
  <c r="G799" i="5"/>
  <c r="G791" i="5"/>
  <c r="G783" i="5"/>
  <c r="G775" i="5"/>
  <c r="G767" i="5"/>
  <c r="G759" i="5"/>
  <c r="G751" i="5"/>
  <c r="F824" i="5"/>
  <c r="I833" i="5"/>
  <c r="E832" i="5"/>
  <c r="F839" i="5"/>
  <c r="I832" i="5"/>
  <c r="F804" i="5"/>
  <c r="I797" i="5"/>
  <c r="I789" i="5"/>
  <c r="I773" i="5"/>
  <c r="I765" i="5"/>
  <c r="F797" i="5"/>
  <c r="F765" i="5"/>
  <c r="G826" i="5"/>
  <c r="G780" i="5"/>
  <c r="G756" i="5"/>
  <c r="G750" i="5"/>
  <c r="G754" i="5"/>
  <c r="G758" i="5"/>
  <c r="G762" i="5"/>
  <c r="G766" i="5"/>
  <c r="G770" i="5"/>
  <c r="G774" i="5"/>
  <c r="G778" i="5"/>
  <c r="G782" i="5"/>
  <c r="G786" i="5"/>
  <c r="G790" i="5"/>
  <c r="G794" i="5"/>
  <c r="G798" i="5"/>
  <c r="G802" i="5"/>
  <c r="F753" i="5"/>
  <c r="F785" i="5"/>
  <c r="F750" i="5"/>
  <c r="F754" i="5"/>
  <c r="F758" i="5"/>
  <c r="F762" i="5"/>
  <c r="F766" i="5"/>
  <c r="F770" i="5"/>
  <c r="F774" i="5"/>
  <c r="F778" i="5"/>
  <c r="F782" i="5"/>
  <c r="F786" i="5"/>
  <c r="F790" i="5"/>
  <c r="F794" i="5"/>
  <c r="F798" i="5"/>
  <c r="F802" i="5"/>
  <c r="F810" i="5"/>
  <c r="F838" i="5"/>
  <c r="E780" i="5"/>
  <c r="E796" i="5"/>
  <c r="E750" i="5"/>
  <c r="E758" i="5"/>
  <c r="E766" i="5"/>
  <c r="E774" i="5"/>
  <c r="E782" i="5"/>
  <c r="E790" i="5"/>
  <c r="E798" i="5"/>
  <c r="E841" i="5"/>
  <c r="E839" i="5"/>
  <c r="E837" i="5"/>
  <c r="E835" i="5"/>
  <c r="E829" i="5"/>
  <c r="E827" i="5"/>
  <c r="E823" i="5"/>
  <c r="E821" i="5"/>
  <c r="E819" i="5"/>
  <c r="E817" i="5"/>
  <c r="L549" i="11"/>
  <c r="N549" i="11" s="1"/>
  <c r="K549" i="11"/>
  <c r="M549" i="11" s="1"/>
  <c r="L453" i="11"/>
  <c r="N453" i="11" s="1"/>
  <c r="K453" i="11"/>
  <c r="M453" i="11" s="1"/>
  <c r="K499" i="11"/>
  <c r="M499" i="11" s="1"/>
  <c r="L499" i="11"/>
  <c r="N499" i="11" s="1"/>
  <c r="K467" i="11"/>
  <c r="M467" i="11" s="1"/>
  <c r="L467" i="11"/>
  <c r="N467" i="11" s="1"/>
  <c r="L457" i="11"/>
  <c r="N457" i="11" s="1"/>
  <c r="K457" i="11"/>
  <c r="M457" i="11" s="1"/>
  <c r="K426" i="11"/>
  <c r="M426" i="11" s="1"/>
  <c r="L426" i="11"/>
  <c r="N426" i="11" s="1"/>
  <c r="K432" i="11"/>
  <c r="M432" i="11" s="1"/>
  <c r="L432" i="11"/>
  <c r="N432" i="11" s="1"/>
  <c r="L416" i="11"/>
  <c r="N416" i="11" s="1"/>
  <c r="K416" i="11"/>
  <c r="M416" i="11" s="1"/>
  <c r="K455" i="11"/>
  <c r="M455" i="11" s="1"/>
  <c r="L455" i="11"/>
  <c r="N455" i="11" s="1"/>
  <c r="L419" i="11"/>
  <c r="N419" i="11" s="1"/>
  <c r="K419" i="11"/>
  <c r="M419" i="11" s="1"/>
  <c r="K508" i="11"/>
  <c r="M508" i="11" s="1"/>
  <c r="L508" i="11"/>
  <c r="N508" i="11" s="1"/>
  <c r="L548" i="11"/>
  <c r="N548" i="11" s="1"/>
  <c r="K548" i="11"/>
  <c r="M548" i="11" s="1"/>
  <c r="K482" i="11"/>
  <c r="M482" i="11" s="1"/>
  <c r="L482" i="11"/>
  <c r="N482" i="11" s="1"/>
  <c r="L534" i="11"/>
  <c r="N534" i="11" s="1"/>
  <c r="K534" i="11"/>
  <c r="M534" i="11" s="1"/>
  <c r="K510" i="11"/>
  <c r="M510" i="11" s="1"/>
  <c r="L510" i="11"/>
  <c r="N510" i="11" s="1"/>
  <c r="L518" i="11"/>
  <c r="N518" i="11" s="1"/>
  <c r="K518" i="11"/>
  <c r="M518" i="11" s="1"/>
  <c r="L480" i="11"/>
  <c r="N480" i="11" s="1"/>
  <c r="K480" i="11"/>
  <c r="M480" i="11" s="1"/>
  <c r="K425" i="11"/>
  <c r="M425" i="11" s="1"/>
  <c r="L425" i="11"/>
  <c r="N425" i="11" s="1"/>
  <c r="K412" i="11"/>
  <c r="M412" i="11" s="1"/>
  <c r="L412" i="11"/>
  <c r="N412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501" i="9"/>
  <c r="E499" i="9"/>
  <c r="E497" i="9"/>
  <c r="E495" i="9"/>
  <c r="E493" i="9"/>
  <c r="E491" i="9"/>
  <c r="E489" i="9"/>
  <c r="E487" i="9"/>
  <c r="E485" i="9"/>
  <c r="E483" i="9"/>
  <c r="E481" i="9"/>
  <c r="E479" i="9"/>
  <c r="E477" i="9"/>
  <c r="E475" i="9"/>
  <c r="E473" i="9"/>
  <c r="E471" i="9"/>
  <c r="K509" i="11"/>
  <c r="M509" i="11" s="1"/>
  <c r="L509" i="11"/>
  <c r="N509" i="11" s="1"/>
  <c r="K477" i="11"/>
  <c r="M477" i="11" s="1"/>
  <c r="L477" i="11"/>
  <c r="N477" i="11" s="1"/>
  <c r="K445" i="11"/>
  <c r="M445" i="11" s="1"/>
  <c r="L445" i="11"/>
  <c r="N445" i="11" s="1"/>
  <c r="L491" i="11"/>
  <c r="N491" i="11" s="1"/>
  <c r="K491" i="11"/>
  <c r="M491" i="11" s="1"/>
  <c r="L459" i="11"/>
  <c r="N459" i="11" s="1"/>
  <c r="K459" i="11"/>
  <c r="M459" i="11" s="1"/>
  <c r="K545" i="11"/>
  <c r="L545" i="11"/>
  <c r="N545" i="11" s="1"/>
  <c r="K481" i="11"/>
  <c r="M481" i="11" s="1"/>
  <c r="L481" i="11"/>
  <c r="N481" i="11" s="1"/>
  <c r="K449" i="11"/>
  <c r="M449" i="11" s="1"/>
  <c r="L449" i="11"/>
  <c r="N449" i="11" s="1"/>
  <c r="L495" i="11"/>
  <c r="N495" i="11" s="1"/>
  <c r="K495" i="11"/>
  <c r="M495" i="11" s="1"/>
  <c r="K411" i="11"/>
  <c r="M411" i="11" s="1"/>
  <c r="L411" i="11"/>
  <c r="N411" i="11" s="1"/>
  <c r="K503" i="11"/>
  <c r="M503" i="11" s="1"/>
  <c r="L503" i="11"/>
  <c r="N503" i="11" s="1"/>
  <c r="K476" i="11"/>
  <c r="M476" i="11" s="1"/>
  <c r="L476" i="11"/>
  <c r="N476" i="11" s="1"/>
  <c r="L429" i="11"/>
  <c r="N429" i="11" s="1"/>
  <c r="K429" i="11"/>
  <c r="M429" i="11" s="1"/>
  <c r="L544" i="11"/>
  <c r="N544" i="11" s="1"/>
  <c r="K544" i="11"/>
  <c r="M544" i="11" s="1"/>
  <c r="K492" i="11"/>
  <c r="M492" i="11" s="1"/>
  <c r="L492" i="11"/>
  <c r="N492" i="11" s="1"/>
  <c r="K460" i="11"/>
  <c r="M460" i="11" s="1"/>
  <c r="L460" i="11"/>
  <c r="N460" i="11" s="1"/>
  <c r="K526" i="11"/>
  <c r="M526" i="11" s="1"/>
  <c r="L526" i="11"/>
  <c r="N526" i="11" s="1"/>
  <c r="L502" i="11"/>
  <c r="N502" i="11" s="1"/>
  <c r="K502" i="11"/>
  <c r="M502" i="11" s="1"/>
  <c r="L417" i="11"/>
  <c r="N417" i="11" s="1"/>
  <c r="K417" i="11"/>
  <c r="M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501" i="9"/>
  <c r="D499" i="9"/>
  <c r="D497" i="9"/>
  <c r="D495" i="9"/>
  <c r="D493" i="9"/>
  <c r="D491" i="9"/>
  <c r="D489" i="9"/>
  <c r="D487" i="9"/>
  <c r="D485" i="9"/>
  <c r="D483" i="9"/>
  <c r="D481" i="9"/>
  <c r="D479" i="9"/>
  <c r="D477" i="9"/>
  <c r="D475" i="9"/>
  <c r="D473" i="9"/>
  <c r="D471" i="9"/>
  <c r="L501" i="11"/>
  <c r="N501" i="11" s="1"/>
  <c r="K501" i="11"/>
  <c r="M501" i="11" s="1"/>
  <c r="L469" i="11"/>
  <c r="N469" i="11" s="1"/>
  <c r="K469" i="11"/>
  <c r="M469" i="11" s="1"/>
  <c r="L437" i="11"/>
  <c r="N437" i="11" s="1"/>
  <c r="K437" i="11"/>
  <c r="M437" i="11" s="1"/>
  <c r="L547" i="11"/>
  <c r="N547" i="11" s="1"/>
  <c r="K547" i="11"/>
  <c r="L505" i="11"/>
  <c r="N505" i="11" s="1"/>
  <c r="K505" i="11"/>
  <c r="M505" i="11" s="1"/>
  <c r="L473" i="11"/>
  <c r="N473" i="11" s="1"/>
  <c r="K473" i="11"/>
  <c r="M473" i="11" s="1"/>
  <c r="L441" i="11"/>
  <c r="N441" i="11" s="1"/>
  <c r="K441" i="11"/>
  <c r="M441" i="11" s="1"/>
  <c r="K418" i="11"/>
  <c r="M418" i="11" s="1"/>
  <c r="L418" i="11"/>
  <c r="N418" i="11" s="1"/>
  <c r="K424" i="11"/>
  <c r="M424" i="11" s="1"/>
  <c r="L424" i="11"/>
  <c r="N424" i="11" s="1"/>
  <c r="K543" i="11"/>
  <c r="M543" i="11" s="1"/>
  <c r="L543" i="11"/>
  <c r="N543" i="11" s="1"/>
  <c r="L479" i="11"/>
  <c r="N479" i="11" s="1"/>
  <c r="K479" i="11"/>
  <c r="M479" i="11" s="1"/>
  <c r="L551" i="11"/>
  <c r="N551" i="11" s="1"/>
  <c r="K551" i="11"/>
  <c r="M551" i="11" s="1"/>
  <c r="K444" i="11"/>
  <c r="M444" i="11" s="1"/>
  <c r="L444" i="11"/>
  <c r="N444" i="11" s="1"/>
  <c r="L421" i="11"/>
  <c r="N421" i="11" s="1"/>
  <c r="K421" i="11"/>
  <c r="M421" i="11" s="1"/>
  <c r="L484" i="11"/>
  <c r="N484" i="11" s="1"/>
  <c r="K484" i="11"/>
  <c r="M484" i="11" s="1"/>
  <c r="K514" i="11"/>
  <c r="M514" i="11" s="1"/>
  <c r="L514" i="11"/>
  <c r="N514" i="11" s="1"/>
  <c r="L500" i="11"/>
  <c r="N500" i="11" s="1"/>
  <c r="K500" i="11"/>
  <c r="M500" i="11" s="1"/>
  <c r="K478" i="11"/>
  <c r="M478" i="11" s="1"/>
  <c r="L478" i="11"/>
  <c r="N478" i="11" s="1"/>
  <c r="E544" i="9"/>
  <c r="E542" i="9"/>
  <c r="E540" i="9"/>
  <c r="E538" i="9"/>
  <c r="E536" i="9"/>
  <c r="E534" i="9"/>
  <c r="E532" i="9"/>
  <c r="E530" i="9"/>
  <c r="E528" i="9"/>
  <c r="E526" i="9"/>
  <c r="E524" i="9"/>
  <c r="E522" i="9"/>
  <c r="E520" i="9"/>
  <c r="E518" i="9"/>
  <c r="E516" i="9"/>
  <c r="E514" i="9"/>
  <c r="E512" i="9"/>
  <c r="E510" i="9"/>
  <c r="E508" i="9"/>
  <c r="E506" i="9"/>
  <c r="E504" i="9"/>
  <c r="E502" i="9"/>
  <c r="E500" i="9"/>
  <c r="E498" i="9"/>
  <c r="E496" i="9"/>
  <c r="E494" i="9"/>
  <c r="E492" i="9"/>
  <c r="E490" i="9"/>
  <c r="E488" i="9"/>
  <c r="E486" i="9"/>
  <c r="E484" i="9"/>
  <c r="E482" i="9"/>
  <c r="E480" i="9"/>
  <c r="E478" i="9"/>
  <c r="E476" i="9"/>
  <c r="K493" i="11"/>
  <c r="M493" i="11" s="1"/>
  <c r="L493" i="11"/>
  <c r="N493" i="11" s="1"/>
  <c r="K461" i="11"/>
  <c r="M461" i="11" s="1"/>
  <c r="L461" i="11"/>
  <c r="N461" i="11" s="1"/>
  <c r="K539" i="11"/>
  <c r="M539" i="11" s="1"/>
  <c r="L539" i="11"/>
  <c r="N539" i="11" s="1"/>
  <c r="L507" i="11"/>
  <c r="N507" i="11" s="1"/>
  <c r="K507" i="11"/>
  <c r="M507" i="11" s="1"/>
  <c r="L475" i="11"/>
  <c r="N475" i="11" s="1"/>
  <c r="K475" i="11"/>
  <c r="M475" i="11" s="1"/>
  <c r="L430" i="11"/>
  <c r="N430" i="11" s="1"/>
  <c r="K430" i="11"/>
  <c r="M430" i="11" s="1"/>
  <c r="L497" i="11"/>
  <c r="N497" i="11" s="1"/>
  <c r="K497" i="11"/>
  <c r="M497" i="11" s="1"/>
  <c r="K465" i="11"/>
  <c r="M465" i="11" s="1"/>
  <c r="L465" i="11"/>
  <c r="N465" i="11" s="1"/>
  <c r="L413" i="11"/>
  <c r="N413" i="11" s="1"/>
  <c r="K413" i="11"/>
  <c r="M413" i="11" s="1"/>
  <c r="L463" i="11"/>
  <c r="N463" i="11" s="1"/>
  <c r="K463" i="11"/>
  <c r="M463" i="11" s="1"/>
  <c r="K471" i="11"/>
  <c r="M471" i="11" s="1"/>
  <c r="L471" i="11"/>
  <c r="N471" i="11" s="1"/>
  <c r="L427" i="11"/>
  <c r="N427" i="11" s="1"/>
  <c r="K427" i="11"/>
  <c r="M427" i="11" s="1"/>
  <c r="K472" i="11"/>
  <c r="M472" i="11" s="1"/>
  <c r="L472" i="11"/>
  <c r="N472" i="11" s="1"/>
  <c r="L550" i="11"/>
  <c r="N550" i="11" s="1"/>
  <c r="K550" i="11"/>
  <c r="M550" i="11" s="1"/>
  <c r="L433" i="11"/>
  <c r="N433" i="11" s="1"/>
  <c r="K433" i="11"/>
  <c r="M433" i="11" s="1"/>
  <c r="D544" i="9"/>
  <c r="D542" i="9"/>
  <c r="D540" i="9"/>
  <c r="D538" i="9"/>
  <c r="D536" i="9"/>
  <c r="D534" i="9"/>
  <c r="D532" i="9"/>
  <c r="D530" i="9"/>
  <c r="D528" i="9"/>
  <c r="D526" i="9"/>
  <c r="D524" i="9"/>
  <c r="D522" i="9"/>
  <c r="D520" i="9"/>
  <c r="D518" i="9"/>
  <c r="D516" i="9"/>
  <c r="D514" i="9"/>
  <c r="D512" i="9"/>
  <c r="D510" i="9"/>
  <c r="D508" i="9"/>
  <c r="D506" i="9"/>
  <c r="D504" i="9"/>
  <c r="D502" i="9"/>
  <c r="D500" i="9"/>
  <c r="D498" i="9"/>
  <c r="D496" i="9"/>
  <c r="D494" i="9"/>
  <c r="D492" i="9"/>
  <c r="D490" i="9"/>
  <c r="D488" i="9"/>
  <c r="D486" i="9"/>
  <c r="D484" i="9"/>
  <c r="D482" i="9"/>
  <c r="D480" i="9"/>
  <c r="D478" i="9"/>
  <c r="D476" i="9"/>
  <c r="D474" i="9"/>
  <c r="D472" i="9"/>
  <c r="D470" i="9"/>
  <c r="D468" i="9"/>
  <c r="D466" i="9"/>
  <c r="D464" i="9"/>
  <c r="D462" i="9"/>
  <c r="D460" i="9"/>
  <c r="D458" i="9"/>
  <c r="D456" i="9"/>
  <c r="D454" i="9"/>
  <c r="D452" i="9"/>
  <c r="D450" i="9"/>
  <c r="D448" i="9"/>
  <c r="D446" i="9"/>
  <c r="D444" i="9"/>
  <c r="D442" i="9"/>
  <c r="D440" i="9"/>
  <c r="D438" i="9"/>
  <c r="D436" i="9"/>
  <c r="D434" i="9"/>
  <c r="D432" i="9"/>
  <c r="D430" i="9"/>
  <c r="D428" i="9"/>
  <c r="D426" i="9"/>
  <c r="D424" i="9"/>
  <c r="D422" i="9"/>
  <c r="D420" i="9"/>
  <c r="D418" i="9"/>
  <c r="D416" i="9"/>
  <c r="D414" i="9"/>
  <c r="D412" i="9"/>
  <c r="C410" i="9"/>
  <c r="E410" i="9" s="1"/>
  <c r="C408" i="9"/>
  <c r="E408" i="9"/>
  <c r="C406" i="9"/>
  <c r="E406" i="9" s="1"/>
  <c r="C404" i="9"/>
  <c r="E404" i="9"/>
  <c r="C402" i="9"/>
  <c r="E402" i="9" s="1"/>
  <c r="C400" i="9"/>
  <c r="E400" i="9"/>
  <c r="C398" i="9"/>
  <c r="E398" i="9" s="1"/>
  <c r="C396" i="9"/>
  <c r="E396" i="9"/>
  <c r="E469" i="9"/>
  <c r="E467" i="9"/>
  <c r="E465" i="9"/>
  <c r="E463" i="9"/>
  <c r="E461" i="9"/>
  <c r="E459" i="9"/>
  <c r="E457" i="9"/>
  <c r="E455" i="9"/>
  <c r="E453" i="9"/>
  <c r="E451" i="9"/>
  <c r="E449" i="9"/>
  <c r="E447" i="9"/>
  <c r="E445" i="9"/>
  <c r="E443" i="9"/>
  <c r="E441" i="9"/>
  <c r="E439" i="9"/>
  <c r="E437" i="9"/>
  <c r="E435" i="9"/>
  <c r="E433" i="9"/>
  <c r="E431" i="9"/>
  <c r="E429" i="9"/>
  <c r="E427" i="9"/>
  <c r="E425" i="9"/>
  <c r="E423" i="9"/>
  <c r="E421" i="9"/>
  <c r="E419" i="9"/>
  <c r="E417" i="9"/>
  <c r="E415" i="9"/>
  <c r="E413" i="9"/>
  <c r="E411" i="9"/>
  <c r="K535" i="11"/>
  <c r="D469" i="9"/>
  <c r="D467" i="9"/>
  <c r="D465" i="9"/>
  <c r="D463" i="9"/>
  <c r="D461" i="9"/>
  <c r="D459" i="9"/>
  <c r="D457" i="9"/>
  <c r="D455" i="9"/>
  <c r="D453" i="9"/>
  <c r="D451" i="9"/>
  <c r="D449" i="9"/>
  <c r="D447" i="9"/>
  <c r="D445" i="9"/>
  <c r="D443" i="9"/>
  <c r="D441" i="9"/>
  <c r="D439" i="9"/>
  <c r="D437" i="9"/>
  <c r="D435" i="9"/>
  <c r="D433" i="9"/>
  <c r="D431" i="9"/>
  <c r="D429" i="9"/>
  <c r="D427" i="9"/>
  <c r="D425" i="9"/>
  <c r="D423" i="9"/>
  <c r="D421" i="9"/>
  <c r="D419" i="9"/>
  <c r="D417" i="9"/>
  <c r="D415" i="9"/>
  <c r="D413" i="9"/>
  <c r="D411" i="9"/>
  <c r="C409" i="9"/>
  <c r="E409" i="9" s="1"/>
  <c r="C407" i="9"/>
  <c r="C405" i="9"/>
  <c r="E405" i="9" s="1"/>
  <c r="C403" i="9"/>
  <c r="C401" i="9"/>
  <c r="E401" i="9"/>
  <c r="C399" i="9"/>
  <c r="C397" i="9"/>
  <c r="E397" i="9"/>
  <c r="K440" i="11"/>
  <c r="M440" i="11" s="1"/>
  <c r="L440" i="11"/>
  <c r="N440" i="11" s="1"/>
  <c r="E474" i="9"/>
  <c r="E472" i="9"/>
  <c r="E470" i="9"/>
  <c r="E468" i="9"/>
  <c r="E466" i="9"/>
  <c r="E464" i="9"/>
  <c r="E462" i="9"/>
  <c r="E460" i="9"/>
  <c r="E458" i="9"/>
  <c r="E456" i="9"/>
  <c r="E454" i="9"/>
  <c r="E452" i="9"/>
  <c r="E450" i="9"/>
  <c r="E448" i="9"/>
  <c r="E446" i="9"/>
  <c r="E444" i="9"/>
  <c r="E442" i="9"/>
  <c r="E440" i="9"/>
  <c r="E438" i="9"/>
  <c r="E436" i="9"/>
  <c r="E434" i="9"/>
  <c r="E432" i="9"/>
  <c r="E430" i="9"/>
  <c r="E428" i="9"/>
  <c r="E426" i="9"/>
  <c r="E424" i="9"/>
  <c r="E422" i="9"/>
  <c r="E420" i="9"/>
  <c r="E418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L489" i="11"/>
  <c r="N489" i="11" s="1"/>
  <c r="L485" i="11"/>
  <c r="N485" i="11" s="1"/>
  <c r="C555" i="11"/>
  <c r="K553" i="11"/>
  <c r="M553" i="11" s="1"/>
  <c r="C541" i="11"/>
  <c r="C537" i="11"/>
  <c r="K536" i="11"/>
  <c r="M536" i="11" s="1"/>
  <c r="M535" i="11"/>
  <c r="M533" i="11"/>
  <c r="K533" i="1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L468" i="11"/>
  <c r="N468" i="11" s="1"/>
  <c r="C466" i="11"/>
  <c r="L464" i="11"/>
  <c r="N464" i="11" s="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I408" i="11" s="1"/>
  <c r="H405" i="11"/>
  <c r="I405" i="11" s="1"/>
  <c r="K487" i="11"/>
  <c r="M487" i="11" s="1"/>
  <c r="L511" i="11"/>
  <c r="N511" i="11" s="1"/>
  <c r="K483" i="11"/>
  <c r="K504" i="11"/>
  <c r="M504" i="11" s="1"/>
  <c r="L506" i="11"/>
  <c r="N506" i="11" s="1"/>
  <c r="K513" i="11"/>
  <c r="M513" i="11" s="1"/>
  <c r="L554" i="11"/>
  <c r="N554" i="11" s="1"/>
  <c r="K552" i="11"/>
  <c r="M552" i="11" s="1"/>
  <c r="M547" i="11"/>
  <c r="K546" i="11"/>
  <c r="M546" i="11" s="1"/>
  <c r="M545" i="11"/>
  <c r="C531" i="11"/>
  <c r="E522" i="11"/>
  <c r="E510" i="11"/>
  <c r="H496" i="11"/>
  <c r="H488" i="11"/>
  <c r="H456" i="11"/>
  <c r="H448" i="11"/>
  <c r="H436" i="11"/>
  <c r="M483" i="11"/>
  <c r="C558" i="11"/>
  <c r="C540" i="11"/>
  <c r="L538" i="11"/>
  <c r="N538" i="11" s="1"/>
  <c r="H532" i="11"/>
  <c r="F527" i="11"/>
  <c r="F523" i="11"/>
  <c r="F515" i="11"/>
  <c r="D404" i="11"/>
  <c r="C406" i="11"/>
  <c r="H400" i="11"/>
  <c r="I400" i="11" s="1"/>
  <c r="H397" i="11"/>
  <c r="I397" i="11" s="1"/>
  <c r="C398" i="11"/>
  <c r="C407" i="11"/>
  <c r="C399" i="11"/>
  <c r="H409" i="11"/>
  <c r="I409" i="11" s="1"/>
  <c r="H401" i="11"/>
  <c r="I401" i="11" s="1"/>
  <c r="Y652" i="4"/>
  <c r="Z652" i="4" s="1"/>
  <c r="U728" i="4"/>
  <c r="U704" i="4"/>
  <c r="U707" i="4"/>
  <c r="U713" i="4"/>
  <c r="U692" i="4"/>
  <c r="U668" i="4"/>
  <c r="U718" i="4"/>
  <c r="U680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G731" i="5"/>
  <c r="I731" i="5"/>
  <c r="I585" i="5"/>
  <c r="F585" i="5"/>
  <c r="D666" i="5"/>
  <c r="I666" i="5" s="1"/>
  <c r="D654" i="5"/>
  <c r="I654" i="5" s="1"/>
  <c r="D652" i="5"/>
  <c r="G652" i="5" s="1"/>
  <c r="G648" i="5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734" i="5"/>
  <c r="E718" i="5"/>
  <c r="E702" i="5"/>
  <c r="E696" i="5"/>
  <c r="F621" i="5"/>
  <c r="G734" i="5"/>
  <c r="G718" i="5"/>
  <c r="G702" i="5"/>
  <c r="G696" i="5"/>
  <c r="G670" i="5"/>
  <c r="N609" i="4"/>
  <c r="F648" i="5"/>
  <c r="G585" i="5"/>
  <c r="F597" i="5"/>
  <c r="F613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I625" i="5"/>
  <c r="F625" i="5"/>
  <c r="Q585" i="4"/>
  <c r="Q591" i="4"/>
  <c r="T591" i="4" s="1"/>
  <c r="Q581" i="4"/>
  <c r="T581" i="4" s="1"/>
  <c r="Q593" i="4"/>
  <c r="T593" i="4" s="1"/>
  <c r="V593" i="4" s="1"/>
  <c r="W593" i="4" s="1"/>
  <c r="Q589" i="4"/>
  <c r="Q583" i="4"/>
  <c r="T583" i="4" s="1"/>
  <c r="E349" i="11"/>
  <c r="F349" i="11"/>
  <c r="H349" i="11"/>
  <c r="H348" i="11"/>
  <c r="E348" i="11"/>
  <c r="F347" i="11"/>
  <c r="E347" i="11"/>
  <c r="E350" i="9"/>
  <c r="D336" i="9"/>
  <c r="E335" i="9"/>
  <c r="D337" i="9"/>
  <c r="E346" i="9"/>
  <c r="E344" i="9"/>
  <c r="D350" i="9"/>
  <c r="E349" i="9"/>
  <c r="E333" i="9"/>
  <c r="G321" i="9"/>
  <c r="G345" i="9"/>
  <c r="D345" i="9"/>
  <c r="G330" i="9"/>
  <c r="G335" i="9"/>
  <c r="G342" i="9"/>
  <c r="G338" i="9"/>
  <c r="G347" i="9"/>
  <c r="G339" i="9"/>
  <c r="G322" i="9"/>
  <c r="G355" i="9"/>
  <c r="G353" i="9"/>
  <c r="G351" i="9"/>
  <c r="H350" i="11"/>
  <c r="E350" i="11"/>
  <c r="F345" i="11"/>
  <c r="H345" i="11"/>
  <c r="H344" i="11"/>
  <c r="I344" i="11" s="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J372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U573" i="4"/>
  <c r="I546" i="5"/>
  <c r="E546" i="5"/>
  <c r="F532" i="5"/>
  <c r="I562" i="5"/>
  <c r="G517" i="5"/>
  <c r="I548" i="5"/>
  <c r="F548" i="5"/>
  <c r="E548" i="5"/>
  <c r="I567" i="5"/>
  <c r="G567" i="5"/>
  <c r="I554" i="5"/>
  <c r="F554" i="5"/>
  <c r="E554" i="5"/>
  <c r="G554" i="5"/>
  <c r="G507" i="5"/>
  <c r="I519" i="5"/>
  <c r="F519" i="5"/>
  <c r="I523" i="5"/>
  <c r="F523" i="5"/>
  <c r="E523" i="5"/>
  <c r="G523" i="5"/>
  <c r="I535" i="5"/>
  <c r="F535" i="5"/>
  <c r="G535" i="5"/>
  <c r="E535" i="5"/>
  <c r="I539" i="5"/>
  <c r="F539" i="5"/>
  <c r="I547" i="5"/>
  <c r="G547" i="5"/>
  <c r="F551" i="5"/>
  <c r="I573" i="5"/>
  <c r="F573" i="5"/>
  <c r="Q577" i="4"/>
  <c r="Q567" i="4"/>
  <c r="T567" i="4" s="1"/>
  <c r="V567" i="4" s="1"/>
  <c r="W567" i="4" s="1"/>
  <c r="Q559" i="4"/>
  <c r="T559" i="4" s="1"/>
  <c r="V559" i="4" s="1"/>
  <c r="W559" i="4" s="1"/>
  <c r="Q509" i="4"/>
  <c r="T509" i="4" s="1"/>
  <c r="Q505" i="4"/>
  <c r="T505" i="4" s="1"/>
  <c r="F579" i="5"/>
  <c r="D574" i="5"/>
  <c r="F569" i="5"/>
  <c r="D566" i="5"/>
  <c r="D512" i="5"/>
  <c r="D510" i="5"/>
  <c r="I510" i="5" s="1"/>
  <c r="I508" i="5"/>
  <c r="Q575" i="4"/>
  <c r="Q573" i="4"/>
  <c r="T573" i="4" s="1"/>
  <c r="V573" i="4" s="1"/>
  <c r="Q565" i="4"/>
  <c r="T565" i="4" s="1"/>
  <c r="Q561" i="4"/>
  <c r="T561" i="4" s="1"/>
  <c r="Q513" i="4"/>
  <c r="T513" i="4" s="1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I211" i="11" s="1"/>
  <c r="H211" i="11"/>
  <c r="H209" i="11"/>
  <c r="E209" i="11"/>
  <c r="D308" i="9"/>
  <c r="G311" i="9"/>
  <c r="D311" i="9"/>
  <c r="F316" i="11"/>
  <c r="F319" i="11"/>
  <c r="H319" i="11"/>
  <c r="H274" i="11"/>
  <c r="E308" i="9"/>
  <c r="C305" i="9"/>
  <c r="E305" i="9" s="1"/>
  <c r="E299" i="9"/>
  <c r="D299" i="9"/>
  <c r="E259" i="9"/>
  <c r="G259" i="9"/>
  <c r="F310" i="11"/>
  <c r="H312" i="11"/>
  <c r="I312" i="11" s="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G297" i="9"/>
  <c r="H307" i="11"/>
  <c r="E224" i="11"/>
  <c r="J308" i="11"/>
  <c r="I308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J217" i="11"/>
  <c r="H301" i="11"/>
  <c r="E282" i="11"/>
  <c r="F264" i="11"/>
  <c r="H249" i="11"/>
  <c r="I249" i="11" s="1"/>
  <c r="E234" i="11"/>
  <c r="U503" i="4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S467" i="4"/>
  <c r="U467" i="4" s="1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G370" i="5"/>
  <c r="E370" i="5"/>
  <c r="D357" i="5"/>
  <c r="I357" i="5" s="1"/>
  <c r="N378" i="4"/>
  <c r="P378" i="4"/>
  <c r="R409" i="4"/>
  <c r="S409" i="4"/>
  <c r="R455" i="4"/>
  <c r="T455" i="4"/>
  <c r="S455" i="4"/>
  <c r="S497" i="4"/>
  <c r="N501" i="4"/>
  <c r="R501" i="4" s="1"/>
  <c r="P501" i="4"/>
  <c r="N416" i="4"/>
  <c r="Q416" i="4"/>
  <c r="I504" i="5"/>
  <c r="F504" i="5"/>
  <c r="Q497" i="4"/>
  <c r="P362" i="4"/>
  <c r="P469" i="4"/>
  <c r="N485" i="4"/>
  <c r="R485" i="4" s="1"/>
  <c r="Q493" i="4"/>
  <c r="T493" i="4" s="1"/>
  <c r="P420" i="4"/>
  <c r="N420" i="4"/>
  <c r="R420" i="4" s="1"/>
  <c r="Q471" i="4"/>
  <c r="Q487" i="4"/>
  <c r="T421" i="4"/>
  <c r="Q437" i="4"/>
  <c r="T437" i="4" s="1"/>
  <c r="Q368" i="4"/>
  <c r="Q394" i="4"/>
  <c r="T394" i="4" s="1"/>
  <c r="N357" i="4"/>
  <c r="R357" i="4" s="1"/>
  <c r="Q354" i="4"/>
  <c r="Q389" i="4"/>
  <c r="Q501" i="4"/>
  <c r="D375" i="5"/>
  <c r="D373" i="5"/>
  <c r="I373" i="5" s="1"/>
  <c r="Q483" i="4"/>
  <c r="T483" i="4" s="1"/>
  <c r="Q491" i="4"/>
  <c r="Q429" i="4"/>
  <c r="T429" i="4" s="1"/>
  <c r="Q445" i="4"/>
  <c r="T445" i="4" s="1"/>
  <c r="N384" i="4"/>
  <c r="R384" i="4" s="1"/>
  <c r="N382" i="4"/>
  <c r="R382" i="4" s="1"/>
  <c r="J5" i="8"/>
  <c r="K5" i="8"/>
  <c r="J4" i="8"/>
  <c r="K4" i="8"/>
  <c r="S334" i="4"/>
  <c r="U334" i="4" s="1"/>
  <c r="P338" i="4"/>
  <c r="S338" i="4" s="1"/>
  <c r="U338" i="4" s="1"/>
  <c r="Q350" i="4"/>
  <c r="T350" i="4" s="1"/>
  <c r="N349" i="4"/>
  <c r="R349" i="4" s="1"/>
  <c r="Q344" i="4"/>
  <c r="T344" i="4" s="1"/>
  <c r="Q340" i="4"/>
  <c r="N337" i="4"/>
  <c r="R337" i="4" s="1"/>
  <c r="N335" i="4"/>
  <c r="P331" i="4"/>
  <c r="C119" i="9"/>
  <c r="C99" i="9"/>
  <c r="D99" i="9" s="1"/>
  <c r="C87" i="9"/>
  <c r="H109" i="11"/>
  <c r="H101" i="11"/>
  <c r="F99" i="11"/>
  <c r="H93" i="11"/>
  <c r="F87" i="11"/>
  <c r="C114" i="9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G280" i="5"/>
  <c r="I280" i="5"/>
  <c r="F280" i="5"/>
  <c r="S278" i="4"/>
  <c r="U278" i="4" s="1"/>
  <c r="N318" i="4"/>
  <c r="R318" i="4" s="1"/>
  <c r="N286" i="4"/>
  <c r="R286" i="4" s="1"/>
  <c r="P289" i="4"/>
  <c r="P269" i="4"/>
  <c r="Q268" i="4"/>
  <c r="P294" i="4"/>
  <c r="S294" i="4" s="1"/>
  <c r="U294" i="4" s="1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N999" i="2"/>
  <c r="H1001" i="3"/>
  <c r="F1001" i="3"/>
  <c r="I1001" i="3"/>
  <c r="O999" i="2"/>
  <c r="K1001" i="3"/>
  <c r="J1001" i="3"/>
  <c r="O997" i="2"/>
  <c r="N997" i="2"/>
  <c r="H999" i="3"/>
  <c r="F999" i="3"/>
  <c r="J999" i="3"/>
  <c r="I999" i="3"/>
  <c r="K999" i="3"/>
  <c r="H996" i="3"/>
  <c r="J996" i="3"/>
  <c r="F996" i="3"/>
  <c r="K996" i="3"/>
  <c r="I996" i="3"/>
  <c r="J991" i="3"/>
  <c r="F991" i="3"/>
  <c r="H991" i="3"/>
  <c r="K991" i="3"/>
  <c r="I991" i="3"/>
  <c r="I988" i="3"/>
  <c r="H988" i="3"/>
  <c r="J988" i="3"/>
  <c r="F988" i="3"/>
  <c r="K988" i="3"/>
  <c r="H990" i="3"/>
  <c r="F990" i="3"/>
  <c r="J990" i="3"/>
  <c r="K990" i="3"/>
  <c r="I990" i="3"/>
  <c r="H982" i="3"/>
  <c r="I982" i="3"/>
  <c r="J982" i="3"/>
  <c r="F982" i="3"/>
  <c r="K982" i="3"/>
  <c r="F997" i="3"/>
  <c r="H997" i="3"/>
  <c r="J997" i="3"/>
  <c r="K997" i="3"/>
  <c r="I997" i="3"/>
  <c r="H986" i="3"/>
  <c r="I986" i="3"/>
  <c r="J986" i="3"/>
  <c r="F986" i="3"/>
  <c r="K986" i="3"/>
  <c r="H980" i="3"/>
  <c r="J980" i="3"/>
  <c r="I980" i="3"/>
  <c r="F980" i="3"/>
  <c r="K980" i="3"/>
  <c r="H975" i="3"/>
  <c r="K975" i="3"/>
  <c r="I975" i="3"/>
  <c r="F975" i="3"/>
  <c r="J975" i="3"/>
  <c r="I967" i="3"/>
  <c r="F967" i="3"/>
  <c r="H967" i="3"/>
  <c r="K967" i="3"/>
  <c r="J967" i="3"/>
  <c r="H965" i="3"/>
  <c r="K965" i="3"/>
  <c r="J965" i="3"/>
  <c r="I965" i="3"/>
  <c r="F965" i="3"/>
  <c r="H960" i="3"/>
  <c r="J960" i="3"/>
  <c r="F960" i="3"/>
  <c r="I960" i="3"/>
  <c r="K960" i="3"/>
  <c r="F957" i="3"/>
  <c r="H957" i="3"/>
  <c r="J957" i="3"/>
  <c r="I957" i="3"/>
  <c r="K957" i="3"/>
  <c r="H952" i="3"/>
  <c r="I952" i="3"/>
  <c r="J952" i="3"/>
  <c r="F952" i="3"/>
  <c r="K952" i="3"/>
  <c r="H951" i="3"/>
  <c r="F951" i="3"/>
  <c r="I951" i="3"/>
  <c r="J951" i="3"/>
  <c r="K951" i="3"/>
  <c r="H950" i="3"/>
  <c r="J950" i="3"/>
  <c r="K950" i="3"/>
  <c r="F950" i="3"/>
  <c r="I950" i="3"/>
  <c r="H949" i="3"/>
  <c r="F949" i="3"/>
  <c r="J949" i="3"/>
  <c r="I949" i="3"/>
  <c r="K949" i="3"/>
  <c r="H948" i="3"/>
  <c r="J948" i="3"/>
  <c r="F948" i="3"/>
  <c r="K948" i="3"/>
  <c r="I948" i="3"/>
  <c r="H944" i="3"/>
  <c r="J944" i="3"/>
  <c r="I944" i="3"/>
  <c r="K944" i="3"/>
  <c r="F944" i="3"/>
  <c r="I941" i="3"/>
  <c r="H941" i="3"/>
  <c r="K941" i="3"/>
  <c r="F941" i="3"/>
  <c r="J941" i="3"/>
  <c r="H938" i="3"/>
  <c r="I938" i="3"/>
  <c r="J938" i="3"/>
  <c r="F938" i="3"/>
  <c r="K938" i="3"/>
  <c r="I935" i="3"/>
  <c r="J935" i="3"/>
  <c r="F935" i="3"/>
  <c r="K935" i="3"/>
  <c r="H935" i="3"/>
  <c r="H934" i="3"/>
  <c r="J934" i="3"/>
  <c r="F934" i="3"/>
  <c r="K934" i="3"/>
  <c r="I934" i="3"/>
  <c r="H932" i="3"/>
  <c r="J932" i="3"/>
  <c r="F932" i="3"/>
  <c r="I932" i="3"/>
  <c r="K932" i="3"/>
  <c r="H930" i="3"/>
  <c r="J930" i="3"/>
  <c r="I930" i="3"/>
  <c r="F930" i="3"/>
  <c r="K930" i="3"/>
  <c r="H928" i="3"/>
  <c r="I928" i="3"/>
  <c r="J928" i="3"/>
  <c r="F928" i="3"/>
  <c r="K928" i="3"/>
  <c r="H926" i="3"/>
  <c r="I926" i="3"/>
  <c r="J926" i="3"/>
  <c r="F926" i="3"/>
  <c r="K926" i="3"/>
  <c r="H925" i="3"/>
  <c r="F925" i="3"/>
  <c r="J925" i="3"/>
  <c r="I925" i="3"/>
  <c r="K925" i="3"/>
  <c r="H924" i="3"/>
  <c r="J924" i="3"/>
  <c r="F924" i="3"/>
  <c r="K924" i="3"/>
  <c r="I924" i="3"/>
  <c r="H922" i="3"/>
  <c r="I922" i="3"/>
  <c r="J922" i="3"/>
  <c r="F922" i="3"/>
  <c r="K922" i="3"/>
  <c r="I919" i="3"/>
  <c r="J919" i="3"/>
  <c r="F919" i="3"/>
  <c r="K919" i="3"/>
  <c r="H919" i="3"/>
  <c r="H918" i="3"/>
  <c r="J918" i="3"/>
  <c r="F918" i="3"/>
  <c r="K918" i="3"/>
  <c r="I918" i="3"/>
  <c r="I917" i="3"/>
  <c r="H917" i="3"/>
  <c r="F917" i="3"/>
  <c r="K917" i="3"/>
  <c r="J917" i="3"/>
  <c r="F915" i="3"/>
  <c r="K915" i="3"/>
  <c r="I915" i="3"/>
  <c r="H915" i="3"/>
  <c r="J915" i="3"/>
  <c r="H912" i="3"/>
  <c r="F912" i="3"/>
  <c r="I912" i="3"/>
  <c r="J912" i="3"/>
  <c r="K912" i="3"/>
  <c r="F909" i="3"/>
  <c r="H909" i="3"/>
  <c r="J909" i="3"/>
  <c r="I909" i="3"/>
  <c r="K909" i="3"/>
  <c r="H894" i="3"/>
  <c r="I894" i="3"/>
  <c r="F894" i="3"/>
  <c r="J894" i="3"/>
  <c r="K894" i="3"/>
  <c r="I891" i="3"/>
  <c r="J891" i="3"/>
  <c r="F891" i="3"/>
  <c r="K891" i="3"/>
  <c r="H891" i="3"/>
  <c r="H890" i="3"/>
  <c r="J890" i="3"/>
  <c r="F890" i="3"/>
  <c r="K890" i="3"/>
  <c r="I890" i="3"/>
  <c r="F883" i="3"/>
  <c r="H883" i="3"/>
  <c r="J883" i="3"/>
  <c r="K883" i="3"/>
  <c r="I883" i="3"/>
  <c r="H882" i="3"/>
  <c r="J882" i="3"/>
  <c r="F882" i="3"/>
  <c r="K882" i="3"/>
  <c r="I882" i="3"/>
  <c r="F875" i="3"/>
  <c r="J875" i="3"/>
  <c r="I875" i="3"/>
  <c r="K875" i="3"/>
  <c r="H875" i="3"/>
  <c r="I874" i="3"/>
  <c r="J874" i="3"/>
  <c r="K874" i="3"/>
  <c r="F874" i="3"/>
  <c r="H874" i="3"/>
  <c r="F871" i="3"/>
  <c r="H871" i="3"/>
  <c r="J871" i="3"/>
  <c r="I871" i="3"/>
  <c r="K871" i="3"/>
  <c r="H870" i="3"/>
  <c r="J870" i="3"/>
  <c r="K870" i="3"/>
  <c r="F870" i="3"/>
  <c r="I870" i="3"/>
  <c r="H869" i="3"/>
  <c r="F869" i="3"/>
  <c r="I869" i="3"/>
  <c r="J869" i="3"/>
  <c r="K869" i="3"/>
  <c r="H868" i="3"/>
  <c r="J868" i="3"/>
  <c r="K868" i="3"/>
  <c r="F868" i="3"/>
  <c r="I868" i="3"/>
  <c r="F863" i="3"/>
  <c r="H863" i="3"/>
  <c r="J863" i="3"/>
  <c r="I863" i="3"/>
  <c r="K863" i="3"/>
  <c r="H862" i="3"/>
  <c r="J862" i="3"/>
  <c r="K862" i="3"/>
  <c r="F862" i="3"/>
  <c r="I862" i="3"/>
  <c r="H860" i="3"/>
  <c r="I860" i="3"/>
  <c r="J860" i="3"/>
  <c r="F860" i="3"/>
  <c r="K860" i="3"/>
  <c r="H858" i="3"/>
  <c r="I858" i="3"/>
  <c r="J858" i="3"/>
  <c r="F858" i="3"/>
  <c r="K858" i="3"/>
  <c r="I855" i="3"/>
  <c r="J855" i="3"/>
  <c r="F855" i="3"/>
  <c r="K855" i="3"/>
  <c r="H855" i="3"/>
  <c r="H854" i="3"/>
  <c r="J854" i="3"/>
  <c r="F854" i="3"/>
  <c r="K854" i="3"/>
  <c r="I854" i="3"/>
  <c r="H850" i="3"/>
  <c r="I850" i="3"/>
  <c r="J850" i="3"/>
  <c r="K850" i="3"/>
  <c r="F850" i="3"/>
  <c r="K845" i="3"/>
  <c r="H845" i="3"/>
  <c r="I845" i="3"/>
  <c r="F845" i="3"/>
  <c r="J845" i="3"/>
  <c r="H844" i="3"/>
  <c r="F844" i="3"/>
  <c r="J844" i="3"/>
  <c r="K844" i="3"/>
  <c r="I844" i="3"/>
  <c r="J838" i="3"/>
  <c r="K838" i="3"/>
  <c r="J835" i="3"/>
  <c r="K835" i="3"/>
  <c r="J834" i="3"/>
  <c r="K834" i="3"/>
  <c r="J827" i="3"/>
  <c r="K827" i="3"/>
  <c r="J826" i="3"/>
  <c r="K826" i="3"/>
  <c r="J823" i="3"/>
  <c r="K823" i="3"/>
  <c r="J822" i="3"/>
  <c r="K822" i="3"/>
  <c r="J820" i="3"/>
  <c r="K820" i="3"/>
  <c r="H815" i="3"/>
  <c r="J815" i="3"/>
  <c r="F815" i="3"/>
  <c r="K815" i="3"/>
  <c r="I815" i="3"/>
  <c r="J814" i="3"/>
  <c r="K814" i="3"/>
  <c r="H812" i="3"/>
  <c r="J812" i="3"/>
  <c r="F812" i="3"/>
  <c r="I812" i="3"/>
  <c r="K812" i="3"/>
  <c r="J808" i="3"/>
  <c r="K808" i="3"/>
  <c r="J805" i="3"/>
  <c r="K805" i="3"/>
  <c r="J804" i="3"/>
  <c r="K804" i="3"/>
  <c r="J803" i="3"/>
  <c r="K803" i="3"/>
  <c r="J802" i="3"/>
  <c r="K802" i="3"/>
  <c r="J796" i="3"/>
  <c r="K796" i="3"/>
  <c r="H794" i="3"/>
  <c r="J794" i="3"/>
  <c r="I794" i="3"/>
  <c r="K794" i="3"/>
  <c r="J792" i="3"/>
  <c r="K792" i="3"/>
  <c r="H790" i="3"/>
  <c r="J790" i="3"/>
  <c r="K790" i="3"/>
  <c r="J788" i="3"/>
  <c r="K788" i="3"/>
  <c r="J786" i="3"/>
  <c r="K786" i="3"/>
  <c r="J784" i="3"/>
  <c r="K784" i="3"/>
  <c r="H782" i="3"/>
  <c r="J782" i="3"/>
  <c r="I782" i="3"/>
  <c r="K782" i="3"/>
  <c r="J775" i="3"/>
  <c r="K775" i="3"/>
  <c r="I998" i="3"/>
  <c r="J998" i="3"/>
  <c r="K998" i="3"/>
  <c r="F998" i="3"/>
  <c r="H998" i="3"/>
  <c r="F994" i="3"/>
  <c r="K994" i="3"/>
  <c r="I994" i="3"/>
  <c r="H994" i="3"/>
  <c r="J994" i="3"/>
  <c r="H992" i="3"/>
  <c r="I992" i="3"/>
  <c r="J992" i="3"/>
  <c r="F992" i="3"/>
  <c r="K992" i="3"/>
  <c r="H984" i="3"/>
  <c r="J984" i="3"/>
  <c r="I984" i="3"/>
  <c r="F984" i="3"/>
  <c r="K984" i="3"/>
  <c r="K968" i="3"/>
  <c r="H968" i="3"/>
  <c r="J968" i="3"/>
  <c r="F968" i="3"/>
  <c r="I968" i="3"/>
  <c r="H958" i="3"/>
  <c r="J958" i="3"/>
  <c r="I958" i="3"/>
  <c r="F958" i="3"/>
  <c r="K958" i="3"/>
  <c r="K946" i="3"/>
  <c r="H946" i="3"/>
  <c r="J946" i="3"/>
  <c r="F946" i="3"/>
  <c r="I946" i="3"/>
  <c r="F942" i="3"/>
  <c r="K942" i="3"/>
  <c r="H942" i="3"/>
  <c r="J942" i="3"/>
  <c r="I942" i="3"/>
  <c r="K936" i="3"/>
  <c r="H936" i="3"/>
  <c r="J936" i="3"/>
  <c r="F936" i="3"/>
  <c r="I936" i="3"/>
  <c r="J920" i="3"/>
  <c r="I920" i="3"/>
  <c r="F920" i="3"/>
  <c r="H920" i="3"/>
  <c r="K920" i="3"/>
  <c r="J914" i="3"/>
  <c r="F914" i="3"/>
  <c r="K914" i="3"/>
  <c r="I914" i="3"/>
  <c r="H914" i="3"/>
  <c r="H910" i="3"/>
  <c r="J910" i="3"/>
  <c r="I910" i="3"/>
  <c r="F910" i="3"/>
  <c r="K910" i="3"/>
  <c r="K892" i="3"/>
  <c r="F892" i="3"/>
  <c r="I892" i="3"/>
  <c r="H892" i="3"/>
  <c r="J892" i="3"/>
  <c r="H888" i="3"/>
  <c r="J888" i="3"/>
  <c r="I888" i="3"/>
  <c r="F888" i="3"/>
  <c r="K888" i="3"/>
  <c r="I886" i="3"/>
  <c r="H886" i="3"/>
  <c r="J886" i="3"/>
  <c r="F886" i="3"/>
  <c r="K886" i="3"/>
  <c r="H884" i="3"/>
  <c r="J884" i="3"/>
  <c r="I884" i="3"/>
  <c r="F884" i="3"/>
  <c r="K884" i="3"/>
  <c r="K880" i="3"/>
  <c r="H880" i="3"/>
  <c r="J880" i="3"/>
  <c r="F880" i="3"/>
  <c r="I880" i="3"/>
  <c r="F878" i="3"/>
  <c r="I878" i="3"/>
  <c r="J878" i="3"/>
  <c r="H878" i="3"/>
  <c r="K878" i="3"/>
  <c r="H876" i="3"/>
  <c r="I876" i="3"/>
  <c r="J876" i="3"/>
  <c r="K876" i="3"/>
  <c r="F876" i="3"/>
  <c r="K872" i="3"/>
  <c r="H872" i="3"/>
  <c r="J872" i="3"/>
  <c r="F872" i="3"/>
  <c r="I872" i="3"/>
  <c r="H866" i="3"/>
  <c r="J866" i="3"/>
  <c r="I866" i="3"/>
  <c r="F866" i="3"/>
  <c r="K866" i="3"/>
  <c r="H864" i="3"/>
  <c r="J864" i="3"/>
  <c r="I864" i="3"/>
  <c r="F864" i="3"/>
  <c r="K864" i="3"/>
  <c r="H856" i="3"/>
  <c r="J856" i="3"/>
  <c r="I856" i="3"/>
  <c r="F856" i="3"/>
  <c r="K856" i="3"/>
  <c r="K852" i="3"/>
  <c r="H852" i="3"/>
  <c r="J852" i="3"/>
  <c r="F852" i="3"/>
  <c r="I852" i="3"/>
  <c r="H848" i="3"/>
  <c r="J848" i="3"/>
  <c r="I848" i="3"/>
  <c r="F848" i="3"/>
  <c r="K848" i="3"/>
  <c r="H842" i="3"/>
  <c r="J842" i="3"/>
  <c r="I842" i="3"/>
  <c r="F842" i="3"/>
  <c r="K842" i="3"/>
  <c r="K840" i="3"/>
  <c r="J840" i="3"/>
  <c r="J836" i="3"/>
  <c r="K836" i="3"/>
  <c r="J832" i="3"/>
  <c r="K832" i="3"/>
  <c r="K830" i="3"/>
  <c r="J830" i="3"/>
  <c r="J828" i="3"/>
  <c r="K828" i="3"/>
  <c r="K824" i="3"/>
  <c r="J824" i="3"/>
  <c r="K818" i="3"/>
  <c r="J818" i="3"/>
  <c r="H816" i="3"/>
  <c r="I816" i="3"/>
  <c r="J816" i="3"/>
  <c r="F816" i="3"/>
  <c r="K816" i="3"/>
  <c r="J810" i="3"/>
  <c r="K810" i="3"/>
  <c r="J806" i="3"/>
  <c r="K806" i="3"/>
  <c r="K800" i="3"/>
  <c r="J800" i="3"/>
  <c r="J798" i="3"/>
  <c r="K798" i="3"/>
  <c r="J780" i="3"/>
  <c r="K780" i="3"/>
  <c r="K776" i="3"/>
  <c r="J776" i="3"/>
  <c r="I995" i="3"/>
  <c r="H995" i="3"/>
  <c r="F995" i="3"/>
  <c r="K995" i="3"/>
  <c r="J995" i="3"/>
  <c r="H978" i="3"/>
  <c r="I978" i="3"/>
  <c r="F978" i="3"/>
  <c r="J978" i="3"/>
  <c r="K978" i="3"/>
  <c r="F976" i="3"/>
  <c r="H976" i="3"/>
  <c r="J976" i="3"/>
  <c r="I976" i="3"/>
  <c r="K976" i="3"/>
  <c r="H974" i="3"/>
  <c r="J974" i="3"/>
  <c r="K974" i="3"/>
  <c r="F974" i="3"/>
  <c r="I974" i="3"/>
  <c r="H972" i="3"/>
  <c r="I972" i="3"/>
  <c r="F972" i="3"/>
  <c r="J972" i="3"/>
  <c r="K972" i="3"/>
  <c r="H970" i="3"/>
  <c r="I970" i="3"/>
  <c r="F970" i="3"/>
  <c r="J970" i="3"/>
  <c r="K970" i="3"/>
  <c r="K969" i="3"/>
  <c r="I969" i="3"/>
  <c r="F969" i="3"/>
  <c r="J969" i="3"/>
  <c r="H969" i="3"/>
  <c r="H966" i="3"/>
  <c r="J966" i="3"/>
  <c r="K966" i="3"/>
  <c r="I966" i="3"/>
  <c r="F966" i="3"/>
  <c r="H964" i="3"/>
  <c r="J964" i="3"/>
  <c r="K964" i="3"/>
  <c r="F964" i="3"/>
  <c r="I964" i="3"/>
  <c r="H962" i="3"/>
  <c r="I962" i="3"/>
  <c r="F962" i="3"/>
  <c r="J962" i="3"/>
  <c r="K962" i="3"/>
  <c r="H956" i="3"/>
  <c r="J956" i="3"/>
  <c r="K956" i="3"/>
  <c r="F956" i="3"/>
  <c r="I956" i="3"/>
  <c r="H954" i="3"/>
  <c r="I954" i="3"/>
  <c r="J954" i="3"/>
  <c r="F954" i="3"/>
  <c r="K954" i="3"/>
  <c r="J947" i="3"/>
  <c r="H947" i="3"/>
  <c r="F947" i="3"/>
  <c r="K947" i="3"/>
  <c r="I947" i="3"/>
  <c r="H943" i="3"/>
  <c r="I943" i="3"/>
  <c r="F943" i="3"/>
  <c r="K943" i="3"/>
  <c r="J943" i="3"/>
  <c r="H940" i="3"/>
  <c r="J940" i="3"/>
  <c r="F940" i="3"/>
  <c r="K940" i="3"/>
  <c r="I940" i="3"/>
  <c r="J937" i="3"/>
  <c r="H937" i="3"/>
  <c r="F937" i="3"/>
  <c r="K937" i="3"/>
  <c r="I937" i="3"/>
  <c r="H916" i="3"/>
  <c r="F916" i="3"/>
  <c r="J916" i="3"/>
  <c r="I916" i="3"/>
  <c r="K916" i="3"/>
  <c r="H908" i="3"/>
  <c r="J908" i="3"/>
  <c r="K908" i="3"/>
  <c r="F908" i="3"/>
  <c r="I908" i="3"/>
  <c r="H906" i="3"/>
  <c r="I906" i="3"/>
  <c r="F906" i="3"/>
  <c r="J906" i="3"/>
  <c r="K906" i="3"/>
  <c r="H904" i="3"/>
  <c r="I904" i="3"/>
  <c r="J904" i="3"/>
  <c r="F904" i="3"/>
  <c r="K904" i="3"/>
  <c r="H902" i="3"/>
  <c r="I902" i="3"/>
  <c r="J902" i="3"/>
  <c r="F902" i="3"/>
  <c r="K902" i="3"/>
  <c r="H900" i="3"/>
  <c r="I900" i="3"/>
  <c r="J900" i="3"/>
  <c r="F900" i="3"/>
  <c r="K900" i="3"/>
  <c r="H898" i="3"/>
  <c r="I898" i="3"/>
  <c r="J898" i="3"/>
  <c r="F898" i="3"/>
  <c r="K898" i="3"/>
  <c r="H896" i="3"/>
  <c r="I896" i="3"/>
  <c r="J896" i="3"/>
  <c r="F896" i="3"/>
  <c r="K896" i="3"/>
  <c r="J893" i="3"/>
  <c r="H893" i="3"/>
  <c r="F893" i="3"/>
  <c r="K893" i="3"/>
  <c r="I893" i="3"/>
  <c r="J881" i="3"/>
  <c r="H881" i="3"/>
  <c r="F881" i="3"/>
  <c r="K881" i="3"/>
  <c r="I881" i="3"/>
  <c r="H873" i="3"/>
  <c r="I873" i="3"/>
  <c r="F873" i="3"/>
  <c r="K873" i="3"/>
  <c r="J873" i="3"/>
  <c r="H853" i="3"/>
  <c r="I853" i="3"/>
  <c r="F853" i="3"/>
  <c r="K853" i="3"/>
  <c r="J853" i="3"/>
  <c r="J847" i="3"/>
  <c r="F847" i="3"/>
  <c r="K847" i="3"/>
  <c r="I847" i="3"/>
  <c r="H847" i="3"/>
  <c r="H846" i="3"/>
  <c r="K846" i="3"/>
  <c r="F846" i="3"/>
  <c r="I846" i="3"/>
  <c r="J846" i="3"/>
  <c r="J841" i="3"/>
  <c r="K841" i="3"/>
  <c r="K831" i="3"/>
  <c r="J831" i="3"/>
  <c r="K825" i="3"/>
  <c r="J825" i="3"/>
  <c r="J819" i="3"/>
  <c r="K819" i="3"/>
  <c r="K801" i="3"/>
  <c r="J801" i="3"/>
  <c r="K777" i="3"/>
  <c r="J777" i="3"/>
  <c r="K773" i="3"/>
  <c r="J773" i="3"/>
  <c r="J769" i="3"/>
  <c r="K769" i="3"/>
  <c r="H1000" i="3"/>
  <c r="J1000" i="3"/>
  <c r="O998" i="2"/>
  <c r="K1000" i="3"/>
  <c r="F1000" i="3"/>
  <c r="N998" i="2"/>
  <c r="I1000" i="3"/>
  <c r="H993" i="3"/>
  <c r="K993" i="3"/>
  <c r="F993" i="3"/>
  <c r="J993" i="3"/>
  <c r="I993" i="3"/>
  <c r="I989" i="3"/>
  <c r="F989" i="3"/>
  <c r="H989" i="3"/>
  <c r="K989" i="3"/>
  <c r="J989" i="3"/>
  <c r="I987" i="3"/>
  <c r="F987" i="3"/>
  <c r="H987" i="3"/>
  <c r="K987" i="3"/>
  <c r="J987" i="3"/>
  <c r="I985" i="3"/>
  <c r="F985" i="3"/>
  <c r="H985" i="3"/>
  <c r="K985" i="3"/>
  <c r="J985" i="3"/>
  <c r="I983" i="3"/>
  <c r="F983" i="3"/>
  <c r="H983" i="3"/>
  <c r="K983" i="3"/>
  <c r="J983" i="3"/>
  <c r="I981" i="3"/>
  <c r="F981" i="3"/>
  <c r="H981" i="3"/>
  <c r="K981" i="3"/>
  <c r="J981" i="3"/>
  <c r="I979" i="3"/>
  <c r="H979" i="3"/>
  <c r="F979" i="3"/>
  <c r="K979" i="3"/>
  <c r="J979" i="3"/>
  <c r="K977" i="3"/>
  <c r="I977" i="3"/>
  <c r="F977" i="3"/>
  <c r="J977" i="3"/>
  <c r="H977" i="3"/>
  <c r="K973" i="3"/>
  <c r="J973" i="3"/>
  <c r="F973" i="3"/>
  <c r="I973" i="3"/>
  <c r="H973" i="3"/>
  <c r="K971" i="3"/>
  <c r="I971" i="3"/>
  <c r="F971" i="3"/>
  <c r="J971" i="3"/>
  <c r="H971" i="3"/>
  <c r="K963" i="3"/>
  <c r="J963" i="3"/>
  <c r="F963" i="3"/>
  <c r="I963" i="3"/>
  <c r="H963" i="3"/>
  <c r="K961" i="3"/>
  <c r="J961" i="3"/>
  <c r="F961" i="3"/>
  <c r="I961" i="3"/>
  <c r="H961" i="3"/>
  <c r="I959" i="3"/>
  <c r="F959" i="3"/>
  <c r="H959" i="3"/>
  <c r="K959" i="3"/>
  <c r="J959" i="3"/>
  <c r="K955" i="3"/>
  <c r="I955" i="3"/>
  <c r="F955" i="3"/>
  <c r="J955" i="3"/>
  <c r="H955" i="3"/>
  <c r="K953" i="3"/>
  <c r="I953" i="3"/>
  <c r="F953" i="3"/>
  <c r="J953" i="3"/>
  <c r="H953" i="3"/>
  <c r="J945" i="3"/>
  <c r="F945" i="3"/>
  <c r="H945" i="3"/>
  <c r="K945" i="3"/>
  <c r="I945" i="3"/>
  <c r="K939" i="3"/>
  <c r="I939" i="3"/>
  <c r="F939" i="3"/>
  <c r="J939" i="3"/>
  <c r="H939" i="3"/>
  <c r="I933" i="3"/>
  <c r="H933" i="3"/>
  <c r="F933" i="3"/>
  <c r="K933" i="3"/>
  <c r="J933" i="3"/>
  <c r="I931" i="3"/>
  <c r="F931" i="3"/>
  <c r="H931" i="3"/>
  <c r="K931" i="3"/>
  <c r="J931" i="3"/>
  <c r="I929" i="3"/>
  <c r="F929" i="3"/>
  <c r="H929" i="3"/>
  <c r="K929" i="3"/>
  <c r="J929" i="3"/>
  <c r="I927" i="3"/>
  <c r="F927" i="3"/>
  <c r="H927" i="3"/>
  <c r="K927" i="3"/>
  <c r="J927" i="3"/>
  <c r="I923" i="3"/>
  <c r="F923" i="3"/>
  <c r="H923" i="3"/>
  <c r="K923" i="3"/>
  <c r="J923" i="3"/>
  <c r="I921" i="3"/>
  <c r="F921" i="3"/>
  <c r="H921" i="3"/>
  <c r="K921" i="3"/>
  <c r="J921" i="3"/>
  <c r="H913" i="3"/>
  <c r="F913" i="3"/>
  <c r="K913" i="3"/>
  <c r="J913" i="3"/>
  <c r="I913" i="3"/>
  <c r="I911" i="3"/>
  <c r="F911" i="3"/>
  <c r="H911" i="3"/>
  <c r="K911" i="3"/>
  <c r="J911" i="3"/>
  <c r="K907" i="3"/>
  <c r="J907" i="3"/>
  <c r="F907" i="3"/>
  <c r="I907" i="3"/>
  <c r="H907" i="3"/>
  <c r="K905" i="3"/>
  <c r="I905" i="3"/>
  <c r="F905" i="3"/>
  <c r="J905" i="3"/>
  <c r="H905" i="3"/>
  <c r="K903" i="3"/>
  <c r="I903" i="3"/>
  <c r="F903" i="3"/>
  <c r="J903" i="3"/>
  <c r="H903" i="3"/>
  <c r="K901" i="3"/>
  <c r="I901" i="3"/>
  <c r="F901" i="3"/>
  <c r="J901" i="3"/>
  <c r="H901" i="3"/>
  <c r="K899" i="3"/>
  <c r="I899" i="3"/>
  <c r="F899" i="3"/>
  <c r="J899" i="3"/>
  <c r="H899" i="3"/>
  <c r="K897" i="3"/>
  <c r="I897" i="3"/>
  <c r="F897" i="3"/>
  <c r="J897" i="3"/>
  <c r="H897" i="3"/>
  <c r="K895" i="3"/>
  <c r="J895" i="3"/>
  <c r="F895" i="3"/>
  <c r="I895" i="3"/>
  <c r="H895" i="3"/>
  <c r="I889" i="3"/>
  <c r="F889" i="3"/>
  <c r="H889" i="3"/>
  <c r="K889" i="3"/>
  <c r="J889" i="3"/>
  <c r="I887" i="3"/>
  <c r="K887" i="3"/>
  <c r="F887" i="3"/>
  <c r="J887" i="3"/>
  <c r="H887" i="3"/>
  <c r="I885" i="3"/>
  <c r="H885" i="3"/>
  <c r="K885" i="3"/>
  <c r="F885" i="3"/>
  <c r="J885" i="3"/>
  <c r="I879" i="3"/>
  <c r="F879" i="3"/>
  <c r="K879" i="3"/>
  <c r="H879" i="3"/>
  <c r="J879" i="3"/>
  <c r="J877" i="3"/>
  <c r="H877" i="3"/>
  <c r="K877" i="3"/>
  <c r="F877" i="3"/>
  <c r="I877" i="3"/>
  <c r="I867" i="3"/>
  <c r="F867" i="3"/>
  <c r="H867" i="3"/>
  <c r="K867" i="3"/>
  <c r="J867" i="3"/>
  <c r="I865" i="3"/>
  <c r="H865" i="3"/>
  <c r="K865" i="3"/>
  <c r="J865" i="3"/>
  <c r="F865" i="3"/>
  <c r="I861" i="3"/>
  <c r="F861" i="3"/>
  <c r="H861" i="3"/>
  <c r="K861" i="3"/>
  <c r="J861" i="3"/>
  <c r="I859" i="3"/>
  <c r="F859" i="3"/>
  <c r="H859" i="3"/>
  <c r="K859" i="3"/>
  <c r="J859" i="3"/>
  <c r="I857" i="3"/>
  <c r="F857" i="3"/>
  <c r="H857" i="3"/>
  <c r="K857" i="3"/>
  <c r="J857" i="3"/>
  <c r="J851" i="3"/>
  <c r="F851" i="3"/>
  <c r="H851" i="3"/>
  <c r="K851" i="3"/>
  <c r="I851" i="3"/>
  <c r="I849" i="3"/>
  <c r="F849" i="3"/>
  <c r="H849" i="3"/>
  <c r="K849" i="3"/>
  <c r="J849" i="3"/>
  <c r="I843" i="3"/>
  <c r="F843" i="3"/>
  <c r="H843" i="3"/>
  <c r="K843" i="3"/>
  <c r="J843" i="3"/>
  <c r="K839" i="3"/>
  <c r="J839" i="3"/>
  <c r="H837" i="3"/>
  <c r="K837" i="3"/>
  <c r="J837" i="3"/>
  <c r="K833" i="3"/>
  <c r="J833" i="3"/>
  <c r="K829" i="3"/>
  <c r="J829" i="3"/>
  <c r="J821" i="3"/>
  <c r="K821" i="3"/>
  <c r="F817" i="3"/>
  <c r="K817" i="3"/>
  <c r="H817" i="3"/>
  <c r="J817" i="3"/>
  <c r="J813" i="3"/>
  <c r="K813" i="3"/>
  <c r="K811" i="3"/>
  <c r="J811" i="3"/>
  <c r="K809" i="3"/>
  <c r="J809" i="3"/>
  <c r="K807" i="3"/>
  <c r="J807" i="3"/>
  <c r="K799" i="3"/>
  <c r="J799" i="3"/>
  <c r="K797" i="3"/>
  <c r="J797" i="3"/>
  <c r="J795" i="3"/>
  <c r="H795" i="3"/>
  <c r="I795" i="3"/>
  <c r="K795" i="3"/>
  <c r="F795" i="3"/>
  <c r="J793" i="3"/>
  <c r="K793" i="3"/>
  <c r="J791" i="3"/>
  <c r="K791" i="3"/>
  <c r="J789" i="3"/>
  <c r="K789" i="3"/>
  <c r="J787" i="3"/>
  <c r="K787" i="3"/>
  <c r="J785" i="3"/>
  <c r="K785" i="3"/>
  <c r="J783" i="3"/>
  <c r="K783" i="3"/>
  <c r="J781" i="3"/>
  <c r="K781" i="3"/>
  <c r="K771" i="3"/>
  <c r="J771" i="3"/>
  <c r="H758" i="3"/>
  <c r="J758" i="3"/>
  <c r="F758" i="3"/>
  <c r="K758" i="3"/>
  <c r="I758" i="3"/>
  <c r="J756" i="3"/>
  <c r="K756" i="3"/>
  <c r="J754" i="3"/>
  <c r="K754" i="3"/>
  <c r="I754" i="3"/>
  <c r="J750" i="3"/>
  <c r="K750" i="3"/>
  <c r="J748" i="3"/>
  <c r="K748" i="3"/>
  <c r="J746" i="3"/>
  <c r="K746" i="3"/>
  <c r="J744" i="3"/>
  <c r="K744" i="3"/>
  <c r="J742" i="3"/>
  <c r="K742" i="3"/>
  <c r="J740" i="3"/>
  <c r="K740" i="3"/>
  <c r="J738" i="3"/>
  <c r="K738" i="3"/>
  <c r="K735" i="3"/>
  <c r="J735" i="3"/>
  <c r="J733" i="3"/>
  <c r="K733" i="3"/>
  <c r="J731" i="3"/>
  <c r="K731" i="3"/>
  <c r="J729" i="3"/>
  <c r="I729" i="3"/>
  <c r="F729" i="3"/>
  <c r="H729" i="3"/>
  <c r="K729" i="3"/>
  <c r="J727" i="3"/>
  <c r="K727" i="3"/>
  <c r="J725" i="3"/>
  <c r="K725" i="3"/>
  <c r="J723" i="3"/>
  <c r="K723" i="3"/>
  <c r="J721" i="3"/>
  <c r="K721" i="3"/>
  <c r="J717" i="3"/>
  <c r="K717" i="3"/>
  <c r="J715" i="3"/>
  <c r="K715" i="3"/>
  <c r="J713" i="3"/>
  <c r="K713" i="3"/>
  <c r="J711" i="3"/>
  <c r="K711" i="3"/>
  <c r="J709" i="3"/>
  <c r="K709" i="3"/>
  <c r="J699" i="3"/>
  <c r="K699" i="3"/>
  <c r="J698" i="3"/>
  <c r="K698" i="3"/>
  <c r="J695" i="3"/>
  <c r="K695" i="3"/>
  <c r="J694" i="3"/>
  <c r="K694" i="3"/>
  <c r="J691" i="3"/>
  <c r="K691" i="3"/>
  <c r="J689" i="3"/>
  <c r="K689" i="3"/>
  <c r="J687" i="3"/>
  <c r="K687" i="3"/>
  <c r="J679" i="3"/>
  <c r="K679" i="3"/>
  <c r="J674" i="3"/>
  <c r="K674" i="3"/>
  <c r="J669" i="3"/>
  <c r="K669" i="3"/>
  <c r="J668" i="3"/>
  <c r="K668" i="3"/>
  <c r="J663" i="3"/>
  <c r="K663" i="3"/>
  <c r="J660" i="3"/>
  <c r="K660" i="3"/>
  <c r="J658" i="3"/>
  <c r="K658" i="3"/>
  <c r="J656" i="3"/>
  <c r="K656" i="3"/>
  <c r="J654" i="3"/>
  <c r="K654" i="3"/>
  <c r="J652" i="3"/>
  <c r="K652" i="3"/>
  <c r="J647" i="3"/>
  <c r="K647" i="3"/>
  <c r="K767" i="3"/>
  <c r="J767" i="3"/>
  <c r="K765" i="3"/>
  <c r="J765" i="3"/>
  <c r="K763" i="3"/>
  <c r="J763" i="3"/>
  <c r="K761" i="3"/>
  <c r="J761" i="3"/>
  <c r="K759" i="3"/>
  <c r="J759" i="3"/>
  <c r="J757" i="3"/>
  <c r="K757" i="3"/>
  <c r="J755" i="3"/>
  <c r="K755" i="3"/>
  <c r="J753" i="3"/>
  <c r="K753" i="3"/>
  <c r="K751" i="3"/>
  <c r="J751" i="3"/>
  <c r="J749" i="3"/>
  <c r="K749" i="3"/>
  <c r="J747" i="3"/>
  <c r="K747" i="3"/>
  <c r="J745" i="3"/>
  <c r="K745" i="3"/>
  <c r="J743" i="3"/>
  <c r="K743" i="3"/>
  <c r="J741" i="3"/>
  <c r="K741" i="3"/>
  <c r="J739" i="3"/>
  <c r="K739" i="3"/>
  <c r="J737" i="3"/>
  <c r="K737" i="3"/>
  <c r="J719" i="3"/>
  <c r="K719" i="3"/>
  <c r="J705" i="3"/>
  <c r="K705" i="3"/>
  <c r="K703" i="3"/>
  <c r="J703" i="3"/>
  <c r="K701" i="3"/>
  <c r="J701" i="3"/>
  <c r="J693" i="3"/>
  <c r="K693" i="3"/>
  <c r="J685" i="3"/>
  <c r="K685" i="3"/>
  <c r="J681" i="3"/>
  <c r="H681" i="3"/>
  <c r="K681" i="3"/>
  <c r="J675" i="3"/>
  <c r="K675" i="3"/>
  <c r="F673" i="3"/>
  <c r="J673" i="3"/>
  <c r="H673" i="3"/>
  <c r="K673" i="3"/>
  <c r="I673" i="3"/>
  <c r="K671" i="3"/>
  <c r="J671" i="3"/>
  <c r="J667" i="3"/>
  <c r="K667" i="3"/>
  <c r="K665" i="3"/>
  <c r="J665" i="3"/>
  <c r="J661" i="3"/>
  <c r="K661" i="3"/>
  <c r="J659" i="3"/>
  <c r="K659" i="3"/>
  <c r="J657" i="3"/>
  <c r="K657" i="3"/>
  <c r="J655" i="3"/>
  <c r="K655" i="3"/>
  <c r="J653" i="3"/>
  <c r="K653" i="3"/>
  <c r="J651" i="3"/>
  <c r="K651" i="3"/>
  <c r="K649" i="3"/>
  <c r="J649" i="3"/>
  <c r="J645" i="3"/>
  <c r="K645" i="3"/>
  <c r="K641" i="3"/>
  <c r="J641" i="3"/>
  <c r="K637" i="3"/>
  <c r="J637" i="3"/>
  <c r="J779" i="3"/>
  <c r="K779" i="3"/>
  <c r="J778" i="3"/>
  <c r="K778" i="3"/>
  <c r="I778" i="3"/>
  <c r="I774" i="3"/>
  <c r="K774" i="3"/>
  <c r="F774" i="3"/>
  <c r="J774" i="3"/>
  <c r="K772" i="3"/>
  <c r="J772" i="3"/>
  <c r="K768" i="3"/>
  <c r="J768" i="3"/>
  <c r="F766" i="3"/>
  <c r="K766" i="3"/>
  <c r="H766" i="3"/>
  <c r="J766" i="3"/>
  <c r="K764" i="3"/>
  <c r="J764" i="3"/>
  <c r="K762" i="3"/>
  <c r="J762" i="3"/>
  <c r="K760" i="3"/>
  <c r="J760" i="3"/>
  <c r="K752" i="3"/>
  <c r="J752" i="3"/>
  <c r="J736" i="3"/>
  <c r="K736" i="3"/>
  <c r="J707" i="3"/>
  <c r="K707" i="3"/>
  <c r="J704" i="3"/>
  <c r="K704" i="3"/>
  <c r="K702" i="3"/>
  <c r="J702" i="3"/>
  <c r="K697" i="3"/>
  <c r="J697" i="3"/>
  <c r="J684" i="3"/>
  <c r="K684" i="3"/>
  <c r="K683" i="3"/>
  <c r="J683" i="3"/>
  <c r="J680" i="3"/>
  <c r="K680" i="3"/>
  <c r="J677" i="3"/>
  <c r="K677" i="3"/>
  <c r="J672" i="3"/>
  <c r="K672" i="3"/>
  <c r="J670" i="3"/>
  <c r="K670" i="3"/>
  <c r="J666" i="3"/>
  <c r="K666" i="3"/>
  <c r="J664" i="3"/>
  <c r="K664" i="3"/>
  <c r="I664" i="3"/>
  <c r="H664" i="3"/>
  <c r="F664" i="3"/>
  <c r="J650" i="3"/>
  <c r="K650" i="3"/>
  <c r="J648" i="3"/>
  <c r="K648" i="3"/>
  <c r="J644" i="3"/>
  <c r="K644" i="3"/>
  <c r="J635" i="3"/>
  <c r="K635" i="3"/>
  <c r="J770" i="3"/>
  <c r="K770" i="3"/>
  <c r="J734" i="3"/>
  <c r="K734" i="3"/>
  <c r="H734" i="3"/>
  <c r="J732" i="3"/>
  <c r="K732" i="3"/>
  <c r="J730" i="3"/>
  <c r="K730" i="3"/>
  <c r="J728" i="3"/>
  <c r="K728" i="3"/>
  <c r="J726" i="3"/>
  <c r="K726" i="3"/>
  <c r="J724" i="3"/>
  <c r="K724" i="3"/>
  <c r="J722" i="3"/>
  <c r="K722" i="3"/>
  <c r="J720" i="3"/>
  <c r="K720" i="3"/>
  <c r="J718" i="3"/>
  <c r="K718" i="3"/>
  <c r="J716" i="3"/>
  <c r="K716" i="3"/>
  <c r="J714" i="3"/>
  <c r="K714" i="3"/>
  <c r="J712" i="3"/>
  <c r="K712" i="3"/>
  <c r="J710" i="3"/>
  <c r="K710" i="3"/>
  <c r="J708" i="3"/>
  <c r="K708" i="3"/>
  <c r="K706" i="3"/>
  <c r="J706" i="3"/>
  <c r="K700" i="3"/>
  <c r="J700" i="3"/>
  <c r="K696" i="3"/>
  <c r="J696" i="3"/>
  <c r="J692" i="3"/>
  <c r="K692" i="3"/>
  <c r="J690" i="3"/>
  <c r="K690" i="3"/>
  <c r="J688" i="3"/>
  <c r="K688" i="3"/>
  <c r="J686" i="3"/>
  <c r="K686" i="3"/>
  <c r="K682" i="3"/>
  <c r="J682" i="3"/>
  <c r="J678" i="3"/>
  <c r="K678" i="3"/>
  <c r="K676" i="3"/>
  <c r="J676" i="3"/>
  <c r="J662" i="3"/>
  <c r="K662" i="3"/>
  <c r="J646" i="3"/>
  <c r="K646" i="3"/>
  <c r="K643" i="3"/>
  <c r="J643" i="3"/>
  <c r="J634" i="3"/>
  <c r="K634" i="3"/>
  <c r="J642" i="3"/>
  <c r="K642" i="3"/>
  <c r="J640" i="3"/>
  <c r="K640" i="3"/>
  <c r="J636" i="3"/>
  <c r="K636" i="3"/>
  <c r="J632" i="3"/>
  <c r="K632" i="3"/>
  <c r="K618" i="3"/>
  <c r="J618" i="3"/>
  <c r="K612" i="3"/>
  <c r="J612" i="3"/>
  <c r="J610" i="3"/>
  <c r="K610" i="3"/>
  <c r="K604" i="3"/>
  <c r="J604" i="3"/>
  <c r="K600" i="3"/>
  <c r="J600" i="3"/>
  <c r="K596" i="3"/>
  <c r="J596" i="3"/>
  <c r="J184" i="3"/>
  <c r="K184" i="3"/>
  <c r="J182" i="3"/>
  <c r="K182" i="3"/>
  <c r="K178" i="3"/>
  <c r="J178" i="3"/>
  <c r="I176" i="3"/>
  <c r="H176" i="3"/>
  <c r="J176" i="3"/>
  <c r="F176" i="3"/>
  <c r="K176" i="3"/>
  <c r="J164" i="3"/>
  <c r="K164" i="3"/>
  <c r="J156" i="3"/>
  <c r="K156" i="3"/>
  <c r="J148" i="3"/>
  <c r="K148" i="3"/>
  <c r="J140" i="3"/>
  <c r="K140" i="3"/>
  <c r="H136" i="3"/>
  <c r="J136" i="3"/>
  <c r="F136" i="3"/>
  <c r="I136" i="3"/>
  <c r="K136" i="3"/>
  <c r="J132" i="3"/>
  <c r="K132" i="3"/>
  <c r="J124" i="3"/>
  <c r="K124" i="3"/>
  <c r="H112" i="3"/>
  <c r="J112" i="3"/>
  <c r="F112" i="3"/>
  <c r="I112" i="3"/>
  <c r="K112" i="3"/>
  <c r="J108" i="3"/>
  <c r="K108" i="3"/>
  <c r="J104" i="3"/>
  <c r="K104" i="3"/>
  <c r="J100" i="3"/>
  <c r="K100" i="3"/>
  <c r="J77" i="3"/>
  <c r="K77" i="3"/>
  <c r="J69" i="3"/>
  <c r="K69" i="3"/>
  <c r="J48" i="3"/>
  <c r="K48" i="3"/>
  <c r="K639" i="3"/>
  <c r="J639" i="3"/>
  <c r="K638" i="3"/>
  <c r="J638" i="3"/>
  <c r="J624" i="3"/>
  <c r="K624" i="3"/>
  <c r="K622" i="3"/>
  <c r="J622" i="3"/>
  <c r="K620" i="3"/>
  <c r="J620" i="3"/>
  <c r="J598" i="3"/>
  <c r="K598" i="3"/>
  <c r="K180" i="3"/>
  <c r="J180" i="3"/>
  <c r="J173" i="3"/>
  <c r="K173" i="3"/>
  <c r="J169" i="3"/>
  <c r="K169" i="3"/>
  <c r="K161" i="3"/>
  <c r="J161" i="3"/>
  <c r="K153" i="3"/>
  <c r="J153" i="3"/>
  <c r="K145" i="3"/>
  <c r="J145" i="3"/>
  <c r="K141" i="3"/>
  <c r="J141" i="3"/>
  <c r="J129" i="3"/>
  <c r="K129" i="3"/>
  <c r="K125" i="3"/>
  <c r="J125" i="3"/>
  <c r="K121" i="3"/>
  <c r="J121" i="3"/>
  <c r="K117" i="3"/>
  <c r="J117" i="3"/>
  <c r="J110" i="3"/>
  <c r="K110" i="3"/>
  <c r="K105" i="3"/>
  <c r="J105" i="3"/>
  <c r="J101" i="3"/>
  <c r="K101" i="3"/>
  <c r="K97" i="3"/>
  <c r="J97" i="3"/>
  <c r="K93" i="3"/>
  <c r="J93" i="3"/>
  <c r="K89" i="3"/>
  <c r="J89" i="3"/>
  <c r="J76" i="3"/>
  <c r="K76" i="3"/>
  <c r="K62" i="3"/>
  <c r="J62" i="3"/>
  <c r="J46" i="3"/>
  <c r="K46" i="3"/>
  <c r="J30" i="3"/>
  <c r="K30" i="3"/>
  <c r="K14" i="3"/>
  <c r="J14" i="3"/>
  <c r="K633" i="3"/>
  <c r="J633" i="3"/>
  <c r="J629" i="3"/>
  <c r="K629" i="3"/>
  <c r="J627" i="3"/>
  <c r="K627" i="3"/>
  <c r="K623" i="3"/>
  <c r="J623" i="3"/>
  <c r="K621" i="3"/>
  <c r="J621" i="3"/>
  <c r="K619" i="3"/>
  <c r="J619" i="3"/>
  <c r="J615" i="3"/>
  <c r="K615" i="3"/>
  <c r="J613" i="3"/>
  <c r="K613" i="3"/>
  <c r="J607" i="3"/>
  <c r="K607" i="3"/>
  <c r="J605" i="3"/>
  <c r="K605" i="3"/>
  <c r="J603" i="3"/>
  <c r="K603" i="3"/>
  <c r="J601" i="3"/>
  <c r="K601" i="3"/>
  <c r="K597" i="3"/>
  <c r="J597" i="3"/>
  <c r="K181" i="3"/>
  <c r="J181" i="3"/>
  <c r="J179" i="3"/>
  <c r="K179" i="3"/>
  <c r="K174" i="3"/>
  <c r="J174" i="3"/>
  <c r="J170" i="3"/>
  <c r="K170" i="3"/>
  <c r="K166" i="3"/>
  <c r="J166" i="3"/>
  <c r="K162" i="3"/>
  <c r="J162" i="3"/>
  <c r="J154" i="3"/>
  <c r="K154" i="3"/>
  <c r="J150" i="3"/>
  <c r="K150" i="3"/>
  <c r="J146" i="3"/>
  <c r="K146" i="3"/>
  <c r="K138" i="3"/>
  <c r="J138" i="3"/>
  <c r="J130" i="3"/>
  <c r="K130" i="3"/>
  <c r="J114" i="3"/>
  <c r="K114" i="3"/>
  <c r="J102" i="3"/>
  <c r="K102" i="3"/>
  <c r="J98" i="3"/>
  <c r="K98" i="3"/>
  <c r="K73" i="3"/>
  <c r="J73" i="3"/>
  <c r="J65" i="3"/>
  <c r="K65" i="3"/>
  <c r="K56" i="3"/>
  <c r="J56" i="3"/>
  <c r="K24" i="3"/>
  <c r="J24" i="3"/>
  <c r="J631" i="3"/>
  <c r="K631" i="3"/>
  <c r="J630" i="3"/>
  <c r="K630" i="3"/>
  <c r="K628" i="3"/>
  <c r="J628" i="3"/>
  <c r="K626" i="3"/>
  <c r="J626" i="3"/>
  <c r="J625" i="3"/>
  <c r="K625" i="3"/>
  <c r="J617" i="3"/>
  <c r="K617" i="3"/>
  <c r="J616" i="3"/>
  <c r="K616" i="3"/>
  <c r="K614" i="3"/>
  <c r="J614" i="3"/>
  <c r="J611" i="3"/>
  <c r="K611" i="3"/>
  <c r="J609" i="3"/>
  <c r="K609" i="3"/>
  <c r="J608" i="3"/>
  <c r="K608" i="3"/>
  <c r="K606" i="3"/>
  <c r="J606" i="3"/>
  <c r="K602" i="3"/>
  <c r="J602" i="3"/>
  <c r="J599" i="3"/>
  <c r="K599" i="3"/>
  <c r="J595" i="3"/>
  <c r="K595" i="3"/>
  <c r="J594" i="3"/>
  <c r="K594" i="3"/>
  <c r="K185" i="3"/>
  <c r="J185" i="3"/>
  <c r="J183" i="3"/>
  <c r="K183" i="3"/>
  <c r="J177" i="3"/>
  <c r="K177" i="3"/>
  <c r="K171" i="3"/>
  <c r="J171" i="3"/>
  <c r="K159" i="3"/>
  <c r="J159" i="3"/>
  <c r="K151" i="3"/>
  <c r="J151" i="3"/>
  <c r="K147" i="3"/>
  <c r="J147" i="3"/>
  <c r="J144" i="3"/>
  <c r="K144" i="3"/>
  <c r="J143" i="3"/>
  <c r="K143" i="3"/>
  <c r="K135" i="3"/>
  <c r="J135" i="3"/>
  <c r="K131" i="3"/>
  <c r="J131" i="3"/>
  <c r="K123" i="3"/>
  <c r="J123" i="3"/>
  <c r="K115" i="3"/>
  <c r="J115" i="3"/>
  <c r="J103" i="3"/>
  <c r="K103" i="3"/>
  <c r="J99" i="3"/>
  <c r="K99" i="3"/>
  <c r="F99" i="3"/>
  <c r="H99" i="3"/>
  <c r="I99" i="3"/>
  <c r="K91" i="3"/>
  <c r="I91" i="3"/>
  <c r="H91" i="3"/>
  <c r="J91" i="3"/>
  <c r="F91" i="3"/>
  <c r="J64" i="3"/>
  <c r="K64" i="3"/>
  <c r="J172" i="3"/>
  <c r="K172" i="3"/>
  <c r="J168" i="3"/>
  <c r="K168" i="3"/>
  <c r="J160" i="3"/>
  <c r="K160" i="3"/>
  <c r="J158" i="3"/>
  <c r="K158" i="3"/>
  <c r="J152" i="3"/>
  <c r="K152" i="3"/>
  <c r="J142" i="3"/>
  <c r="K142" i="3"/>
  <c r="J134" i="3"/>
  <c r="K134" i="3"/>
  <c r="H128" i="3"/>
  <c r="F128" i="3"/>
  <c r="J128" i="3"/>
  <c r="K128" i="3"/>
  <c r="I128" i="3"/>
  <c r="K126" i="3"/>
  <c r="J126" i="3"/>
  <c r="J122" i="3"/>
  <c r="K122" i="3"/>
  <c r="H120" i="3"/>
  <c r="F120" i="3"/>
  <c r="J120" i="3"/>
  <c r="K120" i="3"/>
  <c r="I120" i="3"/>
  <c r="K119" i="3"/>
  <c r="J119" i="3"/>
  <c r="J118" i="3"/>
  <c r="K118" i="3"/>
  <c r="J116" i="3"/>
  <c r="K116" i="3"/>
  <c r="J106" i="3"/>
  <c r="K106" i="3"/>
  <c r="J96" i="3"/>
  <c r="K96" i="3"/>
  <c r="K94" i="3"/>
  <c r="J94" i="3"/>
  <c r="J92" i="3"/>
  <c r="K92" i="3"/>
  <c r="J90" i="3"/>
  <c r="K90" i="3"/>
  <c r="J88" i="3"/>
  <c r="K88" i="3"/>
  <c r="K86" i="3"/>
  <c r="J86" i="3"/>
  <c r="J84" i="3"/>
  <c r="K84" i="3"/>
  <c r="K82" i="3"/>
  <c r="J82" i="3"/>
  <c r="J80" i="3"/>
  <c r="K80" i="3"/>
  <c r="J74" i="3"/>
  <c r="K74" i="3"/>
  <c r="K58" i="3"/>
  <c r="J58" i="3"/>
  <c r="K50" i="3"/>
  <c r="J50" i="3"/>
  <c r="K18" i="3"/>
  <c r="J18" i="3"/>
  <c r="J12" i="3"/>
  <c r="K12" i="3"/>
  <c r="K175" i="3"/>
  <c r="J175" i="3"/>
  <c r="K167" i="3"/>
  <c r="J167" i="3"/>
  <c r="K165" i="3"/>
  <c r="J165" i="3"/>
  <c r="K163" i="3"/>
  <c r="J163" i="3"/>
  <c r="K157" i="3"/>
  <c r="I157" i="3"/>
  <c r="F157" i="3"/>
  <c r="H157" i="3"/>
  <c r="J157" i="3"/>
  <c r="K155" i="3"/>
  <c r="J155" i="3"/>
  <c r="K149" i="3"/>
  <c r="J149" i="3"/>
  <c r="K139" i="3"/>
  <c r="J139" i="3"/>
  <c r="K137" i="3"/>
  <c r="J137" i="3"/>
  <c r="K133" i="3"/>
  <c r="J133" i="3"/>
  <c r="K127" i="3"/>
  <c r="J127" i="3"/>
  <c r="J113" i="3"/>
  <c r="K113" i="3"/>
  <c r="K111" i="3"/>
  <c r="J111" i="3"/>
  <c r="J109" i="3"/>
  <c r="K109" i="3"/>
  <c r="J107" i="3"/>
  <c r="K107" i="3"/>
  <c r="K95" i="3"/>
  <c r="J95" i="3"/>
  <c r="K87" i="3"/>
  <c r="J87" i="3"/>
  <c r="K85" i="3"/>
  <c r="J85" i="3"/>
  <c r="K83" i="3"/>
  <c r="J83" i="3"/>
  <c r="K81" i="3"/>
  <c r="J81" i="3"/>
  <c r="K79" i="3"/>
  <c r="J79" i="3"/>
  <c r="J67" i="3"/>
  <c r="I67" i="3"/>
  <c r="F67" i="3"/>
  <c r="H67" i="3"/>
  <c r="K67" i="3"/>
  <c r="K52" i="3"/>
  <c r="J52" i="3"/>
  <c r="K44" i="3"/>
  <c r="J44" i="3"/>
  <c r="J36" i="3"/>
  <c r="K36" i="3"/>
  <c r="K28" i="3"/>
  <c r="J28" i="3"/>
  <c r="K63" i="3"/>
  <c r="H63" i="3"/>
  <c r="F63" i="3"/>
  <c r="I63" i="3"/>
  <c r="J63" i="3"/>
  <c r="J59" i="3"/>
  <c r="K59" i="3"/>
  <c r="K57" i="3"/>
  <c r="J57" i="3"/>
  <c r="K55" i="3"/>
  <c r="H55" i="3"/>
  <c r="J55" i="3"/>
  <c r="J53" i="3"/>
  <c r="K53" i="3"/>
  <c r="K47" i="3"/>
  <c r="J47" i="3"/>
  <c r="J37" i="3"/>
  <c r="K37" i="3"/>
  <c r="K27" i="3"/>
  <c r="J27" i="3"/>
  <c r="K23" i="3"/>
  <c r="J23" i="3"/>
  <c r="K8" i="3"/>
  <c r="J8" i="3"/>
  <c r="J78" i="3"/>
  <c r="K78" i="3"/>
  <c r="J72" i="3"/>
  <c r="K72" i="3"/>
  <c r="K70" i="3"/>
  <c r="J70" i="3"/>
  <c r="J68" i="3"/>
  <c r="K68" i="3"/>
  <c r="J66" i="3"/>
  <c r="K66" i="3"/>
  <c r="K60" i="3"/>
  <c r="J60" i="3"/>
  <c r="J54" i="3"/>
  <c r="K54" i="3"/>
  <c r="K42" i="3"/>
  <c r="J42" i="3"/>
  <c r="H40" i="3"/>
  <c r="F40" i="3"/>
  <c r="K40" i="3"/>
  <c r="I40" i="3"/>
  <c r="J40" i="3"/>
  <c r="K38" i="3"/>
  <c r="J38" i="3"/>
  <c r="K34" i="3"/>
  <c r="J34" i="3"/>
  <c r="K32" i="3"/>
  <c r="J32" i="3"/>
  <c r="J26" i="3"/>
  <c r="K26" i="3"/>
  <c r="J22" i="3"/>
  <c r="K22" i="3"/>
  <c r="K20" i="3"/>
  <c r="J20" i="3"/>
  <c r="J16" i="3"/>
  <c r="K16" i="3"/>
  <c r="K11" i="3"/>
  <c r="J11" i="3"/>
  <c r="J9" i="3"/>
  <c r="K9" i="3"/>
  <c r="J7" i="3"/>
  <c r="K7" i="3"/>
  <c r="J5" i="3"/>
  <c r="K5" i="3"/>
  <c r="K75" i="3"/>
  <c r="J75" i="3"/>
  <c r="J71" i="3"/>
  <c r="K71" i="3"/>
  <c r="K61" i="3"/>
  <c r="J61" i="3"/>
  <c r="K51" i="3"/>
  <c r="J51" i="3"/>
  <c r="K49" i="3"/>
  <c r="J49" i="3"/>
  <c r="K45" i="3"/>
  <c r="J45" i="3"/>
  <c r="K43" i="3"/>
  <c r="J43" i="3"/>
  <c r="J41" i="3"/>
  <c r="K41" i="3"/>
  <c r="J39" i="3"/>
  <c r="K39" i="3"/>
  <c r="K35" i="3"/>
  <c r="J35" i="3"/>
  <c r="J33" i="3"/>
  <c r="K33" i="3"/>
  <c r="J31" i="3"/>
  <c r="K31" i="3"/>
  <c r="K29" i="3"/>
  <c r="J29" i="3"/>
  <c r="J25" i="3"/>
  <c r="K25" i="3"/>
  <c r="J21" i="3"/>
  <c r="K21" i="3"/>
  <c r="J19" i="3"/>
  <c r="K19" i="3"/>
  <c r="K17" i="3"/>
  <c r="J17" i="3"/>
  <c r="J15" i="3"/>
  <c r="K15" i="3"/>
  <c r="K13" i="3"/>
  <c r="J13" i="3"/>
  <c r="K10" i="3"/>
  <c r="J10" i="3"/>
  <c r="K6" i="3"/>
  <c r="J6" i="3"/>
  <c r="K4" i="3"/>
  <c r="J4" i="3"/>
  <c r="J3" i="3"/>
  <c r="I3" i="3"/>
  <c r="K3" i="3"/>
  <c r="J1002" i="8"/>
  <c r="K1002" i="8"/>
  <c r="K918" i="8"/>
  <c r="J918" i="8"/>
  <c r="J990" i="8"/>
  <c r="K990" i="8"/>
  <c r="J996" i="8"/>
  <c r="K996" i="8"/>
  <c r="J888" i="8"/>
  <c r="K888" i="8"/>
  <c r="J839" i="8"/>
  <c r="K839" i="8"/>
  <c r="J952" i="8"/>
  <c r="K952" i="8"/>
  <c r="K909" i="8"/>
  <c r="J909" i="8"/>
  <c r="J849" i="8"/>
  <c r="K849" i="8"/>
  <c r="J882" i="8"/>
  <c r="K882" i="8"/>
  <c r="J963" i="8"/>
  <c r="K963" i="8"/>
  <c r="J845" i="8"/>
  <c r="K845" i="8"/>
  <c r="J869" i="8"/>
  <c r="K869" i="8"/>
  <c r="J979" i="8"/>
  <c r="K979" i="8"/>
  <c r="K936" i="8"/>
  <c r="J936" i="8"/>
  <c r="J865" i="8"/>
  <c r="K865" i="8"/>
  <c r="J856" i="8"/>
  <c r="K856" i="8"/>
  <c r="K947" i="8"/>
  <c r="J947" i="8"/>
  <c r="J989" i="8"/>
  <c r="K989" i="8"/>
  <c r="J978" i="8"/>
  <c r="K978" i="8"/>
  <c r="J855" i="8"/>
  <c r="K855" i="8"/>
  <c r="J831" i="8"/>
  <c r="K831" i="8"/>
  <c r="J899" i="8"/>
  <c r="K899" i="8"/>
  <c r="J838" i="8"/>
  <c r="K838" i="8"/>
  <c r="J957" i="8"/>
  <c r="K957" i="8"/>
  <c r="J877" i="8"/>
  <c r="K877" i="8"/>
  <c r="J897" i="8"/>
  <c r="K897" i="8"/>
  <c r="K945" i="8"/>
  <c r="J945" i="8"/>
  <c r="J992" i="8"/>
  <c r="K992" i="8"/>
  <c r="J826" i="8"/>
  <c r="K826" i="8"/>
  <c r="J886" i="8"/>
  <c r="K886" i="8"/>
  <c r="K937" i="8"/>
  <c r="J937" i="8"/>
  <c r="J974" i="8"/>
  <c r="K974" i="8"/>
  <c r="K908" i="8"/>
  <c r="J908" i="8"/>
  <c r="J827" i="8"/>
  <c r="K827" i="8"/>
  <c r="K934" i="8"/>
  <c r="J934" i="8"/>
  <c r="J955" i="8"/>
  <c r="K955" i="8"/>
  <c r="J950" i="8"/>
  <c r="K950" i="8"/>
  <c r="J874" i="8"/>
  <c r="K874" i="8"/>
  <c r="J822" i="8"/>
  <c r="K822" i="8"/>
  <c r="J954" i="8"/>
  <c r="K954" i="8"/>
  <c r="J850" i="8"/>
  <c r="K850" i="8"/>
  <c r="J894" i="8"/>
  <c r="K894" i="8"/>
  <c r="J970" i="8"/>
  <c r="K970" i="8"/>
  <c r="K913" i="8"/>
  <c r="J913" i="8"/>
  <c r="J887" i="8"/>
  <c r="K887" i="8"/>
  <c r="K925" i="8"/>
  <c r="J925" i="8"/>
  <c r="J823" i="8"/>
  <c r="K823" i="8"/>
  <c r="J966" i="8"/>
  <c r="K966" i="8"/>
  <c r="J895" i="8"/>
  <c r="K895" i="8"/>
  <c r="J866" i="8"/>
  <c r="K866" i="8"/>
  <c r="J898" i="8"/>
  <c r="K898" i="8"/>
  <c r="J833" i="8"/>
  <c r="K833" i="8"/>
  <c r="J861" i="8"/>
  <c r="K861" i="8"/>
  <c r="K942" i="8"/>
  <c r="J942" i="8"/>
  <c r="K911" i="8"/>
  <c r="J911" i="8"/>
  <c r="J851" i="8"/>
  <c r="K851" i="8"/>
  <c r="J885" i="8"/>
  <c r="K885" i="8"/>
  <c r="J965" i="8"/>
  <c r="K965" i="8"/>
  <c r="K923" i="8"/>
  <c r="J923" i="8"/>
  <c r="J948" i="8"/>
  <c r="K948" i="8"/>
  <c r="J880" i="8"/>
  <c r="K880" i="8"/>
  <c r="J834" i="8"/>
  <c r="K834" i="8"/>
  <c r="J981" i="8"/>
  <c r="K981" i="8"/>
  <c r="J824" i="8"/>
  <c r="K824" i="8"/>
  <c r="J875" i="8"/>
  <c r="K875" i="8"/>
  <c r="J967" i="8"/>
  <c r="K967" i="8"/>
  <c r="J997" i="8"/>
  <c r="K997" i="8"/>
  <c r="J871" i="8"/>
  <c r="K871" i="8"/>
  <c r="J890" i="8"/>
  <c r="K890" i="8"/>
  <c r="J873" i="8"/>
  <c r="K873" i="8"/>
  <c r="J906" i="8"/>
  <c r="K906" i="8"/>
  <c r="J846" i="8"/>
  <c r="K846" i="8"/>
  <c r="K922" i="8"/>
  <c r="J922" i="8"/>
  <c r="J904" i="8"/>
  <c r="K904" i="8"/>
  <c r="K940" i="8"/>
  <c r="J940" i="8"/>
  <c r="K916" i="8"/>
  <c r="J916" i="8"/>
  <c r="J848" i="8"/>
  <c r="K848" i="8"/>
  <c r="K910" i="8"/>
  <c r="J910" i="8"/>
  <c r="J971" i="8"/>
  <c r="K971" i="8"/>
  <c r="J858" i="8"/>
  <c r="K858" i="8"/>
  <c r="J841" i="8"/>
  <c r="K841" i="8"/>
  <c r="J860" i="8"/>
  <c r="K860" i="8"/>
  <c r="K932" i="8"/>
  <c r="J932" i="8"/>
  <c r="K928" i="8"/>
  <c r="J928" i="8"/>
  <c r="K927" i="8"/>
  <c r="J927" i="8"/>
  <c r="J862" i="8"/>
  <c r="K862" i="8"/>
  <c r="J972" i="8"/>
  <c r="K972" i="8"/>
  <c r="J884" i="8"/>
  <c r="K884" i="8"/>
  <c r="J835" i="8"/>
  <c r="K835" i="8"/>
  <c r="J977" i="8"/>
  <c r="K977" i="8"/>
  <c r="K917" i="8"/>
  <c r="J917" i="8"/>
  <c r="J878" i="8"/>
  <c r="K878" i="8"/>
  <c r="K935" i="8"/>
  <c r="J935" i="8"/>
  <c r="J891" i="8"/>
  <c r="K891" i="8"/>
  <c r="K946" i="8"/>
  <c r="J946" i="8"/>
  <c r="J959" i="8"/>
  <c r="K959" i="8"/>
  <c r="J902" i="8"/>
  <c r="K902" i="8"/>
  <c r="J1001" i="8"/>
  <c r="K1001" i="8"/>
  <c r="J847" i="8"/>
  <c r="K847" i="8"/>
  <c r="J961" i="8"/>
  <c r="K961" i="8"/>
  <c r="J995" i="8"/>
  <c r="K995" i="8"/>
  <c r="J830" i="8"/>
  <c r="K830" i="8"/>
  <c r="J863" i="8"/>
  <c r="K863" i="8"/>
  <c r="J870" i="8"/>
  <c r="K870" i="8"/>
  <c r="J837" i="8"/>
  <c r="K837" i="8"/>
  <c r="J987" i="8"/>
  <c r="K987" i="8"/>
  <c r="J876" i="8"/>
  <c r="K876" i="8"/>
  <c r="J852" i="8"/>
  <c r="K852" i="8"/>
  <c r="J867" i="8"/>
  <c r="K867" i="8"/>
  <c r="J854" i="8"/>
  <c r="K854" i="8"/>
  <c r="J984" i="8"/>
  <c r="K984" i="8"/>
  <c r="J993" i="8"/>
  <c r="K993" i="8"/>
  <c r="J969" i="8"/>
  <c r="K969" i="8"/>
  <c r="J968" i="8"/>
  <c r="K968" i="8"/>
  <c r="J956" i="8"/>
  <c r="K956" i="8"/>
  <c r="J828" i="8"/>
  <c r="K828" i="8"/>
  <c r="J900" i="8"/>
  <c r="K900" i="8"/>
  <c r="J896" i="8"/>
  <c r="K896" i="8"/>
  <c r="J820" i="8"/>
  <c r="K820" i="8"/>
  <c r="K2" i="3"/>
  <c r="J2" i="3"/>
  <c r="K930" i="8"/>
  <c r="J930" i="8"/>
  <c r="J859" i="8"/>
  <c r="K859" i="8"/>
  <c r="J903" i="8"/>
  <c r="K903" i="8"/>
  <c r="J983" i="8"/>
  <c r="K983" i="8"/>
  <c r="K938" i="8"/>
  <c r="J938" i="8"/>
  <c r="K919" i="8"/>
  <c r="J919" i="8"/>
  <c r="J857" i="8"/>
  <c r="K857" i="8"/>
  <c r="J881" i="8"/>
  <c r="K881" i="8"/>
  <c r="J975" i="8"/>
  <c r="K975" i="8"/>
  <c r="K941" i="8"/>
  <c r="J941" i="8"/>
  <c r="J958" i="8"/>
  <c r="K958" i="8"/>
  <c r="J872" i="8"/>
  <c r="K872" i="8"/>
  <c r="K929" i="8"/>
  <c r="J929" i="8"/>
  <c r="J988" i="8"/>
  <c r="K988" i="8"/>
  <c r="J821" i="8"/>
  <c r="K821" i="8"/>
  <c r="J905" i="8"/>
  <c r="K905" i="8"/>
  <c r="J976" i="8"/>
  <c r="K976" i="8"/>
  <c r="J998" i="8"/>
  <c r="K998" i="8"/>
  <c r="K939" i="8"/>
  <c r="J939" i="8"/>
  <c r="J991" i="8"/>
  <c r="K991" i="8"/>
  <c r="J825" i="8"/>
  <c r="K825" i="8"/>
  <c r="K943" i="8"/>
  <c r="J943" i="8"/>
  <c r="J982" i="8"/>
  <c r="K982" i="8"/>
  <c r="J843" i="8"/>
  <c r="K843" i="8"/>
  <c r="K926" i="8"/>
  <c r="J926" i="8"/>
  <c r="J840" i="8"/>
  <c r="K840" i="8"/>
  <c r="K924" i="8"/>
  <c r="J924" i="8"/>
  <c r="J868" i="8"/>
  <c r="K868" i="8"/>
  <c r="J864" i="8"/>
  <c r="K864" i="8"/>
  <c r="J985" i="8"/>
  <c r="K985" i="8"/>
  <c r="J842" i="8"/>
  <c r="K842" i="8"/>
  <c r="J889" i="8"/>
  <c r="K889" i="8"/>
  <c r="J879" i="8"/>
  <c r="K879" i="8"/>
  <c r="J844" i="8"/>
  <c r="K844" i="8"/>
  <c r="K944" i="8"/>
  <c r="J944" i="8"/>
  <c r="J994" i="8"/>
  <c r="K994" i="8"/>
  <c r="J853" i="8"/>
  <c r="K853" i="8"/>
  <c r="J893" i="8"/>
  <c r="K893" i="8"/>
  <c r="J951" i="8"/>
  <c r="K951" i="8"/>
  <c r="J999" i="8"/>
  <c r="K999" i="8"/>
  <c r="J986" i="8"/>
  <c r="K986" i="8"/>
  <c r="K907" i="8"/>
  <c r="J907" i="8"/>
  <c r="J973" i="8"/>
  <c r="K973" i="8"/>
  <c r="J980" i="8"/>
  <c r="K980" i="8"/>
  <c r="J962" i="8"/>
  <c r="K962" i="8"/>
  <c r="K921" i="8"/>
  <c r="J921" i="8"/>
  <c r="K933" i="8"/>
  <c r="J933" i="8"/>
  <c r="K915" i="8"/>
  <c r="J915" i="8"/>
  <c r="J949" i="8"/>
  <c r="K949" i="8"/>
  <c r="K914" i="8"/>
  <c r="J914" i="8"/>
  <c r="K931" i="8"/>
  <c r="J931" i="8"/>
  <c r="J1000" i="8"/>
  <c r="K1000" i="8"/>
  <c r="K912" i="8"/>
  <c r="J912" i="8"/>
  <c r="J829" i="8"/>
  <c r="K829" i="8"/>
  <c r="J953" i="8"/>
  <c r="K953" i="8"/>
  <c r="K920" i="8"/>
  <c r="J920" i="8"/>
  <c r="J901" i="8"/>
  <c r="K901" i="8"/>
  <c r="J883" i="8"/>
  <c r="K883" i="8"/>
  <c r="J892" i="8"/>
  <c r="K892" i="8"/>
  <c r="J964" i="8"/>
  <c r="K964" i="8"/>
  <c r="J836" i="8"/>
  <c r="K836" i="8"/>
  <c r="J960" i="8"/>
  <c r="K960" i="8"/>
  <c r="J832" i="8"/>
  <c r="K832" i="8"/>
  <c r="C79" i="9"/>
  <c r="D79" i="9" s="1"/>
  <c r="C67" i="9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T242" i="4" s="1"/>
  <c r="K3" i="8"/>
  <c r="J3" i="8"/>
  <c r="D119" i="9"/>
  <c r="G119" i="9"/>
  <c r="D87" i="9"/>
  <c r="G87" i="9"/>
  <c r="C184" i="9"/>
  <c r="D184" i="9" s="1"/>
  <c r="C164" i="9"/>
  <c r="G164" i="9" s="1"/>
  <c r="C146" i="9"/>
  <c r="C73" i="9"/>
  <c r="D73" i="9" s="1"/>
  <c r="C59" i="9"/>
  <c r="C50" i="9"/>
  <c r="D50" i="9" s="1"/>
  <c r="C45" i="9"/>
  <c r="C29" i="9"/>
  <c r="G29" i="9" s="1"/>
  <c r="F54" i="11"/>
  <c r="E122" i="11"/>
  <c r="E26" i="11"/>
  <c r="H107" i="11"/>
  <c r="J107" i="11" s="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P214" i="4"/>
  <c r="N209" i="4"/>
  <c r="R209" i="4" s="1"/>
  <c r="Q201" i="4"/>
  <c r="T201" i="4" s="1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T226" i="4" s="1"/>
  <c r="Q248" i="4"/>
  <c r="P261" i="4"/>
  <c r="P256" i="4"/>
  <c r="Q254" i="4"/>
  <c r="Q252" i="4"/>
  <c r="Q251" i="4"/>
  <c r="N244" i="4"/>
  <c r="T244" i="4" s="1"/>
  <c r="N241" i="4"/>
  <c r="R241" i="4" s="1"/>
  <c r="G59" i="9"/>
  <c r="C82" i="9"/>
  <c r="C66" i="9"/>
  <c r="E66" i="9" s="1"/>
  <c r="C34" i="9"/>
  <c r="H80" i="11"/>
  <c r="J80" i="11" s="1"/>
  <c r="F34" i="11"/>
  <c r="E79" i="9"/>
  <c r="G213" i="9"/>
  <c r="G219" i="9"/>
  <c r="F209" i="11"/>
  <c r="I209" i="11" s="1"/>
  <c r="E225" i="11"/>
  <c r="H223" i="11"/>
  <c r="E217" i="11"/>
  <c r="H180" i="11"/>
  <c r="H156" i="11"/>
  <c r="E222" i="11"/>
  <c r="E212" i="11"/>
  <c r="F193" i="11"/>
  <c r="E211" i="11"/>
  <c r="H202" i="11"/>
  <c r="R221" i="4"/>
  <c r="Q262" i="4"/>
  <c r="P262" i="4"/>
  <c r="N262" i="4"/>
  <c r="R262" i="4" s="1"/>
  <c r="Q236" i="4"/>
  <c r="P236" i="4"/>
  <c r="S236" i="4" s="1"/>
  <c r="P242" i="4"/>
  <c r="S242" i="4" s="1"/>
  <c r="P234" i="4"/>
  <c r="S234" i="4" s="1"/>
  <c r="N254" i="4"/>
  <c r="R254" i="4" s="1"/>
  <c r="P228" i="4"/>
  <c r="S228" i="4" s="1"/>
  <c r="U228" i="4" s="1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S241" i="4" s="1"/>
  <c r="U241" i="4" s="1"/>
  <c r="P233" i="4"/>
  <c r="Q228" i="4"/>
  <c r="T228" i="4" s="1"/>
  <c r="Q224" i="4"/>
  <c r="E45" i="9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T318" i="4" s="1"/>
  <c r="Q316" i="4"/>
  <c r="T316" i="4" s="1"/>
  <c r="S340" i="4"/>
  <c r="U340" i="4" s="1"/>
  <c r="S290" i="4"/>
  <c r="T342" i="4"/>
  <c r="V342" i="4" s="1"/>
  <c r="W342" i="4" s="1"/>
  <c r="P368" i="4"/>
  <c r="S368" i="4" s="1"/>
  <c r="P266" i="4"/>
  <c r="Q266" i="4"/>
  <c r="Q341" i="4"/>
  <c r="T341" i="4" s="1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T294" i="4" s="1"/>
  <c r="P293" i="4"/>
  <c r="Q290" i="4"/>
  <c r="T290" i="4" s="1"/>
  <c r="Q288" i="4"/>
  <c r="P285" i="4"/>
  <c r="Q283" i="4"/>
  <c r="P281" i="4"/>
  <c r="Q278" i="4"/>
  <c r="T278" i="4" s="1"/>
  <c r="P277" i="4"/>
  <c r="Q314" i="4"/>
  <c r="P245" i="4"/>
  <c r="P309" i="4"/>
  <c r="S309" i="4" s="1"/>
  <c r="P322" i="4"/>
  <c r="S322" i="4" s="1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D190" i="5"/>
  <c r="Q216" i="4"/>
  <c r="C4" i="9"/>
  <c r="G4" i="9" s="1"/>
  <c r="H96" i="11"/>
  <c r="F161" i="11"/>
  <c r="F153" i="11"/>
  <c r="F149" i="11"/>
  <c r="H113" i="11"/>
  <c r="E111" i="11"/>
  <c r="H72" i="11"/>
  <c r="D39" i="9"/>
  <c r="H49" i="11"/>
  <c r="E78" i="11"/>
  <c r="F47" i="11"/>
  <c r="H168" i="11"/>
  <c r="H164" i="11"/>
  <c r="H106" i="11"/>
  <c r="H104" i="11"/>
  <c r="H67" i="11"/>
  <c r="H65" i="11"/>
  <c r="E358" i="5"/>
  <c r="G358" i="5"/>
  <c r="E334" i="5"/>
  <c r="G334" i="5"/>
  <c r="F318" i="5"/>
  <c r="E262" i="5"/>
  <c r="F222" i="5"/>
  <c r="G222" i="5"/>
  <c r="P258" i="4"/>
  <c r="S258" i="4" s="1"/>
  <c r="U258" i="4" s="1"/>
  <c r="Q258" i="4"/>
  <c r="T258" i="4" s="1"/>
  <c r="I318" i="5"/>
  <c r="G318" i="5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T298" i="4" s="1"/>
  <c r="P298" i="4"/>
  <c r="S298" i="4" s="1"/>
  <c r="U298" i="4" s="1"/>
  <c r="Q275" i="4"/>
  <c r="N275" i="4"/>
  <c r="Q274" i="4"/>
  <c r="P274" i="4"/>
  <c r="S274" i="4" s="1"/>
  <c r="P273" i="4"/>
  <c r="N273" i="4"/>
  <c r="R273" i="4" s="1"/>
  <c r="P270" i="4"/>
  <c r="S270" i="4" s="1"/>
  <c r="N269" i="4"/>
  <c r="T269" i="4" s="1"/>
  <c r="Q269" i="4"/>
  <c r="P267" i="4"/>
  <c r="Q267" i="4"/>
  <c r="N267" i="4"/>
  <c r="P218" i="4"/>
  <c r="Q218" i="4"/>
  <c r="N218" i="4"/>
  <c r="R218" i="4" s="1"/>
  <c r="Q214" i="4"/>
  <c r="T214" i="4" s="1"/>
  <c r="N214" i="4"/>
  <c r="F346" i="5"/>
  <c r="F358" i="5"/>
  <c r="N288" i="4"/>
  <c r="D326" i="5"/>
  <c r="I20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D210" i="5"/>
  <c r="F338" i="5"/>
  <c r="P333" i="4"/>
  <c r="Q221" i="4"/>
  <c r="T221" i="4" s="1"/>
  <c r="N200" i="4"/>
  <c r="N304" i="4"/>
  <c r="P297" i="4"/>
  <c r="N312" i="4"/>
  <c r="Q333" i="4"/>
  <c r="Q263" i="4"/>
  <c r="T263" i="4" s="1"/>
  <c r="N195" i="4"/>
  <c r="R195" i="4" s="1"/>
  <c r="N189" i="4"/>
  <c r="R189" i="4" s="1"/>
  <c r="D341" i="5"/>
  <c r="I341" i="5" s="1"/>
  <c r="D331" i="5"/>
  <c r="E331" i="5" s="1"/>
  <c r="D327" i="5"/>
  <c r="D323" i="5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S252" i="4" s="1"/>
  <c r="P251" i="4"/>
  <c r="I294" i="11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I250" i="11" s="1"/>
  <c r="E246" i="11"/>
  <c r="E233" i="11"/>
  <c r="F233" i="11"/>
  <c r="F218" i="11"/>
  <c r="I218" i="11" s="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J212" i="11" s="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J209" i="1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S400" i="4"/>
  <c r="U400" i="4" s="1"/>
  <c r="Q322" i="4"/>
  <c r="T322" i="4" s="1"/>
  <c r="Q422" i="4"/>
  <c r="T422" i="4" s="1"/>
  <c r="Q420" i="4"/>
  <c r="P247" i="4"/>
  <c r="N389" i="4"/>
  <c r="S389" i="4" s="1"/>
  <c r="P381" i="4"/>
  <c r="P371" i="4"/>
  <c r="N370" i="4"/>
  <c r="N369" i="4"/>
  <c r="R369" i="4" s="1"/>
  <c r="Q349" i="4"/>
  <c r="T349" i="4" s="1"/>
  <c r="Q301" i="4"/>
  <c r="P276" i="4"/>
  <c r="S276" i="4" s="1"/>
  <c r="U276" i="4" s="1"/>
  <c r="Q273" i="4"/>
  <c r="Q227" i="4"/>
  <c r="V405" i="4"/>
  <c r="W405" i="4" s="1"/>
  <c r="X405" i="4" s="1"/>
  <c r="Y405" i="4" s="1"/>
  <c r="Q449" i="4"/>
  <c r="T416" i="4"/>
  <c r="Q412" i="4"/>
  <c r="T412" i="4" s="1"/>
  <c r="N377" i="4"/>
  <c r="R377" i="4" s="1"/>
  <c r="P353" i="4"/>
  <c r="Q307" i="4"/>
  <c r="N305" i="4"/>
  <c r="T305" i="4" s="1"/>
  <c r="C300" i="9"/>
  <c r="F267" i="11"/>
  <c r="N451" i="4"/>
  <c r="R451" i="4" s="1"/>
  <c r="P451" i="4"/>
  <c r="Q451" i="4"/>
  <c r="I234" i="11"/>
  <c r="J234" i="11"/>
  <c r="E210" i="11"/>
  <c r="H210" i="11"/>
  <c r="C302" i="9"/>
  <c r="E302" i="9" s="1"/>
  <c r="E298" i="9"/>
  <c r="C294" i="9"/>
  <c r="E294" i="9" s="1"/>
  <c r="C292" i="9"/>
  <c r="E292" i="9" s="1"/>
  <c r="C286" i="9"/>
  <c r="E282" i="9"/>
  <c r="C280" i="9"/>
  <c r="E280" i="9" s="1"/>
  <c r="C278" i="9"/>
  <c r="E278" i="9" s="1"/>
  <c r="G274" i="9"/>
  <c r="D274" i="9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J266" i="11"/>
  <c r="I266" i="11"/>
  <c r="H256" i="11"/>
  <c r="E256" i="11"/>
  <c r="F256" i="11"/>
  <c r="I252" i="11"/>
  <c r="J252" i="11"/>
  <c r="I279" i="11"/>
  <c r="J279" i="11"/>
  <c r="C220" i="11"/>
  <c r="C213" i="11"/>
  <c r="E284" i="9"/>
  <c r="G298" i="9"/>
  <c r="D298" i="9"/>
  <c r="C284" i="11"/>
  <c r="F275" i="11"/>
  <c r="H275" i="11"/>
  <c r="E275" i="11"/>
  <c r="D273" i="1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G284" i="9"/>
  <c r="E265" i="9"/>
  <c r="D265" i="9"/>
  <c r="E283" i="9"/>
  <c r="G283" i="9"/>
  <c r="G282" i="9"/>
  <c r="D282" i="9"/>
  <c r="E241" i="11"/>
  <c r="H241" i="11"/>
  <c r="J241" i="11" s="1"/>
  <c r="D275" i="9"/>
  <c r="D219" i="9"/>
  <c r="I233" i="11"/>
  <c r="J233" i="11"/>
  <c r="H300" i="11"/>
  <c r="I300" i="11" s="1"/>
  <c r="E300" i="11"/>
  <c r="E291" i="11"/>
  <c r="H291" i="11"/>
  <c r="I291" i="11" s="1"/>
  <c r="F288" i="11"/>
  <c r="H288" i="11"/>
  <c r="F286" i="11"/>
  <c r="E286" i="11"/>
  <c r="E285" i="11"/>
  <c r="F285" i="11"/>
  <c r="E276" i="11"/>
  <c r="F276" i="11"/>
  <c r="H276" i="11"/>
  <c r="F274" i="11"/>
  <c r="E274" i="11"/>
  <c r="H273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I212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J290" i="11" s="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I225" i="11" s="1"/>
  <c r="H224" i="11"/>
  <c r="D301" i="9"/>
  <c r="G299" i="9"/>
  <c r="C295" i="9"/>
  <c r="G295" i="9" s="1"/>
  <c r="C291" i="9"/>
  <c r="E291" i="9" s="1"/>
  <c r="G287" i="9"/>
  <c r="D287" i="9"/>
  <c r="D283" i="9"/>
  <c r="D279" i="9"/>
  <c r="C277" i="9"/>
  <c r="D277" i="9" s="1"/>
  <c r="G275" i="9"/>
  <c r="C271" i="9"/>
  <c r="G271" i="9" s="1"/>
  <c r="C267" i="9"/>
  <c r="E267" i="9" s="1"/>
  <c r="G263" i="9"/>
  <c r="D263" i="9"/>
  <c r="D259" i="9"/>
  <c r="D255" i="9"/>
  <c r="C253" i="9"/>
  <c r="D253" i="9" s="1"/>
  <c r="C243" i="9"/>
  <c r="G243" i="9" s="1"/>
  <c r="C239" i="9"/>
  <c r="G239" i="9" s="1"/>
  <c r="C235" i="9"/>
  <c r="E235" i="9" s="1"/>
  <c r="C231" i="9"/>
  <c r="D231" i="9" s="1"/>
  <c r="D227" i="9"/>
  <c r="C221" i="9"/>
  <c r="C211" i="9"/>
  <c r="G211" i="9" s="1"/>
  <c r="C207" i="9"/>
  <c r="E207" i="9" s="1"/>
  <c r="J225" i="11"/>
  <c r="K225" i="11" s="1"/>
  <c r="M225" i="11" s="1"/>
  <c r="J294" i="1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I193" i="11" s="1"/>
  <c r="R429" i="4"/>
  <c r="S429" i="4"/>
  <c r="F486" i="5"/>
  <c r="G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S403" i="4" s="1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T383" i="4" s="1"/>
  <c r="P383" i="4"/>
  <c r="S383" i="4" s="1"/>
  <c r="Q380" i="4"/>
  <c r="N380" i="4"/>
  <c r="R380" i="4" s="1"/>
  <c r="P380" i="4"/>
  <c r="E486" i="5"/>
  <c r="I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D459" i="5"/>
  <c r="F459" i="5" s="1"/>
  <c r="D458" i="5"/>
  <c r="E458" i="5" s="1"/>
  <c r="D456" i="5"/>
  <c r="G456" i="5" s="1"/>
  <c r="D455" i="5"/>
  <c r="F455" i="5" s="1"/>
  <c r="I454" i="5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G408" i="5"/>
  <c r="D408" i="5"/>
  <c r="D407" i="5"/>
  <c r="D406" i="5"/>
  <c r="I406" i="5" s="1"/>
  <c r="G404" i="5"/>
  <c r="D404" i="5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T449" i="4"/>
  <c r="U433" i="4"/>
  <c r="R397" i="4"/>
  <c r="S397" i="4"/>
  <c r="R415" i="4"/>
  <c r="R435" i="4"/>
  <c r="S435" i="4"/>
  <c r="F454" i="5"/>
  <c r="G454" i="5"/>
  <c r="I425" i="5"/>
  <c r="E425" i="5"/>
  <c r="F425" i="5"/>
  <c r="G425" i="5"/>
  <c r="R417" i="4"/>
  <c r="S417" i="4"/>
  <c r="R481" i="4"/>
  <c r="S481" i="4"/>
  <c r="Q461" i="4"/>
  <c r="P461" i="4"/>
  <c r="N461" i="4"/>
  <c r="R461" i="4" s="1"/>
  <c r="Q477" i="4"/>
  <c r="N477" i="4"/>
  <c r="R477" i="4" s="1"/>
  <c r="P477" i="4"/>
  <c r="I441" i="5"/>
  <c r="I393" i="5"/>
  <c r="E393" i="5"/>
  <c r="G393" i="5"/>
  <c r="I409" i="5"/>
  <c r="F409" i="5"/>
  <c r="E409" i="5"/>
  <c r="G409" i="5"/>
  <c r="Q485" i="4"/>
  <c r="Q411" i="4"/>
  <c r="Q463" i="4"/>
  <c r="T463" i="4" s="1"/>
  <c r="V463" i="4" s="1"/>
  <c r="W463" i="4" s="1"/>
  <c r="Q417" i="4"/>
  <c r="T417" i="4" s="1"/>
  <c r="Q398" i="4"/>
  <c r="Q453" i="4"/>
  <c r="Q433" i="4"/>
  <c r="T433" i="4" s="1"/>
  <c r="V433" i="4" s="1"/>
  <c r="Q400" i="4"/>
  <c r="T400" i="4" s="1"/>
  <c r="P382" i="4"/>
  <c r="F476" i="5"/>
  <c r="F460" i="5"/>
  <c r="F456" i="5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21" i="5"/>
  <c r="F413" i="5"/>
  <c r="F405" i="5"/>
  <c r="D400" i="5"/>
  <c r="G400" i="5" s="1"/>
  <c r="F397" i="5"/>
  <c r="D396" i="5"/>
  <c r="D392" i="5"/>
  <c r="G392" i="5" s="1"/>
  <c r="D388" i="5"/>
  <c r="G388" i="5" s="1"/>
  <c r="Q443" i="4"/>
  <c r="Q479" i="4"/>
  <c r="T479" i="4" s="1"/>
  <c r="Q469" i="4"/>
  <c r="Q465" i="4"/>
  <c r="T465" i="4" s="1"/>
  <c r="V465" i="4" s="1"/>
  <c r="W465" i="4" s="1"/>
  <c r="H169" i="11"/>
  <c r="E169" i="11"/>
  <c r="F169" i="11"/>
  <c r="I169" i="11" s="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D164" i="9"/>
  <c r="G158" i="9"/>
  <c r="G184" i="9"/>
  <c r="D130" i="9"/>
  <c r="G130" i="9"/>
  <c r="E184" i="9"/>
  <c r="C178" i="9"/>
  <c r="E178" i="9" s="1"/>
  <c r="C176" i="9"/>
  <c r="E176" i="9" s="1"/>
  <c r="E170" i="9"/>
  <c r="D168" i="9"/>
  <c r="C162" i="9"/>
  <c r="D162" i="9" s="1"/>
  <c r="C160" i="9"/>
  <c r="E158" i="9"/>
  <c r="C154" i="9"/>
  <c r="C148" i="9"/>
  <c r="E148" i="9" s="1"/>
  <c r="D144" i="9"/>
  <c r="G140" i="9"/>
  <c r="E130" i="9"/>
  <c r="C128" i="9"/>
  <c r="C123" i="9"/>
  <c r="E123" i="9" s="1"/>
  <c r="E119" i="9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E39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J172" i="11" s="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S237" i="4" s="1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G323" i="5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E279" i="5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E231" i="5"/>
  <c r="G195" i="5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S190" i="4"/>
  <c r="U190" i="4" s="1"/>
  <c r="I269" i="5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T255" i="4" s="1"/>
  <c r="P255" i="4"/>
  <c r="S255" i="4" s="1"/>
  <c r="U255" i="4" s="1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T301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S268" i="4" s="1"/>
  <c r="P316" i="4"/>
  <c r="S316" i="4" s="1"/>
  <c r="P332" i="4"/>
  <c r="N372" i="4"/>
  <c r="Q270" i="4"/>
  <c r="T270" i="4" s="1"/>
  <c r="V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I28" i="11" s="1"/>
  <c r="F22" i="11"/>
  <c r="N217" i="4"/>
  <c r="R217" i="4" s="1"/>
  <c r="Q217" i="4"/>
  <c r="R200" i="4"/>
  <c r="Q199" i="4"/>
  <c r="N199" i="4"/>
  <c r="R199" i="4" s="1"/>
  <c r="Q211" i="4"/>
  <c r="N211" i="4"/>
  <c r="R211" i="4" s="1"/>
  <c r="Q191" i="4"/>
  <c r="N191" i="4"/>
  <c r="R191" i="4" s="1"/>
  <c r="P209" i="4"/>
  <c r="S209" i="4" s="1"/>
  <c r="P208" i="4"/>
  <c r="N206" i="4"/>
  <c r="R206" i="4" s="1"/>
  <c r="D186" i="5"/>
  <c r="C2" i="9"/>
  <c r="D2" i="9" s="1"/>
  <c r="F3" i="8" s="1"/>
  <c r="E31" i="11"/>
  <c r="E23" i="9"/>
  <c r="E31" i="9"/>
  <c r="C8" i="9"/>
  <c r="F33" i="11"/>
  <c r="H32" i="11"/>
  <c r="E30" i="11"/>
  <c r="F29" i="11"/>
  <c r="E25" i="11"/>
  <c r="Q215" i="4"/>
  <c r="P215" i="4"/>
  <c r="S215" i="4" s="1"/>
  <c r="Q213" i="4"/>
  <c r="P213" i="4"/>
  <c r="Q207" i="4"/>
  <c r="P207" i="4"/>
  <c r="S207" i="4" s="1"/>
  <c r="U207" i="4" s="1"/>
  <c r="Q205" i="4"/>
  <c r="P205" i="4"/>
  <c r="Q203" i="4"/>
  <c r="P203" i="4"/>
  <c r="S203" i="4" s="1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F211" i="5"/>
  <c r="P217" i="4"/>
  <c r="P211" i="4"/>
  <c r="S211" i="4" s="1"/>
  <c r="P201" i="4"/>
  <c r="S201" i="4" s="1"/>
  <c r="P200" i="4"/>
  <c r="S200" i="4" s="1"/>
  <c r="P199" i="4"/>
  <c r="Q195" i="4"/>
  <c r="P195" i="4"/>
  <c r="P193" i="4"/>
  <c r="P192" i="4"/>
  <c r="P191" i="4"/>
  <c r="S191" i="4" s="1"/>
  <c r="U191" i="4" s="1"/>
  <c r="Q190" i="4"/>
  <c r="Q189" i="4"/>
  <c r="P189" i="4"/>
  <c r="Q206" i="4"/>
  <c r="D216" i="5"/>
  <c r="D214" i="5"/>
  <c r="D212" i="5"/>
  <c r="D204" i="5"/>
  <c r="D202" i="5"/>
  <c r="D198" i="5"/>
  <c r="D194" i="5"/>
  <c r="J116" i="11"/>
  <c r="L116" i="11" s="1"/>
  <c r="N116" i="11" s="1"/>
  <c r="E176" i="11"/>
  <c r="F176" i="11"/>
  <c r="E157" i="11"/>
  <c r="H149" i="11"/>
  <c r="E149" i="11"/>
  <c r="F130" i="11"/>
  <c r="J130" i="11" s="1"/>
  <c r="E130" i="11"/>
  <c r="E103" i="11"/>
  <c r="H103" i="11"/>
  <c r="E60" i="11"/>
  <c r="F60" i="11"/>
  <c r="E197" i="9"/>
  <c r="E164" i="9"/>
  <c r="E101" i="9"/>
  <c r="E85" i="9"/>
  <c r="E3" i="9"/>
  <c r="G4" i="8" s="1"/>
  <c r="E11" i="9"/>
  <c r="J21" i="11"/>
  <c r="L21" i="11" s="1"/>
  <c r="N21" i="11" s="1"/>
  <c r="H31" i="11"/>
  <c r="H37" i="11"/>
  <c r="J37" i="11" s="1"/>
  <c r="H41" i="11"/>
  <c r="H47" i="11"/>
  <c r="J47" i="11" s="1"/>
  <c r="H74" i="11"/>
  <c r="H112" i="11"/>
  <c r="I112" i="11" s="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J140" i="11" s="1"/>
  <c r="F115" i="11"/>
  <c r="E105" i="11"/>
  <c r="F78" i="11"/>
  <c r="F74" i="11"/>
  <c r="H50" i="11"/>
  <c r="J50" i="11" s="1"/>
  <c r="F49" i="11"/>
  <c r="J49" i="11" s="1"/>
  <c r="E28" i="11"/>
  <c r="E23" i="11"/>
  <c r="S341" i="4"/>
  <c r="R341" i="4"/>
  <c r="Q358" i="4"/>
  <c r="T358" i="4" s="1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T198" i="4" s="1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S260" i="4" s="1"/>
  <c r="U260" i="4" s="1"/>
  <c r="Q264" i="4"/>
  <c r="N264" i="4"/>
  <c r="Q272" i="4"/>
  <c r="N272" i="4"/>
  <c r="Q280" i="4"/>
  <c r="N280" i="4"/>
  <c r="Q284" i="4"/>
  <c r="T284" i="4" s="1"/>
  <c r="P284" i="4"/>
  <c r="S284" i="4" s="1"/>
  <c r="Q292" i="4"/>
  <c r="P292" i="4"/>
  <c r="S292" i="4" s="1"/>
  <c r="U292" i="4" s="1"/>
  <c r="Q296" i="4"/>
  <c r="N296" i="4"/>
  <c r="Q300" i="4"/>
  <c r="P300" i="4"/>
  <c r="S300" i="4" s="1"/>
  <c r="Q308" i="4"/>
  <c r="T308" i="4" s="1"/>
  <c r="P308" i="4"/>
  <c r="S308" i="4" s="1"/>
  <c r="U308" i="4" s="1"/>
  <c r="Q320" i="4"/>
  <c r="N320" i="4"/>
  <c r="Q324" i="4"/>
  <c r="P324" i="4"/>
  <c r="S324" i="4" s="1"/>
  <c r="U324" i="4" s="1"/>
  <c r="Q328" i="4"/>
  <c r="N328" i="4"/>
  <c r="Q232" i="4"/>
  <c r="N232" i="4"/>
  <c r="Q381" i="4"/>
  <c r="N381" i="4"/>
  <c r="R381" i="4" s="1"/>
  <c r="Q336" i="4"/>
  <c r="T336" i="4" s="1"/>
  <c r="P336" i="4"/>
  <c r="S336" i="4" s="1"/>
  <c r="U336" i="4" s="1"/>
  <c r="Q352" i="4"/>
  <c r="T352" i="4" s="1"/>
  <c r="P352" i="4"/>
  <c r="S352" i="4" s="1"/>
  <c r="U352" i="4" s="1"/>
  <c r="N360" i="4"/>
  <c r="P360" i="4"/>
  <c r="Q376" i="4"/>
  <c r="T376" i="4" s="1"/>
  <c r="P376" i="4"/>
  <c r="S376" i="4" s="1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T357" i="4" s="1"/>
  <c r="P357" i="4"/>
  <c r="S357" i="4" s="1"/>
  <c r="Q347" i="4"/>
  <c r="T347" i="4" s="1"/>
  <c r="P347" i="4"/>
  <c r="S347" i="4" s="1"/>
  <c r="Q343" i="4"/>
  <c r="T343" i="4" s="1"/>
  <c r="P343" i="4"/>
  <c r="S343" i="4" s="1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T369" i="4" s="1"/>
  <c r="Q225" i="4"/>
  <c r="T225" i="4" s="1"/>
  <c r="Q223" i="4"/>
  <c r="D369" i="5"/>
  <c r="D365" i="5"/>
  <c r="G364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G296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J25" i="11" s="1"/>
  <c r="L25" i="11" s="1"/>
  <c r="N25" i="11" s="1"/>
  <c r="H201" i="11"/>
  <c r="E201" i="11"/>
  <c r="H208" i="11"/>
  <c r="E207" i="11"/>
  <c r="F207" i="11"/>
  <c r="H207" i="11"/>
  <c r="E208" i="11"/>
  <c r="F208" i="11"/>
  <c r="C203" i="9"/>
  <c r="G115" i="9"/>
  <c r="J193" i="11"/>
  <c r="F184" i="11"/>
  <c r="H184" i="11"/>
  <c r="E184" i="11"/>
  <c r="E123" i="11"/>
  <c r="F123" i="11"/>
  <c r="F90" i="11"/>
  <c r="H90" i="11"/>
  <c r="C63" i="11"/>
  <c r="E35" i="11"/>
  <c r="F35" i="11"/>
  <c r="H35" i="11"/>
  <c r="E188" i="9"/>
  <c r="D188" i="9"/>
  <c r="D146" i="9"/>
  <c r="G146" i="9"/>
  <c r="E146" i="9"/>
  <c r="I96" i="11"/>
  <c r="J96" i="11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K116" i="11"/>
  <c r="M116" i="11" s="1"/>
  <c r="D83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E172" i="9"/>
  <c r="G172" i="9"/>
  <c r="G138" i="9"/>
  <c r="D51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E114" i="9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E82" i="9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J54" i="11"/>
  <c r="K54" i="11" s="1"/>
  <c r="M54" i="11" s="1"/>
  <c r="I54" i="11"/>
  <c r="I107" i="11"/>
  <c r="F56" i="11"/>
  <c r="E56" i="11"/>
  <c r="E32" i="11"/>
  <c r="H186" i="11"/>
  <c r="F182" i="11"/>
  <c r="F174" i="11"/>
  <c r="I174" i="11" s="1"/>
  <c r="F167" i="11"/>
  <c r="H135" i="11"/>
  <c r="J135" i="11" s="1"/>
  <c r="F101" i="11"/>
  <c r="J101" i="11" s="1"/>
  <c r="F66" i="11"/>
  <c r="E198" i="9"/>
  <c r="G77" i="9"/>
  <c r="I103" i="11"/>
  <c r="D141" i="9"/>
  <c r="D77" i="9"/>
  <c r="E202" i="9"/>
  <c r="D186" i="9"/>
  <c r="G186" i="9"/>
  <c r="D170" i="9"/>
  <c r="G170" i="9"/>
  <c r="G136" i="9"/>
  <c r="E136" i="9"/>
  <c r="D136" i="9"/>
  <c r="D114" i="9"/>
  <c r="G114" i="9"/>
  <c r="E113" i="9"/>
  <c r="D113" i="9"/>
  <c r="E97" i="9"/>
  <c r="D97" i="9"/>
  <c r="I83" i="11"/>
  <c r="E182" i="9"/>
  <c r="E206" i="9"/>
  <c r="G206" i="9"/>
  <c r="D206" i="9"/>
  <c r="E190" i="9"/>
  <c r="D190" i="9"/>
  <c r="G190" i="9"/>
  <c r="E126" i="9"/>
  <c r="G126" i="9"/>
  <c r="D98" i="9"/>
  <c r="G98" i="9"/>
  <c r="G53" i="9"/>
  <c r="E53" i="9"/>
  <c r="D53" i="9"/>
  <c r="C205" i="9"/>
  <c r="E205" i="9" s="1"/>
  <c r="C201" i="9"/>
  <c r="D197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E141" i="9"/>
  <c r="C135" i="9"/>
  <c r="E135" i="9" s="1"/>
  <c r="E129" i="9"/>
  <c r="C127" i="9"/>
  <c r="E125" i="9"/>
  <c r="D122" i="9"/>
  <c r="C120" i="9"/>
  <c r="E120" i="9" s="1"/>
  <c r="C118" i="9"/>
  <c r="C112" i="9"/>
  <c r="C104" i="9"/>
  <c r="C102" i="9"/>
  <c r="E102" i="9" s="1"/>
  <c r="G96" i="9"/>
  <c r="D96" i="9"/>
  <c r="G90" i="9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J26" i="1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I121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66" i="9"/>
  <c r="E142" i="9"/>
  <c r="G142" i="9"/>
  <c r="E109" i="9"/>
  <c r="E93" i="9"/>
  <c r="G93" i="9"/>
  <c r="G45" i="9"/>
  <c r="D45" i="9"/>
  <c r="I130" i="11"/>
  <c r="I172" i="11"/>
  <c r="D125" i="9"/>
  <c r="D93" i="9"/>
  <c r="D178" i="9"/>
  <c r="E152" i="9"/>
  <c r="G108" i="9"/>
  <c r="D108" i="9"/>
  <c r="D82" i="9"/>
  <c r="G82" i="9"/>
  <c r="D121" i="9"/>
  <c r="E105" i="9"/>
  <c r="G105" i="9"/>
  <c r="E89" i="9"/>
  <c r="G89" i="9"/>
  <c r="I84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I165" i="11" s="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U290" i="4"/>
  <c r="U274" i="4"/>
  <c r="U270" i="4"/>
  <c r="U348" i="4"/>
  <c r="U236" i="4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F329" i="5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E228" i="5"/>
  <c r="D208" i="5"/>
  <c r="E208" i="5" s="1"/>
  <c r="D188" i="5"/>
  <c r="E188" i="5" s="1"/>
  <c r="Q365" i="4"/>
  <c r="Q355" i="4"/>
  <c r="D234" i="5"/>
  <c r="D230" i="5"/>
  <c r="D226" i="5"/>
  <c r="J592" i="3"/>
  <c r="K592" i="3"/>
  <c r="J588" i="3"/>
  <c r="K588" i="3"/>
  <c r="J586" i="3"/>
  <c r="K586" i="3"/>
  <c r="J584" i="3"/>
  <c r="K584" i="3"/>
  <c r="J582" i="3"/>
  <c r="K582" i="3"/>
  <c r="J569" i="3"/>
  <c r="K569" i="3"/>
  <c r="J568" i="3"/>
  <c r="K568" i="3"/>
  <c r="J566" i="3"/>
  <c r="K566" i="3"/>
  <c r="H563" i="3"/>
  <c r="F563" i="3"/>
  <c r="K563" i="3"/>
  <c r="I563" i="3"/>
  <c r="J563" i="3"/>
  <c r="J554" i="3"/>
  <c r="K554" i="3"/>
  <c r="K551" i="3"/>
  <c r="J551" i="3"/>
  <c r="K533" i="3"/>
  <c r="J533" i="3"/>
  <c r="J529" i="3"/>
  <c r="K529" i="3"/>
  <c r="J527" i="3"/>
  <c r="K527" i="3"/>
  <c r="J521" i="3"/>
  <c r="K521" i="3"/>
  <c r="K519" i="3"/>
  <c r="J519" i="3"/>
  <c r="J516" i="3"/>
  <c r="K516" i="3"/>
  <c r="J514" i="3"/>
  <c r="K514" i="3"/>
  <c r="J512" i="3"/>
  <c r="K512" i="3"/>
  <c r="J509" i="3"/>
  <c r="K509" i="3"/>
  <c r="J508" i="3"/>
  <c r="K508" i="3"/>
  <c r="J506" i="3"/>
  <c r="K506" i="3"/>
  <c r="J503" i="3"/>
  <c r="K503" i="3"/>
  <c r="J502" i="3"/>
  <c r="K502" i="3"/>
  <c r="J488" i="3"/>
  <c r="K488" i="3"/>
  <c r="J486" i="3"/>
  <c r="K486" i="3"/>
  <c r="J484" i="3"/>
  <c r="K484" i="3"/>
  <c r="J482" i="3"/>
  <c r="K482" i="3"/>
  <c r="K476" i="3"/>
  <c r="J476" i="3"/>
  <c r="J472" i="3"/>
  <c r="K472" i="3"/>
  <c r="J468" i="3"/>
  <c r="K468" i="3"/>
  <c r="J466" i="3"/>
  <c r="K466" i="3"/>
  <c r="J465" i="3"/>
  <c r="K465" i="3"/>
  <c r="K463" i="3"/>
  <c r="J463" i="3"/>
  <c r="K457" i="3"/>
  <c r="J457" i="3"/>
  <c r="K453" i="3"/>
  <c r="J453" i="3"/>
  <c r="J452" i="3"/>
  <c r="K452" i="3"/>
  <c r="K451" i="3"/>
  <c r="J451" i="3"/>
  <c r="K449" i="3"/>
  <c r="J449" i="3"/>
  <c r="K443" i="3"/>
  <c r="J443" i="3"/>
  <c r="J439" i="3"/>
  <c r="K439" i="3"/>
  <c r="K433" i="3"/>
  <c r="J433" i="3"/>
  <c r="J431" i="3"/>
  <c r="K431" i="3"/>
  <c r="J430" i="3"/>
  <c r="K430" i="3"/>
  <c r="J428" i="3"/>
  <c r="K428" i="3"/>
  <c r="K423" i="3"/>
  <c r="J423" i="3"/>
  <c r="K419" i="3"/>
  <c r="J419" i="3"/>
  <c r="J417" i="3"/>
  <c r="K417" i="3"/>
  <c r="K413" i="3"/>
  <c r="J413" i="3"/>
  <c r="K407" i="3"/>
  <c r="J407" i="3"/>
  <c r="J405" i="3"/>
  <c r="K405" i="3"/>
  <c r="K403" i="3"/>
  <c r="J403" i="3"/>
  <c r="K401" i="3"/>
  <c r="J401" i="3"/>
  <c r="K399" i="3"/>
  <c r="J399" i="3"/>
  <c r="K397" i="3"/>
  <c r="J397" i="3"/>
  <c r="K395" i="3"/>
  <c r="J395" i="3"/>
  <c r="K393" i="3"/>
  <c r="J393" i="3"/>
  <c r="K391" i="3"/>
  <c r="J391" i="3"/>
  <c r="J382" i="3"/>
  <c r="K382" i="3"/>
  <c r="J381" i="3"/>
  <c r="K381" i="3"/>
  <c r="K378" i="3"/>
  <c r="J378" i="3"/>
  <c r="K372" i="3"/>
  <c r="J372" i="3"/>
  <c r="K572" i="3"/>
  <c r="J572" i="3"/>
  <c r="I570" i="3"/>
  <c r="K570" i="3"/>
  <c r="H570" i="3"/>
  <c r="F570" i="3"/>
  <c r="J570" i="3"/>
  <c r="J564" i="3"/>
  <c r="K564" i="3"/>
  <c r="J560" i="3"/>
  <c r="K560" i="3"/>
  <c r="J558" i="3"/>
  <c r="K558" i="3"/>
  <c r="J556" i="3"/>
  <c r="K556" i="3"/>
  <c r="J552" i="3"/>
  <c r="K552" i="3"/>
  <c r="J540" i="3"/>
  <c r="K540" i="3"/>
  <c r="K538" i="3"/>
  <c r="J538" i="3"/>
  <c r="J536" i="3"/>
  <c r="K536" i="3"/>
  <c r="J534" i="3"/>
  <c r="K534" i="3"/>
  <c r="J532" i="3"/>
  <c r="K532" i="3"/>
  <c r="K530" i="3"/>
  <c r="J530" i="3"/>
  <c r="J528" i="3"/>
  <c r="K528" i="3"/>
  <c r="J526" i="3"/>
  <c r="K526" i="3"/>
  <c r="K524" i="3"/>
  <c r="J524" i="3"/>
  <c r="K522" i="3"/>
  <c r="J522" i="3"/>
  <c r="J520" i="3"/>
  <c r="K520" i="3"/>
  <c r="J510" i="3"/>
  <c r="K510" i="3"/>
  <c r="J504" i="3"/>
  <c r="K504" i="3"/>
  <c r="K500" i="3"/>
  <c r="J500" i="3"/>
  <c r="K498" i="3"/>
  <c r="J498" i="3"/>
  <c r="K480" i="3"/>
  <c r="J480" i="3"/>
  <c r="K478" i="3"/>
  <c r="J478" i="3"/>
  <c r="J474" i="3"/>
  <c r="K474" i="3"/>
  <c r="J470" i="3"/>
  <c r="K470" i="3"/>
  <c r="J454" i="3"/>
  <c r="K454" i="3"/>
  <c r="J450" i="3"/>
  <c r="K450" i="3"/>
  <c r="J446" i="3"/>
  <c r="K446" i="3"/>
  <c r="K444" i="3"/>
  <c r="J444" i="3"/>
  <c r="J442" i="3"/>
  <c r="K442" i="3"/>
  <c r="J440" i="3"/>
  <c r="K440" i="3"/>
  <c r="J438" i="3"/>
  <c r="K438" i="3"/>
  <c r="J436" i="3"/>
  <c r="K436" i="3"/>
  <c r="J432" i="3"/>
  <c r="K432" i="3"/>
  <c r="J426" i="3"/>
  <c r="K426" i="3"/>
  <c r="J424" i="3"/>
  <c r="K424" i="3"/>
  <c r="J422" i="3"/>
  <c r="K422" i="3"/>
  <c r="J420" i="3"/>
  <c r="K420" i="3"/>
  <c r="J418" i="3"/>
  <c r="K418" i="3"/>
  <c r="J412" i="3"/>
  <c r="K412" i="3"/>
  <c r="J408" i="3"/>
  <c r="K408" i="3"/>
  <c r="J406" i="3"/>
  <c r="K406" i="3"/>
  <c r="J379" i="3"/>
  <c r="K379" i="3"/>
  <c r="J590" i="3"/>
  <c r="K590" i="3"/>
  <c r="J580" i="3"/>
  <c r="K580" i="3"/>
  <c r="J578" i="3"/>
  <c r="K578" i="3"/>
  <c r="H576" i="3"/>
  <c r="I576" i="3"/>
  <c r="F576" i="3"/>
  <c r="J576" i="3"/>
  <c r="K576" i="3"/>
  <c r="J574" i="3"/>
  <c r="K574" i="3"/>
  <c r="K573" i="3"/>
  <c r="J573" i="3"/>
  <c r="K571" i="3"/>
  <c r="J571" i="3"/>
  <c r="J562" i="3"/>
  <c r="K562" i="3"/>
  <c r="H550" i="3"/>
  <c r="F550" i="3"/>
  <c r="J550" i="3"/>
  <c r="K550" i="3"/>
  <c r="I550" i="3"/>
  <c r="J548" i="3"/>
  <c r="K548" i="3"/>
  <c r="J546" i="3"/>
  <c r="K546" i="3"/>
  <c r="H544" i="3"/>
  <c r="I544" i="3"/>
  <c r="F544" i="3"/>
  <c r="J544" i="3"/>
  <c r="K544" i="3"/>
  <c r="J542" i="3"/>
  <c r="K542" i="3"/>
  <c r="K539" i="3"/>
  <c r="J539" i="3"/>
  <c r="K531" i="3"/>
  <c r="J531" i="3"/>
  <c r="K525" i="3"/>
  <c r="J525" i="3"/>
  <c r="K523" i="3"/>
  <c r="J523" i="3"/>
  <c r="J518" i="3"/>
  <c r="K518" i="3"/>
  <c r="J501" i="3"/>
  <c r="K501" i="3"/>
  <c r="J499" i="3"/>
  <c r="K499" i="3"/>
  <c r="J496" i="3"/>
  <c r="I496" i="3"/>
  <c r="K496" i="3"/>
  <c r="J494" i="3"/>
  <c r="K494" i="3"/>
  <c r="J492" i="3"/>
  <c r="K492" i="3"/>
  <c r="J490" i="3"/>
  <c r="K490" i="3"/>
  <c r="J481" i="3"/>
  <c r="K481" i="3"/>
  <c r="K479" i="3"/>
  <c r="J479" i="3"/>
  <c r="K477" i="3"/>
  <c r="J477" i="3"/>
  <c r="J464" i="3"/>
  <c r="K464" i="3"/>
  <c r="J462" i="3"/>
  <c r="K462" i="3"/>
  <c r="J460" i="3"/>
  <c r="K460" i="3"/>
  <c r="J458" i="3"/>
  <c r="K458" i="3"/>
  <c r="J456" i="3"/>
  <c r="K456" i="3"/>
  <c r="J448" i="3"/>
  <c r="K448" i="3"/>
  <c r="K445" i="3"/>
  <c r="J445" i="3"/>
  <c r="J434" i="3"/>
  <c r="K434" i="3"/>
  <c r="J416" i="3"/>
  <c r="K416" i="3"/>
  <c r="J414" i="3"/>
  <c r="K414" i="3"/>
  <c r="J410" i="3"/>
  <c r="K410" i="3"/>
  <c r="J404" i="3"/>
  <c r="K404" i="3"/>
  <c r="J402" i="3"/>
  <c r="K402" i="3"/>
  <c r="J400" i="3"/>
  <c r="K400" i="3"/>
  <c r="J398" i="3"/>
  <c r="K398" i="3"/>
  <c r="J396" i="3"/>
  <c r="K396" i="3"/>
  <c r="J394" i="3"/>
  <c r="K394" i="3"/>
  <c r="J392" i="3"/>
  <c r="K392" i="3"/>
  <c r="J390" i="3"/>
  <c r="K390" i="3"/>
  <c r="J388" i="3"/>
  <c r="K388" i="3"/>
  <c r="J386" i="3"/>
  <c r="K386" i="3"/>
  <c r="J384" i="3"/>
  <c r="K384" i="3"/>
  <c r="K368" i="3"/>
  <c r="J368" i="3"/>
  <c r="K593" i="3"/>
  <c r="J593" i="3"/>
  <c r="K591" i="3"/>
  <c r="J591" i="3"/>
  <c r="K589" i="3"/>
  <c r="J589" i="3"/>
  <c r="K587" i="3"/>
  <c r="J587" i="3"/>
  <c r="K585" i="3"/>
  <c r="J585" i="3"/>
  <c r="K583" i="3"/>
  <c r="J583" i="3"/>
  <c r="K581" i="3"/>
  <c r="J581" i="3"/>
  <c r="K579" i="3"/>
  <c r="J579" i="3"/>
  <c r="F579" i="3"/>
  <c r="I579" i="3"/>
  <c r="H579" i="3"/>
  <c r="K577" i="3"/>
  <c r="J577" i="3"/>
  <c r="K575" i="3"/>
  <c r="J575" i="3"/>
  <c r="K567" i="3"/>
  <c r="J567" i="3"/>
  <c r="K565" i="3"/>
  <c r="J565" i="3"/>
  <c r="K561" i="3"/>
  <c r="J561" i="3"/>
  <c r="I559" i="3"/>
  <c r="K559" i="3"/>
  <c r="H559" i="3"/>
  <c r="J559" i="3"/>
  <c r="F559" i="3"/>
  <c r="K557" i="3"/>
  <c r="J557" i="3"/>
  <c r="K555" i="3"/>
  <c r="J555" i="3"/>
  <c r="K553" i="3"/>
  <c r="J553" i="3"/>
  <c r="K549" i="3"/>
  <c r="J549" i="3"/>
  <c r="K547" i="3"/>
  <c r="J547" i="3"/>
  <c r="K545" i="3"/>
  <c r="J545" i="3"/>
  <c r="K543" i="3"/>
  <c r="J543" i="3"/>
  <c r="K541" i="3"/>
  <c r="J541" i="3"/>
  <c r="K537" i="3"/>
  <c r="J537" i="3"/>
  <c r="K535" i="3"/>
  <c r="J535" i="3"/>
  <c r="K517" i="3"/>
  <c r="J517" i="3"/>
  <c r="K515" i="3"/>
  <c r="J515" i="3"/>
  <c r="K513" i="3"/>
  <c r="J513" i="3"/>
  <c r="K511" i="3"/>
  <c r="J511" i="3"/>
  <c r="K507" i="3"/>
  <c r="J507" i="3"/>
  <c r="K505" i="3"/>
  <c r="J505" i="3"/>
  <c r="K497" i="3"/>
  <c r="J497" i="3"/>
  <c r="K495" i="3"/>
  <c r="J495" i="3"/>
  <c r="K493" i="3"/>
  <c r="J493" i="3"/>
  <c r="K491" i="3"/>
  <c r="J491" i="3"/>
  <c r="K489" i="3"/>
  <c r="J489" i="3"/>
  <c r="K487" i="3"/>
  <c r="J487" i="3"/>
  <c r="K485" i="3"/>
  <c r="J485" i="3"/>
  <c r="K483" i="3"/>
  <c r="J483" i="3"/>
  <c r="K475" i="3"/>
  <c r="J475" i="3"/>
  <c r="K473" i="3"/>
  <c r="J473" i="3"/>
  <c r="K471" i="3"/>
  <c r="J471" i="3"/>
  <c r="K469" i="3"/>
  <c r="J469" i="3"/>
  <c r="K467" i="3"/>
  <c r="J467" i="3"/>
  <c r="K461" i="3"/>
  <c r="J461" i="3"/>
  <c r="K459" i="3"/>
  <c r="J459" i="3"/>
  <c r="K455" i="3"/>
  <c r="J455" i="3"/>
  <c r="K447" i="3"/>
  <c r="J447" i="3"/>
  <c r="K441" i="3"/>
  <c r="J441" i="3"/>
  <c r="K437" i="3"/>
  <c r="J437" i="3"/>
  <c r="K435" i="3"/>
  <c r="J435" i="3"/>
  <c r="K429" i="3"/>
  <c r="J429" i="3"/>
  <c r="K427" i="3"/>
  <c r="J427" i="3"/>
  <c r="K425" i="3"/>
  <c r="J425" i="3"/>
  <c r="K421" i="3"/>
  <c r="J421" i="3"/>
  <c r="K415" i="3"/>
  <c r="J415" i="3"/>
  <c r="K411" i="3"/>
  <c r="J411" i="3"/>
  <c r="K409" i="3"/>
  <c r="J409" i="3"/>
  <c r="K389" i="3"/>
  <c r="J389" i="3"/>
  <c r="K387" i="3"/>
  <c r="J387" i="3"/>
  <c r="K385" i="3"/>
  <c r="J385" i="3"/>
  <c r="K383" i="3"/>
  <c r="J383" i="3"/>
  <c r="J377" i="3"/>
  <c r="K377" i="3"/>
  <c r="K370" i="3"/>
  <c r="J370" i="3"/>
  <c r="J380" i="3"/>
  <c r="K380" i="3"/>
  <c r="K376" i="3"/>
  <c r="J376" i="3"/>
  <c r="K374" i="3"/>
  <c r="J374" i="3"/>
  <c r="K350" i="3"/>
  <c r="J350" i="3"/>
  <c r="J348" i="3"/>
  <c r="K348" i="3"/>
  <c r="K346" i="3"/>
  <c r="J346" i="3"/>
  <c r="J342" i="3"/>
  <c r="K342" i="3"/>
  <c r="K336" i="3"/>
  <c r="J336" i="3"/>
  <c r="J322" i="3"/>
  <c r="K322" i="3"/>
  <c r="K306" i="3"/>
  <c r="J306" i="3"/>
  <c r="J304" i="3"/>
  <c r="K304" i="3"/>
  <c r="J300" i="3"/>
  <c r="K300" i="3"/>
  <c r="J298" i="3"/>
  <c r="K298" i="3"/>
  <c r="K296" i="3"/>
  <c r="J296" i="3"/>
  <c r="J294" i="3"/>
  <c r="K294" i="3"/>
  <c r="J292" i="3"/>
  <c r="K292" i="3"/>
  <c r="J290" i="3"/>
  <c r="K290" i="3"/>
  <c r="K288" i="3"/>
  <c r="J288" i="3"/>
  <c r="J284" i="3"/>
  <c r="K284" i="3"/>
  <c r="J282" i="3"/>
  <c r="K282" i="3"/>
  <c r="J280" i="3"/>
  <c r="K280" i="3"/>
  <c r="K274" i="3"/>
  <c r="J274" i="3"/>
  <c r="J268" i="3"/>
  <c r="K268" i="3"/>
  <c r="J266" i="3"/>
  <c r="K266" i="3"/>
  <c r="J264" i="3"/>
  <c r="K264" i="3"/>
  <c r="K262" i="3"/>
  <c r="J262" i="3"/>
  <c r="J260" i="3"/>
  <c r="K260" i="3"/>
  <c r="K258" i="3"/>
  <c r="J258" i="3"/>
  <c r="J254" i="3"/>
  <c r="K254" i="3"/>
  <c r="J250" i="3"/>
  <c r="K250" i="3"/>
  <c r="J244" i="3"/>
  <c r="K244" i="3"/>
  <c r="K242" i="3"/>
  <c r="J242" i="3"/>
  <c r="K238" i="3"/>
  <c r="J238" i="3"/>
  <c r="K236" i="3"/>
  <c r="J236" i="3"/>
  <c r="K232" i="3"/>
  <c r="J232" i="3"/>
  <c r="J230" i="3"/>
  <c r="K230" i="3"/>
  <c r="K224" i="3"/>
  <c r="J224" i="3"/>
  <c r="J220" i="3"/>
  <c r="K220" i="3"/>
  <c r="K216" i="3"/>
  <c r="J216" i="3"/>
  <c r="K212" i="3"/>
  <c r="J212" i="3"/>
  <c r="J210" i="3"/>
  <c r="K210" i="3"/>
  <c r="J206" i="3"/>
  <c r="K206" i="3"/>
  <c r="J202" i="3"/>
  <c r="K202" i="3"/>
  <c r="J188" i="3"/>
  <c r="K188" i="3"/>
  <c r="K366" i="3"/>
  <c r="J366" i="3"/>
  <c r="K364" i="3"/>
  <c r="J364" i="3"/>
  <c r="K360" i="3"/>
  <c r="J360" i="3"/>
  <c r="J358" i="3"/>
  <c r="K358" i="3"/>
  <c r="J352" i="3"/>
  <c r="K352" i="3"/>
  <c r="K349" i="3"/>
  <c r="J349" i="3"/>
  <c r="J344" i="3"/>
  <c r="K344" i="3"/>
  <c r="J340" i="3"/>
  <c r="K340" i="3"/>
  <c r="K338" i="3"/>
  <c r="J338" i="3"/>
  <c r="J334" i="3"/>
  <c r="K334" i="3"/>
  <c r="J332" i="3"/>
  <c r="K332" i="3"/>
  <c r="K330" i="3"/>
  <c r="J330" i="3"/>
  <c r="K328" i="3"/>
  <c r="J328" i="3"/>
  <c r="K326" i="3"/>
  <c r="J326" i="3"/>
  <c r="K325" i="3"/>
  <c r="J325" i="3"/>
  <c r="K324" i="3"/>
  <c r="J324" i="3"/>
  <c r="J320" i="3"/>
  <c r="K320" i="3"/>
  <c r="J318" i="3"/>
  <c r="K318" i="3"/>
  <c r="K316" i="3"/>
  <c r="J316" i="3"/>
  <c r="K314" i="3"/>
  <c r="J314" i="3"/>
  <c r="K312" i="3"/>
  <c r="J312" i="3"/>
  <c r="K310" i="3"/>
  <c r="J310" i="3"/>
  <c r="K308" i="3"/>
  <c r="J308" i="3"/>
  <c r="K307" i="3"/>
  <c r="J307" i="3"/>
  <c r="J301" i="3"/>
  <c r="K301" i="3"/>
  <c r="K299" i="3"/>
  <c r="J299" i="3"/>
  <c r="K297" i="3"/>
  <c r="J297" i="3"/>
  <c r="K295" i="3"/>
  <c r="J295" i="3"/>
  <c r="K293" i="3"/>
  <c r="J293" i="3"/>
  <c r="K291" i="3"/>
  <c r="J291" i="3"/>
  <c r="K289" i="3"/>
  <c r="J289" i="3"/>
  <c r="J285" i="3"/>
  <c r="K285" i="3"/>
  <c r="K283" i="3"/>
  <c r="J283" i="3"/>
  <c r="K281" i="3"/>
  <c r="J281" i="3"/>
  <c r="J278" i="3"/>
  <c r="K278" i="3"/>
  <c r="J276" i="3"/>
  <c r="K276" i="3"/>
  <c r="J272" i="3"/>
  <c r="K272" i="3"/>
  <c r="K270" i="3"/>
  <c r="J270" i="3"/>
  <c r="K256" i="3"/>
  <c r="J256" i="3"/>
  <c r="J252" i="3"/>
  <c r="K252" i="3"/>
  <c r="K248" i="3"/>
  <c r="J248" i="3"/>
  <c r="K246" i="3"/>
  <c r="J246" i="3"/>
  <c r="J240" i="3"/>
  <c r="K240" i="3"/>
  <c r="J234" i="3"/>
  <c r="K234" i="3"/>
  <c r="K228" i="3"/>
  <c r="J228" i="3"/>
  <c r="J226" i="3"/>
  <c r="K226" i="3"/>
  <c r="K222" i="3"/>
  <c r="J222" i="3"/>
  <c r="J221" i="3"/>
  <c r="K221" i="3"/>
  <c r="K218" i="3"/>
  <c r="J218" i="3"/>
  <c r="J208" i="3"/>
  <c r="K208" i="3"/>
  <c r="K204" i="3"/>
  <c r="J204" i="3"/>
  <c r="J200" i="3"/>
  <c r="K200" i="3"/>
  <c r="K198" i="3"/>
  <c r="J198" i="3"/>
  <c r="K196" i="3"/>
  <c r="J196" i="3"/>
  <c r="K194" i="3"/>
  <c r="J194" i="3"/>
  <c r="J193" i="3"/>
  <c r="K193" i="3"/>
  <c r="J192" i="3"/>
  <c r="K192" i="3"/>
  <c r="K190" i="3"/>
  <c r="J190" i="3"/>
  <c r="J186" i="3"/>
  <c r="K186" i="3"/>
  <c r="J373" i="3"/>
  <c r="K373" i="3"/>
  <c r="K371" i="3"/>
  <c r="J371" i="3"/>
  <c r="K369" i="3"/>
  <c r="J369" i="3"/>
  <c r="K367" i="3"/>
  <c r="J367" i="3"/>
  <c r="K365" i="3"/>
  <c r="J365" i="3"/>
  <c r="K363" i="3"/>
  <c r="J363" i="3"/>
  <c r="J361" i="3"/>
  <c r="K361" i="3"/>
  <c r="K351" i="3"/>
  <c r="J351" i="3"/>
  <c r="J347" i="3"/>
  <c r="K347" i="3"/>
  <c r="K339" i="3"/>
  <c r="J339" i="3"/>
  <c r="K337" i="3"/>
  <c r="J337" i="3"/>
  <c r="K331" i="3"/>
  <c r="J331" i="3"/>
  <c r="K329" i="3"/>
  <c r="J329" i="3"/>
  <c r="J327" i="3"/>
  <c r="K327" i="3"/>
  <c r="K317" i="3"/>
  <c r="J317" i="3"/>
  <c r="J315" i="3"/>
  <c r="K315" i="3"/>
  <c r="K313" i="3"/>
  <c r="J313" i="3"/>
  <c r="K311" i="3"/>
  <c r="J311" i="3"/>
  <c r="K309" i="3"/>
  <c r="J309" i="3"/>
  <c r="J275" i="3"/>
  <c r="K275" i="3"/>
  <c r="J271" i="3"/>
  <c r="K271" i="3"/>
  <c r="K263" i="3"/>
  <c r="J263" i="3"/>
  <c r="J259" i="3"/>
  <c r="K259" i="3"/>
  <c r="J257" i="3"/>
  <c r="K257" i="3"/>
  <c r="J249" i="3"/>
  <c r="K249" i="3"/>
  <c r="J247" i="3"/>
  <c r="K247" i="3"/>
  <c r="J243" i="3"/>
  <c r="K243" i="3"/>
  <c r="J239" i="3"/>
  <c r="K239" i="3"/>
  <c r="J237" i="3"/>
  <c r="K237" i="3"/>
  <c r="J233" i="3"/>
  <c r="K233" i="3"/>
  <c r="K229" i="3"/>
  <c r="J229" i="3"/>
  <c r="K225" i="3"/>
  <c r="J225" i="3"/>
  <c r="J223" i="3"/>
  <c r="K223" i="3"/>
  <c r="K219" i="3"/>
  <c r="J219" i="3"/>
  <c r="K217" i="3"/>
  <c r="J217" i="3"/>
  <c r="J215" i="3"/>
  <c r="K215" i="3"/>
  <c r="J213" i="3"/>
  <c r="K213" i="3"/>
  <c r="J205" i="3"/>
  <c r="K205" i="3"/>
  <c r="K199" i="3"/>
  <c r="J199" i="3"/>
  <c r="K197" i="3"/>
  <c r="J197" i="3"/>
  <c r="J195" i="3"/>
  <c r="K195" i="3"/>
  <c r="K191" i="3"/>
  <c r="J191" i="3"/>
  <c r="J375" i="3"/>
  <c r="K375" i="3"/>
  <c r="K362" i="3"/>
  <c r="J362" i="3"/>
  <c r="K359" i="3"/>
  <c r="J359" i="3"/>
  <c r="J357" i="3"/>
  <c r="K357" i="3"/>
  <c r="J356" i="3"/>
  <c r="K356" i="3"/>
  <c r="J355" i="3"/>
  <c r="K355" i="3"/>
  <c r="J354" i="3"/>
  <c r="K354" i="3"/>
  <c r="J353" i="3"/>
  <c r="K353" i="3"/>
  <c r="J345" i="3"/>
  <c r="K345" i="3"/>
  <c r="J343" i="3"/>
  <c r="K343" i="3"/>
  <c r="J341" i="3"/>
  <c r="K341" i="3"/>
  <c r="J335" i="3"/>
  <c r="K335" i="3"/>
  <c r="J333" i="3"/>
  <c r="K333" i="3"/>
  <c r="K323" i="3"/>
  <c r="J323" i="3"/>
  <c r="J321" i="3"/>
  <c r="K321" i="3"/>
  <c r="J319" i="3"/>
  <c r="K319" i="3"/>
  <c r="J305" i="3"/>
  <c r="K305" i="3"/>
  <c r="J303" i="3"/>
  <c r="K303" i="3"/>
  <c r="J302" i="3"/>
  <c r="K302" i="3"/>
  <c r="J287" i="3"/>
  <c r="K287" i="3"/>
  <c r="J286" i="3"/>
  <c r="K286" i="3"/>
  <c r="K279" i="3"/>
  <c r="J279" i="3"/>
  <c r="J277" i="3"/>
  <c r="K277" i="3"/>
  <c r="K273" i="3"/>
  <c r="J273" i="3"/>
  <c r="K269" i="3"/>
  <c r="J269" i="3"/>
  <c r="K267" i="3"/>
  <c r="J267" i="3"/>
  <c r="K265" i="3"/>
  <c r="J265" i="3"/>
  <c r="J261" i="3"/>
  <c r="K261" i="3"/>
  <c r="K255" i="3"/>
  <c r="J255" i="3"/>
  <c r="J253" i="3"/>
  <c r="K253" i="3"/>
  <c r="K251" i="3"/>
  <c r="J251" i="3"/>
  <c r="K245" i="3"/>
  <c r="J245" i="3"/>
  <c r="J241" i="3"/>
  <c r="K241" i="3"/>
  <c r="J235" i="3"/>
  <c r="K235" i="3"/>
  <c r="J231" i="3"/>
  <c r="K231" i="3"/>
  <c r="J227" i="3"/>
  <c r="K227" i="3"/>
  <c r="K214" i="3"/>
  <c r="J214" i="3"/>
  <c r="K211" i="3"/>
  <c r="J211" i="3"/>
  <c r="J209" i="3"/>
  <c r="K209" i="3"/>
  <c r="K207" i="3"/>
  <c r="J207" i="3"/>
  <c r="K203" i="3"/>
  <c r="J203" i="3"/>
  <c r="J201" i="3"/>
  <c r="K201" i="3"/>
  <c r="K189" i="3"/>
  <c r="J189" i="3"/>
  <c r="J187" i="3"/>
  <c r="K187" i="3"/>
  <c r="V545" i="4"/>
  <c r="U545" i="4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9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I299" i="11" l="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D5" i="8"/>
  <c r="L5" i="8" s="1"/>
  <c r="E5" i="8"/>
  <c r="M5" i="8" s="1"/>
  <c r="E137" i="9"/>
  <c r="G153" i="9"/>
  <c r="D137" i="9"/>
  <c r="G84" i="9"/>
  <c r="I89" i="11"/>
  <c r="T324" i="4"/>
  <c r="T326" i="4"/>
  <c r="T335" i="4"/>
  <c r="S373" i="4"/>
  <c r="T333" i="4"/>
  <c r="G298" i="5"/>
  <c r="V350" i="4"/>
  <c r="W350" i="4" s="1"/>
  <c r="X350" i="4" s="1"/>
  <c r="Y350" i="4" s="1"/>
  <c r="T310" i="4"/>
  <c r="S332" i="4"/>
  <c r="T373" i="4"/>
  <c r="E273" i="5"/>
  <c r="G331" i="5"/>
  <c r="G294" i="5"/>
  <c r="T332" i="4"/>
  <c r="T250" i="4"/>
  <c r="T340" i="4"/>
  <c r="V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S546" i="4"/>
  <c r="S833" i="4"/>
  <c r="S607" i="4"/>
  <c r="U607" i="4" s="1"/>
  <c r="U455" i="4"/>
  <c r="S447" i="4"/>
  <c r="S501" i="4"/>
  <c r="U501" i="4" s="1"/>
  <c r="S581" i="4"/>
  <c r="U581" i="4" s="1"/>
  <c r="S781" i="4"/>
  <c r="U781" i="4" s="1"/>
  <c r="E294" i="5"/>
  <c r="V322" i="4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J211" i="1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L546" i="11" s="1"/>
  <c r="N546" i="11" s="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L552" i="11" s="1"/>
  <c r="N552" i="11" s="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322" i="4"/>
  <c r="T329" i="4"/>
  <c r="T300" i="4"/>
  <c r="T292" i="4"/>
  <c r="AM405" i="4"/>
  <c r="AS405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S709" i="4"/>
  <c r="U709" i="4" s="1"/>
  <c r="V294" i="4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W757" i="4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V675" i="4" s="1"/>
  <c r="W675" i="4" s="1"/>
  <c r="T678" i="4"/>
  <c r="S813" i="4"/>
  <c r="U813" i="4" s="1"/>
  <c r="T542" i="4"/>
  <c r="T245" i="4"/>
  <c r="S220" i="4"/>
  <c r="T195" i="4"/>
  <c r="S197" i="4"/>
  <c r="AQ405" i="4"/>
  <c r="AW405" i="4" s="1"/>
  <c r="S306" i="4"/>
  <c r="U306" i="4" s="1"/>
  <c r="V290" i="4"/>
  <c r="V228" i="4"/>
  <c r="S221" i="4"/>
  <c r="S387" i="4"/>
  <c r="U387" i="4" s="1"/>
  <c r="I551" i="5"/>
  <c r="V583" i="4"/>
  <c r="W583" i="4" s="1"/>
  <c r="X583" i="4" s="1"/>
  <c r="V591" i="4"/>
  <c r="W591" i="4" s="1"/>
  <c r="I683" i="5"/>
  <c r="T775" i="4"/>
  <c r="V835" i="4"/>
  <c r="V709" i="4"/>
  <c r="W709" i="4" s="1"/>
  <c r="T750" i="4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U675" i="4"/>
  <c r="H721" i="3"/>
  <c r="H762" i="3"/>
  <c r="F778" i="3"/>
  <c r="H778" i="3"/>
  <c r="I786" i="3"/>
  <c r="V278" i="4"/>
  <c r="V797" i="4"/>
  <c r="T953" i="4"/>
  <c r="W912" i="4"/>
  <c r="V833" i="4"/>
  <c r="W732" i="4"/>
  <c r="X732" i="4" s="1"/>
  <c r="Y732" i="4" s="1"/>
  <c r="U549" i="4"/>
  <c r="V348" i="4"/>
  <c r="V612" i="4"/>
  <c r="T144" i="4"/>
  <c r="T684" i="4"/>
  <c r="V830" i="4"/>
  <c r="V884" i="4"/>
  <c r="W884" i="4" s="1"/>
  <c r="V776" i="4"/>
  <c r="W776" i="4" s="1"/>
  <c r="F12" i="5"/>
  <c r="I13" i="2" s="1"/>
  <c r="E12" i="5"/>
  <c r="H13" i="2" s="1"/>
  <c r="F117" i="2"/>
  <c r="O117" i="2" s="1"/>
  <c r="I116" i="3" s="1"/>
  <c r="E117" i="2"/>
  <c r="N117" i="2" s="1"/>
  <c r="F125" i="2"/>
  <c r="O125" i="2" s="1"/>
  <c r="I124" i="3" s="1"/>
  <c r="E125" i="2"/>
  <c r="N125" i="2" s="1"/>
  <c r="F133" i="2"/>
  <c r="O133" i="2" s="1"/>
  <c r="I132" i="3" s="1"/>
  <c r="E133" i="2"/>
  <c r="N133" i="2" s="1"/>
  <c r="F141" i="2"/>
  <c r="O141" i="2" s="1"/>
  <c r="I140" i="3" s="1"/>
  <c r="E141" i="2"/>
  <c r="N141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V306" i="4"/>
  <c r="T223" i="4"/>
  <c r="T297" i="4"/>
  <c r="S198" i="4"/>
  <c r="S195" i="4"/>
  <c r="I211" i="5"/>
  <c r="S187" i="4"/>
  <c r="S205" i="4"/>
  <c r="S213" i="4"/>
  <c r="U213" i="4" s="1"/>
  <c r="T273" i="4"/>
  <c r="T309" i="4"/>
  <c r="T282" i="4"/>
  <c r="G279" i="5"/>
  <c r="I195" i="5"/>
  <c r="E195" i="5"/>
  <c r="T237" i="4"/>
  <c r="E299" i="5"/>
  <c r="V467" i="4"/>
  <c r="W467" i="4" s="1"/>
  <c r="F464" i="5"/>
  <c r="W433" i="4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V266" i="4" s="1"/>
  <c r="R225" i="4"/>
  <c r="U225" i="4" s="1"/>
  <c r="T337" i="4"/>
  <c r="H798" i="3"/>
  <c r="V437" i="4"/>
  <c r="W437" i="4" s="1"/>
  <c r="X437" i="4" s="1"/>
  <c r="T487" i="4"/>
  <c r="S419" i="4"/>
  <c r="V413" i="4"/>
  <c r="V409" i="4"/>
  <c r="I437" i="5"/>
  <c r="E453" i="5"/>
  <c r="S356" i="4"/>
  <c r="U356" i="4" s="1"/>
  <c r="T356" i="4"/>
  <c r="V393" i="4"/>
  <c r="W393" i="4" s="1"/>
  <c r="X393" i="4" s="1"/>
  <c r="Y393" i="4" s="1"/>
  <c r="S423" i="4"/>
  <c r="S439" i="4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U833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S89" i="4"/>
  <c r="T119" i="4"/>
  <c r="S123" i="4"/>
  <c r="V128" i="4"/>
  <c r="W128" i="4" s="1"/>
  <c r="S147" i="4"/>
  <c r="S151" i="4"/>
  <c r="S155" i="4"/>
  <c r="T659" i="4"/>
  <c r="V677" i="4"/>
  <c r="W677" i="4" s="1"/>
  <c r="T681" i="4"/>
  <c r="W725" i="4"/>
  <c r="X725" i="4" s="1"/>
  <c r="T763" i="4"/>
  <c r="T771" i="4"/>
  <c r="T795" i="4"/>
  <c r="T799" i="4"/>
  <c r="T803" i="4"/>
  <c r="T807" i="4"/>
  <c r="T831" i="4"/>
  <c r="W835" i="4"/>
  <c r="X835" i="4" s="1"/>
  <c r="N963" i="4"/>
  <c r="R963" i="4" s="1"/>
  <c r="F790" i="3"/>
  <c r="F782" i="3"/>
  <c r="I561" i="5"/>
  <c r="G533" i="5"/>
  <c r="G525" i="5"/>
  <c r="G4" i="2"/>
  <c r="P4" i="2" s="1"/>
  <c r="I820" i="3"/>
  <c r="I745" i="5"/>
  <c r="E77" i="5"/>
  <c r="H78" i="2" s="1"/>
  <c r="E53" i="5"/>
  <c r="H54" i="2" s="1"/>
  <c r="T184" i="4"/>
  <c r="T113" i="4"/>
  <c r="P153" i="4"/>
  <c r="V596" i="4"/>
  <c r="W596" i="4" s="1"/>
  <c r="V602" i="4"/>
  <c r="W602" i="4" s="1"/>
  <c r="X602" i="4" s="1"/>
  <c r="S617" i="4"/>
  <c r="U617" i="4" s="1"/>
  <c r="T624" i="4"/>
  <c r="T628" i="4"/>
  <c r="V648" i="4"/>
  <c r="W648" i="4" s="1"/>
  <c r="X648" i="4" s="1"/>
  <c r="Z648" i="4" s="1"/>
  <c r="W654" i="4"/>
  <c r="V656" i="4"/>
  <c r="W656" i="4" s="1"/>
  <c r="T660" i="4"/>
  <c r="T664" i="4"/>
  <c r="V668" i="4"/>
  <c r="V692" i="4"/>
  <c r="V694" i="4"/>
  <c r="W694" i="4" s="1"/>
  <c r="T718" i="4"/>
  <c r="V718" i="4" s="1"/>
  <c r="W718" i="4" s="1"/>
  <c r="S737" i="4"/>
  <c r="V813" i="4"/>
  <c r="W813" i="4" s="1"/>
  <c r="T846" i="4"/>
  <c r="S857" i="4"/>
  <c r="S891" i="4"/>
  <c r="S913" i="4"/>
  <c r="V928" i="4"/>
  <c r="S951" i="4"/>
  <c r="S953" i="4"/>
  <c r="T960" i="4"/>
  <c r="V960" i="4" s="1"/>
  <c r="S961" i="4"/>
  <c r="I805" i="5"/>
  <c r="I762" i="3"/>
  <c r="F641" i="5"/>
  <c r="G747" i="5"/>
  <c r="F105" i="5"/>
  <c r="I106" i="2" s="1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V845" i="4"/>
  <c r="E160" i="2"/>
  <c r="N160" i="2" s="1"/>
  <c r="H159" i="3" s="1"/>
  <c r="V112" i="4"/>
  <c r="F49" i="5"/>
  <c r="I50" i="2" s="1"/>
  <c r="F81" i="5"/>
  <c r="I82" i="2" s="1"/>
  <c r="V124" i="4"/>
  <c r="W124" i="4" s="1"/>
  <c r="T74" i="4"/>
  <c r="E685" i="5"/>
  <c r="S608" i="4"/>
  <c r="T614" i="4"/>
  <c r="S632" i="4"/>
  <c r="U632" i="4" s="1"/>
  <c r="V704" i="4"/>
  <c r="W704" i="4" s="1"/>
  <c r="R722" i="4"/>
  <c r="U722" i="4" s="1"/>
  <c r="V770" i="4"/>
  <c r="T784" i="4"/>
  <c r="U850" i="4"/>
  <c r="U854" i="4"/>
  <c r="T635" i="4"/>
  <c r="U970" i="4"/>
  <c r="S893" i="4"/>
  <c r="G141" i="2"/>
  <c r="P141" i="2" s="1"/>
  <c r="G133" i="2"/>
  <c r="P133" i="2" s="1"/>
  <c r="G125" i="2"/>
  <c r="P125" i="2" s="1"/>
  <c r="G117" i="2"/>
  <c r="P117" i="2" s="1"/>
  <c r="S53" i="4"/>
  <c r="S844" i="4"/>
  <c r="S626" i="4"/>
  <c r="U626" i="4" s="1"/>
  <c r="V599" i="4"/>
  <c r="W599" i="4" s="1"/>
  <c r="X599" i="4" s="1"/>
  <c r="V647" i="4"/>
  <c r="W647" i="4" s="1"/>
  <c r="E146" i="5"/>
  <c r="H147" i="2" s="1"/>
  <c r="G555" i="5"/>
  <c r="G575" i="5"/>
  <c r="I709" i="5"/>
  <c r="T77" i="4"/>
  <c r="T174" i="4"/>
  <c r="S166" i="4"/>
  <c r="S676" i="4"/>
  <c r="F56" i="2"/>
  <c r="O56" i="2" s="1"/>
  <c r="T726" i="4"/>
  <c r="T870" i="4"/>
  <c r="E976" i="4"/>
  <c r="G897" i="4"/>
  <c r="E865" i="4"/>
  <c r="F934" i="4"/>
  <c r="U612" i="4"/>
  <c r="V116" i="4"/>
  <c r="U620" i="4"/>
  <c r="W620" i="4" s="1"/>
  <c r="E898" i="4"/>
  <c r="F866" i="4"/>
  <c r="E944" i="4"/>
  <c r="I49" i="5"/>
  <c r="G49" i="5"/>
  <c r="J50" i="2" s="1"/>
  <c r="G73" i="5"/>
  <c r="J74" i="2" s="1"/>
  <c r="E533" i="5"/>
  <c r="S660" i="4"/>
  <c r="U660" i="4" s="1"/>
  <c r="T728" i="4"/>
  <c r="V728" i="4" s="1"/>
  <c r="W728" i="4" s="1"/>
  <c r="X728" i="4" s="1"/>
  <c r="I713" i="5"/>
  <c r="S627" i="4"/>
  <c r="V958" i="4"/>
  <c r="T808" i="4"/>
  <c r="V808" i="4" s="1"/>
  <c r="W808" i="4" s="1"/>
  <c r="U631" i="4"/>
  <c r="S977" i="4"/>
  <c r="S678" i="4"/>
  <c r="S828" i="4"/>
  <c r="U828" i="4" s="1"/>
  <c r="V631" i="4"/>
  <c r="W631" i="4" s="1"/>
  <c r="X631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681" i="3"/>
  <c r="F681" i="3"/>
  <c r="I779" i="3"/>
  <c r="H820" i="3"/>
  <c r="F820" i="3"/>
  <c r="H827" i="3"/>
  <c r="S526" i="4"/>
  <c r="W413" i="4"/>
  <c r="X413" i="4" s="1"/>
  <c r="Y413" i="4" s="1"/>
  <c r="W960" i="4"/>
  <c r="W112" i="4"/>
  <c r="S571" i="4"/>
  <c r="W770" i="4"/>
  <c r="X770" i="4" s="1"/>
  <c r="T61" i="4"/>
  <c r="T826" i="4"/>
  <c r="S134" i="4"/>
  <c r="T984" i="4"/>
  <c r="S696" i="4"/>
  <c r="T986" i="4"/>
  <c r="W116" i="4"/>
  <c r="S592" i="4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I168" i="2" s="1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E20" i="2"/>
  <c r="N20" i="2" s="1"/>
  <c r="G20" i="2"/>
  <c r="P20" i="2" s="1"/>
  <c r="F20" i="2"/>
  <c r="O20" i="2" s="1"/>
  <c r="I19" i="3" s="1"/>
  <c r="F34" i="2"/>
  <c r="O34" i="2" s="1"/>
  <c r="I33" i="3" s="1"/>
  <c r="G34" i="2"/>
  <c r="P34" i="2" s="1"/>
  <c r="E34" i="2"/>
  <c r="N34" i="2" s="1"/>
  <c r="G40" i="2"/>
  <c r="P40" i="2" s="1"/>
  <c r="E40" i="2"/>
  <c r="N40" i="2" s="1"/>
  <c r="F40" i="2"/>
  <c r="O40" i="2" s="1"/>
  <c r="I39" i="3" s="1"/>
  <c r="G41" i="5"/>
  <c r="J42" i="2" s="1"/>
  <c r="G46" i="2"/>
  <c r="P46" i="2" s="1"/>
  <c r="E46" i="2"/>
  <c r="N46" i="2" s="1"/>
  <c r="F46" i="2"/>
  <c r="O46" i="2" s="1"/>
  <c r="I45" i="3" s="1"/>
  <c r="G57" i="5"/>
  <c r="J58" i="2" s="1"/>
  <c r="E57" i="5"/>
  <c r="H58" i="2" s="1"/>
  <c r="E89" i="5"/>
  <c r="H90" i="2" s="1"/>
  <c r="G89" i="5"/>
  <c r="J90" i="2" s="1"/>
  <c r="E115" i="2"/>
  <c r="N115" i="2" s="1"/>
  <c r="G115" i="2"/>
  <c r="P115" i="2" s="1"/>
  <c r="F115" i="2"/>
  <c r="O115" i="2" s="1"/>
  <c r="I114" i="3" s="1"/>
  <c r="E123" i="2"/>
  <c r="N123" i="2" s="1"/>
  <c r="F123" i="2"/>
  <c r="O123" i="2" s="1"/>
  <c r="I122" i="3" s="1"/>
  <c r="G123" i="2"/>
  <c r="P123" i="2" s="1"/>
  <c r="E131" i="2"/>
  <c r="N131" i="2" s="1"/>
  <c r="G131" i="2"/>
  <c r="P131" i="2" s="1"/>
  <c r="F131" i="2"/>
  <c r="O131" i="2" s="1"/>
  <c r="I130" i="3" s="1"/>
  <c r="E139" i="2"/>
  <c r="N139" i="2" s="1"/>
  <c r="F139" i="2"/>
  <c r="O139" i="2" s="1"/>
  <c r="I138" i="3" s="1"/>
  <c r="G139" i="2"/>
  <c r="P139" i="2" s="1"/>
  <c r="E157" i="2"/>
  <c r="N157" i="2" s="1"/>
  <c r="F157" i="2"/>
  <c r="O157" i="2" s="1"/>
  <c r="I156" i="3" s="1"/>
  <c r="G157" i="2"/>
  <c r="P157" i="2" s="1"/>
  <c r="G167" i="5"/>
  <c r="J168" i="2" s="1"/>
  <c r="G174" i="2"/>
  <c r="P174" i="2" s="1"/>
  <c r="E174" i="2"/>
  <c r="N174" i="2" s="1"/>
  <c r="F174" i="2"/>
  <c r="O174" i="2" s="1"/>
  <c r="I173" i="3" s="1"/>
  <c r="F505" i="5"/>
  <c r="G505" i="5"/>
  <c r="E513" i="5"/>
  <c r="G513" i="5"/>
  <c r="F513" i="5"/>
  <c r="E527" i="5"/>
  <c r="E551" i="5"/>
  <c r="F593" i="5"/>
  <c r="E593" i="5"/>
  <c r="G5" i="2"/>
  <c r="P5" i="2" s="1"/>
  <c r="E5" i="2"/>
  <c r="N5" i="2" s="1"/>
  <c r="F5" i="2"/>
  <c r="O5" i="2" s="1"/>
  <c r="I4" i="3" s="1"/>
  <c r="E119" i="2"/>
  <c r="N119" i="2" s="1"/>
  <c r="F119" i="2"/>
  <c r="O119" i="2" s="1"/>
  <c r="I118" i="3" s="1"/>
  <c r="G119" i="2"/>
  <c r="P119" i="2" s="1"/>
  <c r="F676" i="5"/>
  <c r="F692" i="5"/>
  <c r="F720" i="5"/>
  <c r="I761" i="5"/>
  <c r="E111" i="2"/>
  <c r="N111" i="2" s="1"/>
  <c r="G111" i="2"/>
  <c r="P111" i="2" s="1"/>
  <c r="F111" i="2"/>
  <c r="O111" i="2" s="1"/>
  <c r="I110" i="3" s="1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W40" i="4" s="1"/>
  <c r="U562" i="4"/>
  <c r="R673" i="4"/>
  <c r="S673" i="4"/>
  <c r="U695" i="4"/>
  <c r="F816" i="4"/>
  <c r="P816" i="4"/>
  <c r="P860" i="4"/>
  <c r="F860" i="4"/>
  <c r="R862" i="4"/>
  <c r="S862" i="4"/>
  <c r="P863" i="4"/>
  <c r="D863" i="4"/>
  <c r="Q867" i="4"/>
  <c r="P867" i="4"/>
  <c r="D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S885" i="4" s="1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S947" i="4" s="1"/>
  <c r="U947" i="4" s="1"/>
  <c r="F956" i="4"/>
  <c r="N956" i="4"/>
  <c r="R956" i="4" s="1"/>
  <c r="N964" i="4"/>
  <c r="R964" i="4" s="1"/>
  <c r="F964" i="4"/>
  <c r="N966" i="4"/>
  <c r="R966" i="4" s="1"/>
  <c r="D966" i="4"/>
  <c r="Q966" i="4"/>
  <c r="T966" i="4" s="1"/>
  <c r="P966" i="4"/>
  <c r="S966" i="4" s="1"/>
  <c r="N973" i="4"/>
  <c r="R973" i="4" s="1"/>
  <c r="D973" i="4"/>
  <c r="Q973" i="4"/>
  <c r="T973" i="4" s="1"/>
  <c r="Q974" i="4"/>
  <c r="D974" i="4"/>
  <c r="E37" i="2"/>
  <c r="N37" i="2" s="1"/>
  <c r="F37" i="2"/>
  <c r="O37" i="2" s="1"/>
  <c r="I36" i="3" s="1"/>
  <c r="G37" i="2"/>
  <c r="P37" i="2" s="1"/>
  <c r="F25" i="2"/>
  <c r="O25" i="2" s="1"/>
  <c r="I24" i="3" s="1"/>
  <c r="G25" i="2"/>
  <c r="P25" i="2" s="1"/>
  <c r="E25" i="2"/>
  <c r="N25" i="2" s="1"/>
  <c r="R682" i="4"/>
  <c r="S682" i="4"/>
  <c r="U543" i="4"/>
  <c r="R878" i="4"/>
  <c r="S878" i="4"/>
  <c r="U878" i="4" s="1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V479" i="4"/>
  <c r="W479" i="4" s="1"/>
  <c r="X479" i="4" s="1"/>
  <c r="Y479" i="4" s="1"/>
  <c r="AD479" i="4" s="1"/>
  <c r="T502" i="4"/>
  <c r="S508" i="4"/>
  <c r="T546" i="4"/>
  <c r="G348" i="5"/>
  <c r="T375" i="4"/>
  <c r="T377" i="4"/>
  <c r="T253" i="4"/>
  <c r="T371" i="4"/>
  <c r="S377" i="4"/>
  <c r="U377" i="4" s="1"/>
  <c r="S329" i="4"/>
  <c r="T220" i="4"/>
  <c r="T260" i="4"/>
  <c r="V260" i="4" s="1"/>
  <c r="W260" i="4" s="1"/>
  <c r="X260" i="4" s="1"/>
  <c r="T190" i="4"/>
  <c r="V190" i="4" s="1"/>
  <c r="W190" i="4" s="1"/>
  <c r="X190" i="4" s="1"/>
  <c r="S192" i="4"/>
  <c r="S199" i="4"/>
  <c r="E199" i="5"/>
  <c r="T187" i="4"/>
  <c r="T205" i="4"/>
  <c r="T213" i="4"/>
  <c r="S208" i="4"/>
  <c r="U208" i="4" s="1"/>
  <c r="T286" i="4"/>
  <c r="T222" i="4"/>
  <c r="V334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V236" i="4" s="1"/>
  <c r="W236" i="4" s="1"/>
  <c r="S250" i="4"/>
  <c r="U250" i="4" s="1"/>
  <c r="F750" i="3"/>
  <c r="S326" i="4"/>
  <c r="U326" i="4" s="1"/>
  <c r="T368" i="4"/>
  <c r="T497" i="4"/>
  <c r="S378" i="4"/>
  <c r="E357" i="5"/>
  <c r="E489" i="5"/>
  <c r="S473" i="4"/>
  <c r="U473" i="4" s="1"/>
  <c r="S499" i="4"/>
  <c r="V513" i="4"/>
  <c r="W513" i="4" s="1"/>
  <c r="X513" i="4" s="1"/>
  <c r="V565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Y648" i="4"/>
  <c r="AB648" i="4" s="1"/>
  <c r="E833" i="5"/>
  <c r="E804" i="5"/>
  <c r="G824" i="5"/>
  <c r="G746" i="5"/>
  <c r="W765" i="4"/>
  <c r="W773" i="4"/>
  <c r="W789" i="4"/>
  <c r="W805" i="4"/>
  <c r="W837" i="4"/>
  <c r="W769" i="4"/>
  <c r="T557" i="4"/>
  <c r="S619" i="4"/>
  <c r="I16" i="5"/>
  <c r="E46" i="5"/>
  <c r="H47" i="2" s="1"/>
  <c r="E182" i="5"/>
  <c r="H183" i="2" s="1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W661" i="4"/>
  <c r="V727" i="4"/>
  <c r="W727" i="4" s="1"/>
  <c r="X727" i="4" s="1"/>
  <c r="W797" i="4"/>
  <c r="X797" i="4" s="1"/>
  <c r="S931" i="4"/>
  <c r="S963" i="4"/>
  <c r="S973" i="4"/>
  <c r="E807" i="5"/>
  <c r="E803" i="5"/>
  <c r="G779" i="5"/>
  <c r="G763" i="5"/>
  <c r="I755" i="5"/>
  <c r="G593" i="5"/>
  <c r="E541" i="5"/>
  <c r="I505" i="5"/>
  <c r="E4" i="2"/>
  <c r="N4" i="2" s="1"/>
  <c r="E745" i="5"/>
  <c r="V5" i="4"/>
  <c r="W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I536" i="3"/>
  <c r="T4" i="4"/>
  <c r="S6" i="4"/>
  <c r="S15" i="4"/>
  <c r="T15" i="4"/>
  <c r="T19" i="4"/>
  <c r="S26" i="4"/>
  <c r="T26" i="4"/>
  <c r="T27" i="4"/>
  <c r="S31" i="4"/>
  <c r="T31" i="4"/>
  <c r="S41" i="4"/>
  <c r="S56" i="4"/>
  <c r="S57" i="4"/>
  <c r="T57" i="4"/>
  <c r="T62" i="4"/>
  <c r="T67" i="4"/>
  <c r="S79" i="4"/>
  <c r="S107" i="4"/>
  <c r="S109" i="4"/>
  <c r="S113" i="4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S575" i="4"/>
  <c r="U575" i="4" s="1"/>
  <c r="T587" i="4"/>
  <c r="T616" i="4"/>
  <c r="V617" i="4"/>
  <c r="W617" i="4" s="1"/>
  <c r="X617" i="4" s="1"/>
  <c r="T619" i="4"/>
  <c r="V644" i="4"/>
  <c r="W644" i="4" s="1"/>
  <c r="T653" i="4"/>
  <c r="S657" i="4"/>
  <c r="T657" i="4"/>
  <c r="T663" i="4"/>
  <c r="V663" i="4" s="1"/>
  <c r="T669" i="4"/>
  <c r="T685" i="4"/>
  <c r="S691" i="4"/>
  <c r="U691" i="4" s="1"/>
  <c r="S697" i="4"/>
  <c r="V697" i="4" s="1"/>
  <c r="T699" i="4"/>
  <c r="T717" i="4"/>
  <c r="N863" i="4"/>
  <c r="R863" i="4" s="1"/>
  <c r="Q864" i="4"/>
  <c r="S873" i="4"/>
  <c r="Q889" i="4"/>
  <c r="T889" i="4" s="1"/>
  <c r="V910" i="4"/>
  <c r="W910" i="4" s="1"/>
  <c r="V938" i="4"/>
  <c r="W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T84" i="4"/>
  <c r="I105" i="5"/>
  <c r="I89" i="5"/>
  <c r="I57" i="5"/>
  <c r="E27" i="5"/>
  <c r="H28" i="2" s="1"/>
  <c r="S922" i="4"/>
  <c r="T922" i="4"/>
  <c r="T82" i="4"/>
  <c r="S18" i="4"/>
  <c r="T18" i="4"/>
  <c r="T861" i="4"/>
  <c r="W845" i="4"/>
  <c r="I511" i="3"/>
  <c r="F160" i="2"/>
  <c r="O160" i="2" s="1"/>
  <c r="S118" i="4"/>
  <c r="S164" i="4"/>
  <c r="T592" i="4"/>
  <c r="V592" i="4" s="1"/>
  <c r="W592" i="4" s="1"/>
  <c r="V634" i="4"/>
  <c r="S812" i="4"/>
  <c r="V854" i="4"/>
  <c r="W854" i="4" s="1"/>
  <c r="S663" i="4"/>
  <c r="N940" i="4"/>
  <c r="S635" i="4"/>
  <c r="V635" i="4" s="1"/>
  <c r="N942" i="4"/>
  <c r="V970" i="4"/>
  <c r="W970" i="4" s="1"/>
  <c r="S557" i="4"/>
  <c r="S861" i="4"/>
  <c r="S120" i="4"/>
  <c r="S888" i="4"/>
  <c r="S154" i="4"/>
  <c r="V886" i="4"/>
  <c r="W886" i="4" s="1"/>
  <c r="I145" i="5"/>
  <c r="F575" i="5"/>
  <c r="N974" i="4"/>
  <c r="T164" i="4"/>
  <c r="T134" i="4"/>
  <c r="T118" i="4"/>
  <c r="T696" i="4"/>
  <c r="T672" i="4"/>
  <c r="I827" i="3"/>
  <c r="T168" i="4"/>
  <c r="S61" i="4"/>
  <c r="T820" i="4"/>
  <c r="U830" i="4"/>
  <c r="R870" i="4"/>
  <c r="R902" i="4"/>
  <c r="U902" i="4" s="1"/>
  <c r="S879" i="4"/>
  <c r="T996" i="4"/>
  <c r="V613" i="4"/>
  <c r="W613" i="4" s="1"/>
  <c r="X613" i="4" s="1"/>
  <c r="Y613" i="4" s="1"/>
  <c r="S784" i="4"/>
  <c r="S653" i="4"/>
  <c r="U653" i="4" s="1"/>
  <c r="S741" i="4"/>
  <c r="F950" i="4"/>
  <c r="E988" i="4"/>
  <c r="F988" i="4"/>
  <c r="D897" i="4"/>
  <c r="D865" i="4"/>
  <c r="E915" i="4"/>
  <c r="S174" i="4"/>
  <c r="F898" i="4"/>
  <c r="E866" i="4"/>
  <c r="D868" i="4"/>
  <c r="D864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F16" i="2"/>
  <c r="O16" i="2" s="1"/>
  <c r="I15" i="3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H150" i="2" s="1"/>
  <c r="I149" i="5"/>
  <c r="F156" i="5"/>
  <c r="I157" i="2" s="1"/>
  <c r="E167" i="5"/>
  <c r="H168" i="2" s="1"/>
  <c r="E171" i="5"/>
  <c r="H172" i="2" s="1"/>
  <c r="F508" i="5"/>
  <c r="I513" i="5"/>
  <c r="E531" i="5"/>
  <c r="G541" i="5"/>
  <c r="E573" i="5"/>
  <c r="F577" i="5"/>
  <c r="G577" i="5"/>
  <c r="G579" i="5"/>
  <c r="F596" i="5"/>
  <c r="E135" i="2"/>
  <c r="N135" i="2" s="1"/>
  <c r="F135" i="2"/>
  <c r="O135" i="2" s="1"/>
  <c r="I134" i="3" s="1"/>
  <c r="G135" i="2"/>
  <c r="P135" i="2" s="1"/>
  <c r="E127" i="2"/>
  <c r="N127" i="2" s="1"/>
  <c r="G127" i="2"/>
  <c r="P127" i="2" s="1"/>
  <c r="F127" i="2"/>
  <c r="O127" i="2" s="1"/>
  <c r="I126" i="3" s="1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V162" i="4" s="1"/>
  <c r="S178" i="4"/>
  <c r="V178" i="4" s="1"/>
  <c r="U529" i="4"/>
  <c r="V529" i="4"/>
  <c r="T539" i="4"/>
  <c r="S561" i="4"/>
  <c r="U561" i="4" s="1"/>
  <c r="T562" i="4"/>
  <c r="V562" i="4" s="1"/>
  <c r="W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V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E851" i="4"/>
  <c r="P855" i="4"/>
  <c r="E855" i="4"/>
  <c r="Q856" i="4"/>
  <c r="P856" i="4"/>
  <c r="N856" i="4"/>
  <c r="R856" i="4" s="1"/>
  <c r="E856" i="4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66" i="4" s="1"/>
  <c r="E867" i="4"/>
  <c r="G867" i="4"/>
  <c r="T887" i="4"/>
  <c r="Q892" i="4"/>
  <c r="N892" i="4"/>
  <c r="R892" i="4" s="1"/>
  <c r="P892" i="4"/>
  <c r="S892" i="4" s="1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S918" i="4" s="1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T923" i="4" s="1"/>
  <c r="N923" i="4"/>
  <c r="R923" i="4" s="1"/>
  <c r="E923" i="4"/>
  <c r="N926" i="4"/>
  <c r="R926" i="4" s="1"/>
  <c r="Q926" i="4"/>
  <c r="T926" i="4" s="1"/>
  <c r="P926" i="4"/>
  <c r="S926" i="4" s="1"/>
  <c r="D926" i="4"/>
  <c r="F926" i="4"/>
  <c r="F932" i="4"/>
  <c r="P932" i="4"/>
  <c r="S932" i="4" s="1"/>
  <c r="U932" i="4" s="1"/>
  <c r="Q950" i="4"/>
  <c r="P950" i="4"/>
  <c r="S950" i="4" s="1"/>
  <c r="N950" i="4"/>
  <c r="R950" i="4" s="1"/>
  <c r="P955" i="4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S988" i="4" s="1"/>
  <c r="Q988" i="4"/>
  <c r="T988" i="4" s="1"/>
  <c r="Q1000" i="4"/>
  <c r="F1000" i="4"/>
  <c r="P1001" i="4"/>
  <c r="S1001" i="4" s="1"/>
  <c r="F1001" i="4"/>
  <c r="Q1001" i="4"/>
  <c r="T1001" i="4" s="1"/>
  <c r="T682" i="4"/>
  <c r="S670" i="4"/>
  <c r="T543" i="4"/>
  <c r="V543" i="4" s="1"/>
  <c r="W543" i="4" s="1"/>
  <c r="X543" i="4" s="1"/>
  <c r="Y543" i="4" s="1"/>
  <c r="E143" i="2"/>
  <c r="N143" i="2" s="1"/>
  <c r="G143" i="2"/>
  <c r="P143" i="2" s="1"/>
  <c r="F143" i="2"/>
  <c r="O143" i="2" s="1"/>
  <c r="I142" i="3" s="1"/>
  <c r="N864" i="4"/>
  <c r="R864" i="4" s="1"/>
  <c r="S736" i="4"/>
  <c r="U736" i="4" s="1"/>
  <c r="S74" i="4"/>
  <c r="S563" i="4"/>
  <c r="S566" i="4"/>
  <c r="T736" i="4"/>
  <c r="T828" i="4"/>
  <c r="V828" i="4" s="1"/>
  <c r="W828" i="4" s="1"/>
  <c r="S152" i="4"/>
  <c r="U152" i="4" s="1"/>
  <c r="S749" i="4"/>
  <c r="U869" i="4"/>
  <c r="V869" i="4"/>
  <c r="W869" i="4" s="1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I402" i="3"/>
  <c r="T536" i="4"/>
  <c r="I206" i="3"/>
  <c r="I294" i="3"/>
  <c r="I306" i="3"/>
  <c r="I334" i="3"/>
  <c r="I338" i="3"/>
  <c r="W228" i="4"/>
  <c r="X228" i="4" s="1"/>
  <c r="Y228" i="4" s="1"/>
  <c r="I614" i="3"/>
  <c r="E51" i="2"/>
  <c r="N51" i="2" s="1"/>
  <c r="F51" i="2"/>
  <c r="O51" i="2" s="1"/>
  <c r="I50" i="3" s="1"/>
  <c r="G51" i="2"/>
  <c r="P51" i="2" s="1"/>
  <c r="I520" i="3"/>
  <c r="I320" i="3"/>
  <c r="I328" i="3"/>
  <c r="I340" i="3"/>
  <c r="I352" i="3"/>
  <c r="I360" i="3"/>
  <c r="I372" i="3"/>
  <c r="I211" i="3"/>
  <c r="I269" i="3"/>
  <c r="I195" i="3"/>
  <c r="I255" i="3"/>
  <c r="I271" i="3"/>
  <c r="I273" i="3"/>
  <c r="I279" i="3"/>
  <c r="I295" i="3"/>
  <c r="I393" i="3"/>
  <c r="I399" i="3"/>
  <c r="I475" i="3"/>
  <c r="I378" i="3"/>
  <c r="I382" i="3"/>
  <c r="I394" i="3"/>
  <c r="I398" i="3"/>
  <c r="I410" i="3"/>
  <c r="I418" i="3"/>
  <c r="I442" i="3"/>
  <c r="I446" i="3"/>
  <c r="I454" i="3"/>
  <c r="I462" i="3"/>
  <c r="I474" i="3"/>
  <c r="I478" i="3"/>
  <c r="I482" i="3"/>
  <c r="T526" i="4"/>
  <c r="V526" i="4" s="1"/>
  <c r="S550" i="4"/>
  <c r="T458" i="4"/>
  <c r="T490" i="4"/>
  <c r="S490" i="4"/>
  <c r="U490" i="4" s="1"/>
  <c r="T434" i="4"/>
  <c r="I324" i="3"/>
  <c r="V344" i="4"/>
  <c r="W344" i="4" s="1"/>
  <c r="T231" i="4"/>
  <c r="V255" i="4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I341" i="3"/>
  <c r="I298" i="3"/>
  <c r="I318" i="3"/>
  <c r="I262" i="3"/>
  <c r="I346" i="3"/>
  <c r="I350" i="3"/>
  <c r="I222" i="3"/>
  <c r="I358" i="3"/>
  <c r="I373" i="3"/>
  <c r="I381" i="3"/>
  <c r="I465" i="3"/>
  <c r="I655" i="3"/>
  <c r="I630" i="3"/>
  <c r="F47" i="2"/>
  <c r="O47" i="2" s="1"/>
  <c r="I46" i="3" s="1"/>
  <c r="G47" i="2"/>
  <c r="P47" i="2" s="1"/>
  <c r="E47" i="2"/>
  <c r="N47" i="2" s="1"/>
  <c r="I492" i="3"/>
  <c r="I526" i="3"/>
  <c r="I504" i="3"/>
  <c r="U409" i="4"/>
  <c r="I357" i="3"/>
  <c r="E381" i="5"/>
  <c r="E389" i="5"/>
  <c r="E405" i="5"/>
  <c r="E413" i="5"/>
  <c r="E421" i="5"/>
  <c r="I437" i="3"/>
  <c r="E485" i="5"/>
  <c r="I501" i="3"/>
  <c r="S379" i="4"/>
  <c r="U379" i="4" s="1"/>
  <c r="T387" i="4"/>
  <c r="V387" i="4" s="1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643" i="3"/>
  <c r="I651" i="3"/>
  <c r="I585" i="3"/>
  <c r="I749" i="3"/>
  <c r="I765" i="3"/>
  <c r="I781" i="3"/>
  <c r="I797" i="3"/>
  <c r="I832" i="3"/>
  <c r="I841" i="3"/>
  <c r="I759" i="3"/>
  <c r="I775" i="3"/>
  <c r="I791" i="3"/>
  <c r="W793" i="4"/>
  <c r="W833" i="4"/>
  <c r="I581" i="5"/>
  <c r="E581" i="5"/>
  <c r="G581" i="5"/>
  <c r="I669" i="5"/>
  <c r="G669" i="5"/>
  <c r="E669" i="5"/>
  <c r="I830" i="5"/>
  <c r="F830" i="5"/>
  <c r="G830" i="5"/>
  <c r="G6" i="2"/>
  <c r="P6" i="2" s="1"/>
  <c r="E6" i="2"/>
  <c r="N6" i="2" s="1"/>
  <c r="F6" i="2"/>
  <c r="O6" i="2" s="1"/>
  <c r="I5" i="3" s="1"/>
  <c r="G7" i="2"/>
  <c r="P7" i="2" s="1"/>
  <c r="F7" i="2"/>
  <c r="O7" i="2" s="1"/>
  <c r="I6" i="3" s="1"/>
  <c r="E7" i="2"/>
  <c r="N7" i="2" s="1"/>
  <c r="E10" i="5"/>
  <c r="H11" i="2" s="1"/>
  <c r="F10" i="5"/>
  <c r="I11" i="2" s="1"/>
  <c r="G10" i="5"/>
  <c r="J11" i="2" s="1"/>
  <c r="E17" i="2"/>
  <c r="N17" i="2" s="1"/>
  <c r="F17" i="2"/>
  <c r="O17" i="2" s="1"/>
  <c r="I16" i="3" s="1"/>
  <c r="G17" i="2"/>
  <c r="P17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I22" i="3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I42" i="3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I62" i="3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I66" i="3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I78" i="3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I82" i="3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I94" i="3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I98" i="3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E169" i="2"/>
  <c r="N169" i="2" s="1"/>
  <c r="F169" i="2"/>
  <c r="O169" i="2" s="1"/>
  <c r="I168" i="3" s="1"/>
  <c r="G169" i="2"/>
  <c r="P169" i="2" s="1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G185" i="2"/>
  <c r="P185" i="2" s="1"/>
  <c r="E185" i="2"/>
  <c r="N185" i="2" s="1"/>
  <c r="F185" i="2"/>
  <c r="O185" i="2" s="1"/>
  <c r="I184" i="3" s="1"/>
  <c r="G185" i="5"/>
  <c r="J186" i="2" s="1"/>
  <c r="I185" i="5"/>
  <c r="E185" i="5"/>
  <c r="H186" i="2" s="1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I648" i="3"/>
  <c r="I649" i="3"/>
  <c r="E653" i="5"/>
  <c r="I653" i="5"/>
  <c r="G653" i="5"/>
  <c r="I660" i="5"/>
  <c r="F660" i="5"/>
  <c r="I662" i="3"/>
  <c r="F669" i="5"/>
  <c r="I671" i="3"/>
  <c r="I674" i="3"/>
  <c r="F674" i="5"/>
  <c r="G674" i="5"/>
  <c r="I676" i="3"/>
  <c r="I679" i="3"/>
  <c r="I680" i="5"/>
  <c r="F680" i="5"/>
  <c r="F682" i="5"/>
  <c r="E682" i="5"/>
  <c r="I682" i="5"/>
  <c r="I683" i="3"/>
  <c r="F684" i="5"/>
  <c r="E684" i="5"/>
  <c r="I684" i="5"/>
  <c r="I686" i="5"/>
  <c r="F686" i="5"/>
  <c r="I688" i="3"/>
  <c r="I691" i="3"/>
  <c r="I694" i="3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U19" i="4"/>
  <c r="T29" i="4"/>
  <c r="T33" i="4"/>
  <c r="T35" i="4"/>
  <c r="U44" i="4"/>
  <c r="V44" i="4"/>
  <c r="W44" i="4" s="1"/>
  <c r="X5" i="4"/>
  <c r="Y5" i="4"/>
  <c r="X972" i="4"/>
  <c r="Y972" i="4"/>
  <c r="Y854" i="4"/>
  <c r="X854" i="4"/>
  <c r="X884" i="4"/>
  <c r="Y884" i="4"/>
  <c r="X970" i="4"/>
  <c r="Y970" i="4"/>
  <c r="I280" i="3"/>
  <c r="W409" i="4"/>
  <c r="I370" i="3"/>
  <c r="I453" i="3"/>
  <c r="I469" i="3"/>
  <c r="I481" i="3"/>
  <c r="I485" i="3"/>
  <c r="I489" i="3"/>
  <c r="I497" i="3"/>
  <c r="T426" i="4"/>
  <c r="T439" i="4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59" i="3"/>
  <c r="I613" i="3"/>
  <c r="I597" i="3"/>
  <c r="I642" i="3"/>
  <c r="I621" i="3"/>
  <c r="I606" i="3"/>
  <c r="I646" i="3"/>
  <c r="I654" i="3"/>
  <c r="I666" i="3"/>
  <c r="I731" i="3"/>
  <c r="S622" i="4"/>
  <c r="W692" i="4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F9" i="2"/>
  <c r="O9" i="2" s="1"/>
  <c r="I8" i="3" s="1"/>
  <c r="G9" i="2"/>
  <c r="P9" i="2" s="1"/>
  <c r="E9" i="2"/>
  <c r="N9" i="2" s="1"/>
  <c r="I10" i="5"/>
  <c r="E12" i="2"/>
  <c r="N12" i="2" s="1"/>
  <c r="F12" i="2"/>
  <c r="O12" i="2" s="1"/>
  <c r="I11" i="3" s="1"/>
  <c r="G12" i="2"/>
  <c r="P12" i="2" s="1"/>
  <c r="E13" i="2"/>
  <c r="N13" i="2" s="1"/>
  <c r="F13" i="2"/>
  <c r="O13" i="2" s="1"/>
  <c r="I12" i="3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I26" i="3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I38" i="3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I54" i="3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I58" i="3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I90" i="3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I109" i="3" s="1"/>
  <c r="G110" i="2"/>
  <c r="P110" i="2" s="1"/>
  <c r="G112" i="2"/>
  <c r="P112" i="2" s="1"/>
  <c r="E112" i="2"/>
  <c r="N112" i="2" s="1"/>
  <c r="F112" i="2"/>
  <c r="O112" i="2" s="1"/>
  <c r="I111" i="3" s="1"/>
  <c r="E114" i="2"/>
  <c r="N114" i="2" s="1"/>
  <c r="F114" i="2"/>
  <c r="O114" i="2" s="1"/>
  <c r="I113" i="3" s="1"/>
  <c r="G114" i="2"/>
  <c r="P114" i="2" s="1"/>
  <c r="G116" i="2"/>
  <c r="P116" i="2" s="1"/>
  <c r="E116" i="2"/>
  <c r="N116" i="2" s="1"/>
  <c r="F116" i="2"/>
  <c r="O116" i="2" s="1"/>
  <c r="I115" i="3" s="1"/>
  <c r="E118" i="2"/>
  <c r="N118" i="2" s="1"/>
  <c r="F118" i="2"/>
  <c r="O118" i="2" s="1"/>
  <c r="I117" i="3" s="1"/>
  <c r="G118" i="2"/>
  <c r="P118" i="2" s="1"/>
  <c r="G120" i="2"/>
  <c r="P120" i="2" s="1"/>
  <c r="E120" i="2"/>
  <c r="N120" i="2" s="1"/>
  <c r="F120" i="2"/>
  <c r="O120" i="2" s="1"/>
  <c r="I119" i="3" s="1"/>
  <c r="E122" i="2"/>
  <c r="N122" i="2" s="1"/>
  <c r="F122" i="2"/>
  <c r="O122" i="2" s="1"/>
  <c r="I121" i="3" s="1"/>
  <c r="G122" i="2"/>
  <c r="P122" i="2" s="1"/>
  <c r="G124" i="2"/>
  <c r="P124" i="2" s="1"/>
  <c r="E124" i="2"/>
  <c r="N124" i="2" s="1"/>
  <c r="F124" i="2"/>
  <c r="O124" i="2" s="1"/>
  <c r="I123" i="3" s="1"/>
  <c r="E126" i="2"/>
  <c r="N126" i="2" s="1"/>
  <c r="F126" i="2"/>
  <c r="O126" i="2" s="1"/>
  <c r="I125" i="3" s="1"/>
  <c r="G126" i="2"/>
  <c r="P126" i="2" s="1"/>
  <c r="G128" i="2"/>
  <c r="P128" i="2" s="1"/>
  <c r="E128" i="2"/>
  <c r="N128" i="2" s="1"/>
  <c r="F128" i="2"/>
  <c r="O128" i="2" s="1"/>
  <c r="I127" i="3" s="1"/>
  <c r="E130" i="2"/>
  <c r="N130" i="2" s="1"/>
  <c r="F130" i="2"/>
  <c r="O130" i="2" s="1"/>
  <c r="I129" i="3" s="1"/>
  <c r="G130" i="2"/>
  <c r="P130" i="2" s="1"/>
  <c r="G132" i="2"/>
  <c r="P132" i="2" s="1"/>
  <c r="E132" i="2"/>
  <c r="N132" i="2" s="1"/>
  <c r="F132" i="2"/>
  <c r="O132" i="2" s="1"/>
  <c r="I131" i="3" s="1"/>
  <c r="E134" i="2"/>
  <c r="N134" i="2" s="1"/>
  <c r="F134" i="2"/>
  <c r="O134" i="2" s="1"/>
  <c r="I133" i="3" s="1"/>
  <c r="G134" i="2"/>
  <c r="P134" i="2" s="1"/>
  <c r="G136" i="2"/>
  <c r="P136" i="2" s="1"/>
  <c r="E136" i="2"/>
  <c r="N136" i="2" s="1"/>
  <c r="F136" i="2"/>
  <c r="O136" i="2" s="1"/>
  <c r="I135" i="3" s="1"/>
  <c r="E138" i="2"/>
  <c r="N138" i="2" s="1"/>
  <c r="F138" i="2"/>
  <c r="O138" i="2" s="1"/>
  <c r="I137" i="3" s="1"/>
  <c r="G138" i="2"/>
  <c r="P138" i="2" s="1"/>
  <c r="G140" i="2"/>
  <c r="P140" i="2" s="1"/>
  <c r="E140" i="2"/>
  <c r="N140" i="2" s="1"/>
  <c r="F140" i="2"/>
  <c r="O140" i="2" s="1"/>
  <c r="I139" i="3" s="1"/>
  <c r="E142" i="2"/>
  <c r="N142" i="2" s="1"/>
  <c r="F142" i="2"/>
  <c r="O142" i="2" s="1"/>
  <c r="I141" i="3" s="1"/>
  <c r="G142" i="2"/>
  <c r="P142" i="2" s="1"/>
  <c r="G144" i="2"/>
  <c r="P144" i="2" s="1"/>
  <c r="E144" i="2"/>
  <c r="N144" i="2" s="1"/>
  <c r="F144" i="2"/>
  <c r="O144" i="2" s="1"/>
  <c r="I143" i="3" s="1"/>
  <c r="F145" i="2"/>
  <c r="O145" i="2" s="1"/>
  <c r="I144" i="3" s="1"/>
  <c r="G145" i="2"/>
  <c r="P145" i="2" s="1"/>
  <c r="E145" i="2"/>
  <c r="N145" i="2" s="1"/>
  <c r="E147" i="2"/>
  <c r="N147" i="2" s="1"/>
  <c r="G147" i="2"/>
  <c r="P147" i="2" s="1"/>
  <c r="F147" i="2"/>
  <c r="O147" i="2" s="1"/>
  <c r="I146" i="3" s="1"/>
  <c r="G147" i="5"/>
  <c r="J148" i="2" s="1"/>
  <c r="E147" i="5"/>
  <c r="H148" i="2" s="1"/>
  <c r="I147" i="5"/>
  <c r="E150" i="5"/>
  <c r="H151" i="2" s="1"/>
  <c r="I150" i="5"/>
  <c r="F150" i="5"/>
  <c r="I151" i="2" s="1"/>
  <c r="F153" i="2"/>
  <c r="O153" i="2" s="1"/>
  <c r="I152" i="3" s="1"/>
  <c r="E153" i="2"/>
  <c r="N153" i="2" s="1"/>
  <c r="G153" i="2"/>
  <c r="P153" i="2" s="1"/>
  <c r="F155" i="2"/>
  <c r="O155" i="2" s="1"/>
  <c r="I154" i="3" s="1"/>
  <c r="G155" i="2"/>
  <c r="P155" i="2" s="1"/>
  <c r="E155" i="2"/>
  <c r="N155" i="2" s="1"/>
  <c r="F158" i="5"/>
  <c r="I159" i="2" s="1"/>
  <c r="E158" i="5"/>
  <c r="H159" i="2" s="1"/>
  <c r="E163" i="2"/>
  <c r="N163" i="2" s="1"/>
  <c r="F163" i="2"/>
  <c r="O163" i="2" s="1"/>
  <c r="I162" i="3" s="1"/>
  <c r="G163" i="2"/>
  <c r="P163" i="2" s="1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F179" i="2"/>
  <c r="O179" i="2" s="1"/>
  <c r="I178" i="3" s="1"/>
  <c r="G179" i="2"/>
  <c r="P179" i="2" s="1"/>
  <c r="E179" i="2"/>
  <c r="N179" i="2" s="1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I656" i="3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68" i="3"/>
  <c r="I670" i="5"/>
  <c r="F670" i="5"/>
  <c r="I672" i="3"/>
  <c r="I675" i="3"/>
  <c r="I678" i="3"/>
  <c r="F678" i="5"/>
  <c r="G678" i="5"/>
  <c r="I687" i="3"/>
  <c r="I690" i="3"/>
  <c r="G690" i="5"/>
  <c r="F690" i="5"/>
  <c r="I692" i="3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W12" i="4" s="1"/>
  <c r="R23" i="4"/>
  <c r="T23" i="4"/>
  <c r="S23" i="4"/>
  <c r="R29" i="4"/>
  <c r="S29" i="4"/>
  <c r="R33" i="4"/>
  <c r="S33" i="4"/>
  <c r="R35" i="4"/>
  <c r="S35" i="4"/>
  <c r="X39" i="4"/>
  <c r="Y39" i="4" s="1"/>
  <c r="R43" i="4"/>
  <c r="T43" i="4"/>
  <c r="V50" i="4"/>
  <c r="U50" i="4"/>
  <c r="X180" i="4"/>
  <c r="X930" i="4"/>
  <c r="Y930" i="4"/>
  <c r="Y903" i="4"/>
  <c r="X903" i="4"/>
  <c r="R52" i="4"/>
  <c r="T52" i="4"/>
  <c r="T58" i="4"/>
  <c r="S64" i="4"/>
  <c r="R64" i="4"/>
  <c r="R65" i="4"/>
  <c r="T65" i="4"/>
  <c r="R73" i="4"/>
  <c r="S73" i="4"/>
  <c r="T73" i="4"/>
  <c r="U89" i="4"/>
  <c r="V97" i="4"/>
  <c r="W97" i="4" s="1"/>
  <c r="U97" i="4"/>
  <c r="T111" i="4"/>
  <c r="U123" i="4"/>
  <c r="V123" i="4"/>
  <c r="W123" i="4" s="1"/>
  <c r="S127" i="4"/>
  <c r="R127" i="4"/>
  <c r="X128" i="4"/>
  <c r="Y128" i="4" s="1"/>
  <c r="T135" i="4"/>
  <c r="V139" i="4"/>
  <c r="W139" i="4" s="1"/>
  <c r="U139" i="4"/>
  <c r="S143" i="4"/>
  <c r="R143" i="4"/>
  <c r="V147" i="4"/>
  <c r="W147" i="4" s="1"/>
  <c r="U147" i="4"/>
  <c r="U151" i="4"/>
  <c r="U155" i="4"/>
  <c r="R159" i="4"/>
  <c r="T159" i="4"/>
  <c r="S159" i="4"/>
  <c r="R167" i="4"/>
  <c r="T167" i="4"/>
  <c r="U179" i="4"/>
  <c r="V179" i="4"/>
  <c r="W179" i="4" s="1"/>
  <c r="R183" i="4"/>
  <c r="S183" i="4"/>
  <c r="T183" i="4"/>
  <c r="X677" i="4"/>
  <c r="R927" i="4"/>
  <c r="T927" i="4"/>
  <c r="U935" i="4"/>
  <c r="V935" i="4"/>
  <c r="T943" i="4"/>
  <c r="T955" i="4"/>
  <c r="T967" i="4"/>
  <c r="I821" i="3"/>
  <c r="I803" i="3"/>
  <c r="I657" i="3"/>
  <c r="I645" i="3"/>
  <c r="I593" i="3"/>
  <c r="I577" i="3"/>
  <c r="I561" i="3"/>
  <c r="I549" i="3"/>
  <c r="I541" i="3"/>
  <c r="I533" i="3"/>
  <c r="I525" i="3"/>
  <c r="G170" i="2"/>
  <c r="P170" i="2" s="1"/>
  <c r="E170" i="2"/>
  <c r="N170" i="2" s="1"/>
  <c r="F170" i="2"/>
  <c r="O170" i="2" s="1"/>
  <c r="I169" i="3" s="1"/>
  <c r="I661" i="3"/>
  <c r="I745" i="3"/>
  <c r="G102" i="2"/>
  <c r="P102" i="2" s="1"/>
  <c r="F102" i="2"/>
  <c r="O102" i="2" s="1"/>
  <c r="I101" i="3" s="1"/>
  <c r="E102" i="2"/>
  <c r="N102" i="2" s="1"/>
  <c r="G94" i="2"/>
  <c r="P94" i="2" s="1"/>
  <c r="E94" i="2"/>
  <c r="N94" i="2" s="1"/>
  <c r="F94" i="2"/>
  <c r="O94" i="2" s="1"/>
  <c r="I93" i="3" s="1"/>
  <c r="G86" i="2"/>
  <c r="P86" i="2" s="1"/>
  <c r="E86" i="2"/>
  <c r="N86" i="2" s="1"/>
  <c r="F86" i="2"/>
  <c r="O86" i="2" s="1"/>
  <c r="I85" i="3" s="1"/>
  <c r="R37" i="4"/>
  <c r="S37" i="4"/>
  <c r="U41" i="4"/>
  <c r="V41" i="4"/>
  <c r="R46" i="4"/>
  <c r="T46" i="4"/>
  <c r="U47" i="4"/>
  <c r="V48" i="4"/>
  <c r="U48" i="4"/>
  <c r="S52" i="4"/>
  <c r="V57" i="4"/>
  <c r="U57" i="4"/>
  <c r="Q63" i="4"/>
  <c r="N63" i="4"/>
  <c r="R63" i="4" s="1"/>
  <c r="P63" i="4"/>
  <c r="N105" i="4"/>
  <c r="R105" i="4" s="1"/>
  <c r="P105" i="4"/>
  <c r="V107" i="4"/>
  <c r="W107" i="4" s="1"/>
  <c r="U107" i="4"/>
  <c r="U109" i="4"/>
  <c r="T114" i="4"/>
  <c r="Q157" i="4"/>
  <c r="P157" i="4"/>
  <c r="N157" i="4"/>
  <c r="R157" i="4" s="1"/>
  <c r="X654" i="4"/>
  <c r="X656" i="4"/>
  <c r="T731" i="4"/>
  <c r="T739" i="4"/>
  <c r="R744" i="4"/>
  <c r="T744" i="4"/>
  <c r="T747" i="4"/>
  <c r="V750" i="4"/>
  <c r="R751" i="4"/>
  <c r="S751" i="4"/>
  <c r="U752" i="4"/>
  <c r="U755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V814" i="4"/>
  <c r="R815" i="4"/>
  <c r="S815" i="4"/>
  <c r="R816" i="4"/>
  <c r="S816" i="4"/>
  <c r="U818" i="4"/>
  <c r="V818" i="4"/>
  <c r="T819" i="4"/>
  <c r="R843" i="4"/>
  <c r="T843" i="4"/>
  <c r="V857" i="4"/>
  <c r="W857" i="4" s="1"/>
  <c r="U857" i="4"/>
  <c r="R859" i="4"/>
  <c r="T859" i="4"/>
  <c r="Y874" i="4"/>
  <c r="X874" i="4"/>
  <c r="R895" i="4"/>
  <c r="T895" i="4"/>
  <c r="S895" i="4"/>
  <c r="V905" i="4"/>
  <c r="W905" i="4" s="1"/>
  <c r="U905" i="4"/>
  <c r="Y906" i="4"/>
  <c r="X906" i="4"/>
  <c r="R911" i="4"/>
  <c r="T911" i="4"/>
  <c r="Q925" i="4"/>
  <c r="N925" i="4"/>
  <c r="R925" i="4" s="1"/>
  <c r="P925" i="4"/>
  <c r="S925" i="4" s="1"/>
  <c r="D925" i="4"/>
  <c r="G933" i="4"/>
  <c r="E933" i="4"/>
  <c r="F933" i="4"/>
  <c r="X938" i="4"/>
  <c r="Y938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W951" i="4" s="1"/>
  <c r="V953" i="4"/>
  <c r="U953" i="4"/>
  <c r="Q957" i="4"/>
  <c r="N957" i="4"/>
  <c r="R957" i="4" s="1"/>
  <c r="D957" i="4"/>
  <c r="P957" i="4"/>
  <c r="S957" i="4" s="1"/>
  <c r="U959" i="4"/>
  <c r="V959" i="4"/>
  <c r="W959" i="4" s="1"/>
  <c r="X960" i="4"/>
  <c r="Y960" i="4"/>
  <c r="U961" i="4"/>
  <c r="Y962" i="4"/>
  <c r="X962" i="4"/>
  <c r="N965" i="4"/>
  <c r="R965" i="4" s="1"/>
  <c r="P965" i="4"/>
  <c r="Q965" i="4"/>
  <c r="T965" i="4" s="1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I87" i="3" s="1"/>
  <c r="G88" i="2"/>
  <c r="P88" i="2" s="1"/>
  <c r="G66" i="2"/>
  <c r="P66" i="2" s="1"/>
  <c r="F66" i="2"/>
  <c r="O66" i="2" s="1"/>
  <c r="I65" i="3" s="1"/>
  <c r="E66" i="2"/>
  <c r="N66" i="2" s="1"/>
  <c r="G98" i="2"/>
  <c r="P98" i="2" s="1"/>
  <c r="E98" i="2"/>
  <c r="N98" i="2" s="1"/>
  <c r="F98" i="2"/>
  <c r="O98" i="2" s="1"/>
  <c r="I97" i="3" s="1"/>
  <c r="X140" i="4"/>
  <c r="U164" i="4"/>
  <c r="V164" i="4"/>
  <c r="W164" i="4" s="1"/>
  <c r="R156" i="4"/>
  <c r="T156" i="4"/>
  <c r="S156" i="4"/>
  <c r="V20" i="4"/>
  <c r="W20" i="4" s="1"/>
  <c r="U20" i="4"/>
  <c r="V606" i="4"/>
  <c r="U606" i="4"/>
  <c r="V610" i="4"/>
  <c r="W610" i="4" s="1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W916" i="4" s="1"/>
  <c r="U108" i="4"/>
  <c r="V108" i="4"/>
  <c r="W108" i="4" s="1"/>
  <c r="U615" i="4"/>
  <c r="V615" i="4"/>
  <c r="U663" i="4"/>
  <c r="S791" i="4"/>
  <c r="S871" i="4"/>
  <c r="X983" i="4"/>
  <c r="Y983" i="4"/>
  <c r="U893" i="4"/>
  <c r="V893" i="4"/>
  <c r="X985" i="4"/>
  <c r="Y985" i="4"/>
  <c r="U80" i="4"/>
  <c r="V80" i="4"/>
  <c r="W80" i="4" s="1"/>
  <c r="U966" i="4"/>
  <c r="V966" i="4"/>
  <c r="W966" i="4" s="1"/>
  <c r="U136" i="4"/>
  <c r="V136" i="4"/>
  <c r="W136" i="4" s="1"/>
  <c r="U53" i="4"/>
  <c r="V53" i="4"/>
  <c r="W53" i="4" s="1"/>
  <c r="X993" i="4"/>
  <c r="Y993" i="4"/>
  <c r="U904" i="4"/>
  <c r="V904" i="4"/>
  <c r="W904" i="4" s="1"/>
  <c r="U892" i="4"/>
  <c r="U880" i="4"/>
  <c r="V880" i="4"/>
  <c r="W880" i="4" s="1"/>
  <c r="U872" i="4"/>
  <c r="V872" i="4"/>
  <c r="W872" i="4" s="1"/>
  <c r="U848" i="4"/>
  <c r="V848" i="4"/>
  <c r="W848" i="4" s="1"/>
  <c r="V662" i="4"/>
  <c r="U662" i="4"/>
  <c r="V638" i="4"/>
  <c r="V952" i="4"/>
  <c r="U952" i="4"/>
  <c r="Y599" i="4"/>
  <c r="Z599" i="4" s="1"/>
  <c r="W830" i="4"/>
  <c r="Y886" i="4"/>
  <c r="X886" i="4"/>
  <c r="Y631" i="4"/>
  <c r="Z631" i="4" s="1"/>
  <c r="Y719" i="4"/>
  <c r="Z719" i="4" s="1"/>
  <c r="AD719" i="4"/>
  <c r="AB719" i="4"/>
  <c r="AH719" i="4"/>
  <c r="AA719" i="4"/>
  <c r="AG719" i="4"/>
  <c r="AF719" i="4"/>
  <c r="AF972" i="4"/>
  <c r="AH972" i="4"/>
  <c r="AG972" i="4"/>
  <c r="AK972" i="4"/>
  <c r="AI972" i="4"/>
  <c r="AJ972" i="4"/>
  <c r="AI719" i="4"/>
  <c r="I617" i="3"/>
  <c r="I601" i="3"/>
  <c r="I537" i="3"/>
  <c r="I529" i="3"/>
  <c r="I509" i="3"/>
  <c r="G166" i="2"/>
  <c r="P166" i="2" s="1"/>
  <c r="F166" i="2"/>
  <c r="O166" i="2" s="1"/>
  <c r="I165" i="3" s="1"/>
  <c r="E166" i="2"/>
  <c r="N166" i="2" s="1"/>
  <c r="F146" i="2"/>
  <c r="O146" i="2" s="1"/>
  <c r="I145" i="3" s="1"/>
  <c r="E146" i="2"/>
  <c r="N146" i="2" s="1"/>
  <c r="G146" i="2"/>
  <c r="P146" i="2" s="1"/>
  <c r="I555" i="3"/>
  <c r="I725" i="3"/>
  <c r="I717" i="3"/>
  <c r="I709" i="3"/>
  <c r="I701" i="3"/>
  <c r="I693" i="3"/>
  <c r="I685" i="3"/>
  <c r="I677" i="3"/>
  <c r="R978" i="4"/>
  <c r="T978" i="4"/>
  <c r="R974" i="4"/>
  <c r="T974" i="4"/>
  <c r="E104" i="2"/>
  <c r="N104" i="2" s="1"/>
  <c r="F104" i="2"/>
  <c r="O104" i="2" s="1"/>
  <c r="I103" i="3" s="1"/>
  <c r="G104" i="2"/>
  <c r="P104" i="2" s="1"/>
  <c r="E72" i="2"/>
  <c r="N72" i="2" s="1"/>
  <c r="F72" i="2"/>
  <c r="O72" i="2" s="1"/>
  <c r="I71" i="3" s="1"/>
  <c r="G72" i="2"/>
  <c r="P72" i="2" s="1"/>
  <c r="F18" i="2"/>
  <c r="O18" i="2" s="1"/>
  <c r="I17" i="3" s="1"/>
  <c r="E18" i="2"/>
  <c r="N18" i="2" s="1"/>
  <c r="G18" i="2"/>
  <c r="P18" i="2" s="1"/>
  <c r="T963" i="4"/>
  <c r="T182" i="4"/>
  <c r="U166" i="4"/>
  <c r="V34" i="4"/>
  <c r="U34" i="4"/>
  <c r="R748" i="4"/>
  <c r="T748" i="4"/>
  <c r="S681" i="4"/>
  <c r="S927" i="4"/>
  <c r="S58" i="4"/>
  <c r="S955" i="4"/>
  <c r="U10" i="4"/>
  <c r="V10" i="4"/>
  <c r="W10" i="4" s="1"/>
  <c r="V134" i="4"/>
  <c r="U134" i="4"/>
  <c r="U61" i="4"/>
  <c r="V61" i="4"/>
  <c r="W61" i="4" s="1"/>
  <c r="U572" i="4"/>
  <c r="V572" i="4"/>
  <c r="T738" i="4"/>
  <c r="T746" i="4"/>
  <c r="T754" i="4"/>
  <c r="T762" i="4"/>
  <c r="U879" i="4"/>
  <c r="V879" i="4"/>
  <c r="W879" i="4" s="1"/>
  <c r="S911" i="4"/>
  <c r="T555" i="4"/>
  <c r="T999" i="4"/>
  <c r="AI993" i="4"/>
  <c r="AF993" i="4"/>
  <c r="AK993" i="4"/>
  <c r="AH993" i="4"/>
  <c r="AG993" i="4"/>
  <c r="AJ993" i="4"/>
  <c r="X172" i="4"/>
  <c r="Y172" i="4" s="1"/>
  <c r="V696" i="4"/>
  <c r="U696" i="4"/>
  <c r="U784" i="4"/>
  <c r="V784" i="4"/>
  <c r="U60" i="4"/>
  <c r="V60" i="4"/>
  <c r="T64" i="4"/>
  <c r="U69" i="4"/>
  <c r="V77" i="4"/>
  <c r="U77" i="4"/>
  <c r="R85" i="4"/>
  <c r="T85" i="4"/>
  <c r="S85" i="4"/>
  <c r="R93" i="4"/>
  <c r="S93" i="4"/>
  <c r="V101" i="4"/>
  <c r="W101" i="4" s="1"/>
  <c r="U101" i="4"/>
  <c r="R111" i="4"/>
  <c r="S111" i="4"/>
  <c r="U115" i="4"/>
  <c r="V115" i="4"/>
  <c r="W115" i="4" s="1"/>
  <c r="R119" i="4"/>
  <c r="S119" i="4"/>
  <c r="T127" i="4"/>
  <c r="U131" i="4"/>
  <c r="V131" i="4"/>
  <c r="W131" i="4" s="1"/>
  <c r="R135" i="4"/>
  <c r="S135" i="4"/>
  <c r="T143" i="4"/>
  <c r="U163" i="4"/>
  <c r="V163" i="4"/>
  <c r="W163" i="4" s="1"/>
  <c r="U171" i="4"/>
  <c r="V171" i="4"/>
  <c r="W171" i="4" s="1"/>
  <c r="X661" i="4"/>
  <c r="Y661" i="4"/>
  <c r="Y679" i="4"/>
  <c r="AD679" i="4" s="1"/>
  <c r="AF679" i="4"/>
  <c r="Y727" i="4"/>
  <c r="AK727" i="4" s="1"/>
  <c r="U931" i="4"/>
  <c r="T931" i="4"/>
  <c r="V931" i="4" s="1"/>
  <c r="W931" i="4" s="1"/>
  <c r="R943" i="4"/>
  <c r="S943" i="4"/>
  <c r="U963" i="4"/>
  <c r="V963" i="4"/>
  <c r="W963" i="4" s="1"/>
  <c r="U973" i="4"/>
  <c r="V973" i="4"/>
  <c r="W973" i="4" s="1"/>
  <c r="I835" i="3"/>
  <c r="I836" i="3"/>
  <c r="I787" i="3"/>
  <c r="I771" i="3"/>
  <c r="I755" i="3"/>
  <c r="I505" i="3"/>
  <c r="F178" i="2"/>
  <c r="O178" i="2" s="1"/>
  <c r="I177" i="3" s="1"/>
  <c r="E178" i="2"/>
  <c r="N178" i="2" s="1"/>
  <c r="G178" i="2"/>
  <c r="P178" i="2" s="1"/>
  <c r="E162" i="2"/>
  <c r="N162" i="2" s="1"/>
  <c r="G162" i="2"/>
  <c r="P162" i="2" s="1"/>
  <c r="F162" i="2"/>
  <c r="O162" i="2" s="1"/>
  <c r="I161" i="3" s="1"/>
  <c r="E108" i="2"/>
  <c r="N108" i="2" s="1"/>
  <c r="F108" i="2"/>
  <c r="O108" i="2" s="1"/>
  <c r="I107" i="3" s="1"/>
  <c r="G108" i="2"/>
  <c r="P108" i="2" s="1"/>
  <c r="F84" i="2"/>
  <c r="O84" i="2" s="1"/>
  <c r="I83" i="3" s="1"/>
  <c r="G84" i="2"/>
  <c r="P84" i="2" s="1"/>
  <c r="E84" i="2"/>
  <c r="N84" i="2" s="1"/>
  <c r="E76" i="2"/>
  <c r="N76" i="2" s="1"/>
  <c r="G76" i="2"/>
  <c r="P76" i="2" s="1"/>
  <c r="F76" i="2"/>
  <c r="O76" i="2" s="1"/>
  <c r="I75" i="3" s="1"/>
  <c r="E60" i="2"/>
  <c r="N60" i="2" s="1"/>
  <c r="F60" i="2"/>
  <c r="O60" i="2" s="1"/>
  <c r="I59" i="3" s="1"/>
  <c r="G60" i="2"/>
  <c r="P60" i="2" s="1"/>
  <c r="G52" i="2"/>
  <c r="P52" i="2" s="1"/>
  <c r="F52" i="2"/>
  <c r="O52" i="2" s="1"/>
  <c r="I51" i="3" s="1"/>
  <c r="E52" i="2"/>
  <c r="N52" i="2" s="1"/>
  <c r="G44" i="2"/>
  <c r="P44" i="2" s="1"/>
  <c r="F44" i="2"/>
  <c r="O44" i="2" s="1"/>
  <c r="I43" i="3" s="1"/>
  <c r="E44" i="2"/>
  <c r="N44" i="2" s="1"/>
  <c r="U11" i="4"/>
  <c r="V11" i="4"/>
  <c r="W11" i="4" s="1"/>
  <c r="R589" i="4"/>
  <c r="S589" i="4"/>
  <c r="V6" i="4"/>
  <c r="U6" i="4"/>
  <c r="R13" i="4"/>
  <c r="S13" i="4"/>
  <c r="R14" i="4"/>
  <c r="S14" i="4"/>
  <c r="U15" i="4"/>
  <c r="V15" i="4"/>
  <c r="W15" i="4" s="1"/>
  <c r="U17" i="4"/>
  <c r="V17" i="4"/>
  <c r="W17" i="4" s="1"/>
  <c r="R21" i="4"/>
  <c r="S21" i="4"/>
  <c r="V26" i="4"/>
  <c r="U26" i="4"/>
  <c r="V31" i="4"/>
  <c r="W31" i="4" s="1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W91" i="4" s="1"/>
  <c r="U91" i="4"/>
  <c r="T103" i="4"/>
  <c r="X106" i="4"/>
  <c r="Y106" i="4" s="1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W145" i="4" s="1"/>
  <c r="T155" i="4"/>
  <c r="V155" i="4" s="1"/>
  <c r="W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W525" i="4" s="1"/>
  <c r="U525" i="4"/>
  <c r="V527" i="4"/>
  <c r="U527" i="4"/>
  <c r="U531" i="4"/>
  <c r="V531" i="4"/>
  <c r="R533" i="4"/>
  <c r="S533" i="4"/>
  <c r="T533" i="4"/>
  <c r="U547" i="4"/>
  <c r="V547" i="4"/>
  <c r="W547" i="4" s="1"/>
  <c r="X547" i="4" s="1"/>
  <c r="Y547" i="4" s="1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57" i="4"/>
  <c r="W657" i="4" s="1"/>
  <c r="X657" i="4" s="1"/>
  <c r="U657" i="4"/>
  <c r="V665" i="4"/>
  <c r="U665" i="4"/>
  <c r="V667" i="4"/>
  <c r="W667" i="4" s="1"/>
  <c r="X667" i="4" s="1"/>
  <c r="U667" i="4"/>
  <c r="R690" i="4"/>
  <c r="S690" i="4"/>
  <c r="V706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S929" i="4" s="1"/>
  <c r="D929" i="4"/>
  <c r="S967" i="4"/>
  <c r="G969" i="4"/>
  <c r="E969" i="4"/>
  <c r="U979" i="4"/>
  <c r="V979" i="4"/>
  <c r="R980" i="4"/>
  <c r="T980" i="4"/>
  <c r="V984" i="4"/>
  <c r="W984" i="4" s="1"/>
  <c r="U984" i="4"/>
  <c r="U986" i="4"/>
  <c r="V986" i="4"/>
  <c r="U989" i="4"/>
  <c r="U992" i="4"/>
  <c r="V996" i="4"/>
  <c r="W996" i="4" s="1"/>
  <c r="U996" i="4"/>
  <c r="U1000" i="4"/>
  <c r="I828" i="3"/>
  <c r="I813" i="3"/>
  <c r="I814" i="3"/>
  <c r="I802" i="3"/>
  <c r="I641" i="3"/>
  <c r="T151" i="4"/>
  <c r="V151" i="4" s="1"/>
  <c r="W151" i="4" s="1"/>
  <c r="U88" i="4"/>
  <c r="V88" i="4"/>
  <c r="W88" i="4" s="1"/>
  <c r="V84" i="4"/>
  <c r="U84" i="4"/>
  <c r="E106" i="2"/>
  <c r="N106" i="2" s="1"/>
  <c r="G106" i="2"/>
  <c r="P106" i="2" s="1"/>
  <c r="F106" i="2"/>
  <c r="O106" i="2" s="1"/>
  <c r="I105" i="3" s="1"/>
  <c r="E96" i="2"/>
  <c r="N96" i="2" s="1"/>
  <c r="F96" i="2"/>
  <c r="O96" i="2" s="1"/>
  <c r="I95" i="3" s="1"/>
  <c r="G96" i="2"/>
  <c r="P96" i="2" s="1"/>
  <c r="G90" i="2"/>
  <c r="P90" i="2" s="1"/>
  <c r="F90" i="2"/>
  <c r="O90" i="2" s="1"/>
  <c r="I89" i="3" s="1"/>
  <c r="E90" i="2"/>
  <c r="N90" i="2" s="1"/>
  <c r="G80" i="2"/>
  <c r="P80" i="2" s="1"/>
  <c r="F80" i="2"/>
  <c r="O80" i="2" s="1"/>
  <c r="I79" i="3" s="1"/>
  <c r="E80" i="2"/>
  <c r="N80" i="2" s="1"/>
  <c r="G74" i="2"/>
  <c r="P74" i="2" s="1"/>
  <c r="F74" i="2"/>
  <c r="O74" i="2" s="1"/>
  <c r="I73" i="3" s="1"/>
  <c r="E74" i="2"/>
  <c r="N74" i="2" s="1"/>
  <c r="G58" i="2"/>
  <c r="P58" i="2" s="1"/>
  <c r="E58" i="2"/>
  <c r="N58" i="2" s="1"/>
  <c r="F58" i="2"/>
  <c r="O58" i="2" s="1"/>
  <c r="I57" i="3" s="1"/>
  <c r="G48" i="2"/>
  <c r="P48" i="2" s="1"/>
  <c r="F48" i="2"/>
  <c r="O48" i="2" s="1"/>
  <c r="I47" i="3" s="1"/>
  <c r="E48" i="2"/>
  <c r="N48" i="2" s="1"/>
  <c r="Y882" i="4"/>
  <c r="X882" i="4"/>
  <c r="U834" i="4"/>
  <c r="V834" i="4"/>
  <c r="U822" i="4"/>
  <c r="V822" i="4"/>
  <c r="Y842" i="4"/>
  <c r="X842" i="4"/>
  <c r="V922" i="4"/>
  <c r="W922" i="4" s="1"/>
  <c r="U922" i="4"/>
  <c r="U838" i="4"/>
  <c r="V838" i="4"/>
  <c r="U806" i="4"/>
  <c r="V806" i="4"/>
  <c r="U798" i="4"/>
  <c r="V798" i="4"/>
  <c r="U794" i="4"/>
  <c r="V794" i="4"/>
  <c r="V18" i="4"/>
  <c r="W18" i="4" s="1"/>
  <c r="U18" i="4"/>
  <c r="R990" i="4"/>
  <c r="T990" i="4"/>
  <c r="X877" i="4"/>
  <c r="Y877" i="4"/>
  <c r="X845" i="4"/>
  <c r="Y845" i="4"/>
  <c r="V519" i="4"/>
  <c r="U519" i="4"/>
  <c r="S177" i="4"/>
  <c r="S25" i="4"/>
  <c r="X112" i="4"/>
  <c r="X124" i="4"/>
  <c r="Y124" i="4" s="1"/>
  <c r="V118" i="4"/>
  <c r="W118" i="4" s="1"/>
  <c r="U118" i="4"/>
  <c r="V22" i="4"/>
  <c r="W22" i="4" s="1"/>
  <c r="U22" i="4"/>
  <c r="V59" i="4"/>
  <c r="W59" i="4" s="1"/>
  <c r="U59" i="4"/>
  <c r="R28" i="4"/>
  <c r="S28" i="4"/>
  <c r="T28" i="4"/>
  <c r="R45" i="4"/>
  <c r="S45" i="4"/>
  <c r="T45" i="4"/>
  <c r="S491" i="4"/>
  <c r="U491" i="4" s="1"/>
  <c r="U571" i="4"/>
  <c r="V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W759" i="4" s="1"/>
  <c r="X759" i="4" s="1"/>
  <c r="U823" i="4"/>
  <c r="V823" i="4"/>
  <c r="AF903" i="4"/>
  <c r="AK903" i="4"/>
  <c r="AI903" i="4"/>
  <c r="AH903" i="4"/>
  <c r="AJ903" i="4"/>
  <c r="AG903" i="4"/>
  <c r="S555" i="4"/>
  <c r="R942" i="4"/>
  <c r="S942" i="4"/>
  <c r="T942" i="4"/>
  <c r="U557" i="4"/>
  <c r="X647" i="4"/>
  <c r="Y647" i="4" s="1"/>
  <c r="X914" i="4"/>
  <c r="Y914" i="4"/>
  <c r="T125" i="4"/>
  <c r="T688" i="4"/>
  <c r="S149" i="4"/>
  <c r="S104" i="4"/>
  <c r="S90" i="4"/>
  <c r="T690" i="4"/>
  <c r="T742" i="4"/>
  <c r="T758" i="4"/>
  <c r="S847" i="4"/>
  <c r="T976" i="4"/>
  <c r="X853" i="4"/>
  <c r="Y853" i="4"/>
  <c r="U918" i="4"/>
  <c r="AK854" i="4"/>
  <c r="AI854" i="4"/>
  <c r="AH854" i="4"/>
  <c r="AG854" i="4"/>
  <c r="AJ854" i="4"/>
  <c r="AF854" i="4"/>
  <c r="V710" i="4"/>
  <c r="W710" i="4" s="1"/>
  <c r="X694" i="4"/>
  <c r="AG694" i="4" s="1"/>
  <c r="Y694" i="4"/>
  <c r="V614" i="4"/>
  <c r="V517" i="4"/>
  <c r="W517" i="4" s="1"/>
  <c r="S167" i="4"/>
  <c r="U634" i="4"/>
  <c r="W634" i="4" s="1"/>
  <c r="S716" i="4"/>
  <c r="X709" i="4"/>
  <c r="Y709" i="4" s="1"/>
  <c r="U741" i="4"/>
  <c r="V741" i="4"/>
  <c r="AG845" i="4"/>
  <c r="AJ845" i="4"/>
  <c r="AI845" i="4"/>
  <c r="AF845" i="4"/>
  <c r="AH845" i="4"/>
  <c r="AK845" i="4"/>
  <c r="AI877" i="4"/>
  <c r="AG877" i="4"/>
  <c r="AF877" i="4"/>
  <c r="AH877" i="4"/>
  <c r="AJ877" i="4"/>
  <c r="AK877" i="4"/>
  <c r="AK960" i="4"/>
  <c r="AI960" i="4"/>
  <c r="AJ960" i="4"/>
  <c r="AG960" i="4"/>
  <c r="AF960" i="4"/>
  <c r="AH960" i="4"/>
  <c r="U624" i="4"/>
  <c r="V624" i="4"/>
  <c r="V598" i="4"/>
  <c r="U598" i="4"/>
  <c r="V594" i="4"/>
  <c r="U594" i="4"/>
  <c r="V174" i="4"/>
  <c r="W174" i="4" s="1"/>
  <c r="U174" i="4"/>
  <c r="X116" i="4"/>
  <c r="Y116" i="4" s="1"/>
  <c r="X132" i="4"/>
  <c r="Y132" i="4" s="1"/>
  <c r="U592" i="4"/>
  <c r="X776" i="4"/>
  <c r="Y776" i="4" s="1"/>
  <c r="G3" i="2"/>
  <c r="P3" i="2" s="1"/>
  <c r="E3" i="2"/>
  <c r="N3" i="2" s="1"/>
  <c r="F3" i="2"/>
  <c r="O3" i="2" s="1"/>
  <c r="I2" i="3" s="1"/>
  <c r="Q2" i="4"/>
  <c r="P2" i="4"/>
  <c r="N2" i="4"/>
  <c r="R2" i="4" s="1"/>
  <c r="G78" i="2"/>
  <c r="P78" i="2" s="1"/>
  <c r="F78" i="2"/>
  <c r="O78" i="2" s="1"/>
  <c r="I77" i="3" s="1"/>
  <c r="E78" i="2"/>
  <c r="N78" i="2" s="1"/>
  <c r="F70" i="2"/>
  <c r="O70" i="2" s="1"/>
  <c r="I69" i="3" s="1"/>
  <c r="G70" i="2"/>
  <c r="P70" i="2" s="1"/>
  <c r="E70" i="2"/>
  <c r="N70" i="2" s="1"/>
  <c r="E62" i="2"/>
  <c r="N62" i="2" s="1"/>
  <c r="F62" i="2"/>
  <c r="O62" i="2" s="1"/>
  <c r="I61" i="3" s="1"/>
  <c r="G62" i="2"/>
  <c r="P62" i="2" s="1"/>
  <c r="E54" i="2"/>
  <c r="N54" i="2" s="1"/>
  <c r="F54" i="2"/>
  <c r="O54" i="2" s="1"/>
  <c r="I53" i="3" s="1"/>
  <c r="G54" i="2"/>
  <c r="P54" i="2" s="1"/>
  <c r="F32" i="2"/>
  <c r="O32" i="2" s="1"/>
  <c r="I31" i="3" s="1"/>
  <c r="E32" i="2"/>
  <c r="N32" i="2" s="1"/>
  <c r="G32" i="2"/>
  <c r="P32" i="2" s="1"/>
  <c r="R16" i="4"/>
  <c r="U16" i="4" s="1"/>
  <c r="T16" i="4"/>
  <c r="S7" i="4"/>
  <c r="T7" i="4"/>
  <c r="V170" i="4"/>
  <c r="W170" i="4" s="1"/>
  <c r="U170" i="4"/>
  <c r="S4" i="4"/>
  <c r="U8" i="4"/>
  <c r="V8" i="4"/>
  <c r="W8" i="4" s="1"/>
  <c r="T13" i="4"/>
  <c r="T14" i="4"/>
  <c r="T21" i="4"/>
  <c r="T25" i="4"/>
  <c r="U27" i="4"/>
  <c r="V27" i="4"/>
  <c r="W27" i="4" s="1"/>
  <c r="S32" i="4"/>
  <c r="T32" i="4"/>
  <c r="T37" i="4"/>
  <c r="P42" i="4"/>
  <c r="S42" i="4" s="1"/>
  <c r="N42" i="4"/>
  <c r="R42" i="4" s="1"/>
  <c r="Q42" i="4"/>
  <c r="T42" i="4" s="1"/>
  <c r="S46" i="4"/>
  <c r="S49" i="4"/>
  <c r="T49" i="4"/>
  <c r="T54" i="4"/>
  <c r="S55" i="4"/>
  <c r="T55" i="4"/>
  <c r="R56" i="4"/>
  <c r="V56" i="4" s="1"/>
  <c r="T56" i="4"/>
  <c r="R62" i="4"/>
  <c r="S62" i="4"/>
  <c r="V66" i="4"/>
  <c r="W66" i="4" s="1"/>
  <c r="U66" i="4"/>
  <c r="R67" i="4"/>
  <c r="S67" i="4"/>
  <c r="T69" i="4"/>
  <c r="V69" i="4" s="1"/>
  <c r="W69" i="4" s="1"/>
  <c r="U71" i="4"/>
  <c r="V71" i="4"/>
  <c r="W71" i="4" s="1"/>
  <c r="S75" i="4"/>
  <c r="T75" i="4"/>
  <c r="T79" i="4"/>
  <c r="V79" i="4" s="1"/>
  <c r="W79" i="4" s="1"/>
  <c r="T81" i="4"/>
  <c r="Q83" i="4"/>
  <c r="N83" i="4"/>
  <c r="R83" i="4" s="1"/>
  <c r="P83" i="4"/>
  <c r="T86" i="4"/>
  <c r="T87" i="4"/>
  <c r="T89" i="4"/>
  <c r="V89" i="4" s="1"/>
  <c r="W89" i="4" s="1"/>
  <c r="S95" i="4"/>
  <c r="T95" i="4"/>
  <c r="S98" i="4"/>
  <c r="T98" i="4"/>
  <c r="Q99" i="4"/>
  <c r="P99" i="4"/>
  <c r="N99" i="4"/>
  <c r="R99" i="4" s="1"/>
  <c r="S103" i="4"/>
  <c r="X110" i="4"/>
  <c r="Y110" i="4" s="1"/>
  <c r="U113" i="4"/>
  <c r="V113" i="4"/>
  <c r="W113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V150" i="4" s="1"/>
  <c r="T150" i="4"/>
  <c r="N153" i="4"/>
  <c r="R153" i="4" s="1"/>
  <c r="U168" i="4"/>
  <c r="V168" i="4"/>
  <c r="W168" i="4" s="1"/>
  <c r="S169" i="4"/>
  <c r="T169" i="4"/>
  <c r="T173" i="4"/>
  <c r="S175" i="4"/>
  <c r="U176" i="4"/>
  <c r="V176" i="4"/>
  <c r="W176" i="4" s="1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U586" i="4"/>
  <c r="R588" i="4"/>
  <c r="S588" i="4"/>
  <c r="S595" i="4"/>
  <c r="U601" i="4"/>
  <c r="V601" i="4"/>
  <c r="S639" i="4"/>
  <c r="V641" i="4"/>
  <c r="U641" i="4"/>
  <c r="V649" i="4"/>
  <c r="W649" i="4" s="1"/>
  <c r="S651" i="4"/>
  <c r="V651" i="4" s="1"/>
  <c r="S685" i="4"/>
  <c r="R685" i="4"/>
  <c r="S689" i="4"/>
  <c r="T689" i="4"/>
  <c r="V69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W737" i="4" s="1"/>
  <c r="U737" i="4"/>
  <c r="S739" i="4"/>
  <c r="S742" i="4"/>
  <c r="S744" i="4"/>
  <c r="S745" i="4"/>
  <c r="T745" i="4"/>
  <c r="S747" i="4"/>
  <c r="T751" i="4"/>
  <c r="T755" i="4"/>
  <c r="V755" i="4" s="1"/>
  <c r="S758" i="4"/>
  <c r="S760" i="4"/>
  <c r="T779" i="4"/>
  <c r="V779" i="4" s="1"/>
  <c r="U782" i="4"/>
  <c r="V782" i="4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S843" i="4"/>
  <c r="T847" i="4"/>
  <c r="S859" i="4"/>
  <c r="T871" i="4"/>
  <c r="V873" i="4"/>
  <c r="W873" i="4" s="1"/>
  <c r="U873" i="4"/>
  <c r="R875" i="4"/>
  <c r="V875" i="4" s="1"/>
  <c r="T875" i="4"/>
  <c r="R891" i="4"/>
  <c r="V891" i="4" s="1"/>
  <c r="T891" i="4"/>
  <c r="V897" i="4"/>
  <c r="W897" i="4" s="1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W941" i="4" s="1"/>
  <c r="Y946" i="4"/>
  <c r="X946" i="4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V981" i="4"/>
  <c r="W981" i="4" s="1"/>
  <c r="U981" i="4"/>
  <c r="R982" i="4"/>
  <c r="V982" i="4" s="1"/>
  <c r="T982" i="4"/>
  <c r="U987" i="4"/>
  <c r="V987" i="4"/>
  <c r="T989" i="4"/>
  <c r="V989" i="4" s="1"/>
  <c r="W989" i="4" s="1"/>
  <c r="R994" i="4"/>
  <c r="T994" i="4"/>
  <c r="U995" i="4"/>
  <c r="V995" i="4"/>
  <c r="W995" i="4" s="1"/>
  <c r="S999" i="4"/>
  <c r="I829" i="3"/>
  <c r="I809" i="3"/>
  <c r="I805" i="3"/>
  <c r="I770" i="3"/>
  <c r="G182" i="2"/>
  <c r="P182" i="2" s="1"/>
  <c r="F182" i="2"/>
  <c r="O182" i="2" s="1"/>
  <c r="I181" i="3" s="1"/>
  <c r="E182" i="2"/>
  <c r="N182" i="2" s="1"/>
  <c r="U537" i="4"/>
  <c r="V537" i="4"/>
  <c r="S142" i="4"/>
  <c r="S126" i="4"/>
  <c r="T104" i="4"/>
  <c r="U100" i="4"/>
  <c r="V100" i="4"/>
  <c r="V92" i="4"/>
  <c r="W92" i="4" s="1"/>
  <c r="U92" i="4"/>
  <c r="U72" i="4"/>
  <c r="V72" i="4"/>
  <c r="E28" i="2"/>
  <c r="N28" i="2" s="1"/>
  <c r="G28" i="2"/>
  <c r="P28" i="2" s="1"/>
  <c r="F28" i="2"/>
  <c r="O28" i="2" s="1"/>
  <c r="I27" i="3" s="1"/>
  <c r="U810" i="4"/>
  <c r="V810" i="4"/>
  <c r="U786" i="4"/>
  <c r="V786" i="4"/>
  <c r="U778" i="4"/>
  <c r="V778" i="4"/>
  <c r="S754" i="4"/>
  <c r="S746" i="4"/>
  <c r="S738" i="4"/>
  <c r="V582" i="4"/>
  <c r="W582" i="4" s="1"/>
  <c r="U582" i="4"/>
  <c r="R551" i="4"/>
  <c r="T551" i="4"/>
  <c r="T109" i="4"/>
  <c r="V109" i="4" s="1"/>
  <c r="W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W47" i="4" s="1"/>
  <c r="I747" i="3"/>
  <c r="S158" i="4"/>
  <c r="V38" i="4"/>
  <c r="U38" i="4"/>
  <c r="S431" i="4"/>
  <c r="U431" i="4" s="1"/>
  <c r="V36" i="4"/>
  <c r="U36" i="4"/>
  <c r="S457" i="4"/>
  <c r="U102" i="4"/>
  <c r="V102" i="4"/>
  <c r="W102" i="4" s="1"/>
  <c r="S551" i="4"/>
  <c r="V603" i="4"/>
  <c r="V608" i="4"/>
  <c r="U608" i="4"/>
  <c r="R618" i="4"/>
  <c r="S618" i="4"/>
  <c r="V646" i="4"/>
  <c r="U646" i="4"/>
  <c r="U764" i="4"/>
  <c r="U812" i="4"/>
  <c r="V812" i="4"/>
  <c r="W812" i="4" s="1"/>
  <c r="X997" i="4"/>
  <c r="Y997" i="4"/>
  <c r="U643" i="4"/>
  <c r="V643" i="4"/>
  <c r="U711" i="4"/>
  <c r="V711" i="4"/>
  <c r="S743" i="4"/>
  <c r="S775" i="4"/>
  <c r="S863" i="4"/>
  <c r="R940" i="4"/>
  <c r="T940" i="4"/>
  <c r="U603" i="4"/>
  <c r="U699" i="4"/>
  <c r="R934" i="4"/>
  <c r="T934" i="4"/>
  <c r="V954" i="4"/>
  <c r="W954" i="4" s="1"/>
  <c r="U954" i="4"/>
  <c r="AG970" i="4"/>
  <c r="AF970" i="4"/>
  <c r="AI970" i="4"/>
  <c r="AK970" i="4"/>
  <c r="AJ970" i="4"/>
  <c r="AH970" i="4"/>
  <c r="T991" i="4"/>
  <c r="U909" i="4"/>
  <c r="V909" i="4"/>
  <c r="W909" i="4" s="1"/>
  <c r="U861" i="4"/>
  <c r="V861" i="4"/>
  <c r="W861" i="4" s="1"/>
  <c r="AG985" i="4"/>
  <c r="AI985" i="4"/>
  <c r="AH985" i="4"/>
  <c r="AK985" i="4"/>
  <c r="AJ985" i="4"/>
  <c r="AF985" i="4"/>
  <c r="AG5" i="4"/>
  <c r="AH5" i="4"/>
  <c r="AF5" i="4"/>
  <c r="AJ5" i="4"/>
  <c r="AI5" i="4"/>
  <c r="AK5" i="4"/>
  <c r="U950" i="4"/>
  <c r="U120" i="4"/>
  <c r="V120" i="4"/>
  <c r="U908" i="4"/>
  <c r="V908" i="4"/>
  <c r="U896" i="4"/>
  <c r="V896" i="4"/>
  <c r="W896" i="4" s="1"/>
  <c r="U888" i="4"/>
  <c r="V888" i="4"/>
  <c r="W888" i="4" s="1"/>
  <c r="U876" i="4"/>
  <c r="V876" i="4"/>
  <c r="W876" i="4" s="1"/>
  <c r="U852" i="4"/>
  <c r="V852" i="4"/>
  <c r="W852" i="4" s="1"/>
  <c r="U844" i="4"/>
  <c r="V844" i="4"/>
  <c r="W844" i="4" s="1"/>
  <c r="V650" i="4"/>
  <c r="U650" i="4"/>
  <c r="V630" i="4"/>
  <c r="U630" i="4"/>
  <c r="U604" i="4"/>
  <c r="V604" i="4"/>
  <c r="V936" i="4"/>
  <c r="U936" i="4"/>
  <c r="V154" i="4"/>
  <c r="U154" i="4"/>
  <c r="Y579" i="4"/>
  <c r="AC579" i="4" s="1"/>
  <c r="AE579" i="4"/>
  <c r="AB579" i="4"/>
  <c r="AA579" i="4"/>
  <c r="AH579" i="4"/>
  <c r="AJ579" i="4"/>
  <c r="AD579" i="4"/>
  <c r="AG579" i="4"/>
  <c r="AI579" i="4"/>
  <c r="V850" i="4"/>
  <c r="W850" i="4" s="1"/>
  <c r="Y671" i="4"/>
  <c r="AI671" i="4" s="1"/>
  <c r="AU671" i="4"/>
  <c r="Y703" i="4"/>
  <c r="AD703" i="4" s="1"/>
  <c r="I569" i="3"/>
  <c r="I553" i="3"/>
  <c r="I545" i="3"/>
  <c r="I521" i="3"/>
  <c r="E154" i="2"/>
  <c r="N154" i="2" s="1"/>
  <c r="F154" i="2"/>
  <c r="O154" i="2" s="1"/>
  <c r="I153" i="3" s="1"/>
  <c r="G154" i="2"/>
  <c r="P154" i="2" s="1"/>
  <c r="E173" i="2"/>
  <c r="N173" i="2" s="1"/>
  <c r="G173" i="2"/>
  <c r="P173" i="2" s="1"/>
  <c r="F173" i="2"/>
  <c r="O173" i="2" s="1"/>
  <c r="I172" i="3" s="1"/>
  <c r="E161" i="2"/>
  <c r="N161" i="2" s="1"/>
  <c r="G161" i="2"/>
  <c r="P161" i="2" s="1"/>
  <c r="F161" i="2"/>
  <c r="O161" i="2" s="1"/>
  <c r="I160" i="3" s="1"/>
  <c r="I575" i="3"/>
  <c r="S978" i="4"/>
  <c r="S974" i="4"/>
  <c r="U160" i="4"/>
  <c r="V160" i="4"/>
  <c r="W160" i="4" s="1"/>
  <c r="E15" i="2"/>
  <c r="N15" i="2" s="1"/>
  <c r="G15" i="2"/>
  <c r="P15" i="2" s="1"/>
  <c r="F15" i="2"/>
  <c r="O15" i="2" s="1"/>
  <c r="I14" i="3" s="1"/>
  <c r="E30" i="2"/>
  <c r="N30" i="2" s="1"/>
  <c r="G30" i="2"/>
  <c r="P30" i="2" s="1"/>
  <c r="F30" i="2"/>
  <c r="O30" i="2" s="1"/>
  <c r="I29" i="3" s="1"/>
  <c r="V714" i="4"/>
  <c r="W714" i="4" s="1"/>
  <c r="T698" i="4"/>
  <c r="U774" i="4"/>
  <c r="V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S659" i="4"/>
  <c r="S161" i="4"/>
  <c r="S971" i="4"/>
  <c r="V51" i="4"/>
  <c r="S587" i="4"/>
  <c r="V636" i="4"/>
  <c r="W636" i="4" s="1"/>
  <c r="T752" i="4"/>
  <c r="V752" i="4" s="1"/>
  <c r="W752" i="4" s="1"/>
  <c r="T756" i="4"/>
  <c r="V756" i="4" s="1"/>
  <c r="U655" i="4"/>
  <c r="V655" i="4"/>
  <c r="S783" i="4"/>
  <c r="S855" i="4"/>
  <c r="T992" i="4"/>
  <c r="V992" i="4" s="1"/>
  <c r="W992" i="4" s="1"/>
  <c r="T1000" i="4"/>
  <c r="V1000" i="4" s="1"/>
  <c r="W1000" i="4" s="1"/>
  <c r="W917" i="4"/>
  <c r="AI853" i="4"/>
  <c r="AH853" i="4"/>
  <c r="AK853" i="4"/>
  <c r="AJ853" i="4"/>
  <c r="AF853" i="4"/>
  <c r="AG853" i="4"/>
  <c r="W958" i="4"/>
  <c r="AK694" i="4"/>
  <c r="V564" i="4"/>
  <c r="V549" i="4"/>
  <c r="W549" i="4" s="1"/>
  <c r="AE9" i="4"/>
  <c r="AD9" i="4"/>
  <c r="AI9" i="4"/>
  <c r="AC9" i="4"/>
  <c r="AG9" i="4"/>
  <c r="AF9" i="4"/>
  <c r="Z9" i="4"/>
  <c r="AJ9" i="4"/>
  <c r="AH9" i="4"/>
  <c r="AA9" i="4"/>
  <c r="AK9" i="4"/>
  <c r="AB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AK906" i="4"/>
  <c r="AI906" i="4"/>
  <c r="AH906" i="4"/>
  <c r="AG906" i="4"/>
  <c r="AJ906" i="4"/>
  <c r="AF906" i="4"/>
  <c r="S600" i="4"/>
  <c r="AF671" i="4"/>
  <c r="T523" i="4"/>
  <c r="X757" i="4"/>
  <c r="Y757" i="4" s="1"/>
  <c r="X765" i="4"/>
  <c r="Y765" i="4" s="1"/>
  <c r="X773" i="4"/>
  <c r="Y773" i="4" s="1"/>
  <c r="X789" i="4"/>
  <c r="Y789" i="4" s="1"/>
  <c r="X805" i="4"/>
  <c r="Y805" i="4" s="1"/>
  <c r="X821" i="4"/>
  <c r="Y821" i="4" s="1"/>
  <c r="X837" i="4"/>
  <c r="Y837" i="4" s="1"/>
  <c r="X769" i="4"/>
  <c r="Y769" i="4" s="1"/>
  <c r="X793" i="4"/>
  <c r="X833" i="4"/>
  <c r="Y829" i="4"/>
  <c r="AH829" i="4" s="1"/>
  <c r="Y797" i="4"/>
  <c r="AH797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691" i="4"/>
  <c r="X704" i="4"/>
  <c r="Y704" i="4" s="1"/>
  <c r="AB613" i="4"/>
  <c r="AF613" i="4"/>
  <c r="AH613" i="4"/>
  <c r="AD613" i="4"/>
  <c r="AK613" i="4"/>
  <c r="AG613" i="4"/>
  <c r="Z613" i="4"/>
  <c r="AJ613" i="4"/>
  <c r="AI613" i="4"/>
  <c r="X591" i="4"/>
  <c r="Y591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W638" i="4"/>
  <c r="X692" i="4"/>
  <c r="AJ648" i="4"/>
  <c r="AF648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W707" i="4"/>
  <c r="AB652" i="4"/>
  <c r="AC652" i="4"/>
  <c r="AA652" i="4"/>
  <c r="AJ652" i="4"/>
  <c r="AE652" i="4"/>
  <c r="AI652" i="4"/>
  <c r="AH652" i="4"/>
  <c r="AD652" i="4"/>
  <c r="AP652" i="4" s="1"/>
  <c r="AV652" i="4" s="1"/>
  <c r="AG652" i="4"/>
  <c r="AF652" i="4"/>
  <c r="AL652" i="4" s="1"/>
  <c r="AR652" i="4" s="1"/>
  <c r="AK652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L372" i="11"/>
  <c r="N372" i="11" s="1"/>
  <c r="K372" i="11"/>
  <c r="M372" i="11" s="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I512" i="5"/>
  <c r="F512" i="5"/>
  <c r="E512" i="5"/>
  <c r="G512" i="5"/>
  <c r="X567" i="4"/>
  <c r="Y567" i="4"/>
  <c r="S506" i="4"/>
  <c r="T510" i="4"/>
  <c r="S532" i="4"/>
  <c r="U532" i="4" s="1"/>
  <c r="S536" i="4"/>
  <c r="T550" i="4"/>
  <c r="S512" i="4"/>
  <c r="T540" i="4"/>
  <c r="S544" i="4"/>
  <c r="T544" i="4"/>
  <c r="S554" i="4"/>
  <c r="S534" i="4"/>
  <c r="V534" i="4" s="1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X559" i="4"/>
  <c r="W565" i="4"/>
  <c r="W573" i="4"/>
  <c r="K311" i="11"/>
  <c r="M311" i="11" s="1"/>
  <c r="L311" i="11"/>
  <c r="N311" i="11" s="1"/>
  <c r="L211" i="11"/>
  <c r="N211" i="11" s="1"/>
  <c r="K211" i="11"/>
  <c r="M2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L249" i="11"/>
  <c r="N249" i="11" s="1"/>
  <c r="K249" i="11"/>
  <c r="M249" i="11" s="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S442" i="4"/>
  <c r="T452" i="4"/>
  <c r="S494" i="4"/>
  <c r="S410" i="4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T485" i="4"/>
  <c r="E399" i="5"/>
  <c r="S385" i="4"/>
  <c r="U385" i="4" s="1"/>
  <c r="F399" i="5"/>
  <c r="E438" i="5"/>
  <c r="S395" i="4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V439" i="4"/>
  <c r="U439" i="4"/>
  <c r="U483" i="4"/>
  <c r="W483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379" i="4"/>
  <c r="W379" i="4" s="1"/>
  <c r="X379" i="4" s="1"/>
  <c r="V455" i="4"/>
  <c r="W455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35" i="4"/>
  <c r="I390" i="5"/>
  <c r="I438" i="5"/>
  <c r="I466" i="5"/>
  <c r="AI405" i="4"/>
  <c r="AC405" i="4"/>
  <c r="AB405" i="4"/>
  <c r="S451" i="4"/>
  <c r="S399" i="4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W445" i="4" s="1"/>
  <c r="X445" i="4" s="1"/>
  <c r="S471" i="4"/>
  <c r="T473" i="4"/>
  <c r="V473" i="4" s="1"/>
  <c r="W473" i="4" s="1"/>
  <c r="S485" i="4"/>
  <c r="U485" i="4" s="1"/>
  <c r="S493" i="4"/>
  <c r="W503" i="4"/>
  <c r="AH350" i="4"/>
  <c r="Z350" i="4"/>
  <c r="R335" i="4"/>
  <c r="S335" i="4"/>
  <c r="S349" i="4"/>
  <c r="U349" i="4" s="1"/>
  <c r="E341" i="5"/>
  <c r="E275" i="5"/>
  <c r="I199" i="5"/>
  <c r="S302" i="4"/>
  <c r="S282" i="4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G5" i="8" s="1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F5" i="8" s="1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J29" i="11"/>
  <c r="K29" i="11" s="1"/>
  <c r="M29" i="11" s="1"/>
  <c r="I132" i="11"/>
  <c r="G144" i="9"/>
  <c r="D59" i="9"/>
  <c r="E59" i="9"/>
  <c r="V245" i="4"/>
  <c r="W245" i="4" s="1"/>
  <c r="X245" i="4" s="1"/>
  <c r="V223" i="4"/>
  <c r="S226" i="4"/>
  <c r="U226" i="4" s="1"/>
  <c r="T238" i="4"/>
  <c r="S222" i="4"/>
  <c r="V262" i="4"/>
  <c r="V250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K209" i="11"/>
  <c r="M209" i="11" s="1"/>
  <c r="L209" i="11"/>
  <c r="N209" i="11" s="1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T207" i="4"/>
  <c r="V207" i="4" s="1"/>
  <c r="W207" i="4" s="1"/>
  <c r="X207" i="4" s="1"/>
  <c r="Y207" i="4" s="1"/>
  <c r="T215" i="4"/>
  <c r="V215" i="4" s="1"/>
  <c r="T247" i="4"/>
  <c r="S251" i="4"/>
  <c r="U251" i="4" s="1"/>
  <c r="V221" i="4"/>
  <c r="W221" i="4" s="1"/>
  <c r="E190" i="5"/>
  <c r="E222" i="5"/>
  <c r="G206" i="5"/>
  <c r="E206" i="5"/>
  <c r="T251" i="4"/>
  <c r="R263" i="4"/>
  <c r="S263" i="4"/>
  <c r="V263" i="4" s="1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T257" i="4"/>
  <c r="S271" i="4"/>
  <c r="U271" i="4" s="1"/>
  <c r="T293" i="4"/>
  <c r="T359" i="4"/>
  <c r="T321" i="4"/>
  <c r="S301" i="4"/>
  <c r="R301" i="4"/>
  <c r="U242" i="4"/>
  <c r="V242" i="4"/>
  <c r="AE350" i="4"/>
  <c r="AG350" i="4"/>
  <c r="AJ350" i="4"/>
  <c r="AF350" i="4"/>
  <c r="AL350" i="4" s="1"/>
  <c r="AR350" i="4" s="1"/>
  <c r="E350" i="4" s="1"/>
  <c r="I350" i="4" s="1"/>
  <c r="AD350" i="4"/>
  <c r="AC350" i="4"/>
  <c r="AI350" i="4"/>
  <c r="AK350" i="4"/>
  <c r="AA350" i="4"/>
  <c r="T272" i="4"/>
  <c r="T249" i="4"/>
  <c r="T227" i="4"/>
  <c r="T218" i="4"/>
  <c r="V274" i="4"/>
  <c r="W274" i="4" s="1"/>
  <c r="V298" i="4"/>
  <c r="W298" i="4" s="1"/>
  <c r="S311" i="4"/>
  <c r="U311" i="4" s="1"/>
  <c r="T317" i="4"/>
  <c r="S321" i="4"/>
  <c r="R219" i="4"/>
  <c r="S219" i="4"/>
  <c r="S325" i="4"/>
  <c r="U325" i="4" s="1"/>
  <c r="V368" i="4"/>
  <c r="U368" i="4"/>
  <c r="U234" i="4"/>
  <c r="V234" i="4"/>
  <c r="AB350" i="4"/>
  <c r="AN350" i="4" s="1"/>
  <c r="AT350" i="4" s="1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U282" i="4"/>
  <c r="T346" i="4"/>
  <c r="T193" i="4"/>
  <c r="G215" i="5"/>
  <c r="S315" i="4"/>
  <c r="U315" i="4" s="1"/>
  <c r="I303" i="5"/>
  <c r="F311" i="5"/>
  <c r="E323" i="5"/>
  <c r="S231" i="4"/>
  <c r="V231" i="4" s="1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U252" i="4"/>
  <c r="V252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V247" i="4"/>
  <c r="W247" i="4" s="1"/>
  <c r="X247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V311" i="4" s="1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T208" i="4"/>
  <c r="U421" i="4"/>
  <c r="V421" i="4"/>
  <c r="U399" i="4"/>
  <c r="T199" i="4"/>
  <c r="V199" i="4" s="1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W250" i="4"/>
  <c r="X250" i="4" s="1"/>
  <c r="Y250" i="4" s="1"/>
  <c r="S360" i="4"/>
  <c r="T206" i="4"/>
  <c r="V398" i="4"/>
  <c r="W398" i="4" s="1"/>
  <c r="X398" i="4" s="1"/>
  <c r="Y398" i="4" s="1"/>
  <c r="T461" i="4"/>
  <c r="T390" i="4"/>
  <c r="AO405" i="4"/>
  <c r="AU405" i="4" s="1"/>
  <c r="AN405" i="4"/>
  <c r="AT405" i="4" s="1"/>
  <c r="R305" i="4"/>
  <c r="S305" i="4"/>
  <c r="R370" i="4"/>
  <c r="S370" i="4"/>
  <c r="T370" i="4"/>
  <c r="T239" i="4"/>
  <c r="S364" i="4"/>
  <c r="W255" i="4"/>
  <c r="X255" i="4" s="1"/>
  <c r="Y255" i="4" s="1"/>
  <c r="T211" i="4"/>
  <c r="T289" i="4"/>
  <c r="S359" i="4"/>
  <c r="V359" i="4" s="1"/>
  <c r="S249" i="4"/>
  <c r="U249" i="4" s="1"/>
  <c r="V475" i="4"/>
  <c r="W475" i="4" s="1"/>
  <c r="X475" i="4" s="1"/>
  <c r="Y475" i="4" s="1"/>
  <c r="T406" i="4"/>
  <c r="X342" i="4"/>
  <c r="Y342" i="4" s="1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U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K218" i="11"/>
  <c r="M218" i="11" s="1"/>
  <c r="L218" i="11"/>
  <c r="N218" i="11" s="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L230" i="11"/>
  <c r="N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K212" i="11"/>
  <c r="M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00" i="4"/>
  <c r="Y400" i="4" s="1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Y379" i="4"/>
  <c r="Z379" i="4" s="1"/>
  <c r="S414" i="4"/>
  <c r="U414" i="4" s="1"/>
  <c r="S462" i="4"/>
  <c r="T430" i="4"/>
  <c r="T444" i="4"/>
  <c r="S460" i="4"/>
  <c r="U460" i="4" s="1"/>
  <c r="S466" i="4"/>
  <c r="U466" i="4" s="1"/>
  <c r="S486" i="4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V469" i="4"/>
  <c r="U481" i="4"/>
  <c r="V481" i="4"/>
  <c r="X455" i="4"/>
  <c r="Y455" i="4" s="1"/>
  <c r="U397" i="4"/>
  <c r="V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U383" i="4"/>
  <c r="T386" i="4"/>
  <c r="V386" i="4" s="1"/>
  <c r="W386" i="4" s="1"/>
  <c r="T396" i="4"/>
  <c r="P402" i="4"/>
  <c r="N402" i="4"/>
  <c r="R402" i="4" s="1"/>
  <c r="Q402" i="4"/>
  <c r="T459" i="4"/>
  <c r="W387" i="4"/>
  <c r="U429" i="4"/>
  <c r="V429" i="4"/>
  <c r="U417" i="4"/>
  <c r="V417" i="4"/>
  <c r="X433" i="4"/>
  <c r="Y433" i="4" s="1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X463" i="4"/>
  <c r="Y463" i="4" s="1"/>
  <c r="U477" i="4"/>
  <c r="U415" i="4"/>
  <c r="V415" i="4"/>
  <c r="U449" i="4"/>
  <c r="V449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380" i="4"/>
  <c r="U380" i="4"/>
  <c r="U395" i="4"/>
  <c r="V403" i="4"/>
  <c r="U403" i="4"/>
  <c r="X409" i="4"/>
  <c r="Y409" i="4" s="1"/>
  <c r="I396" i="5"/>
  <c r="E396" i="5"/>
  <c r="F396" i="5"/>
  <c r="X465" i="4"/>
  <c r="Y465" i="4" s="1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6" i="4"/>
  <c r="S448" i="4"/>
  <c r="T424" i="4"/>
  <c r="T456" i="4"/>
  <c r="T476" i="4"/>
  <c r="V377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AI379" i="4"/>
  <c r="AK379" i="4"/>
  <c r="AH379" i="4"/>
  <c r="AD413" i="4"/>
  <c r="AH413" i="4"/>
  <c r="AC413" i="4"/>
  <c r="AK413" i="4"/>
  <c r="AF413" i="4"/>
  <c r="AE413" i="4"/>
  <c r="AQ413" i="4" s="1"/>
  <c r="AW413" i="4" s="1"/>
  <c r="AP405" i="4"/>
  <c r="AV405" i="4" s="1"/>
  <c r="AL405" i="4"/>
  <c r="AR405" i="4" s="1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L28" i="11"/>
  <c r="N28" i="11" s="1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Y247" i="4"/>
  <c r="AB247" i="4" s="1"/>
  <c r="T243" i="4"/>
  <c r="R243" i="4"/>
  <c r="T283" i="4"/>
  <c r="R283" i="4"/>
  <c r="F307" i="5"/>
  <c r="G307" i="5"/>
  <c r="I307" i="5"/>
  <c r="S233" i="4"/>
  <c r="R233" i="4"/>
  <c r="U237" i="4"/>
  <c r="V237" i="4"/>
  <c r="W262" i="4"/>
  <c r="X262" i="4" s="1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V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V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V191" i="4" s="1"/>
  <c r="W191" i="4" s="1"/>
  <c r="X191" i="4" s="1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W290" i="4"/>
  <c r="X290" i="4" s="1"/>
  <c r="W322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V323" i="4" s="1"/>
  <c r="T363" i="4"/>
  <c r="U332" i="4"/>
  <c r="V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V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V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V200" i="4"/>
  <c r="V211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2" i="4"/>
  <c r="V192" i="4"/>
  <c r="V195" i="4"/>
  <c r="U195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V187" i="4"/>
  <c r="U187" i="4"/>
  <c r="U197" i="4"/>
  <c r="V197" i="4"/>
  <c r="V203" i="4"/>
  <c r="U203" i="4"/>
  <c r="U205" i="4"/>
  <c r="V205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R280" i="4"/>
  <c r="S280" i="4"/>
  <c r="T240" i="4"/>
  <c r="R240" i="4"/>
  <c r="R210" i="4"/>
  <c r="T210" i="4"/>
  <c r="U198" i="4"/>
  <c r="V198" i="4"/>
  <c r="S194" i="4"/>
  <c r="S331" i="4"/>
  <c r="T345" i="4"/>
  <c r="V336" i="4"/>
  <c r="W336" i="4" s="1"/>
  <c r="X336" i="4" s="1"/>
  <c r="V352" i="4"/>
  <c r="W352" i="4" s="1"/>
  <c r="X352" i="4" s="1"/>
  <c r="Y352" i="4" s="1"/>
  <c r="AK352" i="4" s="1"/>
  <c r="W377" i="4"/>
  <c r="X377" i="4" s="1"/>
  <c r="Y377" i="4" s="1"/>
  <c r="W223" i="4"/>
  <c r="X223" i="4" s="1"/>
  <c r="Y223" i="4" s="1"/>
  <c r="W270" i="4"/>
  <c r="X270" i="4" s="1"/>
  <c r="Y270" i="4" s="1"/>
  <c r="W334" i="4"/>
  <c r="X334" i="4" s="1"/>
  <c r="R299" i="4"/>
  <c r="S299" i="4"/>
  <c r="R319" i="4"/>
  <c r="S319" i="4"/>
  <c r="R327" i="4"/>
  <c r="S327" i="4"/>
  <c r="V343" i="4"/>
  <c r="U343" i="4"/>
  <c r="U347" i="4"/>
  <c r="V347" i="4"/>
  <c r="V357" i="4"/>
  <c r="U357" i="4"/>
  <c r="S353" i="4"/>
  <c r="R353" i="4"/>
  <c r="U323" i="4"/>
  <c r="S339" i="4"/>
  <c r="S212" i="4"/>
  <c r="T212" i="4"/>
  <c r="T204" i="4"/>
  <c r="T196" i="4"/>
  <c r="T188" i="4"/>
  <c r="T360" i="4"/>
  <c r="R360" i="4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K199" i="11"/>
  <c r="M199" i="11" s="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L23" i="11"/>
  <c r="N23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L89" i="11"/>
  <c r="N89" i="11" s="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J124" i="11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L174" i="11"/>
  <c r="N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K121" i="11"/>
  <c r="M121" i="11" s="1"/>
  <c r="L121" i="11"/>
  <c r="N121" i="11" s="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X344" i="4"/>
  <c r="Y344" i="4" s="1"/>
  <c r="AE344" i="4" s="1"/>
  <c r="W306" i="4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W348" i="4"/>
  <c r="X322" i="4"/>
  <c r="Y322" i="4" s="1"/>
  <c r="W294" i="4"/>
  <c r="Y190" i="4"/>
  <c r="AE190" i="4" s="1"/>
  <c r="D350" i="4"/>
  <c r="H350" i="4" s="1"/>
  <c r="G350" i="4"/>
  <c r="F232" i="5"/>
  <c r="I232" i="5"/>
  <c r="G232" i="5"/>
  <c r="E344" i="5"/>
  <c r="F344" i="5"/>
  <c r="G344" i="5"/>
  <c r="F230" i="5"/>
  <c r="E230" i="5"/>
  <c r="I230" i="5"/>
  <c r="G230" i="5"/>
  <c r="X338" i="4"/>
  <c r="Y338" i="4" s="1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Y245" i="4"/>
  <c r="AK245" i="4" s="1"/>
  <c r="W266" i="4"/>
  <c r="W278" i="4"/>
  <c r="W340" i="4"/>
  <c r="U408" i="4"/>
  <c r="U442" i="4"/>
  <c r="U494" i="4"/>
  <c r="U506" i="4"/>
  <c r="U550" i="4"/>
  <c r="V550" i="4"/>
  <c r="U410" i="4"/>
  <c r="U430" i="4"/>
  <c r="V430" i="4"/>
  <c r="V458" i="4"/>
  <c r="U458" i="4"/>
  <c r="U492" i="4"/>
  <c r="U530" i="4"/>
  <c r="U434" i="4"/>
  <c r="V434" i="4"/>
  <c r="U446" i="4"/>
  <c r="U448" i="4"/>
  <c r="V502" i="4"/>
  <c r="S438" i="4"/>
  <c r="T442" i="4"/>
  <c r="V442" i="4" s="1"/>
  <c r="W442" i="4" s="1"/>
  <c r="S484" i="4"/>
  <c r="T494" i="4"/>
  <c r="V494" i="4" s="1"/>
  <c r="W494" i="4" s="1"/>
  <c r="S522" i="4"/>
  <c r="T410" i="4"/>
  <c r="V410" i="4" s="1"/>
  <c r="T450" i="4"/>
  <c r="S454" i="4"/>
  <c r="T472" i="4"/>
  <c r="V472" i="4" s="1"/>
  <c r="T492" i="4"/>
  <c r="V492" i="4" s="1"/>
  <c r="T530" i="4"/>
  <c r="V530" i="4" s="1"/>
  <c r="S404" i="4"/>
  <c r="T432" i="4"/>
  <c r="V432" i="4" s="1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AD245" i="4"/>
  <c r="AC245" i="4"/>
  <c r="X553" i="4"/>
  <c r="Y553" i="4" s="1"/>
  <c r="U381" i="4"/>
  <c r="U462" i="4"/>
  <c r="T484" i="4"/>
  <c r="U536" i="4"/>
  <c r="V536" i="4"/>
  <c r="S450" i="4"/>
  <c r="V466" i="4"/>
  <c r="U486" i="4"/>
  <c r="U512" i="4"/>
  <c r="U544" i="4"/>
  <c r="V544" i="4"/>
  <c r="U55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V408" i="4" s="1"/>
  <c r="W408" i="4" s="1"/>
  <c r="T414" i="4"/>
  <c r="V414" i="4" s="1"/>
  <c r="S452" i="4"/>
  <c r="T462" i="4"/>
  <c r="T506" i="4"/>
  <c r="V506" i="4" s="1"/>
  <c r="W506" i="4" s="1"/>
  <c r="S510" i="4"/>
  <c r="U526" i="4"/>
  <c r="T532" i="4"/>
  <c r="V532" i="4" s="1"/>
  <c r="S444" i="4"/>
  <c r="T454" i="4"/>
  <c r="T460" i="4"/>
  <c r="T480" i="4"/>
  <c r="V480" i="4" s="1"/>
  <c r="T486" i="4"/>
  <c r="V486" i="4" s="1"/>
  <c r="W486" i="4" s="1"/>
  <c r="S500" i="4"/>
  <c r="T512" i="4"/>
  <c r="V512" i="4" s="1"/>
  <c r="U540" i="4"/>
  <c r="V540" i="4"/>
  <c r="T554" i="4"/>
  <c r="V554" i="4" s="1"/>
  <c r="W554" i="4" s="1"/>
  <c r="T436" i="4"/>
  <c r="V436" i="4" s="1"/>
  <c r="T448" i="4"/>
  <c r="V448" i="4" s="1"/>
  <c r="W448" i="4" s="1"/>
  <c r="T468" i="4"/>
  <c r="V468" i="4" s="1"/>
  <c r="T498" i="4"/>
  <c r="S504" i="4"/>
  <c r="S516" i="4"/>
  <c r="S520" i="4"/>
  <c r="V552" i="4"/>
  <c r="U552" i="4"/>
  <c r="S424" i="4"/>
  <c r="S456" i="4"/>
  <c r="U464" i="4"/>
  <c r="V464" i="4"/>
  <c r="T474" i="4"/>
  <c r="S476" i="4"/>
  <c r="S482" i="4"/>
  <c r="S524" i="4"/>
  <c r="S528" i="4"/>
  <c r="U546" i="4"/>
  <c r="V546" i="4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L378" i="11" l="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AK617" i="4"/>
  <c r="Y617" i="4"/>
  <c r="AI617" i="4" s="1"/>
  <c r="AG617" i="4"/>
  <c r="V590" i="4"/>
  <c r="V622" i="4"/>
  <c r="V557" i="4"/>
  <c r="W557" i="4" s="1"/>
  <c r="V477" i="4"/>
  <c r="AE613" i="4"/>
  <c r="AA613" i="4"/>
  <c r="AC613" i="4"/>
  <c r="W611" i="4"/>
  <c r="W572" i="4"/>
  <c r="U505" i="4"/>
  <c r="W480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2" i="4"/>
  <c r="X392" i="4" s="1"/>
  <c r="Y392" i="4" s="1"/>
  <c r="D4" i="8"/>
  <c r="L4" i="8" s="1"/>
  <c r="E4" i="8"/>
  <c r="M4" i="8" s="1"/>
  <c r="U314" i="4"/>
  <c r="V314" i="4"/>
  <c r="W314" i="4" s="1"/>
  <c r="Y513" i="4"/>
  <c r="AG513" i="4" s="1"/>
  <c r="W532" i="4"/>
  <c r="W787" i="4"/>
  <c r="W502" i="4"/>
  <c r="U534" i="4"/>
  <c r="W436" i="4"/>
  <c r="V460" i="4"/>
  <c r="V462" i="4"/>
  <c r="W462" i="4" s="1"/>
  <c r="V490" i="4"/>
  <c r="AG245" i="4"/>
  <c r="AB245" i="4"/>
  <c r="V446" i="4"/>
  <c r="W446" i="4" s="1"/>
  <c r="W530" i="4"/>
  <c r="Y334" i="4"/>
  <c r="AI334" i="4" s="1"/>
  <c r="AI413" i="4"/>
  <c r="Z413" i="4"/>
  <c r="AB413" i="4"/>
  <c r="AN413" i="4" s="1"/>
  <c r="AT413" i="4" s="1"/>
  <c r="Y445" i="4"/>
  <c r="AG445" i="4" s="1"/>
  <c r="V451" i="4"/>
  <c r="V208" i="4"/>
  <c r="V501" i="4"/>
  <c r="AK437" i="4"/>
  <c r="AH648" i="4"/>
  <c r="AN648" i="4" s="1"/>
  <c r="AT648" i="4" s="1"/>
  <c r="AG648" i="4"/>
  <c r="AE648" i="4"/>
  <c r="AF835" i="4"/>
  <c r="AF694" i="4"/>
  <c r="AA671" i="4"/>
  <c r="AF617" i="4"/>
  <c r="AH617" i="4"/>
  <c r="W586" i="4"/>
  <c r="W576" i="4"/>
  <c r="V568" i="4"/>
  <c r="AI679" i="4"/>
  <c r="U697" i="4"/>
  <c r="U589" i="4"/>
  <c r="AJ679" i="4"/>
  <c r="AI661" i="4"/>
  <c r="Y687" i="4"/>
  <c r="Y835" i="4"/>
  <c r="AD835" i="4" s="1"/>
  <c r="V570" i="4"/>
  <c r="W570" i="4" s="1"/>
  <c r="W750" i="4"/>
  <c r="W544" i="4"/>
  <c r="AA245" i="4"/>
  <c r="AF245" i="4"/>
  <c r="W492" i="4"/>
  <c r="W410" i="4"/>
  <c r="V249" i="4"/>
  <c r="AJ413" i="4"/>
  <c r="AA413" i="4"/>
  <c r="AG413" i="4"/>
  <c r="V385" i="4"/>
  <c r="V301" i="4"/>
  <c r="V422" i="4"/>
  <c r="W422" i="4" s="1"/>
  <c r="X422" i="4" s="1"/>
  <c r="Y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AA835" i="4"/>
  <c r="AH694" i="4"/>
  <c r="AJ694" i="4"/>
  <c r="W756" i="4"/>
  <c r="W766" i="4"/>
  <c r="V607" i="4"/>
  <c r="W607" i="4" s="1"/>
  <c r="X607" i="4" s="1"/>
  <c r="W755" i="4"/>
  <c r="AJ617" i="4"/>
  <c r="V653" i="4"/>
  <c r="AI599" i="4"/>
  <c r="W823" i="4"/>
  <c r="X823" i="4" s="1"/>
  <c r="W834" i="4"/>
  <c r="W556" i="4"/>
  <c r="X556" i="4" s="1"/>
  <c r="AA679" i="4"/>
  <c r="AF687" i="4"/>
  <c r="AJ599" i="4"/>
  <c r="U635" i="4"/>
  <c r="W635" i="4" s="1"/>
  <c r="W802" i="4"/>
  <c r="W790" i="4"/>
  <c r="V581" i="4"/>
  <c r="W581" i="4" s="1"/>
  <c r="X581" i="4" s="1"/>
  <c r="V781" i="4"/>
  <c r="W781" i="4" s="1"/>
  <c r="X781" i="4" s="1"/>
  <c r="Y781" i="4" s="1"/>
  <c r="W468" i="4"/>
  <c r="V395" i="4"/>
  <c r="W395" i="4" s="1"/>
  <c r="AA648" i="4"/>
  <c r="AD648" i="4"/>
  <c r="AP648" i="4" s="1"/>
  <c r="AV648" i="4" s="1"/>
  <c r="AC648" i="4"/>
  <c r="AI694" i="4"/>
  <c r="W643" i="4"/>
  <c r="X643" i="4" s="1"/>
  <c r="W521" i="4"/>
  <c r="W778" i="4"/>
  <c r="W810" i="4"/>
  <c r="W779" i="4"/>
  <c r="W601" i="4"/>
  <c r="X601" i="4" s="1"/>
  <c r="W741" i="4"/>
  <c r="Z694" i="4"/>
  <c r="W571" i="4"/>
  <c r="U509" i="4"/>
  <c r="AB679" i="4"/>
  <c r="AI687" i="4"/>
  <c r="W615" i="4"/>
  <c r="X615" i="4" s="1"/>
  <c r="W818" i="4"/>
  <c r="W695" i="4"/>
  <c r="W772" i="4"/>
  <c r="V626" i="4"/>
  <c r="V777" i="4"/>
  <c r="W777" i="4" s="1"/>
  <c r="X777" i="4" s="1"/>
  <c r="V356" i="4"/>
  <c r="W356" i="4" s="1"/>
  <c r="X356" i="4" s="1"/>
  <c r="Y356" i="4" s="1"/>
  <c r="V282" i="4"/>
  <c r="W282" i="4" s="1"/>
  <c r="AG334" i="4"/>
  <c r="AD334" i="4"/>
  <c r="V227" i="4"/>
  <c r="AO350" i="4"/>
  <c r="AU350" i="4" s="1"/>
  <c r="U360" i="4"/>
  <c r="U231" i="4"/>
  <c r="V381" i="4"/>
  <c r="V335" i="4"/>
  <c r="AJ437" i="4"/>
  <c r="Z437" i="4"/>
  <c r="AL437" i="4" s="1"/>
  <c r="AR437" i="4" s="1"/>
  <c r="W655" i="4"/>
  <c r="X655" i="4" s="1"/>
  <c r="W774" i="4"/>
  <c r="AK671" i="4"/>
  <c r="AJ671" i="4"/>
  <c r="AD671" i="4"/>
  <c r="W711" i="4"/>
  <c r="X711" i="4" s="1"/>
  <c r="W764" i="4"/>
  <c r="W786" i="4"/>
  <c r="W537" i="4"/>
  <c r="X537" i="4" s="1"/>
  <c r="Y537" i="4" s="1"/>
  <c r="W782" i="4"/>
  <c r="AA727" i="4"/>
  <c r="AG679" i="4"/>
  <c r="AC679" i="4"/>
  <c r="Z679" i="4"/>
  <c r="AI631" i="4"/>
  <c r="AG631" i="4"/>
  <c r="W663" i="4"/>
  <c r="X663" i="4" s="1"/>
  <c r="W814" i="4"/>
  <c r="W626" i="4"/>
  <c r="V701" i="4"/>
  <c r="W701" i="4" s="1"/>
  <c r="V507" i="4"/>
  <c r="AG703" i="4"/>
  <c r="U411" i="4"/>
  <c r="V753" i="4"/>
  <c r="W753" i="4" s="1"/>
  <c r="X753" i="4" s="1"/>
  <c r="U753" i="4"/>
  <c r="AP350" i="4"/>
  <c r="AV350" i="4" s="1"/>
  <c r="W641" i="4"/>
  <c r="V541" i="4"/>
  <c r="W519" i="4"/>
  <c r="AE679" i="4"/>
  <c r="AD437" i="4"/>
  <c r="AP437" i="4" s="1"/>
  <c r="AV437" i="4" s="1"/>
  <c r="W666" i="4"/>
  <c r="AG671" i="4"/>
  <c r="AC671" i="4"/>
  <c r="AO671" i="4" s="1"/>
  <c r="Z579" i="4"/>
  <c r="W594" i="4"/>
  <c r="W665" i="4"/>
  <c r="W527" i="4"/>
  <c r="AK679" i="4"/>
  <c r="AH679" i="4"/>
  <c r="W632" i="4"/>
  <c r="W606" i="4"/>
  <c r="W507" i="4"/>
  <c r="X507" i="4" s="1"/>
  <c r="Y507" i="4" s="1"/>
  <c r="V785" i="4"/>
  <c r="W785" i="4" s="1"/>
  <c r="X785" i="4" s="1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X234" i="4" s="1"/>
  <c r="W51" i="4"/>
  <c r="AC703" i="4"/>
  <c r="W624" i="4"/>
  <c r="U988" i="4"/>
  <c r="S919" i="4"/>
  <c r="T918" i="4"/>
  <c r="S900" i="4"/>
  <c r="S898" i="4"/>
  <c r="U898" i="4" s="1"/>
  <c r="T898" i="4"/>
  <c r="T892" i="4"/>
  <c r="V892" i="4" s="1"/>
  <c r="W892" i="4" s="1"/>
  <c r="S915" i="4"/>
  <c r="U915" i="4" s="1"/>
  <c r="V148" i="4"/>
  <c r="W148" i="4" s="1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W612" i="4"/>
  <c r="X612" i="4" s="1"/>
  <c r="Y612" i="4" s="1"/>
  <c r="V597" i="4"/>
  <c r="W597" i="4" s="1"/>
  <c r="X597" i="4" s="1"/>
  <c r="Y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W380" i="4"/>
  <c r="AH437" i="4"/>
  <c r="W908" i="4"/>
  <c r="W120" i="4"/>
  <c r="W646" i="4"/>
  <c r="W38" i="4"/>
  <c r="W515" i="4"/>
  <c r="W623" i="4"/>
  <c r="W129" i="4"/>
  <c r="AC727" i="4"/>
  <c r="AC631" i="4"/>
  <c r="AB599" i="4"/>
  <c r="W48" i="4"/>
  <c r="W935" i="4"/>
  <c r="V780" i="4"/>
  <c r="U780" i="4"/>
  <c r="U800" i="4"/>
  <c r="V800" i="4"/>
  <c r="U678" i="4"/>
  <c r="V678" i="4"/>
  <c r="W678" i="4" s="1"/>
  <c r="I713" i="3"/>
  <c r="E50" i="2"/>
  <c r="N50" i="2" s="1"/>
  <c r="F50" i="2"/>
  <c r="O50" i="2" s="1"/>
  <c r="I49" i="3" s="1"/>
  <c r="G50" i="2"/>
  <c r="P50" i="2" s="1"/>
  <c r="F55" i="3"/>
  <c r="I55" i="3"/>
  <c r="V676" i="4"/>
  <c r="U676" i="4"/>
  <c r="H754" i="3"/>
  <c r="F754" i="3"/>
  <c r="X813" i="4"/>
  <c r="Y813" i="4" s="1"/>
  <c r="AK813" i="4" s="1"/>
  <c r="V664" i="4"/>
  <c r="W664" i="4" s="1"/>
  <c r="X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W846" i="4" s="1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W225" i="4" s="1"/>
  <c r="H786" i="3"/>
  <c r="F786" i="3"/>
  <c r="F762" i="3"/>
  <c r="F785" i="3"/>
  <c r="H785" i="3"/>
  <c r="AH106" i="4"/>
  <c r="AF106" i="4"/>
  <c r="AJ106" i="4"/>
  <c r="AG106" i="4"/>
  <c r="AI106" i="4"/>
  <c r="AK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/>
  <c r="AD562" i="4" s="1"/>
  <c r="AC612" i="4"/>
  <c r="AB612" i="4"/>
  <c r="AA612" i="4"/>
  <c r="AF612" i="4"/>
  <c r="AI612" i="4"/>
  <c r="AO612" i="4" s="1"/>
  <c r="AU612" i="4" s="1"/>
  <c r="AD612" i="4"/>
  <c r="AK612" i="4"/>
  <c r="Z612" i="4"/>
  <c r="AJ612" i="4"/>
  <c r="AE612" i="4"/>
  <c r="AH612" i="4"/>
  <c r="AG612" i="4"/>
  <c r="Z732" i="4"/>
  <c r="AK732" i="4"/>
  <c r="AH732" i="4"/>
  <c r="AF732" i="4"/>
  <c r="AL732" i="4" s="1"/>
  <c r="AR732" i="4" s="1"/>
  <c r="AI732" i="4"/>
  <c r="AG732" i="4"/>
  <c r="AJ732" i="4"/>
  <c r="V406" i="4"/>
  <c r="V251" i="4"/>
  <c r="V349" i="4"/>
  <c r="W349" i="4" s="1"/>
  <c r="X349" i="4" s="1"/>
  <c r="Y349" i="4" s="1"/>
  <c r="AA349" i="4" s="1"/>
  <c r="W501" i="4"/>
  <c r="AI437" i="4"/>
  <c r="AL9" i="4"/>
  <c r="AR9" i="4" s="1"/>
  <c r="AK703" i="4"/>
  <c r="AA703" i="4"/>
  <c r="AP579" i="4"/>
  <c r="AV579" i="4" s="1"/>
  <c r="W604" i="4"/>
  <c r="W36" i="4"/>
  <c r="W598" i="4"/>
  <c r="W568" i="4"/>
  <c r="S185" i="4"/>
  <c r="W784" i="4"/>
  <c r="W893" i="4"/>
  <c r="S965" i="4"/>
  <c r="T925" i="4"/>
  <c r="S105" i="4"/>
  <c r="W50" i="4"/>
  <c r="V43" i="4"/>
  <c r="U894" i="4"/>
  <c r="V894" i="4"/>
  <c r="W894" i="4" s="1"/>
  <c r="X869" i="4"/>
  <c r="Y869" i="4"/>
  <c r="V749" i="4"/>
  <c r="U749" i="4"/>
  <c r="V566" i="4"/>
  <c r="U566" i="4"/>
  <c r="U74" i="4"/>
  <c r="V74" i="4"/>
  <c r="W74" i="4" s="1"/>
  <c r="X74" i="4" s="1"/>
  <c r="U975" i="4"/>
  <c r="V975" i="4"/>
  <c r="W975" i="4" s="1"/>
  <c r="V926" i="4"/>
  <c r="U926" i="4"/>
  <c r="S920" i="4"/>
  <c r="U919" i="4"/>
  <c r="T919" i="4"/>
  <c r="V919" i="4" s="1"/>
  <c r="T901" i="4"/>
  <c r="V898" i="4"/>
  <c r="W898" i="4" s="1"/>
  <c r="T858" i="4"/>
  <c r="T856" i="4"/>
  <c r="T851" i="4"/>
  <c r="V734" i="4"/>
  <c r="W734" i="4" s="1"/>
  <c r="X734" i="4" s="1"/>
  <c r="Y734" i="4" s="1"/>
  <c r="U734" i="4"/>
  <c r="V684" i="4"/>
  <c r="W684" i="4" s="1"/>
  <c r="U684" i="4"/>
  <c r="I819" i="3"/>
  <c r="I697" i="3"/>
  <c r="U792" i="4"/>
  <c r="V792" i="4"/>
  <c r="F126" i="3"/>
  <c r="H126" i="3"/>
  <c r="G150" i="2"/>
  <c r="P150" i="2" s="1"/>
  <c r="E150" i="2"/>
  <c r="N150" i="2" s="1"/>
  <c r="F150" i="2"/>
  <c r="O150" i="2" s="1"/>
  <c r="I149" i="3" s="1"/>
  <c r="E26" i="2"/>
  <c r="N26" i="2" s="1"/>
  <c r="G26" i="2"/>
  <c r="P26" i="2" s="1"/>
  <c r="F26" i="2"/>
  <c r="O26" i="2" s="1"/>
  <c r="I25" i="3" s="1"/>
  <c r="F14" i="2"/>
  <c r="O14" i="2" s="1"/>
  <c r="I13" i="3" s="1"/>
  <c r="E14" i="2"/>
  <c r="N14" i="2" s="1"/>
  <c r="G14" i="2"/>
  <c r="P14" i="2" s="1"/>
  <c r="U674" i="4"/>
  <c r="V674" i="4"/>
  <c r="W674" i="4" s="1"/>
  <c r="X674" i="4" s="1"/>
  <c r="Y674" i="4" s="1"/>
  <c r="V712" i="4"/>
  <c r="U712" i="4"/>
  <c r="U578" i="4"/>
  <c r="V578" i="4"/>
  <c r="W578" i="4" s="1"/>
  <c r="X578" i="4" s="1"/>
  <c r="Y578" i="4" s="1"/>
  <c r="AE578" i="4" s="1"/>
  <c r="E172" i="2"/>
  <c r="N172" i="2" s="1"/>
  <c r="F172" i="2"/>
  <c r="O172" i="2" s="1"/>
  <c r="I171" i="3" s="1"/>
  <c r="G172" i="2"/>
  <c r="P172" i="2" s="1"/>
  <c r="F24" i="2"/>
  <c r="O24" i="2" s="1"/>
  <c r="I23" i="3" s="1"/>
  <c r="G24" i="2"/>
  <c r="P24" i="2" s="1"/>
  <c r="E24" i="2"/>
  <c r="N24" i="2" s="1"/>
  <c r="F159" i="3"/>
  <c r="I159" i="3"/>
  <c r="V616" i="4"/>
  <c r="W616" i="4" s="1"/>
  <c r="V619" i="4"/>
  <c r="U619" i="4"/>
  <c r="AH835" i="4"/>
  <c r="AG835" i="4"/>
  <c r="AM835" i="4" s="1"/>
  <c r="AS835" i="4" s="1"/>
  <c r="V575" i="4"/>
  <c r="W575" i="4" s="1"/>
  <c r="X575" i="4" s="1"/>
  <c r="U633" i="4"/>
  <c r="V633" i="4"/>
  <c r="W633" i="4" s="1"/>
  <c r="X772" i="4"/>
  <c r="V682" i="4"/>
  <c r="W682" i="4" s="1"/>
  <c r="U682" i="4"/>
  <c r="H24" i="3"/>
  <c r="F24" i="3"/>
  <c r="S956" i="4"/>
  <c r="U956" i="4" s="1"/>
  <c r="T947" i="4"/>
  <c r="V947" i="4" s="1"/>
  <c r="W947" i="4" s="1"/>
  <c r="U885" i="4"/>
  <c r="T883" i="4"/>
  <c r="T868" i="4"/>
  <c r="T867" i="4"/>
  <c r="S860" i="4"/>
  <c r="U860" i="4" s="1"/>
  <c r="U162" i="4"/>
  <c r="W162" i="4" s="1"/>
  <c r="X40" i="4"/>
  <c r="Y40" i="4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W840" i="4" s="1"/>
  <c r="G10" i="2"/>
  <c r="P10" i="2" s="1"/>
  <c r="E10" i="2"/>
  <c r="N10" i="2" s="1"/>
  <c r="F10" i="2"/>
  <c r="O10" i="2" s="1"/>
  <c r="I9" i="3" s="1"/>
  <c r="U560" i="4"/>
  <c r="W560" i="4" s="1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W411" i="4" s="1"/>
  <c r="X411" i="4" s="1"/>
  <c r="Y411" i="4" s="1"/>
  <c r="V144" i="4"/>
  <c r="W144" i="4" s="1"/>
  <c r="X144" i="4" s="1"/>
  <c r="F801" i="3"/>
  <c r="H801" i="3"/>
  <c r="H769" i="3"/>
  <c r="F769" i="3"/>
  <c r="V902" i="4"/>
  <c r="W902" i="4" s="1"/>
  <c r="AI835" i="4"/>
  <c r="W381" i="4"/>
  <c r="V297" i="4"/>
  <c r="U406" i="4"/>
  <c r="V307" i="4"/>
  <c r="AM579" i="4"/>
  <c r="AS579" i="4" s="1"/>
  <c r="W72" i="4"/>
  <c r="W100" i="4"/>
  <c r="V994" i="4"/>
  <c r="W987" i="4"/>
  <c r="S949" i="4"/>
  <c r="S933" i="4"/>
  <c r="W913" i="4"/>
  <c r="W614" i="4"/>
  <c r="AD727" i="4"/>
  <c r="AH661" i="4"/>
  <c r="AL719" i="4"/>
  <c r="AR719" i="4" s="1"/>
  <c r="AG687" i="4"/>
  <c r="AH687" i="4"/>
  <c r="AD687" i="4"/>
  <c r="AK631" i="4"/>
  <c r="AA631" i="4"/>
  <c r="AD631" i="4"/>
  <c r="AF599" i="4"/>
  <c r="AL599" i="4" s="1"/>
  <c r="AR599" i="4" s="1"/>
  <c r="AH599" i="4"/>
  <c r="AD599" i="4"/>
  <c r="W952" i="4"/>
  <c r="W19" i="4"/>
  <c r="U827" i="4"/>
  <c r="V827" i="4"/>
  <c r="X804" i="4"/>
  <c r="Y804" i="4"/>
  <c r="U761" i="4"/>
  <c r="V761" i="4"/>
  <c r="V887" i="4"/>
  <c r="U887" i="4"/>
  <c r="AG869" i="4"/>
  <c r="AJ869" i="4"/>
  <c r="AI869" i="4"/>
  <c r="AH869" i="4"/>
  <c r="AK869" i="4"/>
  <c r="AF869" i="4"/>
  <c r="U563" i="4"/>
  <c r="V563" i="4"/>
  <c r="V736" i="4"/>
  <c r="W736" i="4" s="1"/>
  <c r="F142" i="3"/>
  <c r="H142" i="3"/>
  <c r="V670" i="4"/>
  <c r="U670" i="4"/>
  <c r="V1001" i="4"/>
  <c r="W1001" i="4" s="1"/>
  <c r="U1001" i="4"/>
  <c r="V988" i="4"/>
  <c r="W988" i="4" s="1"/>
  <c r="T950" i="4"/>
  <c r="V950" i="4" s="1"/>
  <c r="W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G82" i="2"/>
  <c r="P82" i="2" s="1"/>
  <c r="F82" i="2"/>
  <c r="O82" i="2" s="1"/>
  <c r="I81" i="3" s="1"/>
  <c r="E82" i="2"/>
  <c r="N82" i="2" s="1"/>
  <c r="G42" i="2"/>
  <c r="P42" i="2" s="1"/>
  <c r="E42" i="2"/>
  <c r="N42" i="2" s="1"/>
  <c r="F42" i="2"/>
  <c r="O42" i="2" s="1"/>
  <c r="I41" i="3" s="1"/>
  <c r="H15" i="3"/>
  <c r="F15" i="3"/>
  <c r="I644" i="3"/>
  <c r="E8" i="2"/>
  <c r="N8" i="2" s="1"/>
  <c r="F8" i="2"/>
  <c r="O8" i="2" s="1"/>
  <c r="I7" i="3" s="1"/>
  <c r="G8" i="2"/>
  <c r="P8" i="2" s="1"/>
  <c r="U870" i="4"/>
  <c r="V870" i="4"/>
  <c r="V96" i="4"/>
  <c r="W96" i="4" s="1"/>
  <c r="X96" i="4" s="1"/>
  <c r="Y96" i="4" s="1"/>
  <c r="T921" i="4"/>
  <c r="T864" i="4"/>
  <c r="X644" i="4"/>
  <c r="Y64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W505" i="4" s="1"/>
  <c r="X505" i="4" s="1"/>
  <c r="V412" i="4"/>
  <c r="W412" i="4" s="1"/>
  <c r="X412" i="4" s="1"/>
  <c r="Y412" i="4" s="1"/>
  <c r="Z412" i="4" s="1"/>
  <c r="V326" i="4"/>
  <c r="W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W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AG40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E168" i="2"/>
  <c r="N168" i="2" s="1"/>
  <c r="G168" i="2"/>
  <c r="P168" i="2" s="1"/>
  <c r="F168" i="2"/>
  <c r="O168" i="2" s="1"/>
  <c r="I167" i="3" s="1"/>
  <c r="V76" i="4"/>
  <c r="W76" i="4" s="1"/>
  <c r="T956" i="4"/>
  <c r="V956" i="4" s="1"/>
  <c r="W956" i="4" s="1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2" i="3"/>
  <c r="I191" i="3"/>
  <c r="I202" i="3"/>
  <c r="I194" i="3"/>
  <c r="I189" i="3"/>
  <c r="I203" i="3"/>
  <c r="I187" i="3"/>
  <c r="I214" i="3"/>
  <c r="I204" i="3"/>
  <c r="I198" i="3"/>
  <c r="I217" i="3"/>
  <c r="I209" i="3"/>
  <c r="I267" i="3"/>
  <c r="I292" i="3"/>
  <c r="I254" i="3"/>
  <c r="I246" i="3"/>
  <c r="I218" i="3"/>
  <c r="I371" i="3"/>
  <c r="I355" i="3"/>
  <c r="I237" i="3"/>
  <c r="I221" i="3"/>
  <c r="I281" i="3"/>
  <c r="I316" i="3"/>
  <c r="I252" i="3"/>
  <c r="I242" i="3"/>
  <c r="I351" i="3"/>
  <c r="I325" i="3"/>
  <c r="I293" i="3"/>
  <c r="I249" i="3"/>
  <c r="I315" i="3"/>
  <c r="I266" i="3"/>
  <c r="I250" i="3"/>
  <c r="I238" i="3"/>
  <c r="I347" i="3"/>
  <c r="I345" i="3"/>
  <c r="I321" i="3"/>
  <c r="I229" i="3"/>
  <c r="I364" i="3"/>
  <c r="I296" i="3"/>
  <c r="I278" i="3"/>
  <c r="I258" i="3"/>
  <c r="I248" i="3"/>
  <c r="I359" i="3"/>
  <c r="I305" i="3"/>
  <c r="I297" i="3"/>
  <c r="I289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65" i="3"/>
  <c r="I236" i="3"/>
  <c r="I290" i="3"/>
  <c r="I331" i="3"/>
  <c r="I284" i="3"/>
  <c r="I243" i="3"/>
  <c r="I330" i="3"/>
  <c r="I327" i="3"/>
  <c r="I283" i="3"/>
  <c r="I228" i="3"/>
  <c r="I303" i="3"/>
  <c r="I326" i="3"/>
  <c r="I210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AB437" i="4"/>
  <c r="AN437" i="4" s="1"/>
  <c r="AT437" i="4" s="1"/>
  <c r="I574" i="3"/>
  <c r="X1000" i="4"/>
  <c r="Y1000" i="4"/>
  <c r="X756" i="4"/>
  <c r="X166" i="4"/>
  <c r="X961" i="4"/>
  <c r="Y961" i="4"/>
  <c r="X787" i="4"/>
  <c r="Y787" i="4" s="1"/>
  <c r="X755" i="4"/>
  <c r="Y755" i="4" s="1"/>
  <c r="X79" i="4"/>
  <c r="AK132" i="4"/>
  <c r="AJ132" i="4"/>
  <c r="AG132" i="4"/>
  <c r="AI132" i="4"/>
  <c r="AH132" i="4"/>
  <c r="AF132" i="4"/>
  <c r="AK660" i="4"/>
  <c r="AH660" i="4"/>
  <c r="AJ660" i="4"/>
  <c r="AI660" i="4"/>
  <c r="AG660" i="4"/>
  <c r="AF660" i="4"/>
  <c r="AF709" i="4"/>
  <c r="AG709" i="4"/>
  <c r="AK709" i="4"/>
  <c r="AH709" i="4"/>
  <c r="AI709" i="4"/>
  <c r="AJ709" i="4"/>
  <c r="X634" i="4"/>
  <c r="Y634" i="4" s="1"/>
  <c r="Z734" i="4"/>
  <c r="AJ734" i="4"/>
  <c r="AI734" i="4"/>
  <c r="AF734" i="4"/>
  <c r="AL734" i="4" s="1"/>
  <c r="AR734" i="4" s="1"/>
  <c r="AG734" i="4"/>
  <c r="AH734" i="4"/>
  <c r="AK734" i="4"/>
  <c r="X722" i="4"/>
  <c r="Y722" i="4" s="1"/>
  <c r="AB722" i="4" s="1"/>
  <c r="AK124" i="4"/>
  <c r="AF124" i="4"/>
  <c r="AJ124" i="4"/>
  <c r="AG124" i="4"/>
  <c r="AH124" i="4"/>
  <c r="AI124" i="4"/>
  <c r="E719" i="4"/>
  <c r="I719" i="4" s="1"/>
  <c r="G719" i="4"/>
  <c r="F719" i="4"/>
  <c r="J719" i="4" s="1"/>
  <c r="D719" i="4"/>
  <c r="H719" i="4" s="1"/>
  <c r="AI597" i="4"/>
  <c r="AG597" i="4"/>
  <c r="AH597" i="4"/>
  <c r="AJ597" i="4"/>
  <c r="AK597" i="4"/>
  <c r="AF597" i="4"/>
  <c r="I344" i="3"/>
  <c r="I260" i="3"/>
  <c r="W512" i="4"/>
  <c r="W460" i="4"/>
  <c r="W432" i="4"/>
  <c r="W472" i="4"/>
  <c r="I356" i="3"/>
  <c r="I188" i="3"/>
  <c r="I230" i="3"/>
  <c r="I332" i="3"/>
  <c r="I244" i="3"/>
  <c r="I264" i="3"/>
  <c r="I256" i="3"/>
  <c r="I212" i="3"/>
  <c r="I213" i="3"/>
  <c r="I205" i="3"/>
  <c r="I197" i="3"/>
  <c r="I201" i="3"/>
  <c r="I193" i="3"/>
  <c r="I257" i="3"/>
  <c r="I348" i="3"/>
  <c r="I308" i="3"/>
  <c r="I274" i="3"/>
  <c r="I339" i="3"/>
  <c r="I365" i="3"/>
  <c r="I349" i="3"/>
  <c r="I333" i="3"/>
  <c r="I313" i="3"/>
  <c r="I285" i="3"/>
  <c r="I329" i="3"/>
  <c r="I304" i="3"/>
  <c r="I286" i="3"/>
  <c r="I270" i="3"/>
  <c r="I367" i="3"/>
  <c r="I335" i="3"/>
  <c r="V253" i="4"/>
  <c r="W253" i="4" s="1"/>
  <c r="X253" i="4" s="1"/>
  <c r="I309" i="3"/>
  <c r="I301" i="3"/>
  <c r="I233" i="3"/>
  <c r="I263" i="3"/>
  <c r="I251" i="3"/>
  <c r="I314" i="3"/>
  <c r="I300" i="3"/>
  <c r="I282" i="3"/>
  <c r="I363" i="3"/>
  <c r="I361" i="3"/>
  <c r="I245" i="3"/>
  <c r="I307" i="3"/>
  <c r="I310" i="3"/>
  <c r="I220" i="3"/>
  <c r="I343" i="3"/>
  <c r="I186" i="3"/>
  <c r="I369" i="3"/>
  <c r="I353" i="3"/>
  <c r="I337" i="3"/>
  <c r="I225" i="3"/>
  <c r="AF379" i="4"/>
  <c r="AJ379" i="4"/>
  <c r="AG379" i="4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AE379" i="4"/>
  <c r="I419" i="3"/>
  <c r="I380" i="3"/>
  <c r="W399" i="4"/>
  <c r="W421" i="4"/>
  <c r="I319" i="3"/>
  <c r="I276" i="3"/>
  <c r="I247" i="3"/>
  <c r="I224" i="3"/>
  <c r="I342" i="3"/>
  <c r="I261" i="3"/>
  <c r="I235" i="3"/>
  <c r="I223" i="3"/>
  <c r="I196" i="3"/>
  <c r="I231" i="3"/>
  <c r="I312" i="3"/>
  <c r="I272" i="3"/>
  <c r="I259" i="3"/>
  <c r="I240" i="3"/>
  <c r="I219" i="3"/>
  <c r="I302" i="3"/>
  <c r="I311" i="3"/>
  <c r="I268" i="3"/>
  <c r="I253" i="3"/>
  <c r="I239" i="3"/>
  <c r="I227" i="3"/>
  <c r="I207" i="3"/>
  <c r="I190" i="3"/>
  <c r="I199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AO437" i="4"/>
  <c r="AU437" i="4" s="1"/>
  <c r="I566" i="3"/>
  <c r="X992" i="4"/>
  <c r="Y992" i="4"/>
  <c r="X752" i="4"/>
  <c r="X47" i="4"/>
  <c r="Y47" i="4" s="1"/>
  <c r="X109" i="4"/>
  <c r="Y109" i="4" s="1"/>
  <c r="X989" i="4"/>
  <c r="Y989" i="4"/>
  <c r="X941" i="4"/>
  <c r="Y941" i="4"/>
  <c r="X779" i="4"/>
  <c r="X89" i="4"/>
  <c r="Y89" i="4" s="1"/>
  <c r="X69" i="4"/>
  <c r="Y6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X635" i="4"/>
  <c r="AJ128" i="4"/>
  <c r="AF128" i="4"/>
  <c r="AI128" i="4"/>
  <c r="AK128" i="4"/>
  <c r="AG128" i="4"/>
  <c r="AH128" i="4"/>
  <c r="AM652" i="4"/>
  <c r="AS652" i="4" s="1"/>
  <c r="I622" i="3"/>
  <c r="I639" i="3"/>
  <c r="I615" i="3"/>
  <c r="I599" i="3"/>
  <c r="AL648" i="4"/>
  <c r="AR648" i="4" s="1"/>
  <c r="I598" i="3"/>
  <c r="I595" i="3"/>
  <c r="I635" i="3"/>
  <c r="I603" i="3"/>
  <c r="V600" i="4"/>
  <c r="U600" i="4"/>
  <c r="X570" i="4"/>
  <c r="Y570" i="4" s="1"/>
  <c r="U820" i="4"/>
  <c r="V820" i="4"/>
  <c r="W820" i="4" s="1"/>
  <c r="U934" i="4"/>
  <c r="V934" i="4"/>
  <c r="W934" i="4" s="1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W855" i="4" s="1"/>
  <c r="Y655" i="4"/>
  <c r="AD655" i="4" s="1"/>
  <c r="Z655" i="4"/>
  <c r="AE655" i="4"/>
  <c r="AB655" i="4"/>
  <c r="AC655" i="4"/>
  <c r="AA655" i="4"/>
  <c r="X636" i="4"/>
  <c r="Y636" i="4" s="1"/>
  <c r="Z636" i="4" s="1"/>
  <c r="X51" i="4"/>
  <c r="Y51" i="4" s="1"/>
  <c r="U161" i="4"/>
  <c r="V161" i="4"/>
  <c r="U688" i="4"/>
  <c r="V688" i="4"/>
  <c r="U748" i="4"/>
  <c r="V748" i="4"/>
  <c r="X766" i="4"/>
  <c r="X774" i="4"/>
  <c r="H29" i="3"/>
  <c r="F29" i="3"/>
  <c r="X160" i="4"/>
  <c r="Y160" i="4" s="1"/>
  <c r="U974" i="4"/>
  <c r="V974" i="4"/>
  <c r="W974" i="4" s="1"/>
  <c r="F575" i="3"/>
  <c r="H575" i="3"/>
  <c r="H172" i="3"/>
  <c r="F172" i="3"/>
  <c r="F521" i="3"/>
  <c r="H521" i="3"/>
  <c r="F553" i="3"/>
  <c r="H553" i="3"/>
  <c r="AM703" i="4"/>
  <c r="AS703" i="4" s="1"/>
  <c r="AF703" i="4"/>
  <c r="AI703" i="4"/>
  <c r="AO703" i="4" s="1"/>
  <c r="AU703" i="4" s="1"/>
  <c r="AP671" i="4"/>
  <c r="AV671" i="4" s="1"/>
  <c r="AO579" i="4"/>
  <c r="AU579" i="4" s="1"/>
  <c r="X604" i="4"/>
  <c r="Y604" i="4" s="1"/>
  <c r="X844" i="4"/>
  <c r="Y844" i="4"/>
  <c r="X852" i="4"/>
  <c r="Y852" i="4"/>
  <c r="X876" i="4"/>
  <c r="Y876" i="4"/>
  <c r="X888" i="4"/>
  <c r="Y888" i="4"/>
  <c r="X896" i="4"/>
  <c r="Y896" i="4"/>
  <c r="X908" i="4"/>
  <c r="Y908" i="4"/>
  <c r="X120" i="4"/>
  <c r="Y120" i="4" s="1"/>
  <c r="X950" i="4"/>
  <c r="Y950" i="4"/>
  <c r="Y861" i="4"/>
  <c r="X861" i="4"/>
  <c r="X909" i="4"/>
  <c r="Y909" i="4"/>
  <c r="Y954" i="4"/>
  <c r="X954" i="4"/>
  <c r="U775" i="4"/>
  <c r="V775" i="4"/>
  <c r="W775" i="4" s="1"/>
  <c r="X775" i="4" s="1"/>
  <c r="Y711" i="4"/>
  <c r="Z711" i="4" s="1"/>
  <c r="Y643" i="4"/>
  <c r="Z643" i="4" s="1"/>
  <c r="AA643" i="4"/>
  <c r="X812" i="4"/>
  <c r="Y812" i="4"/>
  <c r="X764" i="4"/>
  <c r="Y764" i="4" s="1"/>
  <c r="V618" i="4"/>
  <c r="U618" i="4"/>
  <c r="W603" i="4"/>
  <c r="X102" i="4"/>
  <c r="Y102" i="4" s="1"/>
  <c r="U457" i="4"/>
  <c r="V457" i="4"/>
  <c r="X36" i="4"/>
  <c r="Y36" i="4"/>
  <c r="V158" i="4"/>
  <c r="U158" i="4"/>
  <c r="U763" i="4"/>
  <c r="V763" i="4"/>
  <c r="W763" i="4" s="1"/>
  <c r="U795" i="4"/>
  <c r="V795" i="4"/>
  <c r="X521" i="4"/>
  <c r="Y521" i="4" s="1"/>
  <c r="U740" i="4"/>
  <c r="V740" i="4"/>
  <c r="U990" i="4"/>
  <c r="V990" i="4"/>
  <c r="W990" i="4" s="1"/>
  <c r="X582" i="4"/>
  <c r="Y582" i="4"/>
  <c r="U746" i="4"/>
  <c r="V746" i="4"/>
  <c r="W746" i="4" s="1"/>
  <c r="X778" i="4"/>
  <c r="X786" i="4"/>
  <c r="X810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Y995" i="4"/>
  <c r="X981" i="4"/>
  <c r="Y981" i="4"/>
  <c r="V976" i="4"/>
  <c r="U976" i="4"/>
  <c r="AC946" i="4"/>
  <c r="Z946" i="4"/>
  <c r="AB946" i="4"/>
  <c r="AE946" i="4"/>
  <c r="AT946" i="4"/>
  <c r="AU946" i="4"/>
  <c r="AW946" i="4"/>
  <c r="AA946" i="4"/>
  <c r="AD946" i="4"/>
  <c r="AJ946" i="4"/>
  <c r="AV946" i="4"/>
  <c r="AS946" i="4"/>
  <c r="AG946" i="4"/>
  <c r="AK946" i="4"/>
  <c r="AH946" i="4"/>
  <c r="AF946" i="4"/>
  <c r="AI946" i="4"/>
  <c r="Y897" i="4"/>
  <c r="X897" i="4"/>
  <c r="Y873" i="4"/>
  <c r="X873" i="4"/>
  <c r="U859" i="4"/>
  <c r="V859" i="4"/>
  <c r="W859" i="4" s="1"/>
  <c r="U843" i="4"/>
  <c r="V843" i="4"/>
  <c r="W843" i="4" s="1"/>
  <c r="U841" i="4"/>
  <c r="V841" i="4"/>
  <c r="X782" i="4"/>
  <c r="Y782" i="4" s="1"/>
  <c r="U758" i="4"/>
  <c r="V758" i="4"/>
  <c r="W758" i="4" s="1"/>
  <c r="U744" i="4"/>
  <c r="V744" i="4"/>
  <c r="U739" i="4"/>
  <c r="V739" i="4"/>
  <c r="W739" i="4" s="1"/>
  <c r="X737" i="4"/>
  <c r="Y737" i="4" s="1"/>
  <c r="V730" i="4"/>
  <c r="U730" i="4"/>
  <c r="W699" i="4"/>
  <c r="X699" i="4" s="1"/>
  <c r="U689" i="4"/>
  <c r="V689" i="4"/>
  <c r="U685" i="4"/>
  <c r="V685" i="4"/>
  <c r="W685" i="4" s="1"/>
  <c r="X649" i="4"/>
  <c r="Y649" i="4"/>
  <c r="X641" i="4"/>
  <c r="Y641" i="4"/>
  <c r="AG641" i="4" s="1"/>
  <c r="Y601" i="4"/>
  <c r="AB601" i="4" s="1"/>
  <c r="AC601" i="4"/>
  <c r="AA601" i="4"/>
  <c r="U595" i="4"/>
  <c r="V595" i="4"/>
  <c r="X586" i="4"/>
  <c r="Y586" i="4" s="1"/>
  <c r="X576" i="4"/>
  <c r="Y576" i="4" s="1"/>
  <c r="X176" i="4"/>
  <c r="V175" i="4"/>
  <c r="U175" i="4"/>
  <c r="X168" i="4"/>
  <c r="T153" i="4"/>
  <c r="U146" i="4"/>
  <c r="V146" i="4"/>
  <c r="W146" i="4" s="1"/>
  <c r="U137" i="4"/>
  <c r="V137" i="4"/>
  <c r="W137" i="4" s="1"/>
  <c r="U130" i="4"/>
  <c r="V130" i="4"/>
  <c r="W130" i="4" s="1"/>
  <c r="U122" i="4"/>
  <c r="V122" i="4"/>
  <c r="W122" i="4" s="1"/>
  <c r="U114" i="4"/>
  <c r="V114" i="4"/>
  <c r="W114" i="4" s="1"/>
  <c r="T99" i="4"/>
  <c r="U98" i="4"/>
  <c r="V98" i="4"/>
  <c r="U95" i="4"/>
  <c r="V95" i="4"/>
  <c r="X71" i="4"/>
  <c r="X66" i="4"/>
  <c r="Y66" i="4" s="1"/>
  <c r="V55" i="4"/>
  <c r="U55" i="4"/>
  <c r="U46" i="4"/>
  <c r="V46" i="4"/>
  <c r="W46" i="4" s="1"/>
  <c r="U42" i="4"/>
  <c r="V42" i="4"/>
  <c r="W42" i="4" s="1"/>
  <c r="X27" i="4"/>
  <c r="Y27" i="4" s="1"/>
  <c r="X8" i="4"/>
  <c r="Y8" i="4" s="1"/>
  <c r="V4" i="4"/>
  <c r="U4" i="4"/>
  <c r="X170" i="4"/>
  <c r="Y170" i="4" s="1"/>
  <c r="V7" i="4"/>
  <c r="U7" i="4"/>
  <c r="F31" i="3"/>
  <c r="H31" i="3"/>
  <c r="H53" i="3"/>
  <c r="F53" i="3"/>
  <c r="H69" i="3"/>
  <c r="F69" i="3"/>
  <c r="S2" i="4"/>
  <c r="X624" i="4"/>
  <c r="X741" i="4"/>
  <c r="Y741" i="4" s="1"/>
  <c r="W653" i="4"/>
  <c r="U716" i="4"/>
  <c r="V716" i="4"/>
  <c r="U167" i="4"/>
  <c r="V167" i="4"/>
  <c r="AC732" i="4"/>
  <c r="AO732" i="4" s="1"/>
  <c r="AU732" i="4" s="1"/>
  <c r="AA732" i="4"/>
  <c r="AM732" i="4" s="1"/>
  <c r="AD732" i="4"/>
  <c r="AP732" i="4" s="1"/>
  <c r="AV732" i="4" s="1"/>
  <c r="AB732" i="4"/>
  <c r="AN732" i="4" s="1"/>
  <c r="AT732" i="4" s="1"/>
  <c r="AE732" i="4"/>
  <c r="AQ732" i="4" s="1"/>
  <c r="AS732" i="4"/>
  <c r="AW732" i="4"/>
  <c r="X517" i="4"/>
  <c r="Y517" i="4" s="1"/>
  <c r="X614" i="4"/>
  <c r="Y614" i="4" s="1"/>
  <c r="AB614" i="4" s="1"/>
  <c r="AE694" i="4"/>
  <c r="AQ694" i="4" s="1"/>
  <c r="AW694" i="4" s="1"/>
  <c r="AC694" i="4"/>
  <c r="AO694" i="4" s="1"/>
  <c r="AB694" i="4"/>
  <c r="AN694" i="4" s="1"/>
  <c r="AT694" i="4" s="1"/>
  <c r="AU694" i="4"/>
  <c r="AA694" i="4"/>
  <c r="AM694" i="4" s="1"/>
  <c r="AS694" i="4" s="1"/>
  <c r="AD694" i="4"/>
  <c r="AP694" i="4" s="1"/>
  <c r="AV694" i="4" s="1"/>
  <c r="AA853" i="4"/>
  <c r="AM853" i="4" s="1"/>
  <c r="AC853" i="4"/>
  <c r="AO853" i="4" s="1"/>
  <c r="AD853" i="4"/>
  <c r="AP853" i="4" s="1"/>
  <c r="AV853" i="4"/>
  <c r="AS853" i="4"/>
  <c r="AT853" i="4"/>
  <c r="AU853" i="4"/>
  <c r="Z853" i="4"/>
  <c r="AL853" i="4" s="1"/>
  <c r="AB853" i="4"/>
  <c r="AN853" i="4" s="1"/>
  <c r="AE853" i="4"/>
  <c r="AQ853" i="4" s="1"/>
  <c r="AW853" i="4"/>
  <c r="U940" i="4"/>
  <c r="U847" i="4"/>
  <c r="V847" i="4"/>
  <c r="W847" i="4" s="1"/>
  <c r="U90" i="4"/>
  <c r="V90" i="4"/>
  <c r="Y144" i="4"/>
  <c r="AK144" i="4" s="1"/>
  <c r="U149" i="4"/>
  <c r="V149" i="4"/>
  <c r="W149" i="4" s="1"/>
  <c r="X557" i="4"/>
  <c r="Y557" i="4" s="1"/>
  <c r="U541" i="4"/>
  <c r="Y823" i="4"/>
  <c r="Z823" i="4" s="1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Z842" i="4"/>
  <c r="AA842" i="4"/>
  <c r="AE842" i="4"/>
  <c r="AU842" i="4"/>
  <c r="AC842" i="4"/>
  <c r="AB842" i="4"/>
  <c r="AD842" i="4"/>
  <c r="AS842" i="4"/>
  <c r="AV842" i="4"/>
  <c r="AF842" i="4"/>
  <c r="AT842" i="4"/>
  <c r="AG842" i="4"/>
  <c r="AJ842" i="4"/>
  <c r="AW842" i="4"/>
  <c r="AK842" i="4"/>
  <c r="AI842" i="4"/>
  <c r="AH842" i="4"/>
  <c r="W822" i="4"/>
  <c r="X834" i="4"/>
  <c r="Y834" i="4" s="1"/>
  <c r="AE882" i="4"/>
  <c r="AA882" i="4"/>
  <c r="Z882" i="4"/>
  <c r="AB882" i="4"/>
  <c r="AD882" i="4"/>
  <c r="AG882" i="4"/>
  <c r="AJ882" i="4"/>
  <c r="AF882" i="4"/>
  <c r="AT882" i="4"/>
  <c r="AC882" i="4"/>
  <c r="AS882" i="4"/>
  <c r="AV882" i="4"/>
  <c r="AW882" i="4"/>
  <c r="AU882" i="4"/>
  <c r="AI882" i="4"/>
  <c r="AK882" i="4"/>
  <c r="AH882" i="4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Y996" i="4"/>
  <c r="X996" i="4"/>
  <c r="U994" i="4"/>
  <c r="W994" i="4" s="1"/>
  <c r="X98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AM910" i="4" s="1"/>
  <c r="Z910" i="4"/>
  <c r="AL910" i="4" s="1"/>
  <c r="AS910" i="4"/>
  <c r="AJ910" i="4"/>
  <c r="AK910" i="4"/>
  <c r="AI910" i="4"/>
  <c r="AH910" i="4"/>
  <c r="U724" i="4"/>
  <c r="V724" i="4"/>
  <c r="U708" i="4"/>
  <c r="V708" i="4"/>
  <c r="W708" i="4" s="1"/>
  <c r="X708" i="4" s="1"/>
  <c r="W697" i="4"/>
  <c r="U651" i="4"/>
  <c r="X611" i="4"/>
  <c r="V533" i="4"/>
  <c r="W533" i="4" s="1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X31" i="4"/>
  <c r="Y31" i="4" s="1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AO679" i="4"/>
  <c r="AU679" i="4" s="1"/>
  <c r="AQ679" i="4"/>
  <c r="AW679" i="4" s="1"/>
  <c r="AL679" i="4"/>
  <c r="AR679" i="4" s="1"/>
  <c r="X171" i="4"/>
  <c r="Y171" i="4"/>
  <c r="X163" i="4"/>
  <c r="Y163" i="4"/>
  <c r="U119" i="4"/>
  <c r="V119" i="4"/>
  <c r="W119" i="4" s="1"/>
  <c r="X115" i="4"/>
  <c r="Y115" i="4"/>
  <c r="U111" i="4"/>
  <c r="V111" i="4"/>
  <c r="W111" i="4" s="1"/>
  <c r="V93" i="4"/>
  <c r="U93" i="4"/>
  <c r="V85" i="4"/>
  <c r="U85" i="4"/>
  <c r="W77" i="4"/>
  <c r="W60" i="4"/>
  <c r="W696" i="4"/>
  <c r="AA172" i="4"/>
  <c r="AM172" i="4" s="1"/>
  <c r="Z172" i="4"/>
  <c r="AL172" i="4" s="1"/>
  <c r="AC172" i="4"/>
  <c r="AO172" i="4" s="1"/>
  <c r="AB172" i="4"/>
  <c r="AN172" i="4" s="1"/>
  <c r="AD172" i="4"/>
  <c r="AP172" i="4" s="1"/>
  <c r="AR172" i="4"/>
  <c r="AE172" i="4"/>
  <c r="AQ172" i="4" s="1"/>
  <c r="AW172" i="4" s="1"/>
  <c r="AU172" i="4"/>
  <c r="AS172" i="4"/>
  <c r="AT172" i="4"/>
  <c r="AV172" i="4"/>
  <c r="AK112" i="4"/>
  <c r="AG112" i="4"/>
  <c r="AG144" i="4"/>
  <c r="AH144" i="4"/>
  <c r="AG661" i="4"/>
  <c r="U911" i="4"/>
  <c r="V911" i="4"/>
  <c r="W911" i="4" s="1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K719" i="4"/>
  <c r="AJ719" i="4"/>
  <c r="AC719" i="4"/>
  <c r="AO719" i="4" s="1"/>
  <c r="AU719" i="4" s="1"/>
  <c r="AE719" i="4"/>
  <c r="AK687" i="4"/>
  <c r="AJ687" i="4"/>
  <c r="AC687" i="4"/>
  <c r="AO687" i="4" s="1"/>
  <c r="AU687" i="4" s="1"/>
  <c r="AE687" i="4"/>
  <c r="AF631" i="4"/>
  <c r="AL631" i="4" s="1"/>
  <c r="AR631" i="4" s="1"/>
  <c r="AJ631" i="4"/>
  <c r="AH631" i="4"/>
  <c r="AB631" i="4"/>
  <c r="AE631" i="4"/>
  <c r="AQ631" i="4" s="1"/>
  <c r="AW631" i="4" s="1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K599" i="4"/>
  <c r="AG599" i="4"/>
  <c r="AA599" i="4"/>
  <c r="AC599" i="4"/>
  <c r="AO599" i="4" s="1"/>
  <c r="AU599" i="4" s="1"/>
  <c r="AE599" i="4"/>
  <c r="AQ599" i="4" s="1"/>
  <c r="AW599" i="4" s="1"/>
  <c r="W662" i="4"/>
  <c r="AE993" i="4"/>
  <c r="AQ993" i="4" s="1"/>
  <c r="AA993" i="4"/>
  <c r="AM993" i="4" s="1"/>
  <c r="AB993" i="4"/>
  <c r="AN993" i="4" s="1"/>
  <c r="Z993" i="4"/>
  <c r="AL993" i="4" s="1"/>
  <c r="AD993" i="4"/>
  <c r="AP993" i="4" s="1"/>
  <c r="AU993" i="4"/>
  <c r="AW993" i="4"/>
  <c r="AS993" i="4"/>
  <c r="AC993" i="4"/>
  <c r="AO993" i="4" s="1"/>
  <c r="AT993" i="4"/>
  <c r="AV993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W791" i="4" s="1"/>
  <c r="X791" i="4" s="1"/>
  <c r="AJ727" i="4"/>
  <c r="AI727" i="4"/>
  <c r="AF727" i="4"/>
  <c r="Y916" i="4"/>
  <c r="X916" i="4"/>
  <c r="V702" i="4"/>
  <c r="W702" i="4" s="1"/>
  <c r="U702" i="4"/>
  <c r="V698" i="4"/>
  <c r="U698" i="4"/>
  <c r="X632" i="4"/>
  <c r="Y632" i="4" s="1"/>
  <c r="X610" i="4"/>
  <c r="Y610" i="4" s="1"/>
  <c r="X606" i="4"/>
  <c r="Y606" i="4" s="1"/>
  <c r="X20" i="4"/>
  <c r="Y20" i="4" s="1"/>
  <c r="X164" i="4"/>
  <c r="Y164" i="4" s="1"/>
  <c r="H87" i="3"/>
  <c r="F87" i="3"/>
  <c r="Y625" i="4"/>
  <c r="AB625" i="4" s="1"/>
  <c r="Z625" i="4"/>
  <c r="AK625" i="4"/>
  <c r="AH625" i="4"/>
  <c r="AD625" i="4"/>
  <c r="AI625" i="4"/>
  <c r="AC625" i="4"/>
  <c r="AF625" i="4"/>
  <c r="AG625" i="4"/>
  <c r="AJ625" i="4"/>
  <c r="AE625" i="4"/>
  <c r="AQ625" i="4" s="1"/>
  <c r="AW625" i="4" s="1"/>
  <c r="Z960" i="4"/>
  <c r="AL960" i="4" s="1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N948" i="4" s="1"/>
  <c r="AT948" i="4"/>
  <c r="Z948" i="4"/>
  <c r="AJ948" i="4"/>
  <c r="AK948" i="4"/>
  <c r="AI948" i="4"/>
  <c r="AF948" i="4"/>
  <c r="W945" i="4"/>
  <c r="AI941" i="4"/>
  <c r="AG941" i="4"/>
  <c r="AH941" i="4"/>
  <c r="AJ941" i="4"/>
  <c r="AF941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AC906" i="4"/>
  <c r="AO906" i="4" s="1"/>
  <c r="Z906" i="4"/>
  <c r="AL906" i="4" s="1"/>
  <c r="AB906" i="4"/>
  <c r="AN906" i="4" s="1"/>
  <c r="AE906" i="4"/>
  <c r="AQ906" i="4" s="1"/>
  <c r="AU906" i="4"/>
  <c r="AT906" i="4"/>
  <c r="AA906" i="4"/>
  <c r="AM906" i="4" s="1"/>
  <c r="AD906" i="4"/>
  <c r="AP906" i="4" s="1"/>
  <c r="AS906" i="4"/>
  <c r="AV906" i="4"/>
  <c r="AW906" i="4"/>
  <c r="U895" i="4"/>
  <c r="V895" i="4"/>
  <c r="W895" i="4" s="1"/>
  <c r="U891" i="4"/>
  <c r="W891" i="4" s="1"/>
  <c r="U875" i="4"/>
  <c r="Y857" i="4"/>
  <c r="X857" i="4"/>
  <c r="X818" i="4"/>
  <c r="Y818" i="4" s="1"/>
  <c r="U816" i="4"/>
  <c r="V816" i="4"/>
  <c r="W816" i="4" s="1"/>
  <c r="U815" i="4"/>
  <c r="V815" i="4"/>
  <c r="W815" i="4" s="1"/>
  <c r="X814" i="4"/>
  <c r="Y814" i="4" s="1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W37" i="4" s="1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W183" i="4" s="1"/>
  <c r="X179" i="4"/>
  <c r="Y179" i="4" s="1"/>
  <c r="V159" i="4"/>
  <c r="U159" i="4"/>
  <c r="X147" i="4"/>
  <c r="Y147" i="4" s="1"/>
  <c r="U143" i="4"/>
  <c r="V143" i="4"/>
  <c r="W143" i="4" s="1"/>
  <c r="X139" i="4"/>
  <c r="Y139" i="4"/>
  <c r="X123" i="4"/>
  <c r="Y123" i="4" s="1"/>
  <c r="V64" i="4"/>
  <c r="W64" i="4" s="1"/>
  <c r="U64" i="4"/>
  <c r="Z903" i="4"/>
  <c r="AL903" i="4" s="1"/>
  <c r="AD903" i="4"/>
  <c r="AP903" i="4" s="1"/>
  <c r="AE903" i="4"/>
  <c r="AQ903" i="4" s="1"/>
  <c r="AV903" i="4"/>
  <c r="AB903" i="4"/>
  <c r="AN903" i="4" s="1"/>
  <c r="AC903" i="4"/>
  <c r="AO903" i="4" s="1"/>
  <c r="AW903" i="4"/>
  <c r="AS903" i="4"/>
  <c r="AA903" i="4"/>
  <c r="AM903" i="4" s="1"/>
  <c r="AU903" i="4"/>
  <c r="AT903" i="4"/>
  <c r="X50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G180" i="2"/>
  <c r="P180" i="2" s="1"/>
  <c r="E180" i="2"/>
  <c r="N180" i="2" s="1"/>
  <c r="F180" i="2"/>
  <c r="O180" i="2" s="1"/>
  <c r="I179" i="3" s="1"/>
  <c r="F175" i="2"/>
  <c r="O175" i="2" s="1"/>
  <c r="I174" i="3" s="1"/>
  <c r="G175" i="2"/>
  <c r="P175" i="2" s="1"/>
  <c r="E175" i="2"/>
  <c r="N175" i="2" s="1"/>
  <c r="H154" i="3"/>
  <c r="F154" i="3"/>
  <c r="F152" i="3"/>
  <c r="H152" i="3"/>
  <c r="H146" i="3"/>
  <c r="F146" i="3"/>
  <c r="E109" i="2"/>
  <c r="N109" i="2" s="1"/>
  <c r="F109" i="2"/>
  <c r="O109" i="2" s="1"/>
  <c r="I108" i="3" s="1"/>
  <c r="G109" i="2"/>
  <c r="P109" i="2" s="1"/>
  <c r="F105" i="2"/>
  <c r="O105" i="2" s="1"/>
  <c r="I104" i="3" s="1"/>
  <c r="G105" i="2"/>
  <c r="P105" i="2" s="1"/>
  <c r="E105" i="2"/>
  <c r="N105" i="2" s="1"/>
  <c r="E93" i="2"/>
  <c r="N93" i="2" s="1"/>
  <c r="F93" i="2"/>
  <c r="O93" i="2" s="1"/>
  <c r="I92" i="3" s="1"/>
  <c r="G93" i="2"/>
  <c r="P93" i="2" s="1"/>
  <c r="F89" i="2"/>
  <c r="O89" i="2" s="1"/>
  <c r="I88" i="3" s="1"/>
  <c r="G89" i="2"/>
  <c r="P89" i="2" s="1"/>
  <c r="E89" i="2"/>
  <c r="N89" i="2" s="1"/>
  <c r="E75" i="2"/>
  <c r="N75" i="2" s="1"/>
  <c r="F75" i="2"/>
  <c r="O75" i="2" s="1"/>
  <c r="I74" i="3" s="1"/>
  <c r="G75" i="2"/>
  <c r="P75" i="2" s="1"/>
  <c r="F71" i="2"/>
  <c r="O71" i="2" s="1"/>
  <c r="I70" i="3" s="1"/>
  <c r="G71" i="2"/>
  <c r="P71" i="2" s="1"/>
  <c r="E71" i="2"/>
  <c r="N71" i="2" s="1"/>
  <c r="E61" i="2"/>
  <c r="N61" i="2" s="1"/>
  <c r="F61" i="2"/>
  <c r="O61" i="2" s="1"/>
  <c r="I60" i="3" s="1"/>
  <c r="G61" i="2"/>
  <c r="P61" i="2" s="1"/>
  <c r="F57" i="2"/>
  <c r="O57" i="2" s="1"/>
  <c r="I56" i="3" s="1"/>
  <c r="G57" i="2"/>
  <c r="P57" i="2" s="1"/>
  <c r="E57" i="2"/>
  <c r="N57" i="2" s="1"/>
  <c r="E45" i="2"/>
  <c r="N45" i="2" s="1"/>
  <c r="F45" i="2"/>
  <c r="O45" i="2" s="1"/>
  <c r="I44" i="3" s="1"/>
  <c r="G45" i="2"/>
  <c r="P45" i="2" s="1"/>
  <c r="F38" i="2"/>
  <c r="O38" i="2" s="1"/>
  <c r="I37" i="3" s="1"/>
  <c r="E38" i="2"/>
  <c r="N38" i="2" s="1"/>
  <c r="G38" i="2"/>
  <c r="P38" i="2" s="1"/>
  <c r="E35" i="2"/>
  <c r="N35" i="2" s="1"/>
  <c r="F35" i="2"/>
  <c r="O35" i="2" s="1"/>
  <c r="I34" i="3" s="1"/>
  <c r="G35" i="2"/>
  <c r="P35" i="2" s="1"/>
  <c r="F31" i="2"/>
  <c r="O31" i="2" s="1"/>
  <c r="I30" i="3" s="1"/>
  <c r="E31" i="2"/>
  <c r="N31" i="2" s="1"/>
  <c r="G31" i="2"/>
  <c r="P31" i="2" s="1"/>
  <c r="F26" i="3"/>
  <c r="H26" i="3"/>
  <c r="F21" i="2"/>
  <c r="O21" i="2" s="1"/>
  <c r="I20" i="3" s="1"/>
  <c r="G21" i="2"/>
  <c r="P21" i="2" s="1"/>
  <c r="E21" i="2"/>
  <c r="N21" i="2" s="1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H280" i="3"/>
  <c r="F280" i="3"/>
  <c r="Z970" i="4"/>
  <c r="AL970" i="4" s="1"/>
  <c r="AE970" i="4"/>
  <c r="AQ970" i="4" s="1"/>
  <c r="AS970" i="4"/>
  <c r="AU970" i="4"/>
  <c r="AW970" i="4"/>
  <c r="AB970" i="4"/>
  <c r="AN970" i="4" s="1"/>
  <c r="AT970" i="4"/>
  <c r="AA970" i="4"/>
  <c r="AM970" i="4" s="1"/>
  <c r="AC970" i="4"/>
  <c r="AO970" i="4" s="1"/>
  <c r="AD970" i="4"/>
  <c r="AP970" i="4" s="1"/>
  <c r="AV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AO5" i="4" s="1"/>
  <c r="Z5" i="4"/>
  <c r="AL5" i="4" s="1"/>
  <c r="AA5" i="4"/>
  <c r="AM5" i="4" s="1"/>
  <c r="AS5" i="4" s="1"/>
  <c r="AW5" i="4"/>
  <c r="AB5" i="4"/>
  <c r="AN5" i="4" s="1"/>
  <c r="AT5" i="4" s="1"/>
  <c r="AR5" i="4"/>
  <c r="AD5" i="4"/>
  <c r="AP5" i="4" s="1"/>
  <c r="AV5" i="4" s="1"/>
  <c r="AU5" i="4"/>
  <c r="U43" i="4"/>
  <c r="W43" i="4" s="1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F186" i="2"/>
  <c r="O186" i="2" s="1"/>
  <c r="I185" i="3" s="1"/>
  <c r="E186" i="2"/>
  <c r="N186" i="2" s="1"/>
  <c r="G186" i="2"/>
  <c r="P186" i="2" s="1"/>
  <c r="G176" i="2"/>
  <c r="P176" i="2" s="1"/>
  <c r="F176" i="2"/>
  <c r="O176" i="2" s="1"/>
  <c r="I175" i="3" s="1"/>
  <c r="E176" i="2"/>
  <c r="N176" i="2" s="1"/>
  <c r="F167" i="2"/>
  <c r="O167" i="2" s="1"/>
  <c r="I166" i="3" s="1"/>
  <c r="G167" i="2"/>
  <c r="P167" i="2" s="1"/>
  <c r="E167" i="2"/>
  <c r="N167" i="2" s="1"/>
  <c r="F159" i="2"/>
  <c r="O159" i="2" s="1"/>
  <c r="I158" i="3" s="1"/>
  <c r="E159" i="2"/>
  <c r="N159" i="2" s="1"/>
  <c r="G159" i="2"/>
  <c r="P159" i="2" s="1"/>
  <c r="F98" i="3"/>
  <c r="H98" i="3"/>
  <c r="F94" i="3"/>
  <c r="H94" i="3"/>
  <c r="F82" i="3"/>
  <c r="H82" i="3"/>
  <c r="H78" i="3"/>
  <c r="F78" i="3"/>
  <c r="F66" i="3"/>
  <c r="H66" i="3"/>
  <c r="F62" i="3"/>
  <c r="H62" i="3"/>
  <c r="F49" i="2"/>
  <c r="O49" i="2" s="1"/>
  <c r="I48" i="3" s="1"/>
  <c r="G49" i="2"/>
  <c r="P49" i="2" s="1"/>
  <c r="E49" i="2"/>
  <c r="N49" i="2" s="1"/>
  <c r="F29" i="2"/>
  <c r="O29" i="2" s="1"/>
  <c r="I28" i="3" s="1"/>
  <c r="E29" i="2"/>
  <c r="N29" i="2" s="1"/>
  <c r="G29" i="2"/>
  <c r="P29" i="2" s="1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269" i="3"/>
  <c r="F269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Y1001" i="4"/>
  <c r="X1001" i="4"/>
  <c r="X828" i="4"/>
  <c r="Y828" i="4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F9" i="4"/>
  <c r="J9" i="4" s="1"/>
  <c r="M10" i="2" s="1"/>
  <c r="D9" i="4"/>
  <c r="H9" i="4" s="1"/>
  <c r="K10" i="2" s="1"/>
  <c r="E9" i="4"/>
  <c r="I9" i="4" s="1"/>
  <c r="L10" i="2" s="1"/>
  <c r="G9" i="4"/>
  <c r="AQ9" i="4"/>
  <c r="AW9" i="4" s="1"/>
  <c r="X549" i="4"/>
  <c r="Y549" i="4" s="1"/>
  <c r="AB549" i="4" s="1"/>
  <c r="X148" i="4"/>
  <c r="Y148" i="4" s="1"/>
  <c r="X958" i="4"/>
  <c r="Y958" i="4"/>
  <c r="X917" i="4"/>
  <c r="Y917" i="4"/>
  <c r="U783" i="4"/>
  <c r="V783" i="4"/>
  <c r="AF655" i="4"/>
  <c r="AK655" i="4"/>
  <c r="AI655" i="4"/>
  <c r="AH655" i="4"/>
  <c r="AJ655" i="4"/>
  <c r="AG655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AJ703" i="4"/>
  <c r="AP703" i="4" s="1"/>
  <c r="AV703" i="4" s="1"/>
  <c r="AH703" i="4"/>
  <c r="AB703" i="4"/>
  <c r="AN703" i="4" s="1"/>
  <c r="AT703" i="4" s="1"/>
  <c r="AE703" i="4"/>
  <c r="AQ703" i="4" s="1"/>
  <c r="AW703" i="4" s="1"/>
  <c r="Z703" i="4"/>
  <c r="AL703" i="4" s="1"/>
  <c r="AR703" i="4" s="1"/>
  <c r="AM671" i="4"/>
  <c r="AS671" i="4" s="1"/>
  <c r="AH671" i="4"/>
  <c r="AB671" i="4"/>
  <c r="AE671" i="4"/>
  <c r="AQ671" i="4" s="1"/>
  <c r="AW671" i="4" s="1"/>
  <c r="Z671" i="4"/>
  <c r="AL671" i="4" s="1"/>
  <c r="AR671" i="4" s="1"/>
  <c r="Y850" i="4"/>
  <c r="X850" i="4"/>
  <c r="AN579" i="4"/>
  <c r="AT579" i="4" s="1"/>
  <c r="AF579" i="4"/>
  <c r="AL579" i="4" s="1"/>
  <c r="AR579" i="4" s="1"/>
  <c r="AK579" i="4"/>
  <c r="AQ579" i="4" s="1"/>
  <c r="AW579" i="4" s="1"/>
  <c r="W154" i="4"/>
  <c r="W936" i="4"/>
  <c r="AA562" i="4"/>
  <c r="Z562" i="4"/>
  <c r="AG562" i="4"/>
  <c r="AK562" i="4"/>
  <c r="AI562" i="4"/>
  <c r="AE562" i="4"/>
  <c r="AB562" i="4"/>
  <c r="AJ562" i="4"/>
  <c r="AP562" i="4" s="1"/>
  <c r="AV562" i="4" s="1"/>
  <c r="AH562" i="4"/>
  <c r="AC562" i="4"/>
  <c r="AF562" i="4"/>
  <c r="W630" i="4"/>
  <c r="W650" i="4"/>
  <c r="F732" i="4"/>
  <c r="J732" i="4" s="1"/>
  <c r="D732" i="4"/>
  <c r="H732" i="4" s="1"/>
  <c r="G732" i="4"/>
  <c r="E732" i="4"/>
  <c r="I732" i="4" s="1"/>
  <c r="AG844" i="4"/>
  <c r="AJ844" i="4"/>
  <c r="AF844" i="4"/>
  <c r="AK844" i="4"/>
  <c r="AI844" i="4"/>
  <c r="AH844" i="4"/>
  <c r="AG852" i="4"/>
  <c r="AJ852" i="4"/>
  <c r="AF852" i="4"/>
  <c r="AK852" i="4"/>
  <c r="AI852" i="4"/>
  <c r="AH852" i="4"/>
  <c r="AG876" i="4"/>
  <c r="AJ876" i="4"/>
  <c r="AF876" i="4"/>
  <c r="AI876" i="4"/>
  <c r="AH876" i="4"/>
  <c r="AK876" i="4"/>
  <c r="AG888" i="4"/>
  <c r="AJ888" i="4"/>
  <c r="AF888" i="4"/>
  <c r="AK888" i="4"/>
  <c r="AI888" i="4"/>
  <c r="AH888" i="4"/>
  <c r="AG896" i="4"/>
  <c r="AJ896" i="4"/>
  <c r="AF896" i="4"/>
  <c r="AI896" i="4"/>
  <c r="AH896" i="4"/>
  <c r="AK896" i="4"/>
  <c r="AG908" i="4"/>
  <c r="AJ908" i="4"/>
  <c r="AF908" i="4"/>
  <c r="AI908" i="4"/>
  <c r="AH908" i="4"/>
  <c r="AK908" i="4"/>
  <c r="AH950" i="4"/>
  <c r="AG950" i="4"/>
  <c r="AF950" i="4"/>
  <c r="AI950" i="4"/>
  <c r="AJ950" i="4"/>
  <c r="AK950" i="4"/>
  <c r="AK861" i="4"/>
  <c r="AH861" i="4"/>
  <c r="AI861" i="4"/>
  <c r="AG861" i="4"/>
  <c r="AF861" i="4"/>
  <c r="AJ861" i="4"/>
  <c r="AH909" i="4"/>
  <c r="AJ909" i="4"/>
  <c r="AK909" i="4"/>
  <c r="AI909" i="4"/>
  <c r="AG909" i="4"/>
  <c r="AF909" i="4"/>
  <c r="AH954" i="4"/>
  <c r="AI954" i="4"/>
  <c r="AK954" i="4"/>
  <c r="AG954" i="4"/>
  <c r="AJ954" i="4"/>
  <c r="AF954" i="4"/>
  <c r="U863" i="4"/>
  <c r="V863" i="4"/>
  <c r="U743" i="4"/>
  <c r="V743" i="4"/>
  <c r="AF711" i="4"/>
  <c r="AK711" i="4"/>
  <c r="AI711" i="4"/>
  <c r="AH711" i="4"/>
  <c r="AJ711" i="4"/>
  <c r="AG711" i="4"/>
  <c r="AF643" i="4"/>
  <c r="AK643" i="4"/>
  <c r="AI643" i="4"/>
  <c r="AH643" i="4"/>
  <c r="AJ643" i="4"/>
  <c r="AG643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K812" i="4"/>
  <c r="AI812" i="4"/>
  <c r="AF812" i="4"/>
  <c r="AG812" i="4"/>
  <c r="AJ812" i="4"/>
  <c r="AH812" i="4"/>
  <c r="X646" i="4"/>
  <c r="W608" i="4"/>
  <c r="V551" i="4"/>
  <c r="U551" i="4"/>
  <c r="AI36" i="4"/>
  <c r="AH36" i="4"/>
  <c r="AK36" i="4"/>
  <c r="AJ36" i="4"/>
  <c r="AG36" i="4"/>
  <c r="AF36" i="4"/>
  <c r="X38" i="4"/>
  <c r="F747" i="3"/>
  <c r="H747" i="3"/>
  <c r="U771" i="4"/>
  <c r="V771" i="4"/>
  <c r="U803" i="4"/>
  <c r="V803" i="4"/>
  <c r="V991" i="4"/>
  <c r="U991" i="4"/>
  <c r="V82" i="4"/>
  <c r="U82" i="4"/>
  <c r="AG582" i="4"/>
  <c r="AJ582" i="4"/>
  <c r="AF582" i="4"/>
  <c r="AK582" i="4"/>
  <c r="AH582" i="4"/>
  <c r="AI5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AI995" i="4"/>
  <c r="AF995" i="4"/>
  <c r="AK995" i="4"/>
  <c r="AG995" i="4"/>
  <c r="AH995" i="4"/>
  <c r="AJ995" i="4"/>
  <c r="Y987" i="4"/>
  <c r="X987" i="4"/>
  <c r="AI981" i="4"/>
  <c r="AF981" i="4"/>
  <c r="AK981" i="4"/>
  <c r="AH981" i="4"/>
  <c r="AG981" i="4"/>
  <c r="AJ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X913" i="4"/>
  <c r="AG897" i="4"/>
  <c r="AH897" i="4"/>
  <c r="AK897" i="4"/>
  <c r="AF897" i="4"/>
  <c r="AI897" i="4"/>
  <c r="AJ897" i="4"/>
  <c r="AI873" i="4"/>
  <c r="AJ873" i="4"/>
  <c r="AH873" i="4"/>
  <c r="AF873" i="4"/>
  <c r="AG873" i="4"/>
  <c r="AK87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W651" i="4"/>
  <c r="X651" i="4" s="1"/>
  <c r="AF641" i="4"/>
  <c r="AJ641" i="4"/>
  <c r="AK641" i="4"/>
  <c r="AI641" i="4"/>
  <c r="AH641" i="4"/>
  <c r="U639" i="4"/>
  <c r="V639" i="4"/>
  <c r="AI601" i="4"/>
  <c r="AJ601" i="4"/>
  <c r="AK601" i="4"/>
  <c r="AG601" i="4"/>
  <c r="AH601" i="4"/>
  <c r="AF601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W75" i="4" s="1"/>
  <c r="U75" i="4"/>
  <c r="V67" i="4"/>
  <c r="W67" i="4" s="1"/>
  <c r="U67" i="4"/>
  <c r="V62" i="4"/>
  <c r="W62" i="4" s="1"/>
  <c r="U62" i="4"/>
  <c r="V49" i="4"/>
  <c r="W49" i="4" s="1"/>
  <c r="U49" i="4"/>
  <c r="V32" i="4"/>
  <c r="W32" i="4" s="1"/>
  <c r="U32" i="4"/>
  <c r="F61" i="3"/>
  <c r="H61" i="3"/>
  <c r="F77" i="3"/>
  <c r="H77" i="3"/>
  <c r="T2" i="4"/>
  <c r="F2" i="3"/>
  <c r="H2" i="3"/>
  <c r="AC776" i="4"/>
  <c r="AO776" i="4" s="1"/>
  <c r="AU776" i="4" s="1"/>
  <c r="AA776" i="4"/>
  <c r="AM776" i="4" s="1"/>
  <c r="AS776" i="4" s="1"/>
  <c r="AD776" i="4"/>
  <c r="AP776" i="4" s="1"/>
  <c r="AV776" i="4" s="1"/>
  <c r="Z776" i="4"/>
  <c r="AL776" i="4" s="1"/>
  <c r="AE776" i="4"/>
  <c r="AQ776" i="4" s="1"/>
  <c r="AR776" i="4"/>
  <c r="AW776" i="4"/>
  <c r="X592" i="4"/>
  <c r="AA132" i="4"/>
  <c r="AM132" i="4" s="1"/>
  <c r="AS132" i="4" s="1"/>
  <c r="AD132" i="4"/>
  <c r="AP132" i="4" s="1"/>
  <c r="Z132" i="4"/>
  <c r="AL132" i="4" s="1"/>
  <c r="AE132" i="4"/>
  <c r="AQ132" i="4" s="1"/>
  <c r="AV132" i="4"/>
  <c r="AW132" i="4"/>
  <c r="AB132" i="4"/>
  <c r="AN132" i="4" s="1"/>
  <c r="AT132" i="4" s="1"/>
  <c r="AC132" i="4"/>
  <c r="AO132" i="4" s="1"/>
  <c r="AR132" i="4"/>
  <c r="AU132" i="4"/>
  <c r="AA116" i="4"/>
  <c r="AM116" i="4" s="1"/>
  <c r="Z116" i="4"/>
  <c r="AL116" i="4" s="1"/>
  <c r="AC116" i="4"/>
  <c r="AO116" i="4" s="1"/>
  <c r="AE116" i="4"/>
  <c r="AQ116" i="4" s="1"/>
  <c r="AS116" i="4"/>
  <c r="AB116" i="4"/>
  <c r="AN116" i="4" s="1"/>
  <c r="AT116" i="4" s="1"/>
  <c r="AD116" i="4"/>
  <c r="AP116" i="4" s="1"/>
  <c r="AV116" i="4" s="1"/>
  <c r="AR116" i="4"/>
  <c r="AU116" i="4"/>
  <c r="AW116" i="4"/>
  <c r="X174" i="4"/>
  <c r="X594" i="4"/>
  <c r="X598" i="4"/>
  <c r="AC660" i="4"/>
  <c r="AO660" i="4" s="1"/>
  <c r="Z660" i="4"/>
  <c r="AL660" i="4" s="1"/>
  <c r="AA660" i="4"/>
  <c r="AM660" i="4" s="1"/>
  <c r="AD660" i="4"/>
  <c r="AP660" i="4" s="1"/>
  <c r="AV660" i="4" s="1"/>
  <c r="AU660" i="4"/>
  <c r="AR660" i="4"/>
  <c r="AB660" i="4"/>
  <c r="AN660" i="4" s="1"/>
  <c r="AT660" i="4" s="1"/>
  <c r="AE660" i="4"/>
  <c r="AQ660" i="4" s="1"/>
  <c r="AW660" i="4" s="1"/>
  <c r="AS660" i="4"/>
  <c r="AC709" i="4"/>
  <c r="AO709" i="4" s="1"/>
  <c r="AU709" i="4" s="1"/>
  <c r="AE709" i="4"/>
  <c r="AQ709" i="4" s="1"/>
  <c r="AW709" i="4" s="1"/>
  <c r="AD709" i="4"/>
  <c r="AP709" i="4" s="1"/>
  <c r="AV709" i="4" s="1"/>
  <c r="AB709" i="4"/>
  <c r="AA709" i="4"/>
  <c r="AM709" i="4" s="1"/>
  <c r="AS709" i="4" s="1"/>
  <c r="Z709" i="4"/>
  <c r="AL709" i="4" s="1"/>
  <c r="AR709" i="4" s="1"/>
  <c r="X568" i="4"/>
  <c r="Y568" i="4" s="1"/>
  <c r="Z568" i="4" s="1"/>
  <c r="X710" i="4"/>
  <c r="Y710" i="4" s="1"/>
  <c r="AC734" i="4"/>
  <c r="AO734" i="4" s="1"/>
  <c r="AU734" i="4" s="1"/>
  <c r="AE734" i="4"/>
  <c r="AQ734" i="4" s="1"/>
  <c r="AW734" i="4"/>
  <c r="AD734" i="4"/>
  <c r="AA734" i="4"/>
  <c r="AM734" i="4" s="1"/>
  <c r="AS734" i="4" s="1"/>
  <c r="AB734" i="4"/>
  <c r="AN734" i="4" s="1"/>
  <c r="AT734" i="4" s="1"/>
  <c r="Y726" i="4"/>
  <c r="U104" i="4"/>
  <c r="V104" i="4"/>
  <c r="W104" i="4" s="1"/>
  <c r="AD144" i="4"/>
  <c r="AB144" i="4"/>
  <c r="AN144" i="4" s="1"/>
  <c r="AT144" i="4" s="1"/>
  <c r="AE144" i="4"/>
  <c r="AC144" i="4"/>
  <c r="Z144" i="4"/>
  <c r="AA144" i="4"/>
  <c r="AM144" i="4" s="1"/>
  <c r="AS144" i="4" s="1"/>
  <c r="AC914" i="4"/>
  <c r="AB914" i="4"/>
  <c r="Z914" i="4"/>
  <c r="AV914" i="4"/>
  <c r="AS914" i="4"/>
  <c r="AG914" i="4"/>
  <c r="AJ914" i="4"/>
  <c r="AF914" i="4"/>
  <c r="AA914" i="4"/>
  <c r="AW914" i="4"/>
  <c r="AU914" i="4"/>
  <c r="AE914" i="4"/>
  <c r="AD914" i="4"/>
  <c r="AP914" i="4" s="1"/>
  <c r="AT914" i="4"/>
  <c r="AH914" i="4"/>
  <c r="AK914" i="4"/>
  <c r="AI91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Y74" i="4"/>
  <c r="AE74" i="4" s="1"/>
  <c r="U942" i="4"/>
  <c r="V942" i="4"/>
  <c r="V555" i="4"/>
  <c r="U555" i="4"/>
  <c r="AF823" i="4"/>
  <c r="AK823" i="4"/>
  <c r="AI823" i="4"/>
  <c r="AH823" i="4"/>
  <c r="AJ823" i="4"/>
  <c r="AG823" i="4"/>
  <c r="AF759" i="4"/>
  <c r="AK759" i="4"/>
  <c r="AI759" i="4"/>
  <c r="AH759" i="4"/>
  <c r="AJ759" i="4"/>
  <c r="AG759" i="4"/>
  <c r="X571" i="4"/>
  <c r="U45" i="4"/>
  <c r="V45" i="4"/>
  <c r="X59" i="4"/>
  <c r="X22" i="4"/>
  <c r="Y22" i="4" s="1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P124" i="4" s="1"/>
  <c r="AV124" i="4" s="1"/>
  <c r="AC124" i="4"/>
  <c r="AO124" i="4" s="1"/>
  <c r="AU124" i="4" s="1"/>
  <c r="AD112" i="4"/>
  <c r="AB112" i="4"/>
  <c r="AE112" i="4"/>
  <c r="AQ112" i="4" s="1"/>
  <c r="AW112" i="4" s="1"/>
  <c r="AC112" i="4"/>
  <c r="Z112" i="4"/>
  <c r="AA112" i="4"/>
  <c r="AM112" i="4" s="1"/>
  <c r="AS112" i="4" s="1"/>
  <c r="V177" i="4"/>
  <c r="U177" i="4"/>
  <c r="X519" i="4"/>
  <c r="Z845" i="4"/>
  <c r="AL845" i="4" s="1"/>
  <c r="AD845" i="4"/>
  <c r="AP845" i="4" s="1"/>
  <c r="AB845" i="4"/>
  <c r="AN845" i="4" s="1"/>
  <c r="AC845" i="4"/>
  <c r="AO845" i="4" s="1"/>
  <c r="AV845" i="4"/>
  <c r="AT845" i="4"/>
  <c r="AU845" i="4"/>
  <c r="AW845" i="4"/>
  <c r="AE845" i="4"/>
  <c r="AQ845" i="4" s="1"/>
  <c r="AA845" i="4"/>
  <c r="AM845" i="4" s="1"/>
  <c r="AS845" i="4"/>
  <c r="AD877" i="4"/>
  <c r="AP877" i="4" s="1"/>
  <c r="Z877" i="4"/>
  <c r="AL877" i="4" s="1"/>
  <c r="AC877" i="4"/>
  <c r="AO877" i="4" s="1"/>
  <c r="AB877" i="4"/>
  <c r="AN877" i="4" s="1"/>
  <c r="AA877" i="4"/>
  <c r="AM877" i="4" s="1"/>
  <c r="AE877" i="4"/>
  <c r="AQ877" i="4" s="1"/>
  <c r="AS877" i="4"/>
  <c r="AT877" i="4"/>
  <c r="AU877" i="4"/>
  <c r="AV877" i="4"/>
  <c r="AW877" i="4"/>
  <c r="X18" i="4"/>
  <c r="Y18" i="4" s="1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I996" i="4"/>
  <c r="AH996" i="4"/>
  <c r="AK996" i="4"/>
  <c r="AF996" i="4"/>
  <c r="AG996" i="4"/>
  <c r="AJ996" i="4"/>
  <c r="AF992" i="4"/>
  <c r="AG992" i="4"/>
  <c r="AJ992" i="4"/>
  <c r="AI992" i="4"/>
  <c r="AH992" i="4"/>
  <c r="AK992" i="4"/>
  <c r="AH989" i="4"/>
  <c r="AG989" i="4"/>
  <c r="AJ989" i="4"/>
  <c r="AI989" i="4"/>
  <c r="AF989" i="4"/>
  <c r="AK989" i="4"/>
  <c r="W986" i="4"/>
  <c r="AF984" i="4"/>
  <c r="AG984" i="4"/>
  <c r="AJ984" i="4"/>
  <c r="AI984" i="4"/>
  <c r="AH984" i="4"/>
  <c r="AK984" i="4"/>
  <c r="W979" i="4"/>
  <c r="U967" i="4"/>
  <c r="V967" i="4"/>
  <c r="W967" i="4" s="1"/>
  <c r="U929" i="4"/>
  <c r="V929" i="4"/>
  <c r="W929" i="4" s="1"/>
  <c r="T929" i="4"/>
  <c r="U720" i="4"/>
  <c r="V720" i="4"/>
  <c r="U715" i="4"/>
  <c r="W706" i="4"/>
  <c r="U690" i="4"/>
  <c r="V690" i="4"/>
  <c r="V669" i="4"/>
  <c r="W669" i="4" s="1"/>
  <c r="X669" i="4" s="1"/>
  <c r="Y669" i="4" s="1"/>
  <c r="Y667" i="4"/>
  <c r="AJ667" i="4" s="1"/>
  <c r="AA667" i="4"/>
  <c r="AE667" i="4"/>
  <c r="AC667" i="4"/>
  <c r="X665" i="4"/>
  <c r="Y665" i="4"/>
  <c r="Y657" i="4"/>
  <c r="AG657" i="4" s="1"/>
  <c r="AA657" i="4"/>
  <c r="X623" i="4"/>
  <c r="Y623" i="4" s="1"/>
  <c r="AB617" i="4"/>
  <c r="AN617" i="4" s="1"/>
  <c r="AT617" i="4" s="1"/>
  <c r="AC617" i="4"/>
  <c r="Z617" i="4"/>
  <c r="AL617" i="4" s="1"/>
  <c r="AE617" i="4"/>
  <c r="AQ617" i="4" s="1"/>
  <c r="AW617" i="4" s="1"/>
  <c r="AA617" i="4"/>
  <c r="AM617" i="4" s="1"/>
  <c r="AS617" i="4" s="1"/>
  <c r="AR617" i="4"/>
  <c r="AD617" i="4"/>
  <c r="AP617" i="4" s="1"/>
  <c r="AV617" i="4" s="1"/>
  <c r="Y602" i="4"/>
  <c r="AE602" i="4" s="1"/>
  <c r="U584" i="4"/>
  <c r="V584" i="4"/>
  <c r="W584" i="4" s="1"/>
  <c r="V558" i="4"/>
  <c r="U558" i="4"/>
  <c r="X527" i="4"/>
  <c r="Y527" i="4"/>
  <c r="X525" i="4"/>
  <c r="Y525" i="4"/>
  <c r="U185" i="4"/>
  <c r="V185" i="4"/>
  <c r="W185" i="4" s="1"/>
  <c r="T185" i="4"/>
  <c r="V173" i="4"/>
  <c r="W173" i="4" s="1"/>
  <c r="U173" i="4"/>
  <c r="T165" i="4"/>
  <c r="S153" i="4"/>
  <c r="V141" i="4"/>
  <c r="W141" i="4" s="1"/>
  <c r="U141" i="4"/>
  <c r="U138" i="4"/>
  <c r="V138" i="4"/>
  <c r="X129" i="4"/>
  <c r="V125" i="4"/>
  <c r="U125" i="4"/>
  <c r="U121" i="4"/>
  <c r="V121" i="4"/>
  <c r="AA106" i="4"/>
  <c r="AM106" i="4" s="1"/>
  <c r="Z106" i="4"/>
  <c r="AL106" i="4" s="1"/>
  <c r="AC106" i="4"/>
  <c r="AO106" i="4" s="1"/>
  <c r="AE106" i="4"/>
  <c r="AQ106" i="4" s="1"/>
  <c r="AW106" i="4" s="1"/>
  <c r="AD106" i="4"/>
  <c r="AP106" i="4" s="1"/>
  <c r="AV106" i="4" s="1"/>
  <c r="AR106" i="4"/>
  <c r="AB106" i="4"/>
  <c r="AN106" i="4" s="1"/>
  <c r="AT106" i="4" s="1"/>
  <c r="AU106" i="4"/>
  <c r="AS106" i="4"/>
  <c r="Y94" i="4"/>
  <c r="AD94" i="4" s="1"/>
  <c r="U87" i="4"/>
  <c r="V87" i="4"/>
  <c r="W87" i="4" s="1"/>
  <c r="U86" i="4"/>
  <c r="V86" i="4"/>
  <c r="W86" i="4" s="1"/>
  <c r="V81" i="4"/>
  <c r="U81" i="4"/>
  <c r="U78" i="4"/>
  <c r="V78" i="4"/>
  <c r="W78" i="4" s="1"/>
  <c r="U21" i="4"/>
  <c r="V21" i="4"/>
  <c r="W21" i="4" s="1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AI973" i="4" s="1"/>
  <c r="Y973" i="4"/>
  <c r="Y963" i="4"/>
  <c r="X963" i="4"/>
  <c r="U943" i="4"/>
  <c r="V943" i="4"/>
  <c r="AH931" i="4"/>
  <c r="AG931" i="4"/>
  <c r="AK931" i="4"/>
  <c r="AI931" i="4"/>
  <c r="AF931" i="4"/>
  <c r="AJ931" i="4"/>
  <c r="AO727" i="4"/>
  <c r="AU727" i="4" s="1"/>
  <c r="AP727" i="4"/>
  <c r="AV727" i="4" s="1"/>
  <c r="AM679" i="4"/>
  <c r="AS679" i="4" s="1"/>
  <c r="AN679" i="4"/>
  <c r="AT679" i="4" s="1"/>
  <c r="AP679" i="4"/>
  <c r="AV679" i="4" s="1"/>
  <c r="AD661" i="4"/>
  <c r="AE661" i="4"/>
  <c r="AA661" i="4"/>
  <c r="AM661" i="4" s="1"/>
  <c r="AS661" i="4" s="1"/>
  <c r="AB661" i="4"/>
  <c r="AN661" i="4" s="1"/>
  <c r="AT661" i="4" s="1"/>
  <c r="Z661" i="4"/>
  <c r="AC661" i="4"/>
  <c r="AO661" i="4" s="1"/>
  <c r="AU661" i="4" s="1"/>
  <c r="AF171" i="4"/>
  <c r="AG171" i="4"/>
  <c r="AH171" i="4"/>
  <c r="AI171" i="4"/>
  <c r="AK171" i="4"/>
  <c r="AJ171" i="4"/>
  <c r="AK163" i="4"/>
  <c r="AF163" i="4"/>
  <c r="AH163" i="4"/>
  <c r="AJ163" i="4"/>
  <c r="AI163" i="4"/>
  <c r="AG163" i="4"/>
  <c r="V135" i="4"/>
  <c r="U135" i="4"/>
  <c r="X131" i="4"/>
  <c r="AH115" i="4"/>
  <c r="AI115" i="4"/>
  <c r="AJ115" i="4"/>
  <c r="AG115" i="4"/>
  <c r="AK115" i="4"/>
  <c r="AF115" i="4"/>
  <c r="X101" i="4"/>
  <c r="X784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I112" i="4"/>
  <c r="AH112" i="4"/>
  <c r="AF112" i="4"/>
  <c r="AI144" i="4"/>
  <c r="AJ144" i="4"/>
  <c r="AF144" i="4"/>
  <c r="AK661" i="4"/>
  <c r="AF661" i="4"/>
  <c r="AJ661" i="4"/>
  <c r="Y879" i="4"/>
  <c r="X879" i="4"/>
  <c r="X572" i="4"/>
  <c r="Y572" i="4" s="1"/>
  <c r="X61" i="4"/>
  <c r="X10" i="4"/>
  <c r="U955" i="4"/>
  <c r="V955" i="4"/>
  <c r="W955" i="4" s="1"/>
  <c r="U927" i="4"/>
  <c r="V927" i="4"/>
  <c r="W927" i="4" s="1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AM719" i="4"/>
  <c r="AS719" i="4" s="1"/>
  <c r="AN719" i="4"/>
  <c r="AT719" i="4" s="1"/>
  <c r="AP719" i="4"/>
  <c r="AV719" i="4" s="1"/>
  <c r="AP687" i="4"/>
  <c r="AV687" i="4" s="1"/>
  <c r="AM631" i="4"/>
  <c r="AS631" i="4" s="1"/>
  <c r="AO631" i="4"/>
  <c r="AU631" i="4" s="1"/>
  <c r="AP631" i="4"/>
  <c r="AV631" i="4" s="1"/>
  <c r="X830" i="4"/>
  <c r="Y830" i="4" s="1"/>
  <c r="AD830" i="4" s="1"/>
  <c r="AN599" i="4"/>
  <c r="AT599" i="4" s="1"/>
  <c r="AP599" i="4"/>
  <c r="AV599" i="4" s="1"/>
  <c r="Z543" i="4"/>
  <c r="AC543" i="4"/>
  <c r="AA543" i="4"/>
  <c r="AD543" i="4"/>
  <c r="AK543" i="4"/>
  <c r="AI543" i="4"/>
  <c r="AB543" i="4"/>
  <c r="AE543" i="4"/>
  <c r="AG543" i="4"/>
  <c r="AM543" i="4" s="1"/>
  <c r="AS543" i="4" s="1"/>
  <c r="AF543" i="4"/>
  <c r="AJ543" i="4"/>
  <c r="AH543" i="4"/>
  <c r="X952" i="4"/>
  <c r="Y952" i="4"/>
  <c r="AD578" i="4"/>
  <c r="AB578" i="4"/>
  <c r="AK578" i="4"/>
  <c r="AQ578" i="4" s="1"/>
  <c r="AW578" i="4" s="1"/>
  <c r="AI578" i="4"/>
  <c r="AH578" i="4"/>
  <c r="Z578" i="4"/>
  <c r="AJ578" i="4"/>
  <c r="AA578" i="4"/>
  <c r="AC578" i="4"/>
  <c r="AG578" i="4"/>
  <c r="AF578" i="4"/>
  <c r="X848" i="4"/>
  <c r="AJ848" i="4" s="1"/>
  <c r="Y848" i="4"/>
  <c r="X872" i="4"/>
  <c r="AJ872" i="4" s="1"/>
  <c r="Y872" i="4"/>
  <c r="X880" i="4"/>
  <c r="AJ880" i="4" s="1"/>
  <c r="Y880" i="4"/>
  <c r="X892" i="4"/>
  <c r="AJ892" i="4" s="1"/>
  <c r="Y892" i="4"/>
  <c r="X904" i="4"/>
  <c r="AJ904" i="4" s="1"/>
  <c r="Y904" i="4"/>
  <c r="Y53" i="4"/>
  <c r="X53" i="4"/>
  <c r="X136" i="4"/>
  <c r="X966" i="4"/>
  <c r="Y966" i="4"/>
  <c r="X80" i="4"/>
  <c r="Y80" i="4" s="1"/>
  <c r="X893" i="4"/>
  <c r="Y893" i="4"/>
  <c r="U871" i="4"/>
  <c r="V871" i="4"/>
  <c r="AG727" i="4"/>
  <c r="AM727" i="4" s="1"/>
  <c r="AS727" i="4" s="1"/>
  <c r="AH727" i="4"/>
  <c r="Y663" i="4"/>
  <c r="AF663" i="4" s="1"/>
  <c r="AD663" i="4"/>
  <c r="AB663" i="4"/>
  <c r="AA663" i="4"/>
  <c r="Y615" i="4"/>
  <c r="AF615" i="4" s="1"/>
  <c r="X108" i="4"/>
  <c r="Y108" i="4" s="1"/>
  <c r="W918" i="4"/>
  <c r="AG916" i="4"/>
  <c r="AJ916" i="4"/>
  <c r="AF916" i="4"/>
  <c r="AK916" i="4"/>
  <c r="AI916" i="4"/>
  <c r="AH916" i="4"/>
  <c r="X802" i="4"/>
  <c r="Y802" i="4" s="1"/>
  <c r="AE802" i="4" s="1"/>
  <c r="W658" i="4"/>
  <c r="U156" i="4"/>
  <c r="V156" i="4"/>
  <c r="Y140" i="4"/>
  <c r="AD140" i="4" s="1"/>
  <c r="F97" i="3"/>
  <c r="H97" i="3"/>
  <c r="H65" i="3"/>
  <c r="F65" i="3"/>
  <c r="U54" i="4"/>
  <c r="V54" i="4"/>
  <c r="AB597" i="4"/>
  <c r="AN597" i="4" s="1"/>
  <c r="AT597" i="4" s="1"/>
  <c r="AA597" i="4"/>
  <c r="AM597" i="4" s="1"/>
  <c r="AS597" i="4" s="1"/>
  <c r="AC597" i="4"/>
  <c r="AO597" i="4" s="1"/>
  <c r="Z597" i="4"/>
  <c r="AL597" i="4" s="1"/>
  <c r="AR597" i="4" s="1"/>
  <c r="AE597" i="4"/>
  <c r="AQ597" i="4" s="1"/>
  <c r="AW597" i="4" s="1"/>
  <c r="AU597" i="4"/>
  <c r="AD597" i="4"/>
  <c r="AP597" i="4" s="1"/>
  <c r="AV597" i="4" s="1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A96" i="4"/>
  <c r="AD96" i="4"/>
  <c r="AB96" i="4"/>
  <c r="AE96" i="4"/>
  <c r="AJ96" i="4"/>
  <c r="AI96" i="4"/>
  <c r="AC96" i="4"/>
  <c r="AF96" i="4"/>
  <c r="Z96" i="4"/>
  <c r="AG96" i="4"/>
  <c r="AH96" i="4"/>
  <c r="AK96" i="4"/>
  <c r="V965" i="4"/>
  <c r="W965" i="4" s="1"/>
  <c r="U965" i="4"/>
  <c r="AC962" i="4"/>
  <c r="Z962" i="4"/>
  <c r="AB962" i="4"/>
  <c r="AE962" i="4"/>
  <c r="AI962" i="4"/>
  <c r="AK962" i="4"/>
  <c r="AW962" i="4"/>
  <c r="AT962" i="4"/>
  <c r="AU962" i="4"/>
  <c r="AA962" i="4"/>
  <c r="AD962" i="4"/>
  <c r="AJ962" i="4"/>
  <c r="AS962" i="4"/>
  <c r="AV962" i="4"/>
  <c r="AG962" i="4"/>
  <c r="AH962" i="4"/>
  <c r="AF962" i="4"/>
  <c r="AH961" i="4"/>
  <c r="AJ961" i="4"/>
  <c r="AI961" i="4"/>
  <c r="AG961" i="4"/>
  <c r="AF961" i="4"/>
  <c r="AK961" i="4"/>
  <c r="Y959" i="4"/>
  <c r="X959" i="4"/>
  <c r="AI959" i="4" s="1"/>
  <c r="V957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Z874" i="4"/>
  <c r="AB874" i="4"/>
  <c r="AE874" i="4"/>
  <c r="AU874" i="4"/>
  <c r="AT874" i="4"/>
  <c r="AA874" i="4"/>
  <c r="AD874" i="4"/>
  <c r="AG874" i="4"/>
  <c r="AJ874" i="4"/>
  <c r="AC874" i="4"/>
  <c r="AS874" i="4"/>
  <c r="AV874" i="4"/>
  <c r="AF874" i="4"/>
  <c r="AW874" i="4"/>
  <c r="AK874" i="4"/>
  <c r="AI874" i="4"/>
  <c r="AH874" i="4"/>
  <c r="AI857" i="4"/>
  <c r="AJ857" i="4"/>
  <c r="AG857" i="4"/>
  <c r="AK857" i="4"/>
  <c r="AH857" i="4"/>
  <c r="AF857" i="4"/>
  <c r="U807" i="4"/>
  <c r="V807" i="4"/>
  <c r="W807" i="4" s="1"/>
  <c r="X807" i="4" s="1"/>
  <c r="X790" i="4"/>
  <c r="Y664" i="4"/>
  <c r="AB664" i="4" s="1"/>
  <c r="Y656" i="4"/>
  <c r="AC656" i="4" s="1"/>
  <c r="Y654" i="4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105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657" i="3"/>
  <c r="H803" i="3"/>
  <c r="F803" i="3"/>
  <c r="AJ935" i="4"/>
  <c r="AG935" i="4"/>
  <c r="AF935" i="4"/>
  <c r="AH935" i="4"/>
  <c r="AK935" i="4"/>
  <c r="AI935" i="4"/>
  <c r="Y733" i="4"/>
  <c r="AI733" i="4" s="1"/>
  <c r="Y725" i="4"/>
  <c r="AA725" i="4" s="1"/>
  <c r="Y677" i="4"/>
  <c r="AE677" i="4" s="1"/>
  <c r="Y495" i="4"/>
  <c r="Z495" i="4" s="1"/>
  <c r="AI139" i="4"/>
  <c r="AG139" i="4"/>
  <c r="AH139" i="4"/>
  <c r="AF139" i="4"/>
  <c r="AJ139" i="4"/>
  <c r="AK139" i="4"/>
  <c r="AD128" i="4"/>
  <c r="AP128" i="4" s="1"/>
  <c r="AE128" i="4"/>
  <c r="AQ128" i="4" s="1"/>
  <c r="AA128" i="4"/>
  <c r="AM128" i="4" s="1"/>
  <c r="AS128" i="4" s="1"/>
  <c r="Z128" i="4"/>
  <c r="AL128" i="4" s="1"/>
  <c r="AB128" i="4"/>
  <c r="AN128" i="4" s="1"/>
  <c r="AT128" i="4" s="1"/>
  <c r="AW128" i="4"/>
  <c r="AC128" i="4"/>
  <c r="AO128" i="4" s="1"/>
  <c r="AU128" i="4" s="1"/>
  <c r="AV128" i="4"/>
  <c r="AR128" i="4"/>
  <c r="U127" i="4"/>
  <c r="V127" i="4"/>
  <c r="T105" i="4"/>
  <c r="V105" i="4" s="1"/>
  <c r="W105" i="4" s="1"/>
  <c r="X97" i="4"/>
  <c r="V73" i="4"/>
  <c r="U73" i="4"/>
  <c r="Y770" i="4"/>
  <c r="AB770" i="4" s="1"/>
  <c r="AC930" i="4"/>
  <c r="AE930" i="4"/>
  <c r="Z930" i="4"/>
  <c r="AD930" i="4"/>
  <c r="AV930" i="4"/>
  <c r="AB930" i="4"/>
  <c r="AA930" i="4"/>
  <c r="AU930" i="4"/>
  <c r="AS930" i="4"/>
  <c r="AT930" i="4"/>
  <c r="AW930" i="4"/>
  <c r="AH930" i="4"/>
  <c r="AF930" i="4"/>
  <c r="AJ930" i="4"/>
  <c r="AG930" i="4"/>
  <c r="AI930" i="4"/>
  <c r="AK930" i="4"/>
  <c r="Y180" i="4"/>
  <c r="Z180" i="4" s="1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G184" i="2"/>
  <c r="P184" i="2" s="1"/>
  <c r="F184" i="2"/>
  <c r="O184" i="2" s="1"/>
  <c r="I183" i="3" s="1"/>
  <c r="E184" i="2"/>
  <c r="N184" i="2" s="1"/>
  <c r="H178" i="3"/>
  <c r="F178" i="3"/>
  <c r="F171" i="2"/>
  <c r="O171" i="2" s="1"/>
  <c r="I170" i="3" s="1"/>
  <c r="E171" i="2"/>
  <c r="N171" i="2" s="1"/>
  <c r="G171" i="2"/>
  <c r="P171" i="2" s="1"/>
  <c r="G164" i="2"/>
  <c r="P164" i="2" s="1"/>
  <c r="E164" i="2"/>
  <c r="N164" i="2" s="1"/>
  <c r="F164" i="2"/>
  <c r="O164" i="2" s="1"/>
  <c r="I163" i="3" s="1"/>
  <c r="H162" i="3"/>
  <c r="F162" i="3"/>
  <c r="F151" i="2"/>
  <c r="O151" i="2" s="1"/>
  <c r="I150" i="3" s="1"/>
  <c r="G151" i="2"/>
  <c r="P151" i="2" s="1"/>
  <c r="E151" i="2"/>
  <c r="N151" i="2" s="1"/>
  <c r="G148" i="2"/>
  <c r="P148" i="2" s="1"/>
  <c r="F148" i="2"/>
  <c r="O148" i="2" s="1"/>
  <c r="I147" i="3" s="1"/>
  <c r="E148" i="2"/>
  <c r="N148" i="2" s="1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E107" i="2"/>
  <c r="N107" i="2" s="1"/>
  <c r="F107" i="2"/>
  <c r="O107" i="2" s="1"/>
  <c r="I106" i="3" s="1"/>
  <c r="G107" i="2"/>
  <c r="P107" i="2" s="1"/>
  <c r="F103" i="2"/>
  <c r="O103" i="2" s="1"/>
  <c r="I102" i="3" s="1"/>
  <c r="G103" i="2"/>
  <c r="P103" i="2" s="1"/>
  <c r="E103" i="2"/>
  <c r="N103" i="2" s="1"/>
  <c r="F90" i="3"/>
  <c r="H90" i="3"/>
  <c r="F87" i="2"/>
  <c r="O87" i="2" s="1"/>
  <c r="I86" i="3" s="1"/>
  <c r="G87" i="2"/>
  <c r="P87" i="2" s="1"/>
  <c r="E87" i="2"/>
  <c r="N87" i="2" s="1"/>
  <c r="E77" i="2"/>
  <c r="N77" i="2" s="1"/>
  <c r="F77" i="2"/>
  <c r="O77" i="2" s="1"/>
  <c r="I76" i="3" s="1"/>
  <c r="G77" i="2"/>
  <c r="P77" i="2" s="1"/>
  <c r="F73" i="2"/>
  <c r="O73" i="2" s="1"/>
  <c r="I72" i="3" s="1"/>
  <c r="G73" i="2"/>
  <c r="P73" i="2" s="1"/>
  <c r="E73" i="2"/>
  <c r="N73" i="2" s="1"/>
  <c r="F58" i="3"/>
  <c r="H58" i="3"/>
  <c r="H54" i="3"/>
  <c r="F54" i="3"/>
  <c r="H38" i="3"/>
  <c r="F38" i="3"/>
  <c r="E33" i="2"/>
  <c r="N33" i="2" s="1"/>
  <c r="G33" i="2"/>
  <c r="P33" i="2" s="1"/>
  <c r="F33" i="2"/>
  <c r="O33" i="2" s="1"/>
  <c r="I32" i="3" s="1"/>
  <c r="F19" i="2"/>
  <c r="O19" i="2" s="1"/>
  <c r="I18" i="3" s="1"/>
  <c r="E19" i="2"/>
  <c r="N19" i="2" s="1"/>
  <c r="G19" i="2"/>
  <c r="P19" i="2" s="1"/>
  <c r="H12" i="3"/>
  <c r="F12" i="3"/>
  <c r="F11" i="2"/>
  <c r="O11" i="2" s="1"/>
  <c r="I10" i="3" s="1"/>
  <c r="G11" i="2"/>
  <c r="P11" i="2" s="1"/>
  <c r="E11" i="2"/>
  <c r="N11" i="2" s="1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X491" i="4" s="1"/>
  <c r="AB854" i="4"/>
  <c r="AN854" i="4" s="1"/>
  <c r="Z854" i="4"/>
  <c r="AL854" i="4" s="1"/>
  <c r="AE854" i="4"/>
  <c r="AQ854" i="4" s="1"/>
  <c r="AT854" i="4"/>
  <c r="AA854" i="4"/>
  <c r="AM854" i="4" s="1"/>
  <c r="AC854" i="4"/>
  <c r="AO854" i="4" s="1"/>
  <c r="AS854" i="4"/>
  <c r="AV854" i="4"/>
  <c r="AW854" i="4"/>
  <c r="AU854" i="4"/>
  <c r="AD854" i="4"/>
  <c r="AP854" i="4" s="1"/>
  <c r="X44" i="4"/>
  <c r="Y24" i="4"/>
  <c r="AA24" i="4" s="1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E183" i="2"/>
  <c r="N183" i="2" s="1"/>
  <c r="G183" i="2"/>
  <c r="P183" i="2" s="1"/>
  <c r="F183" i="2"/>
  <c r="O183" i="2" s="1"/>
  <c r="I182" i="3" s="1"/>
  <c r="E181" i="2"/>
  <c r="N181" i="2" s="1"/>
  <c r="F181" i="2"/>
  <c r="O181" i="2" s="1"/>
  <c r="I180" i="3" s="1"/>
  <c r="G181" i="2"/>
  <c r="P181" i="2" s="1"/>
  <c r="H168" i="3"/>
  <c r="F168" i="3"/>
  <c r="F165" i="2"/>
  <c r="O165" i="2" s="1"/>
  <c r="I164" i="3" s="1"/>
  <c r="E165" i="2"/>
  <c r="N165" i="2" s="1"/>
  <c r="G165" i="2"/>
  <c r="P165" i="2" s="1"/>
  <c r="E156" i="2"/>
  <c r="N156" i="2" s="1"/>
  <c r="F156" i="2"/>
  <c r="O156" i="2" s="1"/>
  <c r="I155" i="3" s="1"/>
  <c r="G156" i="2"/>
  <c r="P156" i="2" s="1"/>
  <c r="G152" i="2"/>
  <c r="P152" i="2" s="1"/>
  <c r="E152" i="2"/>
  <c r="N152" i="2" s="1"/>
  <c r="F152" i="2"/>
  <c r="O152" i="2" s="1"/>
  <c r="I151" i="3" s="1"/>
  <c r="F149" i="2"/>
  <c r="O149" i="2" s="1"/>
  <c r="I148" i="3" s="1"/>
  <c r="E149" i="2"/>
  <c r="N149" i="2" s="1"/>
  <c r="G149" i="2"/>
  <c r="P149" i="2" s="1"/>
  <c r="E101" i="2"/>
  <c r="N101" i="2" s="1"/>
  <c r="F101" i="2"/>
  <c r="O101" i="2" s="1"/>
  <c r="I100" i="3" s="1"/>
  <c r="G101" i="2"/>
  <c r="P101" i="2" s="1"/>
  <c r="F97" i="2"/>
  <c r="O97" i="2" s="1"/>
  <c r="I96" i="3" s="1"/>
  <c r="G97" i="2"/>
  <c r="P97" i="2" s="1"/>
  <c r="E97" i="2"/>
  <c r="N97" i="2" s="1"/>
  <c r="E85" i="2"/>
  <c r="N85" i="2" s="1"/>
  <c r="F85" i="2"/>
  <c r="O85" i="2" s="1"/>
  <c r="I84" i="3" s="1"/>
  <c r="G85" i="2"/>
  <c r="P85" i="2" s="1"/>
  <c r="F81" i="2"/>
  <c r="O81" i="2" s="1"/>
  <c r="I80" i="3" s="1"/>
  <c r="G81" i="2"/>
  <c r="P81" i="2" s="1"/>
  <c r="E81" i="2"/>
  <c r="N81" i="2" s="1"/>
  <c r="E69" i="2"/>
  <c r="N69" i="2" s="1"/>
  <c r="F69" i="2"/>
  <c r="O69" i="2" s="1"/>
  <c r="I68" i="3" s="1"/>
  <c r="G69" i="2"/>
  <c r="P69" i="2" s="1"/>
  <c r="F65" i="2"/>
  <c r="O65" i="2" s="1"/>
  <c r="I64" i="3" s="1"/>
  <c r="G65" i="2"/>
  <c r="P65" i="2" s="1"/>
  <c r="E65" i="2"/>
  <c r="N65" i="2" s="1"/>
  <c r="E53" i="2"/>
  <c r="N53" i="2" s="1"/>
  <c r="F53" i="2"/>
  <c r="O53" i="2" s="1"/>
  <c r="I52" i="3" s="1"/>
  <c r="G53" i="2"/>
  <c r="P53" i="2" s="1"/>
  <c r="F42" i="3"/>
  <c r="H42" i="3"/>
  <c r="G36" i="2"/>
  <c r="P36" i="2" s="1"/>
  <c r="E36" i="2"/>
  <c r="N36" i="2" s="1"/>
  <c r="F36" i="2"/>
  <c r="O36" i="2" s="1"/>
  <c r="I35" i="3" s="1"/>
  <c r="F22" i="2"/>
  <c r="O22" i="2" s="1"/>
  <c r="I21" i="3" s="1"/>
  <c r="E22" i="2"/>
  <c r="N22" i="2" s="1"/>
  <c r="G22" i="2"/>
  <c r="P22" i="2" s="1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H837" i="4"/>
  <c r="AJ837" i="4"/>
  <c r="AF837" i="4"/>
  <c r="AI837" i="4"/>
  <c r="AG837" i="4"/>
  <c r="AK83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AA797" i="4"/>
  <c r="AB797" i="4"/>
  <c r="AN797" i="4" s="1"/>
  <c r="AT797" i="4" s="1"/>
  <c r="AG797" i="4"/>
  <c r="AC797" i="4"/>
  <c r="AD797" i="4"/>
  <c r="AI797" i="4"/>
  <c r="AA829" i="4"/>
  <c r="AK829" i="4"/>
  <c r="AJ829" i="4"/>
  <c r="AD829" i="4"/>
  <c r="AF829" i="4"/>
  <c r="AE829" i="4"/>
  <c r="AQ829" i="4" s="1"/>
  <c r="AW829" i="4" s="1"/>
  <c r="Z797" i="4"/>
  <c r="AK797" i="4"/>
  <c r="AJ797" i="4"/>
  <c r="AE797" i="4"/>
  <c r="AF797" i="4"/>
  <c r="AB829" i="4"/>
  <c r="AN829" i="4" s="1"/>
  <c r="AT829" i="4" s="1"/>
  <c r="AI829" i="4"/>
  <c r="AC829" i="4"/>
  <c r="Z829" i="4"/>
  <c r="AG829" i="4"/>
  <c r="Y833" i="4"/>
  <c r="Y793" i="4"/>
  <c r="Y785" i="4"/>
  <c r="Z785" i="4" s="1"/>
  <c r="AR777" i="4"/>
  <c r="Z769" i="4"/>
  <c r="AD769" i="4"/>
  <c r="AP769" i="4" s="1"/>
  <c r="AV769" i="4" s="1"/>
  <c r="AE769" i="4"/>
  <c r="AB769" i="4"/>
  <c r="AN769" i="4" s="1"/>
  <c r="AA769" i="4"/>
  <c r="AC769" i="4"/>
  <c r="AO769" i="4" s="1"/>
  <c r="AU769" i="4" s="1"/>
  <c r="AT769" i="4"/>
  <c r="Y753" i="4"/>
  <c r="Z837" i="4"/>
  <c r="AB837" i="4"/>
  <c r="AN837" i="4" s="1"/>
  <c r="AT837" i="4" s="1"/>
  <c r="AC837" i="4"/>
  <c r="AO837" i="4" s="1"/>
  <c r="AU837" i="4" s="1"/>
  <c r="AE837" i="4"/>
  <c r="AA837" i="4"/>
  <c r="AD837" i="4"/>
  <c r="AD821" i="4"/>
  <c r="AP821" i="4" s="1"/>
  <c r="AV821" i="4" s="1"/>
  <c r="AE821" i="4"/>
  <c r="AC821" i="4"/>
  <c r="AO821" i="4" s="1"/>
  <c r="AB821" i="4"/>
  <c r="AN821" i="4" s="1"/>
  <c r="AT821" i="4" s="1"/>
  <c r="Z821" i="4"/>
  <c r="AA821" i="4"/>
  <c r="AM821" i="4" s="1"/>
  <c r="AU821" i="4"/>
  <c r="AS821" i="4"/>
  <c r="AB805" i="4"/>
  <c r="AC805" i="4"/>
  <c r="AO805" i="4" s="1"/>
  <c r="AD805" i="4"/>
  <c r="AP805" i="4" s="1"/>
  <c r="AV805" i="4" s="1"/>
  <c r="AE805" i="4"/>
  <c r="AQ805" i="4" s="1"/>
  <c r="AW805" i="4" s="1"/>
  <c r="AA805" i="4"/>
  <c r="AM805" i="4" s="1"/>
  <c r="AS805" i="4" s="1"/>
  <c r="Z805" i="4"/>
  <c r="AL805" i="4" s="1"/>
  <c r="AR805" i="4" s="1"/>
  <c r="AU805" i="4"/>
  <c r="AA789" i="4"/>
  <c r="AE789" i="4"/>
  <c r="AC789" i="4"/>
  <c r="AO789" i="4" s="1"/>
  <c r="AB789" i="4"/>
  <c r="AN789" i="4" s="1"/>
  <c r="AD789" i="4"/>
  <c r="Z789" i="4"/>
  <c r="AU789" i="4"/>
  <c r="AT789" i="4"/>
  <c r="AA781" i="4"/>
  <c r="AM781" i="4" s="1"/>
  <c r="Z781" i="4"/>
  <c r="AL781" i="4" s="1"/>
  <c r="AD781" i="4"/>
  <c r="AP781" i="4" s="1"/>
  <c r="AE781" i="4"/>
  <c r="AB781" i="4"/>
  <c r="AC781" i="4"/>
  <c r="AO781" i="4" s="1"/>
  <c r="AU781" i="4" s="1"/>
  <c r="AV781" i="4"/>
  <c r="AR781" i="4"/>
  <c r="AS781" i="4"/>
  <c r="AA773" i="4"/>
  <c r="AD773" i="4"/>
  <c r="Z773" i="4"/>
  <c r="AB773" i="4"/>
  <c r="AN773" i="4" s="1"/>
  <c r="AT773" i="4" s="1"/>
  <c r="AC773" i="4"/>
  <c r="AO773" i="4" s="1"/>
  <c r="AE773" i="4"/>
  <c r="AU773" i="4"/>
  <c r="AA765" i="4"/>
  <c r="AM765" i="4" s="1"/>
  <c r="AC765" i="4"/>
  <c r="AE765" i="4"/>
  <c r="Z765" i="4"/>
  <c r="AL765" i="4" s="1"/>
  <c r="AR765" i="4" s="1"/>
  <c r="AB765" i="4"/>
  <c r="AN765" i="4" s="1"/>
  <c r="AT765" i="4" s="1"/>
  <c r="AD765" i="4"/>
  <c r="AP765" i="4" s="1"/>
  <c r="AV765" i="4" s="1"/>
  <c r="AS765" i="4"/>
  <c r="Z757" i="4"/>
  <c r="AA757" i="4"/>
  <c r="AM757" i="4" s="1"/>
  <c r="AS757" i="4" s="1"/>
  <c r="AE757" i="4"/>
  <c r="AD757" i="4"/>
  <c r="AP757" i="4" s="1"/>
  <c r="AV757" i="4" s="1"/>
  <c r="AC757" i="4"/>
  <c r="AB757" i="4"/>
  <c r="AN757" i="4" s="1"/>
  <c r="AT757" i="4" s="1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F652" i="4"/>
  <c r="J652" i="4" s="1"/>
  <c r="E652" i="4"/>
  <c r="I652" i="4" s="1"/>
  <c r="D652" i="4"/>
  <c r="H652" i="4" s="1"/>
  <c r="G652" i="4"/>
  <c r="AQ652" i="4"/>
  <c r="AW652" i="4" s="1"/>
  <c r="AN652" i="4"/>
  <c r="AT652" i="4" s="1"/>
  <c r="X707" i="4"/>
  <c r="Y707" i="4" s="1"/>
  <c r="V642" i="4"/>
  <c r="U642" i="4"/>
  <c r="X638" i="4"/>
  <c r="Y638" i="4" s="1"/>
  <c r="U693" i="4"/>
  <c r="V693" i="4"/>
  <c r="AL613" i="4"/>
  <c r="AR613" i="4" s="1"/>
  <c r="AP613" i="4"/>
  <c r="AV613" i="4" s="1"/>
  <c r="AN613" i="4"/>
  <c r="AT613" i="4" s="1"/>
  <c r="AQ612" i="4"/>
  <c r="AW612" i="4" s="1"/>
  <c r="AL612" i="4"/>
  <c r="AR612" i="4" s="1"/>
  <c r="X702" i="4"/>
  <c r="Y702" i="4" s="1"/>
  <c r="U590" i="4"/>
  <c r="W590" i="4" s="1"/>
  <c r="AG607" i="4"/>
  <c r="AI691" i="4"/>
  <c r="Y728" i="4"/>
  <c r="AJ728" i="4" s="1"/>
  <c r="X682" i="4"/>
  <c r="Y682" i="4" s="1"/>
  <c r="X739" i="4"/>
  <c r="Y739" i="4" s="1"/>
  <c r="AQ648" i="4"/>
  <c r="AW648" i="4" s="1"/>
  <c r="X718" i="4"/>
  <c r="U609" i="4"/>
  <c r="V609" i="4"/>
  <c r="AN612" i="4"/>
  <c r="AT612" i="4" s="1"/>
  <c r="AA704" i="4"/>
  <c r="AB704" i="4"/>
  <c r="AN704" i="4" s="1"/>
  <c r="AC704" i="4"/>
  <c r="Z704" i="4"/>
  <c r="AL704" i="4" s="1"/>
  <c r="AR704" i="4" s="1"/>
  <c r="AD704" i="4"/>
  <c r="AT704" i="4"/>
  <c r="AE704" i="4"/>
  <c r="AQ704" i="4" s="1"/>
  <c r="AW704" i="4" s="1"/>
  <c r="X666" i="4"/>
  <c r="AB674" i="4"/>
  <c r="AA674" i="4"/>
  <c r="Z674" i="4"/>
  <c r="AD674" i="4"/>
  <c r="AE674" i="4"/>
  <c r="AC674" i="4"/>
  <c r="AG674" i="4"/>
  <c r="AJ674" i="4"/>
  <c r="AF674" i="4"/>
  <c r="AH674" i="4"/>
  <c r="AK674" i="4"/>
  <c r="AI674" i="4"/>
  <c r="AJ607" i="4"/>
  <c r="AF691" i="4"/>
  <c r="X684" i="4"/>
  <c r="Y684" i="4" s="1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AC728" i="4"/>
  <c r="Z728" i="4"/>
  <c r="AA728" i="4"/>
  <c r="X713" i="4"/>
  <c r="Y713" i="4" s="1"/>
  <c r="G648" i="4"/>
  <c r="D648" i="4"/>
  <c r="H648" i="4" s="1"/>
  <c r="E648" i="4"/>
  <c r="I648" i="4" s="1"/>
  <c r="F648" i="4"/>
  <c r="J648" i="4" s="1"/>
  <c r="V637" i="4"/>
  <c r="U637" i="4"/>
  <c r="AH591" i="4"/>
  <c r="AA591" i="4"/>
  <c r="AE591" i="4"/>
  <c r="AB591" i="4"/>
  <c r="AK591" i="4"/>
  <c r="AI591" i="4"/>
  <c r="AF591" i="4"/>
  <c r="Z591" i="4"/>
  <c r="AG591" i="4"/>
  <c r="AM591" i="4" s="1"/>
  <c r="AS591" i="4" s="1"/>
  <c r="AD591" i="4"/>
  <c r="AC591" i="4"/>
  <c r="AO591" i="4" s="1"/>
  <c r="AU591" i="4" s="1"/>
  <c r="AJ591" i="4"/>
  <c r="V729" i="4"/>
  <c r="W729" i="4" s="1"/>
  <c r="U729" i="4"/>
  <c r="V605" i="4"/>
  <c r="U605" i="4"/>
  <c r="AH607" i="4"/>
  <c r="AG691" i="4"/>
  <c r="X668" i="4"/>
  <c r="Y668" i="4" s="1"/>
  <c r="AD669" i="4"/>
  <c r="AE669" i="4"/>
  <c r="AC669" i="4"/>
  <c r="AI669" i="4"/>
  <c r="AH669" i="4"/>
  <c r="AB669" i="4"/>
  <c r="AF669" i="4"/>
  <c r="AA669" i="4"/>
  <c r="AK669" i="4"/>
  <c r="Z669" i="4"/>
  <c r="AG669" i="4"/>
  <c r="AJ669" i="4"/>
  <c r="AO652" i="4"/>
  <c r="AU652" i="4" s="1"/>
  <c r="X675" i="4"/>
  <c r="Y675" i="4" s="1"/>
  <c r="U645" i="4"/>
  <c r="V645" i="4"/>
  <c r="AG585" i="4"/>
  <c r="AK585" i="4"/>
  <c r="AD585" i="4"/>
  <c r="AB585" i="4"/>
  <c r="AH585" i="4"/>
  <c r="AF585" i="4"/>
  <c r="Z585" i="4"/>
  <c r="AA585" i="4"/>
  <c r="AJ585" i="4"/>
  <c r="AC585" i="4"/>
  <c r="AI585" i="4"/>
  <c r="AE585" i="4"/>
  <c r="AQ585" i="4" s="1"/>
  <c r="AW585" i="4" s="1"/>
  <c r="AM648" i="4"/>
  <c r="AS648" i="4" s="1"/>
  <c r="AO648" i="4"/>
  <c r="AU648" i="4" s="1"/>
  <c r="Y692" i="4"/>
  <c r="Y708" i="4"/>
  <c r="AD708" i="4" s="1"/>
  <c r="X626" i="4"/>
  <c r="Y626" i="4" s="1"/>
  <c r="Y583" i="4"/>
  <c r="Z583" i="4" s="1"/>
  <c r="AQ613" i="4"/>
  <c r="AW613" i="4" s="1"/>
  <c r="AM613" i="4"/>
  <c r="AS613" i="4" s="1"/>
  <c r="AO613" i="4"/>
  <c r="AU613" i="4" s="1"/>
  <c r="AM612" i="4"/>
  <c r="AS612" i="4" s="1"/>
  <c r="AC607" i="4"/>
  <c r="AB607" i="4"/>
  <c r="Z607" i="4"/>
  <c r="AA607" i="4"/>
  <c r="AM607" i="4" s="1"/>
  <c r="AS607" i="4" s="1"/>
  <c r="AD607" i="4"/>
  <c r="AE607" i="4"/>
  <c r="AA691" i="4"/>
  <c r="AM691" i="4" s="1"/>
  <c r="AS691" i="4" s="1"/>
  <c r="AE691" i="4"/>
  <c r="AB691" i="4"/>
  <c r="Z691" i="4"/>
  <c r="AD691" i="4"/>
  <c r="AC691" i="4"/>
  <c r="W622" i="4"/>
  <c r="AK607" i="4"/>
  <c r="AF607" i="4"/>
  <c r="AJ691" i="4"/>
  <c r="AK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W540" i="4"/>
  <c r="X540" i="4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Q537" i="4" s="1"/>
  <c r="AW537" i="4" s="1"/>
  <c r="X569" i="4"/>
  <c r="Y569" i="4" s="1"/>
  <c r="Z507" i="4"/>
  <c r="AA507" i="4"/>
  <c r="AB507" i="4"/>
  <c r="AD507" i="4"/>
  <c r="AJ507" i="4"/>
  <c r="AG507" i="4"/>
  <c r="AE507" i="4"/>
  <c r="AI507" i="4"/>
  <c r="AC507" i="4"/>
  <c r="AH507" i="4"/>
  <c r="AF507" i="4"/>
  <c r="AK507" i="4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05" i="4"/>
  <c r="AE505" i="4" s="1"/>
  <c r="Y575" i="4"/>
  <c r="AK575" i="4" s="1"/>
  <c r="AC531" i="4"/>
  <c r="AE531" i="4"/>
  <c r="AH531" i="4"/>
  <c r="AK531" i="4"/>
  <c r="Z531" i="4"/>
  <c r="AB531" i="4"/>
  <c r="AD531" i="4"/>
  <c r="AF531" i="4"/>
  <c r="AG531" i="4"/>
  <c r="AJ531" i="4"/>
  <c r="AA531" i="4"/>
  <c r="AI531" i="4"/>
  <c r="AO531" i="4" s="1"/>
  <c r="AU531" i="4" s="1"/>
  <c r="AA547" i="4"/>
  <c r="AE547" i="4"/>
  <c r="AD547" i="4"/>
  <c r="AI547" i="4"/>
  <c r="AH547" i="4"/>
  <c r="AK547" i="4"/>
  <c r="AC547" i="4"/>
  <c r="Z547" i="4"/>
  <c r="AG547" i="4"/>
  <c r="AF547" i="4"/>
  <c r="AB547" i="4"/>
  <c r="AN547" i="4" s="1"/>
  <c r="AT547" i="4" s="1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W383" i="4"/>
  <c r="AC379" i="4"/>
  <c r="AO379" i="4" s="1"/>
  <c r="AU379" i="4" s="1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14" i="4"/>
  <c r="W490" i="4"/>
  <c r="X490" i="4" s="1"/>
  <c r="W430" i="4"/>
  <c r="U493" i="4"/>
  <c r="V493" i="4"/>
  <c r="W435" i="4"/>
  <c r="U388" i="4"/>
  <c r="V388" i="4"/>
  <c r="W497" i="4"/>
  <c r="V425" i="4"/>
  <c r="W425" i="4" s="1"/>
  <c r="X501" i="4"/>
  <c r="Y501" i="4" s="1"/>
  <c r="AJ433" i="4"/>
  <c r="W385" i="4"/>
  <c r="X385" i="4" s="1"/>
  <c r="Y385" i="4" s="1"/>
  <c r="W469" i="4"/>
  <c r="X469" i="4" s="1"/>
  <c r="Y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Y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Y491" i="4"/>
  <c r="AA491" i="4" s="1"/>
  <c r="AP413" i="4"/>
  <c r="AV413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AK255" i="4"/>
  <c r="AH255" i="4"/>
  <c r="V193" i="4"/>
  <c r="W193" i="4" s="1"/>
  <c r="X193" i="4" s="1"/>
  <c r="Y234" i="4"/>
  <c r="AB234" i="4" s="1"/>
  <c r="U259" i="4"/>
  <c r="V259" i="4"/>
  <c r="X221" i="4"/>
  <c r="U254" i="4"/>
  <c r="V254" i="4"/>
  <c r="Y191" i="4"/>
  <c r="AC191" i="4" s="1"/>
  <c r="U263" i="4"/>
  <c r="V261" i="4"/>
  <c r="W261" i="4" s="1"/>
  <c r="V321" i="4"/>
  <c r="U321" i="4"/>
  <c r="V325" i="4"/>
  <c r="W325" i="4" s="1"/>
  <c r="AJ334" i="4"/>
  <c r="AP334" i="4" s="1"/>
  <c r="AV334" i="4" s="1"/>
  <c r="AE334" i="4"/>
  <c r="AK334" i="4"/>
  <c r="AA334" i="4"/>
  <c r="AG255" i="4"/>
  <c r="F350" i="4"/>
  <c r="J350" i="4" s="1"/>
  <c r="AJ255" i="4"/>
  <c r="Y253" i="4"/>
  <c r="AA253" i="4" s="1"/>
  <c r="W192" i="4"/>
  <c r="X192" i="4" s="1"/>
  <c r="W209" i="4"/>
  <c r="X209" i="4" s="1"/>
  <c r="Y209" i="4" s="1"/>
  <c r="AE209" i="4" s="1"/>
  <c r="V315" i="4"/>
  <c r="V271" i="4"/>
  <c r="W271" i="4" s="1"/>
  <c r="X271" i="4" s="1"/>
  <c r="Y271" i="4" s="1"/>
  <c r="Z342" i="4"/>
  <c r="U317" i="4"/>
  <c r="V189" i="4"/>
  <c r="W189" i="4" s="1"/>
  <c r="W251" i="4"/>
  <c r="V269" i="4"/>
  <c r="W368" i="4"/>
  <c r="U219" i="4"/>
  <c r="V219" i="4"/>
  <c r="X225" i="4"/>
  <c r="Y225" i="4" s="1"/>
  <c r="AK226" i="4"/>
  <c r="AM350" i="4"/>
  <c r="AS350" i="4" s="1"/>
  <c r="AQ350" i="4"/>
  <c r="AW350" i="4" s="1"/>
  <c r="U301" i="4"/>
  <c r="W301" i="4" s="1"/>
  <c r="AD226" i="4"/>
  <c r="AC226" i="4"/>
  <c r="AH226" i="4"/>
  <c r="AB226" i="4"/>
  <c r="I216" i="3"/>
  <c r="L45" i="11"/>
  <c r="N45" i="11" s="1"/>
  <c r="K45" i="11"/>
  <c r="M45" i="11" s="1"/>
  <c r="AF356" i="4"/>
  <c r="AG356" i="4"/>
  <c r="X251" i="4"/>
  <c r="Y251" i="4" s="1"/>
  <c r="U269" i="4"/>
  <c r="AI255" i="4"/>
  <c r="Y290" i="4"/>
  <c r="AH290" i="4" s="1"/>
  <c r="AK356" i="4"/>
  <c r="W357" i="4"/>
  <c r="X357" i="4" s="1"/>
  <c r="U359" i="4"/>
  <c r="W359" i="4" s="1"/>
  <c r="X359" i="4" s="1"/>
  <c r="Y359" i="4" s="1"/>
  <c r="U275" i="4"/>
  <c r="V275" i="4"/>
  <c r="V217" i="4"/>
  <c r="W217" i="4" s="1"/>
  <c r="X217" i="4" s="1"/>
  <c r="Y217" i="4" s="1"/>
  <c r="V273" i="4"/>
  <c r="W273" i="4" s="1"/>
  <c r="Z245" i="4"/>
  <c r="AL245" i="4" s="1"/>
  <c r="AR245" i="4" s="1"/>
  <c r="AH245" i="4"/>
  <c r="AJ245" i="4"/>
  <c r="AP245" i="4" s="1"/>
  <c r="AV245" i="4" s="1"/>
  <c r="AF255" i="4"/>
  <c r="AI356" i="4"/>
  <c r="Y336" i="4"/>
  <c r="AE336" i="4" s="1"/>
  <c r="U351" i="4"/>
  <c r="V351" i="4"/>
  <c r="U214" i="4"/>
  <c r="V214" i="4"/>
  <c r="U304" i="4"/>
  <c r="V304" i="4"/>
  <c r="U288" i="4"/>
  <c r="V288" i="4"/>
  <c r="AI245" i="4"/>
  <c r="AE245" i="4"/>
  <c r="AQ245" i="4" s="1"/>
  <c r="AW245" i="4" s="1"/>
  <c r="AJ356" i="4"/>
  <c r="AH356" i="4"/>
  <c r="W315" i="4"/>
  <c r="X315" i="4" s="1"/>
  <c r="Y315" i="4" s="1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W203" i="4"/>
  <c r="X203" i="4" s="1"/>
  <c r="W187" i="4"/>
  <c r="X187" i="4" s="1"/>
  <c r="U355" i="4"/>
  <c r="U346" i="4"/>
  <c r="W403" i="4"/>
  <c r="X403" i="4" s="1"/>
  <c r="AB379" i="4"/>
  <c r="AN379" i="4" s="1"/>
  <c r="AT379" i="4" s="1"/>
  <c r="W307" i="4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W316" i="4"/>
  <c r="W447" i="4"/>
  <c r="W415" i="4"/>
  <c r="X415" i="4" s="1"/>
  <c r="AA379" i="4"/>
  <c r="U391" i="4"/>
  <c r="V391" i="4"/>
  <c r="AA342" i="4"/>
  <c r="AC342" i="4"/>
  <c r="AD342" i="4"/>
  <c r="AE342" i="4"/>
  <c r="AB342" i="4"/>
  <c r="AJ342" i="4"/>
  <c r="AH342" i="4"/>
  <c r="AF342" i="4"/>
  <c r="AI342" i="4"/>
  <c r="AK342" i="4"/>
  <c r="AG342" i="4"/>
  <c r="V364" i="4"/>
  <c r="U364" i="4"/>
  <c r="AF412" i="4"/>
  <c r="AL412" i="4" s="1"/>
  <c r="AR412" i="4" s="1"/>
  <c r="AH412" i="4"/>
  <c r="AI412" i="4"/>
  <c r="AD412" i="4"/>
  <c r="AA412" i="4"/>
  <c r="AJ412" i="4"/>
  <c r="AG412" i="4"/>
  <c r="AE412" i="4"/>
  <c r="AK412" i="4"/>
  <c r="AB412" i="4"/>
  <c r="AN412" i="4" s="1"/>
  <c r="AT412" i="4" s="1"/>
  <c r="AC412" i="4"/>
  <c r="AO412" i="4" s="1"/>
  <c r="AU412" i="4" s="1"/>
  <c r="U330" i="4"/>
  <c r="V330" i="4"/>
  <c r="W227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AL379" i="4"/>
  <c r="AR379" i="4" s="1"/>
  <c r="D379" i="4" s="1"/>
  <c r="H379" i="4" s="1"/>
  <c r="U370" i="4"/>
  <c r="V370" i="4"/>
  <c r="V305" i="4"/>
  <c r="U305" i="4"/>
  <c r="V369" i="4"/>
  <c r="W369" i="4" s="1"/>
  <c r="X369" i="4" s="1"/>
  <c r="Y369" i="4" s="1"/>
  <c r="W466" i="4"/>
  <c r="X466" i="4" s="1"/>
  <c r="X421" i="4"/>
  <c r="Y421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I485" i="4"/>
  <c r="AF485" i="4"/>
  <c r="AG485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X395" i="4"/>
  <c r="Y395" i="4" s="1"/>
  <c r="AF467" i="4"/>
  <c r="AH467" i="4"/>
  <c r="AJ467" i="4"/>
  <c r="AG467" i="4"/>
  <c r="AI467" i="4"/>
  <c r="AE467" i="4"/>
  <c r="AD467" i="4"/>
  <c r="AB467" i="4"/>
  <c r="AA467" i="4"/>
  <c r="AK467" i="4"/>
  <c r="AC467" i="4"/>
  <c r="AO467" i="4" s="1"/>
  <c r="AU467" i="4" s="1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X386" i="4"/>
  <c r="Y386" i="4" s="1"/>
  <c r="AG400" i="4"/>
  <c r="AH400" i="4"/>
  <c r="AI400" i="4"/>
  <c r="AK400" i="4"/>
  <c r="AJ400" i="4"/>
  <c r="AF400" i="4"/>
  <c r="W458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AD379" i="4"/>
  <c r="AP379" i="4" s="1"/>
  <c r="AV379" i="4" s="1"/>
  <c r="AE445" i="4"/>
  <c r="AK445" i="4"/>
  <c r="AH445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N479" i="4" s="1"/>
  <c r="AT479" i="4" s="1"/>
  <c r="AH479" i="4"/>
  <c r="Z409" i="4"/>
  <c r="AL409" i="4" s="1"/>
  <c r="AR409" i="4" s="1"/>
  <c r="AB409" i="4"/>
  <c r="AD409" i="4"/>
  <c r="AP409" i="4" s="1"/>
  <c r="AA409" i="4"/>
  <c r="AM409" i="4" s="1"/>
  <c r="AS409" i="4" s="1"/>
  <c r="AC409" i="4"/>
  <c r="AO409" i="4" s="1"/>
  <c r="AU409" i="4" s="1"/>
  <c r="AE409" i="4"/>
  <c r="AV409" i="4"/>
  <c r="X380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Q379" i="4"/>
  <c r="AW379" i="4" s="1"/>
  <c r="AF445" i="4"/>
  <c r="AC445" i="4"/>
  <c r="AD445" i="4"/>
  <c r="AD398" i="4"/>
  <c r="AP398" i="4" s="1"/>
  <c r="AV398" i="4" s="1"/>
  <c r="Z398" i="4"/>
  <c r="AB398" i="4"/>
  <c r="AN398" i="4" s="1"/>
  <c r="AT398" i="4" s="1"/>
  <c r="AC398" i="4"/>
  <c r="AO398" i="4" s="1"/>
  <c r="AA398" i="4"/>
  <c r="AM398" i="4" s="1"/>
  <c r="AS398" i="4" s="1"/>
  <c r="AE398" i="4"/>
  <c r="AQ398" i="4" s="1"/>
  <c r="AW398" i="4" s="1"/>
  <c r="AU398" i="4"/>
  <c r="E437" i="4"/>
  <c r="I437" i="4" s="1"/>
  <c r="F437" i="4"/>
  <c r="J437" i="4" s="1"/>
  <c r="G437" i="4"/>
  <c r="D437" i="4"/>
  <c r="H437" i="4" s="1"/>
  <c r="AO413" i="4"/>
  <c r="AU413" i="4" s="1"/>
  <c r="U407" i="4"/>
  <c r="V407" i="4"/>
  <c r="U390" i="4"/>
  <c r="V390" i="4"/>
  <c r="X447" i="4"/>
  <c r="Y447" i="4" s="1"/>
  <c r="AB411" i="4"/>
  <c r="AD411" i="4"/>
  <c r="AG411" i="4"/>
  <c r="AA411" i="4"/>
  <c r="AC411" i="4"/>
  <c r="AJ411" i="4"/>
  <c r="AE411" i="4"/>
  <c r="AF411" i="4"/>
  <c r="AH411" i="4"/>
  <c r="Z411" i="4"/>
  <c r="AI411" i="4"/>
  <c r="AK411" i="4"/>
  <c r="V459" i="4"/>
  <c r="U459" i="4"/>
  <c r="AD465" i="4"/>
  <c r="AE465" i="4"/>
  <c r="AG465" i="4"/>
  <c r="AC465" i="4"/>
  <c r="AH465" i="4"/>
  <c r="AF465" i="4"/>
  <c r="AB465" i="4"/>
  <c r="AK465" i="4"/>
  <c r="AI465" i="4"/>
  <c r="Z465" i="4"/>
  <c r="AL465" i="4" s="1"/>
  <c r="AR465" i="4" s="1"/>
  <c r="AA465" i="4"/>
  <c r="AM465" i="4" s="1"/>
  <c r="AS465" i="4" s="1"/>
  <c r="AJ465" i="4"/>
  <c r="AE419" i="4"/>
  <c r="AB419" i="4"/>
  <c r="AH419" i="4"/>
  <c r="AC419" i="4"/>
  <c r="AF419" i="4"/>
  <c r="AD419" i="4"/>
  <c r="AH453" i="4"/>
  <c r="AK453" i="4"/>
  <c r="AE453" i="4"/>
  <c r="AB433" i="4"/>
  <c r="Z433" i="4"/>
  <c r="AL433" i="4" s="1"/>
  <c r="AA433" i="4"/>
  <c r="AD433" i="4"/>
  <c r="AP433" i="4" s="1"/>
  <c r="AV433" i="4" s="1"/>
  <c r="AE433" i="4"/>
  <c r="AC433" i="4"/>
  <c r="AR433" i="4"/>
  <c r="X387" i="4"/>
  <c r="Y387" i="4" s="1"/>
  <c r="AG433" i="4"/>
  <c r="AJ455" i="4"/>
  <c r="AI455" i="4"/>
  <c r="AK455" i="4"/>
  <c r="AH455" i="4"/>
  <c r="AD455" i="4"/>
  <c r="AP455" i="4" s="1"/>
  <c r="Z455" i="4"/>
  <c r="AF455" i="4"/>
  <c r="AC455" i="4"/>
  <c r="AE455" i="4"/>
  <c r="AB455" i="4"/>
  <c r="AG455" i="4"/>
  <c r="AA455" i="4"/>
  <c r="AV455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I445" i="4"/>
  <c r="Z445" i="4"/>
  <c r="AL445" i="4" s="1"/>
  <c r="AR445" i="4" s="1"/>
  <c r="AB445" i="4"/>
  <c r="AA422" i="4"/>
  <c r="AH422" i="4"/>
  <c r="AI422" i="4"/>
  <c r="AG422" i="4"/>
  <c r="Z422" i="4"/>
  <c r="AD422" i="4"/>
  <c r="AB422" i="4"/>
  <c r="AC422" i="4"/>
  <c r="AF422" i="4"/>
  <c r="AE422" i="4"/>
  <c r="AK422" i="4"/>
  <c r="AJ422" i="4"/>
  <c r="D405" i="4"/>
  <c r="H405" i="4" s="1"/>
  <c r="E405" i="4"/>
  <c r="I405" i="4" s="1"/>
  <c r="F405" i="4"/>
  <c r="J405" i="4" s="1"/>
  <c r="G405" i="4"/>
  <c r="AL413" i="4"/>
  <c r="AR413" i="4" s="1"/>
  <c r="Y451" i="4"/>
  <c r="AC451" i="4" s="1"/>
  <c r="Z393" i="4"/>
  <c r="AB393" i="4"/>
  <c r="AN393" i="4" s="1"/>
  <c r="AT393" i="4" s="1"/>
  <c r="AD393" i="4"/>
  <c r="AA393" i="4"/>
  <c r="AC393" i="4"/>
  <c r="AO393" i="4" s="1"/>
  <c r="AU393" i="4" s="1"/>
  <c r="AE393" i="4"/>
  <c r="AQ393" i="4" s="1"/>
  <c r="AW393" i="4" s="1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Z441" i="4"/>
  <c r="AB441" i="4"/>
  <c r="AG441" i="4"/>
  <c r="AD441" i="4"/>
  <c r="AA441" i="4"/>
  <c r="AJ441" i="4"/>
  <c r="AC441" i="4"/>
  <c r="AF441" i="4"/>
  <c r="AH441" i="4"/>
  <c r="AE441" i="4"/>
  <c r="AI441" i="4"/>
  <c r="AK441" i="4"/>
  <c r="U402" i="4"/>
  <c r="AH433" i="4"/>
  <c r="AK433" i="4"/>
  <c r="AM379" i="4"/>
  <c r="AS379" i="4" s="1"/>
  <c r="AJ445" i="4"/>
  <c r="AA445" i="4"/>
  <c r="AM445" i="4" s="1"/>
  <c r="AS445" i="4" s="1"/>
  <c r="Z485" i="4"/>
  <c r="AL485" i="4" s="1"/>
  <c r="AR485" i="4" s="1"/>
  <c r="AA485" i="4"/>
  <c r="AC485" i="4"/>
  <c r="AO485" i="4" s="1"/>
  <c r="AU485" i="4" s="1"/>
  <c r="AA400" i="4"/>
  <c r="AM400" i="4" s="1"/>
  <c r="AS400" i="4" s="1"/>
  <c r="AB400" i="4"/>
  <c r="AN400" i="4" s="1"/>
  <c r="AT400" i="4" s="1"/>
  <c r="AC400" i="4"/>
  <c r="AO400" i="4" s="1"/>
  <c r="AD400" i="4"/>
  <c r="AP400" i="4" s="1"/>
  <c r="AV400" i="4" s="1"/>
  <c r="AE400" i="4"/>
  <c r="Z400" i="4"/>
  <c r="AL400" i="4" s="1"/>
  <c r="AR400" i="4" s="1"/>
  <c r="AU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A369" i="4"/>
  <c r="AG369" i="4"/>
  <c r="AC369" i="4"/>
  <c r="AK369" i="4"/>
  <c r="AI369" i="4"/>
  <c r="AF369" i="4"/>
  <c r="AH369" i="4"/>
  <c r="AB369" i="4"/>
  <c r="AD369" i="4"/>
  <c r="Z369" i="4"/>
  <c r="AL369" i="4" s="1"/>
  <c r="AR369" i="4" s="1"/>
  <c r="AE369" i="4"/>
  <c r="AJ369" i="4"/>
  <c r="AJ250" i="4"/>
  <c r="AG250" i="4"/>
  <c r="AI250" i="4"/>
  <c r="AK250" i="4"/>
  <c r="AH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31" i="4"/>
  <c r="X231" i="4" s="1"/>
  <c r="V285" i="4"/>
  <c r="U285" i="4"/>
  <c r="W373" i="4"/>
  <c r="U248" i="4"/>
  <c r="V248" i="4"/>
  <c r="V277" i="4"/>
  <c r="U277" i="4"/>
  <c r="V265" i="4"/>
  <c r="U265" i="4"/>
  <c r="V289" i="4"/>
  <c r="U289" i="4"/>
  <c r="V355" i="4"/>
  <c r="W355" i="4" s="1"/>
  <c r="X355" i="4" s="1"/>
  <c r="U279" i="4"/>
  <c r="V279" i="4"/>
  <c r="U291" i="4"/>
  <c r="V291" i="4"/>
  <c r="U367" i="4"/>
  <c r="V367" i="4"/>
  <c r="AA247" i="4"/>
  <c r="U361" i="4"/>
  <c r="V361" i="4"/>
  <c r="V313" i="4"/>
  <c r="U313" i="4"/>
  <c r="V375" i="4"/>
  <c r="W375" i="4" s="1"/>
  <c r="AH253" i="4"/>
  <c r="V295" i="4"/>
  <c r="U295" i="4"/>
  <c r="U362" i="4"/>
  <c r="V362" i="4"/>
  <c r="V233" i="4"/>
  <c r="U233" i="4"/>
  <c r="AJ247" i="4"/>
  <c r="X316" i="4"/>
  <c r="Y316" i="4" s="1"/>
  <c r="AM245" i="4"/>
  <c r="AS245" i="4" s="1"/>
  <c r="W341" i="4"/>
  <c r="X341" i="4" s="1"/>
  <c r="Y341" i="4" s="1"/>
  <c r="Y333" i="4"/>
  <c r="U230" i="4"/>
  <c r="Y260" i="4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346" i="4" s="1"/>
  <c r="W237" i="4"/>
  <c r="U372" i="4"/>
  <c r="V372" i="4"/>
  <c r="V365" i="4"/>
  <c r="W365" i="4" s="1"/>
  <c r="X365" i="4" s="1"/>
  <c r="Y365" i="4" s="1"/>
  <c r="V229" i="4"/>
  <c r="U229" i="4"/>
  <c r="U283" i="4"/>
  <c r="V283" i="4"/>
  <c r="V257" i="4"/>
  <c r="W257" i="4" s="1"/>
  <c r="AE247" i="4"/>
  <c r="AF247" i="4"/>
  <c r="AC247" i="4"/>
  <c r="AI247" i="4"/>
  <c r="AH247" i="4"/>
  <c r="AN247" i="4" s="1"/>
  <c r="AT247" i="4" s="1"/>
  <c r="AD247" i="4"/>
  <c r="AP247" i="4" s="1"/>
  <c r="AV247" i="4" s="1"/>
  <c r="AK247" i="4"/>
  <c r="AG247" i="4"/>
  <c r="Z247" i="4"/>
  <c r="V371" i="4"/>
  <c r="W371" i="4" s="1"/>
  <c r="W211" i="4"/>
  <c r="V206" i="4"/>
  <c r="W206" i="4" s="1"/>
  <c r="L31" i="11"/>
  <c r="N31" i="11" s="1"/>
  <c r="K31" i="11"/>
  <c r="M31" i="11" s="1"/>
  <c r="AJ217" i="4"/>
  <c r="AF217" i="4"/>
  <c r="AG217" i="4"/>
  <c r="Y213" i="4"/>
  <c r="X189" i="4"/>
  <c r="AH217" i="4"/>
  <c r="AK217" i="4"/>
  <c r="AI217" i="4"/>
  <c r="W198" i="4"/>
  <c r="X198" i="4" s="1"/>
  <c r="W215" i="4"/>
  <c r="W205" i="4"/>
  <c r="W197" i="4"/>
  <c r="W201" i="4"/>
  <c r="W199" i="4"/>
  <c r="W195" i="4"/>
  <c r="W200" i="4"/>
  <c r="X202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AA217" i="4"/>
  <c r="AD217" i="4"/>
  <c r="AP217" i="4" s="1"/>
  <c r="AV217" i="4" s="1"/>
  <c r="AC217" i="4"/>
  <c r="AB217" i="4"/>
  <c r="AE217" i="4"/>
  <c r="AQ217" i="4" s="1"/>
  <c r="AW217" i="4" s="1"/>
  <c r="Z217" i="4"/>
  <c r="Y357" i="4"/>
  <c r="Y276" i="4"/>
  <c r="AD276" i="4" s="1"/>
  <c r="V194" i="4"/>
  <c r="U194" i="4"/>
  <c r="AJ308" i="4"/>
  <c r="V360" i="4"/>
  <c r="W360" i="4" s="1"/>
  <c r="X376" i="4"/>
  <c r="Y376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AA333" i="4"/>
  <c r="AE333" i="4"/>
  <c r="AB333" i="4"/>
  <c r="AI333" i="4"/>
  <c r="AJ333" i="4"/>
  <c r="AK333" i="4"/>
  <c r="AC333" i="4"/>
  <c r="Z333" i="4"/>
  <c r="AD333" i="4"/>
  <c r="AP333" i="4" s="1"/>
  <c r="AF333" i="4"/>
  <c r="AG333" i="4"/>
  <c r="AH333" i="4"/>
  <c r="AV33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AC253" i="4"/>
  <c r="W347" i="4"/>
  <c r="V327" i="4"/>
  <c r="U327" i="4"/>
  <c r="V319" i="4"/>
  <c r="U319" i="4"/>
  <c r="U299" i="4"/>
  <c r="V299" i="4"/>
  <c r="U331" i="4"/>
  <c r="V331" i="4"/>
  <c r="Z260" i="4"/>
  <c r="AC260" i="4"/>
  <c r="AB260" i="4"/>
  <c r="AD260" i="4"/>
  <c r="AE260" i="4"/>
  <c r="AA260" i="4"/>
  <c r="AF276" i="4"/>
  <c r="U280" i="4"/>
  <c r="V280" i="4"/>
  <c r="X284" i="4"/>
  <c r="Y284" i="4" s="1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AM334" i="4"/>
  <c r="AS334" i="4" s="1"/>
  <c r="AN241" i="4"/>
  <c r="AT241" i="4" s="1"/>
  <c r="AL241" i="4"/>
  <c r="AR241" i="4" s="1"/>
  <c r="X278" i="4"/>
  <c r="Y278" i="4" s="1"/>
  <c r="X266" i="4"/>
  <c r="Z191" i="4"/>
  <c r="Y262" i="4"/>
  <c r="AG262" i="4" s="1"/>
  <c r="X236" i="4"/>
  <c r="Y236" i="4" s="1"/>
  <c r="Z290" i="4"/>
  <c r="AB290" i="4"/>
  <c r="AD290" i="4"/>
  <c r="AA290" i="4"/>
  <c r="AC290" i="4"/>
  <c r="AE290" i="4"/>
  <c r="AE255" i="4"/>
  <c r="AQ255" i="4" s="1"/>
  <c r="AW255" i="4" s="1"/>
  <c r="AD255" i="4"/>
  <c r="AP255" i="4" s="1"/>
  <c r="AV255" i="4" s="1"/>
  <c r="AA255" i="4"/>
  <c r="AC255" i="4"/>
  <c r="AO255" i="4" s="1"/>
  <c r="AU255" i="4" s="1"/>
  <c r="AB255" i="4"/>
  <c r="Z255" i="4"/>
  <c r="AL255" i="4" s="1"/>
  <c r="AR255" i="4" s="1"/>
  <c r="X314" i="4"/>
  <c r="Y314" i="4" s="1"/>
  <c r="AD314" i="4" s="1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AQ356" i="4" s="1"/>
  <c r="AW356" i="4" s="1"/>
  <c r="Z356" i="4"/>
  <c r="AB356" i="4"/>
  <c r="AN356" i="4" s="1"/>
  <c r="AT356" i="4" s="1"/>
  <c r="AD356" i="4"/>
  <c r="AA356" i="4"/>
  <c r="Z336" i="4"/>
  <c r="AD336" i="4"/>
  <c r="AH336" i="4"/>
  <c r="AI336" i="4"/>
  <c r="AA336" i="4"/>
  <c r="AH270" i="4"/>
  <c r="AB270" i="4"/>
  <c r="AE270" i="4"/>
  <c r="Z270" i="4"/>
  <c r="AD270" i="4"/>
  <c r="AA270" i="4"/>
  <c r="AC270" i="4"/>
  <c r="AC365" i="4"/>
  <c r="AA365" i="4"/>
  <c r="AF365" i="4"/>
  <c r="AB262" i="4"/>
  <c r="X348" i="4"/>
  <c r="Y348" i="4" s="1"/>
  <c r="AC223" i="4"/>
  <c r="AE223" i="4"/>
  <c r="AA223" i="4"/>
  <c r="AB223" i="4"/>
  <c r="AD223" i="4"/>
  <c r="X282" i="4"/>
  <c r="Y282" i="4" s="1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B358" i="4"/>
  <c r="Z358" i="4"/>
  <c r="AH358" i="4"/>
  <c r="AJ358" i="4"/>
  <c r="AI358" i="4"/>
  <c r="AF358" i="4"/>
  <c r="AO245" i="4"/>
  <c r="AU245" i="4" s="1"/>
  <c r="AQ369" i="4"/>
  <c r="AW369" i="4" s="1"/>
  <c r="X340" i="4"/>
  <c r="Y340" i="4" s="1"/>
  <c r="X326" i="4"/>
  <c r="Y326" i="4" s="1"/>
  <c r="Z322" i="4"/>
  <c r="AB322" i="4"/>
  <c r="AD322" i="4"/>
  <c r="AP322" i="4" s="1"/>
  <c r="AA322" i="4"/>
  <c r="AC322" i="4"/>
  <c r="AO322" i="4" s="1"/>
  <c r="AU322" i="4" s="1"/>
  <c r="AE322" i="4"/>
  <c r="AV322" i="4"/>
  <c r="Z258" i="4"/>
  <c r="AL258" i="4" s="1"/>
  <c r="AR258" i="4" s="1"/>
  <c r="AB258" i="4"/>
  <c r="AD258" i="4"/>
  <c r="AP258" i="4" s="1"/>
  <c r="AV258" i="4" s="1"/>
  <c r="AA258" i="4"/>
  <c r="AC258" i="4"/>
  <c r="AE258" i="4"/>
  <c r="AF191" i="4"/>
  <c r="X306" i="4"/>
  <c r="Y306" i="4" s="1"/>
  <c r="AD190" i="4"/>
  <c r="AP190" i="4" s="1"/>
  <c r="AV190" i="4" s="1"/>
  <c r="AG190" i="4"/>
  <c r="AA234" i="4"/>
  <c r="AE234" i="4"/>
  <c r="AC234" i="4"/>
  <c r="AK234" i="4"/>
  <c r="AG234" i="4"/>
  <c r="AD234" i="4"/>
  <c r="AC250" i="4"/>
  <c r="Z250" i="4"/>
  <c r="AE250" i="4"/>
  <c r="AQ250" i="4" s="1"/>
  <c r="AD250" i="4"/>
  <c r="AB250" i="4"/>
  <c r="AN250" i="4" s="1"/>
  <c r="AT250" i="4" s="1"/>
  <c r="AA250" i="4"/>
  <c r="AW250" i="4"/>
  <c r="X298" i="4"/>
  <c r="Y298" i="4" s="1"/>
  <c r="AJ228" i="4"/>
  <c r="AC228" i="4"/>
  <c r="Z228" i="4"/>
  <c r="AG228" i="4"/>
  <c r="AH228" i="4"/>
  <c r="AK228" i="4"/>
  <c r="AB228" i="4"/>
  <c r="AA228" i="4"/>
  <c r="AM228" i="4" s="1"/>
  <c r="AF228" i="4"/>
  <c r="AE228" i="4"/>
  <c r="AQ228" i="4" s="1"/>
  <c r="AI228" i="4"/>
  <c r="AS228" i="4"/>
  <c r="AD228" i="4"/>
  <c r="AW228" i="4"/>
  <c r="AJ338" i="4"/>
  <c r="AD338" i="4"/>
  <c r="AI338" i="4"/>
  <c r="AB338" i="4"/>
  <c r="AC338" i="4"/>
  <c r="AG338" i="4"/>
  <c r="AE338" i="4"/>
  <c r="AK338" i="4"/>
  <c r="AA338" i="4"/>
  <c r="AF338" i="4"/>
  <c r="Z338" i="4"/>
  <c r="AH338" i="4"/>
  <c r="X294" i="4"/>
  <c r="Y294" i="4" s="1"/>
  <c r="AK191" i="4"/>
  <c r="X274" i="4"/>
  <c r="Y274" i="4" s="1"/>
  <c r="AA274" i="4" s="1"/>
  <c r="AF190" i="4"/>
  <c r="AH190" i="4"/>
  <c r="AC207" i="4"/>
  <c r="AD207" i="4"/>
  <c r="AE207" i="4"/>
  <c r="Z207" i="4"/>
  <c r="AA207" i="4"/>
  <c r="AB207" i="4"/>
  <c r="AN207" i="4" s="1"/>
  <c r="AT207" i="4" s="1"/>
  <c r="X448" i="4"/>
  <c r="Y448" i="4" s="1"/>
  <c r="X480" i="4"/>
  <c r="X532" i="4"/>
  <c r="X506" i="4"/>
  <c r="X408" i="4"/>
  <c r="Y408" i="4" s="1"/>
  <c r="X492" i="4"/>
  <c r="X410" i="4"/>
  <c r="Y410" i="4" s="1"/>
  <c r="X442" i="4"/>
  <c r="X436" i="4"/>
  <c r="Y436" i="4" s="1"/>
  <c r="X512" i="4"/>
  <c r="Y512" i="4" s="1"/>
  <c r="X460" i="4"/>
  <c r="Y460" i="4" s="1"/>
  <c r="X462" i="4"/>
  <c r="Y462" i="4" s="1"/>
  <c r="X432" i="4"/>
  <c r="Y432" i="4" s="1"/>
  <c r="X472" i="4"/>
  <c r="X554" i="4"/>
  <c r="Y554" i="4" s="1"/>
  <c r="X494" i="4"/>
  <c r="Y494" i="4" s="1"/>
  <c r="X468" i="4"/>
  <c r="Y468" i="4" s="1"/>
  <c r="X486" i="4"/>
  <c r="X414" i="4"/>
  <c r="Y414" i="4" s="1"/>
  <c r="X446" i="4"/>
  <c r="Y446" i="4" s="1"/>
  <c r="X530" i="4"/>
  <c r="AO241" i="4"/>
  <c r="AU241" i="4" s="1"/>
  <c r="V524" i="4"/>
  <c r="U524" i="4"/>
  <c r="X464" i="4"/>
  <c r="V520" i="4"/>
  <c r="U520" i="4"/>
  <c r="U444" i="4"/>
  <c r="V444" i="4"/>
  <c r="U510" i="4"/>
  <c r="V510" i="4"/>
  <c r="U518" i="4"/>
  <c r="V518" i="4"/>
  <c r="X544" i="4"/>
  <c r="Y544" i="4" s="1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X502" i="4"/>
  <c r="Y502" i="4" s="1"/>
  <c r="X430" i="4"/>
  <c r="Y430" i="4" s="1"/>
  <c r="X550" i="4"/>
  <c r="AM241" i="4"/>
  <c r="AS241" i="4" s="1"/>
  <c r="AP241" i="4"/>
  <c r="AV241" i="4" s="1"/>
  <c r="W546" i="4"/>
  <c r="V482" i="4"/>
  <c r="U482" i="4"/>
  <c r="W552" i="4"/>
  <c r="V516" i="4"/>
  <c r="U516" i="4"/>
  <c r="AN377" i="4"/>
  <c r="AT377" i="4" s="1"/>
  <c r="X381" i="4"/>
  <c r="Y381" i="4" s="1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AQ467" i="4"/>
  <c r="AW467" i="4" s="1"/>
  <c r="U476" i="4"/>
  <c r="V476" i="4"/>
  <c r="V456" i="4"/>
  <c r="U456" i="4"/>
  <c r="V504" i="4"/>
  <c r="U504" i="4"/>
  <c r="W538" i="4"/>
  <c r="V440" i="4"/>
  <c r="U440" i="4"/>
  <c r="AN245" i="4"/>
  <c r="AT245" i="4" s="1"/>
  <c r="V542" i="4"/>
  <c r="U542" i="4"/>
  <c r="V488" i="4"/>
  <c r="U488" i="4"/>
  <c r="V514" i="4"/>
  <c r="U514" i="4"/>
  <c r="U484" i="4"/>
  <c r="V484" i="4"/>
  <c r="AE469" i="4"/>
  <c r="AA469" i="4"/>
  <c r="AK469" i="4"/>
  <c r="AD469" i="4"/>
  <c r="AF469" i="4"/>
  <c r="AG469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X458" i="4"/>
  <c r="Y458" i="4" s="1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I5" i="8" s="1"/>
  <c r="K4" i="11"/>
  <c r="M4" i="11" s="1"/>
  <c r="H5" i="8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C521" i="4" l="1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O513" i="4" s="1"/>
  <c r="AU513" i="4" s="1"/>
  <c r="AI513" i="4"/>
  <c r="AO617" i="4"/>
  <c r="AU617" i="4" s="1"/>
  <c r="AM413" i="4"/>
  <c r="AS413" i="4" s="1"/>
  <c r="AQ423" i="4"/>
  <c r="AW423" i="4" s="1"/>
  <c r="AO455" i="4"/>
  <c r="AU455" i="4" s="1"/>
  <c r="AQ453" i="4"/>
  <c r="AW453" i="4" s="1"/>
  <c r="Y777" i="4"/>
  <c r="AJ777" i="4" s="1"/>
  <c r="AK777" i="4"/>
  <c r="AA777" i="4"/>
  <c r="AC777" i="4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N513" i="4" s="1"/>
  <c r="AT513" i="4" s="1"/>
  <c r="AD513" i="4"/>
  <c r="AO562" i="4"/>
  <c r="AU562" i="4" s="1"/>
  <c r="W700" i="4"/>
  <c r="W724" i="4"/>
  <c r="X724" i="4" s="1"/>
  <c r="AB759" i="4"/>
  <c r="Z557" i="4"/>
  <c r="AA687" i="4"/>
  <c r="AM687" i="4" s="1"/>
  <c r="AS687" i="4" s="1"/>
  <c r="AD657" i="4"/>
  <c r="AC644" i="4"/>
  <c r="AE835" i="4"/>
  <c r="AK513" i="4"/>
  <c r="AA513" i="4"/>
  <c r="AM513" i="4" s="1"/>
  <c r="AS513" i="4" s="1"/>
  <c r="Z513" i="4"/>
  <c r="AL593" i="4"/>
  <c r="AR593" i="4" s="1"/>
  <c r="AE657" i="4"/>
  <c r="Z601" i="4"/>
  <c r="AB711" i="4"/>
  <c r="Y581" i="4"/>
  <c r="AB581" i="4" s="1"/>
  <c r="Z581" i="4"/>
  <c r="AL581" i="4" s="1"/>
  <c r="AR581" i="4" s="1"/>
  <c r="AE581" i="4"/>
  <c r="AD581" i="4"/>
  <c r="AJ581" i="4"/>
  <c r="AF581" i="4"/>
  <c r="Z835" i="4"/>
  <c r="AL835" i="4" s="1"/>
  <c r="AR835" i="4" s="1"/>
  <c r="AB835" i="4"/>
  <c r="AN835" i="4" s="1"/>
  <c r="AT835" i="4" s="1"/>
  <c r="AJ835" i="4"/>
  <c r="AP835" i="4" s="1"/>
  <c r="AV835" i="4" s="1"/>
  <c r="AK835" i="4"/>
  <c r="AC835" i="4"/>
  <c r="AO835" i="4" s="1"/>
  <c r="AU835" i="4" s="1"/>
  <c r="AB334" i="4"/>
  <c r="AH334" i="4"/>
  <c r="Z334" i="4"/>
  <c r="AL334" i="4" s="1"/>
  <c r="AR334" i="4" s="1"/>
  <c r="AJ513" i="4"/>
  <c r="AF513" i="4"/>
  <c r="AC334" i="4"/>
  <c r="AO334" i="4" s="1"/>
  <c r="AU334" i="4" s="1"/>
  <c r="AL411" i="4"/>
  <c r="AR411" i="4" s="1"/>
  <c r="AN463" i="4"/>
  <c r="AT463" i="4" s="1"/>
  <c r="AN349" i="4"/>
  <c r="AT349" i="4" s="1"/>
  <c r="AB657" i="4"/>
  <c r="Z657" i="4"/>
  <c r="AE711" i="4"/>
  <c r="W670" i="4"/>
  <c r="X670" i="4" s="1"/>
  <c r="Y670" i="4" s="1"/>
  <c r="W563" i="4"/>
  <c r="W832" i="4"/>
  <c r="X832" i="4" s="1"/>
  <c r="Y832" i="4" s="1"/>
  <c r="AB832" i="4" s="1"/>
  <c r="W800" i="4"/>
  <c r="AQ455" i="4"/>
  <c r="AW455" i="4" s="1"/>
  <c r="G379" i="4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Q562" i="4"/>
  <c r="AW562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657" i="4"/>
  <c r="AQ687" i="4"/>
  <c r="AW687" i="4" s="1"/>
  <c r="AQ719" i="4"/>
  <c r="AW719" i="4" s="1"/>
  <c r="AC759" i="4"/>
  <c r="W841" i="4"/>
  <c r="W676" i="4"/>
  <c r="X676" i="4" s="1"/>
  <c r="X701" i="4"/>
  <c r="Y701" i="4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H365" i="4"/>
  <c r="AB365" i="4"/>
  <c r="AK365" i="4"/>
  <c r="AO270" i="4"/>
  <c r="AU270" i="4" s="1"/>
  <c r="AP270" i="4"/>
  <c r="AV270" i="4" s="1"/>
  <c r="AQ270" i="4"/>
  <c r="AW270" i="4" s="1"/>
  <c r="AH276" i="4"/>
  <c r="AG276" i="4"/>
  <c r="AA276" i="4"/>
  <c r="Y343" i="4"/>
  <c r="AL217" i="4"/>
  <c r="AR217" i="4" s="1"/>
  <c r="AM247" i="4"/>
  <c r="AS247" i="4" s="1"/>
  <c r="AM369" i="4"/>
  <c r="AS369" i="4" s="1"/>
  <c r="AM485" i="4"/>
  <c r="AS485" i="4" s="1"/>
  <c r="AM393" i="4"/>
  <c r="AS393" i="4" s="1"/>
  <c r="AO433" i="4"/>
  <c r="AU433" i="4" s="1"/>
  <c r="AI453" i="4"/>
  <c r="AC453" i="4"/>
  <c r="AO453" i="4" s="1"/>
  <c r="AU453" i="4" s="1"/>
  <c r="AB453" i="4"/>
  <c r="AM377" i="4"/>
  <c r="AS377" i="4" s="1"/>
  <c r="F379" i="4"/>
  <c r="J379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837" i="4"/>
  <c r="AS837" i="4" s="1"/>
  <c r="AL837" i="4"/>
  <c r="AR837" i="4" s="1"/>
  <c r="AM769" i="4"/>
  <c r="AS769" i="4" s="1"/>
  <c r="AL829" i="4"/>
  <c r="AR829" i="4" s="1"/>
  <c r="W73" i="4"/>
  <c r="W156" i="4"/>
  <c r="AC663" i="4"/>
  <c r="AE663" i="4"/>
  <c r="Z663" i="4"/>
  <c r="W871" i="4"/>
  <c r="AO578" i="4"/>
  <c r="AU578" i="4" s="1"/>
  <c r="AN578" i="4"/>
  <c r="AT578" i="4" s="1"/>
  <c r="AK952" i="4"/>
  <c r="W720" i="4"/>
  <c r="W942" i="4"/>
  <c r="AN914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/>
  <c r="AH813" i="4"/>
  <c r="AF813" i="4"/>
  <c r="AE813" i="4"/>
  <c r="AQ813" i="4" s="1"/>
  <c r="AW813" i="4" s="1"/>
  <c r="AD813" i="4"/>
  <c r="AA813" i="4"/>
  <c r="AM813" i="4" s="1"/>
  <c r="AS813" i="4" s="1"/>
  <c r="AI813" i="4"/>
  <c r="AB813" i="4"/>
  <c r="AG813" i="4"/>
  <c r="Z813" i="4"/>
  <c r="AL813" i="4" s="1"/>
  <c r="AR813" i="4" s="1"/>
  <c r="AC813" i="4"/>
  <c r="AO813" i="4" s="1"/>
  <c r="AU813" i="4" s="1"/>
  <c r="AJ813" i="4"/>
  <c r="AP813" i="4" s="1"/>
  <c r="AV813" i="4" s="1"/>
  <c r="H713" i="3"/>
  <c r="F713" i="3"/>
  <c r="X678" i="4"/>
  <c r="X800" i="4"/>
  <c r="Y800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H540" i="4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AP250" i="4"/>
  <c r="AV250" i="4" s="1"/>
  <c r="Y355" i="4"/>
  <c r="AE355" i="4" s="1"/>
  <c r="AI234" i="4"/>
  <c r="AF234" i="4"/>
  <c r="Z234" i="4"/>
  <c r="AJ234" i="4"/>
  <c r="AH234" i="4"/>
  <c r="AG358" i="4"/>
  <c r="AK358" i="4"/>
  <c r="AE358" i="4"/>
  <c r="AA358" i="4"/>
  <c r="AD358" i="4"/>
  <c r="AC358" i="4"/>
  <c r="AJ365" i="4"/>
  <c r="AD365" i="4"/>
  <c r="AE365" i="4"/>
  <c r="AI365" i="4"/>
  <c r="Z365" i="4"/>
  <c r="AG365" i="4"/>
  <c r="AL270" i="4"/>
  <c r="AR270" i="4" s="1"/>
  <c r="AJ336" i="4"/>
  <c r="AG336" i="4"/>
  <c r="AF336" i="4"/>
  <c r="AC336" i="4"/>
  <c r="AK336" i="4"/>
  <c r="AQ336" i="4" s="1"/>
  <c r="AW336" i="4" s="1"/>
  <c r="AB336" i="4"/>
  <c r="AP356" i="4"/>
  <c r="AV356" i="4" s="1"/>
  <c r="AL356" i="4"/>
  <c r="AR356" i="4" s="1"/>
  <c r="AH191" i="4"/>
  <c r="AN255" i="4"/>
  <c r="AT255" i="4" s="1"/>
  <c r="AJ343" i="4"/>
  <c r="AH343" i="4"/>
  <c r="AF343" i="4"/>
  <c r="AJ378" i="4"/>
  <c r="AD378" i="4"/>
  <c r="AP378" i="4" s="1"/>
  <c r="AV378" i="4" s="1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O422" i="4"/>
  <c r="AU422" i="4" s="1"/>
  <c r="AN445" i="4"/>
  <c r="AT445" i="4" s="1"/>
  <c r="AJ453" i="4"/>
  <c r="AF453" i="4"/>
  <c r="AA453" i="4"/>
  <c r="AD453" i="4"/>
  <c r="AP453" i="4" s="1"/>
  <c r="AV453" i="4" s="1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E379" i="4"/>
  <c r="I379" i="4" s="1"/>
  <c r="AL342" i="4"/>
  <c r="AR342" i="4" s="1"/>
  <c r="W312" i="4"/>
  <c r="Y252" i="4"/>
  <c r="Z252" i="4" s="1"/>
  <c r="W269" i="4"/>
  <c r="X269" i="4" s="1"/>
  <c r="AF226" i="4"/>
  <c r="AG226" i="4"/>
  <c r="AE226" i="4"/>
  <c r="AQ226" i="4" s="1"/>
  <c r="AW226" i="4" s="1"/>
  <c r="Z226" i="4"/>
  <c r="AI226" i="4"/>
  <c r="W394" i="4"/>
  <c r="X394" i="4" s="1"/>
  <c r="W426" i="4"/>
  <c r="W471" i="4"/>
  <c r="X471" i="4" s="1"/>
  <c r="AO561" i="4"/>
  <c r="AU561" i="4" s="1"/>
  <c r="AO507" i="4"/>
  <c r="AU507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AP837" i="4"/>
  <c r="AV837" i="4" s="1"/>
  <c r="AQ837" i="4"/>
  <c r="AW837" i="4" s="1"/>
  <c r="AQ769" i="4"/>
  <c r="AW769" i="4" s="1"/>
  <c r="AL769" i="4"/>
  <c r="AR769" i="4" s="1"/>
  <c r="AO829" i="4"/>
  <c r="AU829" i="4" s="1"/>
  <c r="W23" i="4"/>
  <c r="W33" i="4"/>
  <c r="W35" i="4"/>
  <c r="W127" i="4"/>
  <c r="W52" i="4"/>
  <c r="W925" i="4"/>
  <c r="AL96" i="4"/>
  <c r="AR96" i="4" s="1"/>
  <c r="AO96" i="4"/>
  <c r="AU96" i="4" s="1"/>
  <c r="W535" i="4"/>
  <c r="AD615" i="4"/>
  <c r="AG893" i="4"/>
  <c r="AH966" i="4"/>
  <c r="AN543" i="4"/>
  <c r="AT543" i="4" s="1"/>
  <c r="AQ543" i="4"/>
  <c r="AW543" i="4" s="1"/>
  <c r="AK572" i="4"/>
  <c r="AP580" i="4"/>
  <c r="AV580" i="4" s="1"/>
  <c r="W135" i="4"/>
  <c r="W943" i="4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AN647" i="4"/>
  <c r="AT647" i="4" s="1"/>
  <c r="AO110" i="4"/>
  <c r="AU110" i="4" s="1"/>
  <c r="W717" i="4"/>
  <c r="W721" i="4"/>
  <c r="X721" i="4" s="1"/>
  <c r="W723" i="4"/>
  <c r="W731" i="4"/>
  <c r="X731" i="4" s="1"/>
  <c r="W745" i="4"/>
  <c r="W747" i="4"/>
  <c r="W760" i="4"/>
  <c r="W809" i="4"/>
  <c r="X809" i="4" s="1"/>
  <c r="W811" i="4"/>
  <c r="W817" i="4"/>
  <c r="W819" i="4"/>
  <c r="W933" i="4"/>
  <c r="W949" i="4"/>
  <c r="W980" i="4"/>
  <c r="W142" i="4"/>
  <c r="W803" i="4"/>
  <c r="X803" i="4" s="1"/>
  <c r="W771" i="4"/>
  <c r="W551" i="4"/>
  <c r="AP997" i="4"/>
  <c r="AM997" i="4"/>
  <c r="W743" i="4"/>
  <c r="X743" i="4" s="1"/>
  <c r="W863" i="4"/>
  <c r="W159" i="4"/>
  <c r="W788" i="4"/>
  <c r="AO625" i="4"/>
  <c r="AU625" i="4" s="1"/>
  <c r="AN625" i="4"/>
  <c r="AT625" i="4" s="1"/>
  <c r="W58" i="4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P644" i="4" s="1"/>
  <c r="AV644" i="4" s="1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W849" i="4" s="1"/>
  <c r="V866" i="4"/>
  <c r="U866" i="4"/>
  <c r="Y988" i="4"/>
  <c r="X988" i="4"/>
  <c r="X563" i="4"/>
  <c r="X827" i="4"/>
  <c r="X621" i="4"/>
  <c r="U889" i="4"/>
  <c r="V889" i="4"/>
  <c r="W889" i="4" s="1"/>
  <c r="X932" i="4"/>
  <c r="Y932" i="4"/>
  <c r="AE40" i="4"/>
  <c r="AB40" i="4"/>
  <c r="AA40" i="4"/>
  <c r="AM40" i="4" s="1"/>
  <c r="AS40" i="4" s="1"/>
  <c r="AJ40" i="4"/>
  <c r="AF40" i="4"/>
  <c r="AI40" i="4"/>
  <c r="AC40" i="4"/>
  <c r="AO40" i="4" s="1"/>
  <c r="AU40" i="4" s="1"/>
  <c r="AH40" i="4"/>
  <c r="AK40" i="4"/>
  <c r="AQ40" i="4" s="1"/>
  <c r="AW40" i="4" s="1"/>
  <c r="AD40" i="4"/>
  <c r="AP40" i="4" s="1"/>
  <c r="AV40" i="4" s="1"/>
  <c r="Z40" i="4"/>
  <c r="AL40" i="4" s="1"/>
  <c r="AR40" i="4" s="1"/>
  <c r="V899" i="4"/>
  <c r="W899" i="4" s="1"/>
  <c r="AK956" i="4"/>
  <c r="AF956" i="4"/>
  <c r="AI956" i="4"/>
  <c r="AG956" i="4"/>
  <c r="AH956" i="4"/>
  <c r="AJ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AL823" i="4"/>
  <c r="AR823" i="4" s="1"/>
  <c r="W7" i="4"/>
  <c r="W55" i="4"/>
  <c r="W175" i="4"/>
  <c r="W595" i="4"/>
  <c r="X595" i="4" s="1"/>
  <c r="Y595" i="4" s="1"/>
  <c r="W126" i="4"/>
  <c r="AL643" i="4"/>
  <c r="AR643" i="4" s="1"/>
  <c r="X839" i="4"/>
  <c r="Y839" i="4"/>
  <c r="Z839" i="4" s="1"/>
  <c r="Y878" i="4"/>
  <c r="X878" i="4"/>
  <c r="X924" i="4"/>
  <c r="Y924" i="4"/>
  <c r="X76" i="4"/>
  <c r="Y76" i="4"/>
  <c r="X30" i="4"/>
  <c r="Y30" i="4"/>
  <c r="W673" i="4"/>
  <c r="W862" i="4"/>
  <c r="U881" i="4"/>
  <c r="V881" i="4"/>
  <c r="W881" i="4" s="1"/>
  <c r="W796" i="4"/>
  <c r="X683" i="4"/>
  <c r="Y683" i="4"/>
  <c r="U923" i="4"/>
  <c r="V923" i="4"/>
  <c r="W923" i="4" s="1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865" i="4" s="1"/>
  <c r="W900" i="4"/>
  <c r="U901" i="4"/>
  <c r="V901" i="4"/>
  <c r="V920" i="4"/>
  <c r="X736" i="4"/>
  <c r="Y736" i="4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W921" i="4" s="1"/>
  <c r="H9" i="3"/>
  <c r="F9" i="3"/>
  <c r="X840" i="4"/>
  <c r="Y840" i="4"/>
  <c r="F761" i="3"/>
  <c r="H761" i="3"/>
  <c r="AG860" i="4"/>
  <c r="AF860" i="4"/>
  <c r="AH860" i="4"/>
  <c r="AJ860" i="4"/>
  <c r="AI860" i="4"/>
  <c r="AK860" i="4"/>
  <c r="V868" i="4"/>
  <c r="W868" i="4" s="1"/>
  <c r="V883" i="4"/>
  <c r="W883" i="4" s="1"/>
  <c r="AK885" i="4"/>
  <c r="AG885" i="4"/>
  <c r="AI885" i="4"/>
  <c r="AH885" i="4"/>
  <c r="AJ885" i="4"/>
  <c r="AF885" i="4"/>
  <c r="Y947" i="4"/>
  <c r="X947" i="4"/>
  <c r="Y772" i="4"/>
  <c r="AB772" i="4" s="1"/>
  <c r="X616" i="4"/>
  <c r="Y616" i="4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W869" i="4"/>
  <c r="AA869" i="4"/>
  <c r="AM869" i="4" s="1"/>
  <c r="AT869" i="4"/>
  <c r="AV869" i="4"/>
  <c r="AD869" i="4"/>
  <c r="AP869" i="4" s="1"/>
  <c r="AB869" i="4"/>
  <c r="AN869" i="4" s="1"/>
  <c r="Z869" i="4"/>
  <c r="AL869" i="4" s="1"/>
  <c r="AS869" i="4"/>
  <c r="AU869" i="4"/>
  <c r="AE869" i="4"/>
  <c r="AQ869" i="4" s="1"/>
  <c r="AC869" i="4"/>
  <c r="AO869" i="4" s="1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G96" i="4"/>
  <c r="F96" i="4"/>
  <c r="J96" i="4" s="1"/>
  <c r="M97" i="2" s="1"/>
  <c r="E96" i="4"/>
  <c r="I96" i="4" s="1"/>
  <c r="L97" i="2" s="1"/>
  <c r="D96" i="4"/>
  <c r="H96" i="4" s="1"/>
  <c r="K97" i="2" s="1"/>
  <c r="X933" i="4"/>
  <c r="Y933" i="4"/>
  <c r="X949" i="4"/>
  <c r="Y949" i="4"/>
  <c r="G579" i="4"/>
  <c r="D579" i="4"/>
  <c r="H579" i="4" s="1"/>
  <c r="F579" i="4"/>
  <c r="J579" i="4" s="1"/>
  <c r="E579" i="4"/>
  <c r="I579" i="4" s="1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L125" i="2" s="1"/>
  <c r="D124" i="4"/>
  <c r="H124" i="4" s="1"/>
  <c r="K125" i="2" s="1"/>
  <c r="F124" i="4"/>
  <c r="J124" i="4" s="1"/>
  <c r="M125" i="2" s="1"/>
  <c r="G562" i="4"/>
  <c r="F562" i="4"/>
  <c r="J562" i="4" s="1"/>
  <c r="D562" i="4"/>
  <c r="H562" i="4" s="1"/>
  <c r="E562" i="4"/>
  <c r="I562" i="4" s="1"/>
  <c r="X43" i="4"/>
  <c r="Y43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E631" i="4"/>
  <c r="I631" i="4" s="1"/>
  <c r="G631" i="4"/>
  <c r="F631" i="4"/>
  <c r="J631" i="4" s="1"/>
  <c r="D631" i="4"/>
  <c r="H631" i="4" s="1"/>
  <c r="X994" i="4"/>
  <c r="Y994" i="4"/>
  <c r="F823" i="4"/>
  <c r="J823" i="4" s="1"/>
  <c r="D823" i="4"/>
  <c r="H823" i="4" s="1"/>
  <c r="E823" i="4"/>
  <c r="I823" i="4" s="1"/>
  <c r="G823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F643" i="4"/>
  <c r="J643" i="4" s="1"/>
  <c r="E643" i="4"/>
  <c r="I643" i="4" s="1"/>
  <c r="G643" i="4"/>
  <c r="D643" i="4"/>
  <c r="H643" i="4" s="1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Q411" i="4"/>
  <c r="AW411" i="4" s="1"/>
  <c r="AP412" i="4"/>
  <c r="AV412" i="4" s="1"/>
  <c r="AO489" i="4"/>
  <c r="AU489" i="4" s="1"/>
  <c r="AP489" i="4"/>
  <c r="AV489" i="4" s="1"/>
  <c r="AL489" i="4"/>
  <c r="AR489" i="4" s="1"/>
  <c r="AP531" i="4"/>
  <c r="AV531" i="4" s="1"/>
  <c r="AL531" i="4"/>
  <c r="AR531" i="4" s="1"/>
  <c r="AP507" i="4"/>
  <c r="AV507" i="4" s="1"/>
  <c r="AN691" i="4"/>
  <c r="AT691" i="4" s="1"/>
  <c r="AN593" i="4"/>
  <c r="AT593" i="4" s="1"/>
  <c r="AL674" i="4"/>
  <c r="AR674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Y23" i="4"/>
  <c r="AK23" i="4" s="1"/>
  <c r="X23" i="4"/>
  <c r="X33" i="4"/>
  <c r="X35" i="4"/>
  <c r="Y35" i="4" s="1"/>
  <c r="AL39" i="4"/>
  <c r="AR39" i="4" s="1"/>
  <c r="AM39" i="4"/>
  <c r="AS39" i="4" s="1"/>
  <c r="AM930" i="4"/>
  <c r="AL930" i="4"/>
  <c r="AO930" i="4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O874" i="4"/>
  <c r="AM874" i="4"/>
  <c r="AN874" i="4"/>
  <c r="Y889" i="4"/>
  <c r="X889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K925" i="4" s="1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M962" i="4"/>
  <c r="AQ962" i="4"/>
  <c r="AL962" i="4"/>
  <c r="AN96" i="4"/>
  <c r="AT96" i="4" s="1"/>
  <c r="AM96" i="4"/>
  <c r="AS96" i="4" s="1"/>
  <c r="E597" i="4"/>
  <c r="I597" i="4" s="1"/>
  <c r="G597" i="4"/>
  <c r="D597" i="4"/>
  <c r="H597" i="4" s="1"/>
  <c r="F597" i="4"/>
  <c r="J597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L578" i="4"/>
  <c r="AR578" i="4" s="1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Y943" i="4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87" i="4"/>
  <c r="X125" i="4"/>
  <c r="X141" i="4"/>
  <c r="X173" i="4"/>
  <c r="X185" i="4"/>
  <c r="Y185" i="4" s="1"/>
  <c r="X584" i="4"/>
  <c r="D617" i="4"/>
  <c r="H617" i="4" s="1"/>
  <c r="E617" i="4"/>
  <c r="I617" i="4" s="1"/>
  <c r="F617" i="4"/>
  <c r="J617" i="4" s="1"/>
  <c r="G617" i="4"/>
  <c r="AM657" i="4"/>
  <c r="AS657" i="4" s="1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45" i="4"/>
  <c r="X942" i="4"/>
  <c r="Y942" i="4"/>
  <c r="AI942" i="4" s="1"/>
  <c r="AM647" i="4"/>
  <c r="AS647" i="4" s="1"/>
  <c r="AQ914" i="4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G660" i="4"/>
  <c r="E660" i="4"/>
  <c r="I660" i="4" s="1"/>
  <c r="D660" i="4"/>
  <c r="H660" i="4" s="1"/>
  <c r="F660" i="4"/>
  <c r="J660" i="4" s="1"/>
  <c r="Y174" i="4"/>
  <c r="AH174" i="4" s="1"/>
  <c r="D132" i="4"/>
  <c r="H132" i="4" s="1"/>
  <c r="K133" i="2" s="1"/>
  <c r="E132" i="4"/>
  <c r="I132" i="4" s="1"/>
  <c r="L133" i="2" s="1"/>
  <c r="G132" i="4"/>
  <c r="F132" i="4"/>
  <c r="J132" i="4" s="1"/>
  <c r="M133" i="2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AD651" i="4"/>
  <c r="AA651" i="4"/>
  <c r="AC651" i="4"/>
  <c r="AE651" i="4"/>
  <c r="Z651" i="4"/>
  <c r="X705" i="4"/>
  <c r="Y705" i="4" s="1"/>
  <c r="X717" i="4"/>
  <c r="Y717" i="4"/>
  <c r="Y721" i="4"/>
  <c r="AA721" i="4" s="1"/>
  <c r="AB721" i="4"/>
  <c r="AD721" i="4"/>
  <c r="AC721" i="4"/>
  <c r="Z721" i="4"/>
  <c r="X723" i="4"/>
  <c r="Y731" i="4"/>
  <c r="AB731" i="4" s="1"/>
  <c r="AC731" i="4"/>
  <c r="AE731" i="4"/>
  <c r="X747" i="4"/>
  <c r="Y747" i="4" s="1"/>
  <c r="X760" i="4"/>
  <c r="X811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AJ937" i="4" s="1"/>
  <c r="Y939" i="4"/>
  <c r="X939" i="4"/>
  <c r="AK949" i="4"/>
  <c r="AI949" i="4"/>
  <c r="AH949" i="4"/>
  <c r="AJ949" i="4"/>
  <c r="AG949" i="4"/>
  <c r="AF949" i="4"/>
  <c r="Y980" i="4"/>
  <c r="X980" i="4"/>
  <c r="AB987" i="4"/>
  <c r="AD987" i="4"/>
  <c r="AW987" i="4"/>
  <c r="AE987" i="4"/>
  <c r="AU987" i="4"/>
  <c r="AT987" i="4"/>
  <c r="AS987" i="4"/>
  <c r="AC987" i="4"/>
  <c r="Z987" i="4"/>
  <c r="AA987" i="4"/>
  <c r="AV987" i="4"/>
  <c r="Y142" i="4"/>
  <c r="AK142" i="4" s="1"/>
  <c r="X142" i="4"/>
  <c r="Y100" i="4"/>
  <c r="AG100" i="4" s="1"/>
  <c r="W754" i="4"/>
  <c r="W738" i="4"/>
  <c r="Y803" i="4"/>
  <c r="AD803" i="4" s="1"/>
  <c r="Z803" i="4"/>
  <c r="AB803" i="4"/>
  <c r="AC803" i="4"/>
  <c r="X771" i="4"/>
  <c r="Y38" i="4"/>
  <c r="AI38" i="4" s="1"/>
  <c r="X608" i="4"/>
  <c r="Y608" i="4" s="1"/>
  <c r="Y646" i="4"/>
  <c r="AJ646" i="4" s="1"/>
  <c r="AL997" i="4"/>
  <c r="Y743" i="4"/>
  <c r="Z743" i="4" s="1"/>
  <c r="AD743" i="4"/>
  <c r="Y863" i="4"/>
  <c r="AK863" i="4" s="1"/>
  <c r="X863" i="4"/>
  <c r="X650" i="4"/>
  <c r="X936" i="4"/>
  <c r="Y936" i="4"/>
  <c r="E703" i="4"/>
  <c r="I703" i="4" s="1"/>
  <c r="G703" i="4"/>
  <c r="D703" i="4"/>
  <c r="H703" i="4" s="1"/>
  <c r="F703" i="4"/>
  <c r="J703" i="4" s="1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AT1001" i="4"/>
  <c r="AS1001" i="4"/>
  <c r="Z1001" i="4"/>
  <c r="AB1001" i="4"/>
  <c r="AA1001" i="4"/>
  <c r="AC1001" i="4"/>
  <c r="AD1001" i="4"/>
  <c r="AV1001" i="4"/>
  <c r="AE1001" i="4"/>
  <c r="AW1001" i="4"/>
  <c r="AU1001" i="4"/>
  <c r="AF1001" i="4"/>
  <c r="AJ1001" i="4"/>
  <c r="AG1001" i="4"/>
  <c r="AI1001" i="4"/>
  <c r="AH1001" i="4"/>
  <c r="AK1001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Z431" i="4"/>
  <c r="AF431" i="4"/>
  <c r="AJ431" i="4"/>
  <c r="AI431" i="4"/>
  <c r="AC431" i="4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L24" i="4" s="1"/>
  <c r="AR24" i="4" s="1"/>
  <c r="AC24" i="4"/>
  <c r="AG4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A139" i="4"/>
  <c r="AM139" i="4" s="1"/>
  <c r="Z139" i="4"/>
  <c r="AL139" i="4" s="1"/>
  <c r="AD139" i="4"/>
  <c r="AP139" i="4" s="1"/>
  <c r="AR139" i="4"/>
  <c r="AE139" i="4"/>
  <c r="AQ139" i="4" s="1"/>
  <c r="AW139" i="4" s="1"/>
  <c r="AC139" i="4"/>
  <c r="AO139" i="4" s="1"/>
  <c r="AU139" i="4" s="1"/>
  <c r="AV139" i="4"/>
  <c r="AT139" i="4"/>
  <c r="AS139" i="4"/>
  <c r="X159" i="4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O654" i="4" s="1"/>
  <c r="AU654" i="4" s="1"/>
  <c r="AB656" i="4"/>
  <c r="Z656" i="4"/>
  <c r="AK664" i="4"/>
  <c r="AG664" i="4"/>
  <c r="AJ664" i="4"/>
  <c r="Z664" i="4"/>
  <c r="AC664" i="4"/>
  <c r="AF790" i="4"/>
  <c r="AH790" i="4"/>
  <c r="Y895" i="4"/>
  <c r="AK895" i="4" s="1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M802" i="4" s="1"/>
  <c r="AS802" i="4" s="1"/>
  <c r="AJ802" i="4"/>
  <c r="AP802" i="4" s="1"/>
  <c r="AV802" i="4" s="1"/>
  <c r="AC916" i="4"/>
  <c r="AO916" i="4" s="1"/>
  <c r="AB916" i="4"/>
  <c r="AN916" i="4" s="1"/>
  <c r="Z916" i="4"/>
  <c r="AL916" i="4" s="1"/>
  <c r="AW916" i="4"/>
  <c r="AA916" i="4"/>
  <c r="AM916" i="4" s="1"/>
  <c r="AE916" i="4"/>
  <c r="AQ916" i="4" s="1"/>
  <c r="AV916" i="4"/>
  <c r="AU916" i="4"/>
  <c r="AS916" i="4"/>
  <c r="AD916" i="4"/>
  <c r="AP916" i="4" s="1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J966" i="4"/>
  <c r="AF966" i="4"/>
  <c r="AF136" i="4"/>
  <c r="AK136" i="4"/>
  <c r="AI53" i="4"/>
  <c r="AJ53" i="4"/>
  <c r="AG53" i="4"/>
  <c r="AH904" i="4"/>
  <c r="AK904" i="4"/>
  <c r="AK892" i="4"/>
  <c r="AI892" i="4"/>
  <c r="AK880" i="4"/>
  <c r="AI880" i="4"/>
  <c r="AK872" i="4"/>
  <c r="AI872" i="4"/>
  <c r="AK848" i="4"/>
  <c r="AI848" i="4"/>
  <c r="X662" i="4"/>
  <c r="AF952" i="4"/>
  <c r="AJ952" i="4"/>
  <c r="AN886" i="4"/>
  <c r="AQ886" i="4"/>
  <c r="AJ10" i="4"/>
  <c r="AF10" i="4"/>
  <c r="X134" i="4"/>
  <c r="AF572" i="4"/>
  <c r="AH572" i="4"/>
  <c r="AG879" i="4"/>
  <c r="AH879" i="4"/>
  <c r="AK879" i="4"/>
  <c r="Y911" i="4"/>
  <c r="X911" i="4"/>
  <c r="D172" i="4"/>
  <c r="H172" i="4" s="1"/>
  <c r="K173" i="2" s="1"/>
  <c r="G172" i="4"/>
  <c r="F172" i="4"/>
  <c r="J172" i="4" s="1"/>
  <c r="M173" i="2" s="1"/>
  <c r="E172" i="4"/>
  <c r="I172" i="4" s="1"/>
  <c r="L173" i="2" s="1"/>
  <c r="X60" i="4"/>
  <c r="X111" i="4"/>
  <c r="X119" i="4"/>
  <c r="F679" i="4"/>
  <c r="J679" i="4" s="1"/>
  <c r="D679" i="4"/>
  <c r="H679" i="4" s="1"/>
  <c r="G679" i="4"/>
  <c r="E679" i="4"/>
  <c r="I679" i="4" s="1"/>
  <c r="AL727" i="4"/>
  <c r="AR727" i="4" s="1"/>
  <c r="AN727" i="4"/>
  <c r="AT727" i="4" s="1"/>
  <c r="Y923" i="4"/>
  <c r="X923" i="4"/>
  <c r="AK963" i="4"/>
  <c r="AF963" i="4"/>
  <c r="AJ963" i="4"/>
  <c r="AG973" i="4"/>
  <c r="AK973" i="4"/>
  <c r="AF11" i="4"/>
  <c r="AH11" i="4"/>
  <c r="X6" i="4"/>
  <c r="AI15" i="4"/>
  <c r="AK15" i="4"/>
  <c r="X70" i="4"/>
  <c r="Y70" i="4"/>
  <c r="AF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O651" i="4" s="1"/>
  <c r="AU651" i="4" s="1"/>
  <c r="AG651" i="4"/>
  <c r="AM651" i="4" s="1"/>
  <c r="AS651" i="4" s="1"/>
  <c r="AK651" i="4"/>
  <c r="AF651" i="4"/>
  <c r="AL651" i="4" s="1"/>
  <c r="AR651" i="4" s="1"/>
  <c r="AF657" i="4"/>
  <c r="AK657" i="4"/>
  <c r="AQ657" i="4" s="1"/>
  <c r="AW657" i="4" s="1"/>
  <c r="AJ657" i="4"/>
  <c r="AP657" i="4" s="1"/>
  <c r="AV657" i="4" s="1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Q996" i="4" s="1"/>
  <c r="AD996" i="4"/>
  <c r="AP996" i="4" s="1"/>
  <c r="AB996" i="4"/>
  <c r="AN996" i="4" s="1"/>
  <c r="AU996" i="4"/>
  <c r="AT996" i="4"/>
  <c r="AC996" i="4"/>
  <c r="AO996" i="4" s="1"/>
  <c r="AA996" i="4"/>
  <c r="AM996" i="4" s="1"/>
  <c r="Z996" i="4"/>
  <c r="AL996" i="4" s="1"/>
  <c r="AW996" i="4"/>
  <c r="AV996" i="4"/>
  <c r="AS996" i="4"/>
  <c r="X84" i="4"/>
  <c r="AO882" i="4"/>
  <c r="AN882" i="4"/>
  <c r="AM882" i="4"/>
  <c r="AA834" i="4"/>
  <c r="AB834" i="4"/>
  <c r="AN834" i="4" s="1"/>
  <c r="AC834" i="4"/>
  <c r="AO834" i="4" s="1"/>
  <c r="Z834" i="4"/>
  <c r="AL834" i="4" s="1"/>
  <c r="AR834" i="4" s="1"/>
  <c r="AU834" i="4"/>
  <c r="AD834" i="4"/>
  <c r="AP834" i="4" s="1"/>
  <c r="AV834" i="4" s="1"/>
  <c r="AT834" i="4"/>
  <c r="X822" i="4"/>
  <c r="AN842" i="4"/>
  <c r="AM842" i="4"/>
  <c r="AK922" i="4"/>
  <c r="AH922" i="4"/>
  <c r="AI922" i="4"/>
  <c r="Y806" i="4"/>
  <c r="AB806" i="4" s="1"/>
  <c r="X806" i="4"/>
  <c r="Y794" i="4"/>
  <c r="X794" i="4"/>
  <c r="AG18" i="4"/>
  <c r="AJ18" i="4"/>
  <c r="AI519" i="4"/>
  <c r="AH519" i="4"/>
  <c r="Y25" i="4"/>
  <c r="AK25" i="4" s="1"/>
  <c r="X25" i="4"/>
  <c r="AF22" i="4"/>
  <c r="AJ22" i="4"/>
  <c r="AF59" i="4"/>
  <c r="AH59" i="4"/>
  <c r="W28" i="4"/>
  <c r="AM759" i="4"/>
  <c r="AS759" i="4" s="1"/>
  <c r="AN759" i="4"/>
  <c r="AT759" i="4" s="1"/>
  <c r="AP759" i="4"/>
  <c r="AV759" i="4" s="1"/>
  <c r="AO823" i="4"/>
  <c r="AU823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AK74" i="4"/>
  <c r="AQ74" i="4" s="1"/>
  <c r="AW74" i="4" s="1"/>
  <c r="AG74" i="4"/>
  <c r="AF74" i="4"/>
  <c r="Z74" i="4"/>
  <c r="AA74" i="4"/>
  <c r="AM74" i="4" s="1"/>
  <c r="AS74" i="4" s="1"/>
  <c r="AD74" i="4"/>
  <c r="X149" i="4"/>
  <c r="Y149" i="4" s="1"/>
  <c r="AK149" i="4" s="1"/>
  <c r="AA726" i="4"/>
  <c r="Z726" i="4"/>
  <c r="Y847" i="4"/>
  <c r="X847" i="4"/>
  <c r="D40" i="4"/>
  <c r="H40" i="4" s="1"/>
  <c r="K41" i="2" s="1"/>
  <c r="F40" i="4"/>
  <c r="J40" i="4" s="1"/>
  <c r="M41" i="2" s="1"/>
  <c r="G40" i="4"/>
  <c r="E40" i="4"/>
  <c r="I40" i="4" s="1"/>
  <c r="L41" i="2" s="1"/>
  <c r="AN741" i="4"/>
  <c r="AT741" i="4" s="1"/>
  <c r="AK174" i="4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AM601" i="4"/>
  <c r="AS601" i="4" s="1"/>
  <c r="AO601" i="4"/>
  <c r="AU601" i="4" s="1"/>
  <c r="AN601" i="4"/>
  <c r="AT601" i="4" s="1"/>
  <c r="X685" i="4"/>
  <c r="X689" i="4"/>
  <c r="Y699" i="4"/>
  <c r="AA699" i="4" s="1"/>
  <c r="W730" i="4"/>
  <c r="Z737" i="4"/>
  <c r="AL737" i="4" s="1"/>
  <c r="AC737" i="4"/>
  <c r="AO737" i="4" s="1"/>
  <c r="AU737" i="4" s="1"/>
  <c r="AD737" i="4"/>
  <c r="AP737" i="4" s="1"/>
  <c r="AV737" i="4" s="1"/>
  <c r="AA737" i="4"/>
  <c r="AM737" i="4" s="1"/>
  <c r="AB737" i="4"/>
  <c r="AN737" i="4" s="1"/>
  <c r="AT737" i="4" s="1"/>
  <c r="AS737" i="4"/>
  <c r="AE737" i="4"/>
  <c r="AQ737" i="4" s="1"/>
  <c r="AW737" i="4" s="1"/>
  <c r="AR737" i="4"/>
  <c r="AI913" i="4"/>
  <c r="AK913" i="4"/>
  <c r="AG913" i="4"/>
  <c r="AM946" i="4"/>
  <c r="AQ946" i="4"/>
  <c r="AL946" i="4"/>
  <c r="AH987" i="4"/>
  <c r="AJ987" i="4"/>
  <c r="AK987" i="4"/>
  <c r="X126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Y849" i="4"/>
  <c r="X849" i="4"/>
  <c r="Y881" i="4"/>
  <c r="X881" i="4"/>
  <c r="AE36" i="4"/>
  <c r="AQ36" i="4" s="1"/>
  <c r="AD36" i="4"/>
  <c r="AP36" i="4" s="1"/>
  <c r="AV36" i="4" s="1"/>
  <c r="AB36" i="4"/>
  <c r="AN36" i="4" s="1"/>
  <c r="AA36" i="4"/>
  <c r="AM36" i="4" s="1"/>
  <c r="AS36" i="4" s="1"/>
  <c r="AC36" i="4"/>
  <c r="AO36" i="4" s="1"/>
  <c r="AU36" i="4"/>
  <c r="AW36" i="4"/>
  <c r="AT36" i="4"/>
  <c r="Z36" i="4"/>
  <c r="AL36" i="4" s="1"/>
  <c r="AR36" i="4" s="1"/>
  <c r="AI646" i="4"/>
  <c r="AK646" i="4"/>
  <c r="AN764" i="4"/>
  <c r="AT764" i="4" s="1"/>
  <c r="AO812" i="4"/>
  <c r="AN643" i="4"/>
  <c r="AT643" i="4" s="1"/>
  <c r="AP643" i="4"/>
  <c r="AV643" i="4" s="1"/>
  <c r="AM711" i="4"/>
  <c r="AS711" i="4" s="1"/>
  <c r="AO711" i="4"/>
  <c r="AU711" i="4" s="1"/>
  <c r="AQ711" i="4"/>
  <c r="AW711" i="4" s="1"/>
  <c r="AL711" i="4"/>
  <c r="AR711" i="4" s="1"/>
  <c r="Y775" i="4"/>
  <c r="Z775" i="4" s="1"/>
  <c r="AB775" i="4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AP861" i="4" s="1"/>
  <c r="Z861" i="4"/>
  <c r="AL861" i="4" s="1"/>
  <c r="AC861" i="4"/>
  <c r="AO861" i="4" s="1"/>
  <c r="AA861" i="4"/>
  <c r="AM861" i="4" s="1"/>
  <c r="AB861" i="4"/>
  <c r="AN861" i="4" s="1"/>
  <c r="AS861" i="4"/>
  <c r="AW861" i="4"/>
  <c r="AV861" i="4"/>
  <c r="AE861" i="4"/>
  <c r="AQ861" i="4" s="1"/>
  <c r="AT861" i="4"/>
  <c r="AU861" i="4"/>
  <c r="X974" i="4"/>
  <c r="Y974" i="4"/>
  <c r="X748" i="4"/>
  <c r="W161" i="4"/>
  <c r="AN655" i="4"/>
  <c r="AT655" i="4" s="1"/>
  <c r="AP655" i="4"/>
  <c r="AV655" i="4" s="1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F734" i="4"/>
  <c r="J734" i="4" s="1"/>
  <c r="D734" i="4"/>
  <c r="H734" i="4" s="1"/>
  <c r="E734" i="4"/>
  <c r="I734" i="4" s="1"/>
  <c r="G734" i="4"/>
  <c r="AP734" i="4"/>
  <c r="AV734" i="4" s="1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AH23" i="4"/>
  <c r="AJ23" i="4"/>
  <c r="AG23" i="4"/>
  <c r="W29" i="4"/>
  <c r="AP39" i="4"/>
  <c r="AV39" i="4" s="1"/>
  <c r="AQ39" i="4"/>
  <c r="AW39" i="4" s="1"/>
  <c r="AO39" i="4"/>
  <c r="AU39" i="4" s="1"/>
  <c r="AN39" i="4"/>
  <c r="AT39" i="4" s="1"/>
  <c r="AN930" i="4"/>
  <c r="AP930" i="4"/>
  <c r="AQ930" i="4"/>
  <c r="AE770" i="4"/>
  <c r="AK770" i="4"/>
  <c r="AF770" i="4"/>
  <c r="AG770" i="4"/>
  <c r="AJ770" i="4"/>
  <c r="AP770" i="4" s="1"/>
  <c r="AV770" i="4" s="1"/>
  <c r="AH770" i="4"/>
  <c r="AN770" i="4" s="1"/>
  <c r="AT770" i="4" s="1"/>
  <c r="AI770" i="4"/>
  <c r="X73" i="4"/>
  <c r="Y97" i="4"/>
  <c r="Z97" i="4" s="1"/>
  <c r="X127" i="4"/>
  <c r="Y127" i="4" s="1"/>
  <c r="AG127" i="4" s="1"/>
  <c r="E128" i="4"/>
  <c r="I128" i="4" s="1"/>
  <c r="L129" i="2" s="1"/>
  <c r="D128" i="4"/>
  <c r="H128" i="4" s="1"/>
  <c r="K129" i="2" s="1"/>
  <c r="G128" i="4"/>
  <c r="F128" i="4"/>
  <c r="J128" i="4" s="1"/>
  <c r="M129" i="2" s="1"/>
  <c r="AL495" i="4"/>
  <c r="AR495" i="4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B807" i="4"/>
  <c r="AP874" i="4"/>
  <c r="AQ874" i="4"/>
  <c r="AL874" i="4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AP962" i="4"/>
  <c r="AN962" i="4"/>
  <c r="AO962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AL663" i="4"/>
  <c r="AR663" i="4" s="1"/>
  <c r="Y871" i="4"/>
  <c r="X871" i="4"/>
  <c r="AA893" i="4"/>
  <c r="AM893" i="4" s="1"/>
  <c r="AE893" i="4"/>
  <c r="AQ893" i="4" s="1"/>
  <c r="Z893" i="4"/>
  <c r="AL893" i="4" s="1"/>
  <c r="AC893" i="4"/>
  <c r="AT893" i="4"/>
  <c r="AV893" i="4"/>
  <c r="AD893" i="4"/>
  <c r="AB893" i="4"/>
  <c r="AW893" i="4"/>
  <c r="AS893" i="4"/>
  <c r="AU893" i="4"/>
  <c r="AA966" i="4"/>
  <c r="AE966" i="4"/>
  <c r="Z966" i="4"/>
  <c r="AL966" i="4" s="1"/>
  <c r="AC966" i="4"/>
  <c r="AS966" i="4"/>
  <c r="AU966" i="4"/>
  <c r="AD966" i="4"/>
  <c r="AB966" i="4"/>
  <c r="AN966" i="4" s="1"/>
  <c r="AT966" i="4"/>
  <c r="AV966" i="4"/>
  <c r="AW966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92" i="4"/>
  <c r="AC892" i="4"/>
  <c r="AO892" i="4" s="1"/>
  <c r="AB892" i="4"/>
  <c r="AE892" i="4"/>
  <c r="AQ892" i="4" s="1"/>
  <c r="AS892" i="4"/>
  <c r="AV892" i="4"/>
  <c r="AW892" i="4"/>
  <c r="AD892" i="4"/>
  <c r="AP892" i="4" s="1"/>
  <c r="AT892" i="4"/>
  <c r="AA892" i="4"/>
  <c r="AU892" i="4"/>
  <c r="Z880" i="4"/>
  <c r="AE880" i="4"/>
  <c r="AQ880" i="4" s="1"/>
  <c r="AS880" i="4"/>
  <c r="AW880" i="4"/>
  <c r="AC880" i="4"/>
  <c r="AO880" i="4" s="1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AO848" i="4" s="1"/>
  <c r="Z848" i="4"/>
  <c r="AA848" i="4"/>
  <c r="AD848" i="4"/>
  <c r="AP848" i="4" s="1"/>
  <c r="AS848" i="4"/>
  <c r="AW848" i="4"/>
  <c r="AB848" i="4"/>
  <c r="AE848" i="4"/>
  <c r="AQ848" i="4" s="1"/>
  <c r="AU848" i="4"/>
  <c r="AT848" i="4"/>
  <c r="AV848" i="4"/>
  <c r="AM578" i="4"/>
  <c r="AS578" i="4" s="1"/>
  <c r="AP578" i="4"/>
  <c r="AV578" i="4" s="1"/>
  <c r="AB952" i="4"/>
  <c r="AC952" i="4"/>
  <c r="AA952" i="4"/>
  <c r="AD952" i="4"/>
  <c r="AP952" i="4" s="1"/>
  <c r="AU952" i="4"/>
  <c r="AW952" i="4"/>
  <c r="AV952" i="4"/>
  <c r="AS952" i="4"/>
  <c r="AT952" i="4"/>
  <c r="Z952" i="4"/>
  <c r="AL952" i="4" s="1"/>
  <c r="AE952" i="4"/>
  <c r="AQ952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AP10" i="4" s="1"/>
  <c r="Z10" i="4"/>
  <c r="AL10" i="4" s="1"/>
  <c r="AV10" i="4"/>
  <c r="AA10" i="4"/>
  <c r="AC10" i="4"/>
  <c r="AR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F943" i="4"/>
  <c r="AH943" i="4"/>
  <c r="AG943" i="4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A11" i="4"/>
  <c r="AB11" i="4"/>
  <c r="AN11" i="4" s="1"/>
  <c r="AT11" i="4" s="1"/>
  <c r="AC11" i="4"/>
  <c r="AD11" i="4"/>
  <c r="Z11" i="4"/>
  <c r="AE11" i="4"/>
  <c r="W14" i="4"/>
  <c r="Z15" i="4"/>
  <c r="AB15" i="4"/>
  <c r="AC15" i="4"/>
  <c r="AE15" i="4"/>
  <c r="AQ15" i="4" s="1"/>
  <c r="AW15" i="4" s="1"/>
  <c r="AA15" i="4"/>
  <c r="AM15" i="4" s="1"/>
  <c r="AS15" i="4"/>
  <c r="AD15" i="4"/>
  <c r="Y17" i="4"/>
  <c r="Z17" i="4" s="1"/>
  <c r="W81" i="4"/>
  <c r="D106" i="4"/>
  <c r="H106" i="4" s="1"/>
  <c r="K107" i="2" s="1"/>
  <c r="E106" i="4"/>
  <c r="I106" i="4" s="1"/>
  <c r="L107" i="2" s="1"/>
  <c r="G106" i="4"/>
  <c r="F106" i="4"/>
  <c r="J106" i="4" s="1"/>
  <c r="M107" i="2" s="1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L657" i="4"/>
  <c r="AR657" i="4" s="1"/>
  <c r="AB665" i="4"/>
  <c r="AD665" i="4"/>
  <c r="AP665" i="4" s="1"/>
  <c r="AV665" i="4" s="1"/>
  <c r="AC665" i="4"/>
  <c r="AA665" i="4"/>
  <c r="Z665" i="4"/>
  <c r="AL665" i="4" s="1"/>
  <c r="AR665" i="4" s="1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M834" i="4"/>
  <c r="AS834" i="4" s="1"/>
  <c r="AA18" i="4"/>
  <c r="AD18" i="4"/>
  <c r="AP18" i="4" s="1"/>
  <c r="AV18" i="4" s="1"/>
  <c r="Z18" i="4"/>
  <c r="AL18" i="4" s="1"/>
  <c r="AR18" i="4"/>
  <c r="AB18" i="4"/>
  <c r="AC18" i="4"/>
  <c r="AE18" i="4"/>
  <c r="AE519" i="4"/>
  <c r="AD519" i="4"/>
  <c r="AA519" i="4"/>
  <c r="AB519" i="4"/>
  <c r="AN519" i="4" s="1"/>
  <c r="AT519" i="4" s="1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L59" i="4" s="1"/>
  <c r="AR59" i="4" s="1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M914" i="4"/>
  <c r="AL914" i="4"/>
  <c r="AO914" i="4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Q174" i="4" s="1"/>
  <c r="AW174" i="4" s="1"/>
  <c r="AC174" i="4"/>
  <c r="AA174" i="4"/>
  <c r="Z174" i="4"/>
  <c r="AD174" i="4"/>
  <c r="F116" i="4"/>
  <c r="J116" i="4" s="1"/>
  <c r="M117" i="2" s="1"/>
  <c r="E116" i="4"/>
  <c r="I116" i="4" s="1"/>
  <c r="L117" i="2" s="1"/>
  <c r="G116" i="4"/>
  <c r="D116" i="4"/>
  <c r="H116" i="4" s="1"/>
  <c r="K117" i="2" s="1"/>
  <c r="Y592" i="4"/>
  <c r="AC592" i="4" s="1"/>
  <c r="X32" i="4"/>
  <c r="Y32" i="4" s="1"/>
  <c r="AG32" i="4" s="1"/>
  <c r="X49" i="4"/>
  <c r="Y49" i="4" s="1"/>
  <c r="AF49" i="4" s="1"/>
  <c r="X62" i="4"/>
  <c r="X67" i="4"/>
  <c r="Y67" i="4"/>
  <c r="AJ67" i="4" s="1"/>
  <c r="X75" i="4"/>
  <c r="Y75" i="4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/>
  <c r="Y515" i="4"/>
  <c r="Z515" i="4" s="1"/>
  <c r="W523" i="4"/>
  <c r="W639" i="4"/>
  <c r="X639" i="4" s="1"/>
  <c r="Y639" i="4" s="1"/>
  <c r="W715" i="4"/>
  <c r="X715" i="4" s="1"/>
  <c r="AF717" i="4"/>
  <c r="AH717" i="4"/>
  <c r="AJ717" i="4"/>
  <c r="AG721" i="4"/>
  <c r="AH721" i="4"/>
  <c r="AI721" i="4"/>
  <c r="AK721" i="4"/>
  <c r="AJ721" i="4"/>
  <c r="AF721" i="4"/>
  <c r="AK731" i="4"/>
  <c r="AG731" i="4"/>
  <c r="AH731" i="4"/>
  <c r="W742" i="4"/>
  <c r="AF933" i="4"/>
  <c r="AJ933" i="4"/>
  <c r="AG933" i="4"/>
  <c r="AK933" i="4"/>
  <c r="AI933" i="4"/>
  <c r="AH933" i="4"/>
  <c r="AI937" i="4"/>
  <c r="AK937" i="4"/>
  <c r="AF937" i="4"/>
  <c r="AJ939" i="4"/>
  <c r="AH939" i="4"/>
  <c r="AG939" i="4"/>
  <c r="U969" i="4"/>
  <c r="V969" i="4"/>
  <c r="AI980" i="4"/>
  <c r="AK980" i="4"/>
  <c r="AG980" i="4"/>
  <c r="X999" i="4"/>
  <c r="Y999" i="4"/>
  <c r="AF142" i="4"/>
  <c r="AI142" i="4"/>
  <c r="AG142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AF743" i="4"/>
  <c r="AK743" i="4"/>
  <c r="AI743" i="4"/>
  <c r="AH743" i="4"/>
  <c r="AJ743" i="4"/>
  <c r="AG743" i="4"/>
  <c r="AF863" i="4"/>
  <c r="AI863" i="4"/>
  <c r="AJ863" i="4"/>
  <c r="X630" i="4"/>
  <c r="AN562" i="4"/>
  <c r="AT562" i="4" s="1"/>
  <c r="X154" i="4"/>
  <c r="Y154" i="4" s="1"/>
  <c r="AA850" i="4"/>
  <c r="AD850" i="4"/>
  <c r="AE850" i="4"/>
  <c r="AB850" i="4"/>
  <c r="AW850" i="4"/>
  <c r="AU850" i="4"/>
  <c r="AC850" i="4"/>
  <c r="Z850" i="4"/>
  <c r="AV850" i="4"/>
  <c r="AS850" i="4"/>
  <c r="AT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AF783" i="4"/>
  <c r="AI783" i="4"/>
  <c r="AJ783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N828" i="4" s="1"/>
  <c r="AT828" i="4" s="1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G43" i="4"/>
  <c r="AI43" i="4"/>
  <c r="AJ43" i="4"/>
  <c r="AK43" i="4"/>
  <c r="AF43" i="4"/>
  <c r="AH43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P180" i="4" s="1"/>
  <c r="AV180" i="4" s="1"/>
  <c r="AB180" i="4"/>
  <c r="AN180" i="4" s="1"/>
  <c r="AT180" i="4" s="1"/>
  <c r="Z770" i="4"/>
  <c r="AA770" i="4"/>
  <c r="AG97" i="4"/>
  <c r="AF97" i="4"/>
  <c r="AH97" i="4"/>
  <c r="AC123" i="4"/>
  <c r="AO123" i="4" s="1"/>
  <c r="Z123" i="4"/>
  <c r="AL123" i="4" s="1"/>
  <c r="AD123" i="4"/>
  <c r="AP123" i="4" s="1"/>
  <c r="AU123" i="4"/>
  <c r="AE123" i="4"/>
  <c r="AQ123" i="4" s="1"/>
  <c r="AV123" i="4"/>
  <c r="AA123" i="4"/>
  <c r="AM123" i="4" s="1"/>
  <c r="AS123" i="4" s="1"/>
  <c r="AB123" i="4"/>
  <c r="AN123" i="4" s="1"/>
  <c r="AT123" i="4" s="1"/>
  <c r="AW123" i="4"/>
  <c r="AR123" i="4"/>
  <c r="X143" i="4"/>
  <c r="Y143" i="4" s="1"/>
  <c r="AI143" i="4" s="1"/>
  <c r="AB147" i="4"/>
  <c r="AN147" i="4" s="1"/>
  <c r="AA147" i="4"/>
  <c r="AM147" i="4" s="1"/>
  <c r="Z147" i="4"/>
  <c r="AL147" i="4" s="1"/>
  <c r="AR147" i="4" s="1"/>
  <c r="AS147" i="4"/>
  <c r="AT147" i="4"/>
  <c r="AE147" i="4"/>
  <c r="AQ147" i="4" s="1"/>
  <c r="AW147" i="4" s="1"/>
  <c r="AD147" i="4"/>
  <c r="AP147" i="4" s="1"/>
  <c r="AC147" i="4"/>
  <c r="AO147" i="4" s="1"/>
  <c r="AU147" i="4" s="1"/>
  <c r="AV147" i="4"/>
  <c r="AE179" i="4"/>
  <c r="AQ179" i="4" s="1"/>
  <c r="Z179" i="4"/>
  <c r="AL179" i="4" s="1"/>
  <c r="AR179" i="4" s="1"/>
  <c r="AB179" i="4"/>
  <c r="AN179" i="4" s="1"/>
  <c r="AT179" i="4"/>
  <c r="AW179" i="4"/>
  <c r="AC179" i="4"/>
  <c r="AO179" i="4" s="1"/>
  <c r="AU179" i="4" s="1"/>
  <c r="AD179" i="4"/>
  <c r="AP179" i="4" s="1"/>
  <c r="AA179" i="4"/>
  <c r="AM179" i="4" s="1"/>
  <c r="AS179" i="4" s="1"/>
  <c r="AV179" i="4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O677" i="4" s="1"/>
  <c r="AU677" i="4" s="1"/>
  <c r="AD677" i="4"/>
  <c r="AP677" i="4" s="1"/>
  <c r="AV677" i="4" s="1"/>
  <c r="AA677" i="4"/>
  <c r="AM677" i="4" s="1"/>
  <c r="AS677" i="4" s="1"/>
  <c r="Z725" i="4"/>
  <c r="AL725" i="4" s="1"/>
  <c r="AR725" i="4" s="1"/>
  <c r="AE725" i="4"/>
  <c r="AQ725" i="4" s="1"/>
  <c r="AW725" i="4" s="1"/>
  <c r="AK733" i="4"/>
  <c r="AG733" i="4"/>
  <c r="AH733" i="4"/>
  <c r="Z733" i="4"/>
  <c r="AA733" i="4"/>
  <c r="AM733" i="4" s="1"/>
  <c r="AS733" i="4" s="1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/>
  <c r="AJ37" i="4" s="1"/>
  <c r="AH48" i="4"/>
  <c r="AG48" i="4"/>
  <c r="AI48" i="4"/>
  <c r="AI107" i="4"/>
  <c r="AK107" i="4"/>
  <c r="AF107" i="4"/>
  <c r="AD654" i="4"/>
  <c r="Z654" i="4"/>
  <c r="AE654" i="4"/>
  <c r="AQ654" i="4" s="1"/>
  <c r="AW654" i="4" s="1"/>
  <c r="AA656" i="4"/>
  <c r="AM656" i="4" s="1"/>
  <c r="AS656" i="4" s="1"/>
  <c r="AD656" i="4"/>
  <c r="AE656" i="4"/>
  <c r="AQ656" i="4" s="1"/>
  <c r="AW656" i="4" s="1"/>
  <c r="AI664" i="4"/>
  <c r="AH664" i="4"/>
  <c r="AN664" i="4" s="1"/>
  <c r="AT664" i="4" s="1"/>
  <c r="AF664" i="4"/>
  <c r="AD664" i="4"/>
  <c r="AP664" i="4" s="1"/>
  <c r="AV664" i="4" s="1"/>
  <c r="AA664" i="4"/>
  <c r="AE664" i="4"/>
  <c r="AQ664" i="4" s="1"/>
  <c r="AW664" i="4" s="1"/>
  <c r="AC750" i="4"/>
  <c r="AO750" i="4" s="1"/>
  <c r="Z750" i="4"/>
  <c r="AD750" i="4"/>
  <c r="AT750" i="4"/>
  <c r="AB750" i="4"/>
  <c r="AN750" i="4" s="1"/>
  <c r="AA750" i="4"/>
  <c r="AU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D818" i="4"/>
  <c r="Z818" i="4"/>
  <c r="AT818" i="4"/>
  <c r="AC818" i="4"/>
  <c r="AO818" i="4" s="1"/>
  <c r="AU818" i="4" s="1"/>
  <c r="AB857" i="4"/>
  <c r="AN857" i="4" s="1"/>
  <c r="AA857" i="4"/>
  <c r="AM857" i="4" s="1"/>
  <c r="AC857" i="4"/>
  <c r="AO857" i="4" s="1"/>
  <c r="Z857" i="4"/>
  <c r="AL857" i="4" s="1"/>
  <c r="AE857" i="4"/>
  <c r="AQ857" i="4" s="1"/>
  <c r="AU857" i="4"/>
  <c r="AW857" i="4"/>
  <c r="AV857" i="4"/>
  <c r="AD857" i="4"/>
  <c r="AP857" i="4" s="1"/>
  <c r="AS857" i="4"/>
  <c r="AT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L140" i="4" s="1"/>
  <c r="AR140" i="4" s="1"/>
  <c r="AB140" i="4"/>
  <c r="AN140" i="4" s="1"/>
  <c r="AT140" i="4" s="1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T164" i="4"/>
  <c r="AU164" i="4"/>
  <c r="AE164" i="4"/>
  <c r="AQ164" i="4" s="1"/>
  <c r="AW164" i="4" s="1"/>
  <c r="Z20" i="4"/>
  <c r="AL20" i="4" s="1"/>
  <c r="AC20" i="4"/>
  <c r="AO20" i="4" s="1"/>
  <c r="AA20" i="4"/>
  <c r="AM20" i="4" s="1"/>
  <c r="AS20" i="4" s="1"/>
  <c r="AB20" i="4"/>
  <c r="AN20" i="4" s="1"/>
  <c r="AR20" i="4"/>
  <c r="AT20" i="4"/>
  <c r="AE20" i="4"/>
  <c r="AQ20" i="4" s="1"/>
  <c r="AW20" i="4" s="1"/>
  <c r="AU20" i="4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K966" i="4"/>
  <c r="AI966" i="4"/>
  <c r="AG966" i="4"/>
  <c r="AI136" i="4"/>
  <c r="AG136" i="4"/>
  <c r="AH136" i="4"/>
  <c r="AH53" i="4"/>
  <c r="AF53" i="4"/>
  <c r="AK53" i="4"/>
  <c r="AI904" i="4"/>
  <c r="AF904" i="4"/>
  <c r="AG904" i="4"/>
  <c r="AH892" i="4"/>
  <c r="AF892" i="4"/>
  <c r="AG892" i="4"/>
  <c r="AH880" i="4"/>
  <c r="AF880" i="4"/>
  <c r="AG880" i="4"/>
  <c r="AH872" i="4"/>
  <c r="AF872" i="4"/>
  <c r="AG872" i="4"/>
  <c r="AH848" i="4"/>
  <c r="AF848" i="4"/>
  <c r="AG848" i="4"/>
  <c r="AH952" i="4"/>
  <c r="AG952" i="4"/>
  <c r="AI952" i="4"/>
  <c r="AM599" i="4"/>
  <c r="AS599" i="4" s="1"/>
  <c r="AL886" i="4"/>
  <c r="AO886" i="4"/>
  <c r="AM886" i="4"/>
  <c r="AN631" i="4"/>
  <c r="AT631" i="4" s="1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AG784" i="4"/>
  <c r="AH784" i="4"/>
  <c r="AK784" i="4"/>
  <c r="X77" i="4"/>
  <c r="Y77" i="4" s="1"/>
  <c r="X85" i="4"/>
  <c r="Y85" i="4" s="1"/>
  <c r="AJ85" i="4" s="1"/>
  <c r="W93" i="4"/>
  <c r="AK101" i="4"/>
  <c r="AG101" i="4"/>
  <c r="AA115" i="4"/>
  <c r="AM115" i="4" s="1"/>
  <c r="AE115" i="4"/>
  <c r="AQ115" i="4" s="1"/>
  <c r="AW115" i="4" s="1"/>
  <c r="AD115" i="4"/>
  <c r="AP115" i="4" s="1"/>
  <c r="Z115" i="4"/>
  <c r="AL115" i="4" s="1"/>
  <c r="AR115" i="4" s="1"/>
  <c r="AB115" i="4"/>
  <c r="AN115" i="4" s="1"/>
  <c r="AV115" i="4"/>
  <c r="AC115" i="4"/>
  <c r="AO115" i="4" s="1"/>
  <c r="AT115" i="4"/>
  <c r="AU115" i="4"/>
  <c r="AS115" i="4"/>
  <c r="AI131" i="4"/>
  <c r="AF131" i="4"/>
  <c r="AG131" i="4"/>
  <c r="AB163" i="4"/>
  <c r="AN163" i="4" s="1"/>
  <c r="AT163" i="4" s="1"/>
  <c r="AE163" i="4"/>
  <c r="AQ163" i="4" s="1"/>
  <c r="Z163" i="4"/>
  <c r="AL163" i="4" s="1"/>
  <c r="AR163" i="4" s="1"/>
  <c r="AD163" i="4"/>
  <c r="AP163" i="4" s="1"/>
  <c r="AA163" i="4"/>
  <c r="AM163" i="4" s="1"/>
  <c r="AS163" i="4" s="1"/>
  <c r="AC163" i="4"/>
  <c r="AO163" i="4" s="1"/>
  <c r="AU163" i="4" s="1"/>
  <c r="AV163" i="4"/>
  <c r="AW163" i="4"/>
  <c r="AC171" i="4"/>
  <c r="AO171" i="4" s="1"/>
  <c r="Z171" i="4"/>
  <c r="AL171" i="4" s="1"/>
  <c r="AD171" i="4"/>
  <c r="AP171" i="4" s="1"/>
  <c r="AE171" i="4"/>
  <c r="AQ171" i="4" s="1"/>
  <c r="AV171" i="4"/>
  <c r="AW171" i="4"/>
  <c r="AU171" i="4"/>
  <c r="AA171" i="4"/>
  <c r="AM171" i="4" s="1"/>
  <c r="AS171" i="4" s="1"/>
  <c r="AB171" i="4"/>
  <c r="AN171" i="4" s="1"/>
  <c r="AT171" i="4" s="1"/>
  <c r="AR171" i="4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I17" i="4"/>
  <c r="AJ17" i="4"/>
  <c r="X26" i="4"/>
  <c r="Y26" i="4" s="1"/>
  <c r="Z31" i="4"/>
  <c r="AL31" i="4" s="1"/>
  <c r="AD31" i="4"/>
  <c r="AP31" i="4" s="1"/>
  <c r="AV31" i="4" s="1"/>
  <c r="AC31" i="4"/>
  <c r="AO31" i="4" s="1"/>
  <c r="AB31" i="4"/>
  <c r="AN31" i="4" s="1"/>
  <c r="AT31" i="4" s="1"/>
  <c r="AE31" i="4"/>
  <c r="AQ31" i="4" s="1"/>
  <c r="AU31" i="4"/>
  <c r="AR31" i="4"/>
  <c r="AA31" i="4"/>
  <c r="AM31" i="4" s="1"/>
  <c r="AS31" i="4" s="1"/>
  <c r="AW31" i="4"/>
  <c r="W65" i="4"/>
  <c r="AJ70" i="4"/>
  <c r="AK70" i="4"/>
  <c r="AH70" i="4"/>
  <c r="Z91" i="4"/>
  <c r="AL91" i="4" s="1"/>
  <c r="AR91" i="4" s="1"/>
  <c r="AC91" i="4"/>
  <c r="AO91" i="4" s="1"/>
  <c r="AB91" i="4"/>
  <c r="AN91" i="4" s="1"/>
  <c r="AT91" i="4" s="1"/>
  <c r="AE91" i="4"/>
  <c r="AQ91" i="4" s="1"/>
  <c r="AD91" i="4"/>
  <c r="AP91" i="4" s="1"/>
  <c r="AV91" i="4" s="1"/>
  <c r="AA91" i="4"/>
  <c r="AM91" i="4" s="1"/>
  <c r="AW91" i="4"/>
  <c r="AS91" i="4"/>
  <c r="AU91" i="4"/>
  <c r="AG94" i="4"/>
  <c r="AI94" i="4"/>
  <c r="AK94" i="4"/>
  <c r="Z94" i="4"/>
  <c r="AE94" i="4"/>
  <c r="AQ94" i="4" s="1"/>
  <c r="AW94" i="4" s="1"/>
  <c r="AI129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57" i="4"/>
  <c r="AN657" i="4" s="1"/>
  <c r="AT657" i="4" s="1"/>
  <c r="AI657" i="4"/>
  <c r="AO657" i="4" s="1"/>
  <c r="AU657" i="4" s="1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P882" i="4"/>
  <c r="AL882" i="4"/>
  <c r="AQ882" i="4"/>
  <c r="AQ834" i="4"/>
  <c r="AW834" i="4" s="1"/>
  <c r="AP842" i="4"/>
  <c r="AO842" i="4"/>
  <c r="AQ842" i="4"/>
  <c r="AL842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5" i="4"/>
  <c r="AJ25" i="4"/>
  <c r="AG25" i="4"/>
  <c r="AF118" i="4"/>
  <c r="AI118" i="4"/>
  <c r="AJ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M823" i="4"/>
  <c r="AS823" i="4" s="1"/>
  <c r="AN823" i="4"/>
  <c r="AT823" i="4" s="1"/>
  <c r="AP823" i="4"/>
  <c r="AV823" i="4" s="1"/>
  <c r="AL557" i="4"/>
  <c r="AR557" i="4" s="1"/>
  <c r="AH74" i="4"/>
  <c r="AJ74" i="4"/>
  <c r="AI74" i="4"/>
  <c r="AB74" i="4"/>
  <c r="AN74" i="4" s="1"/>
  <c r="AT74" i="4" s="1"/>
  <c r="AC74" i="4"/>
  <c r="AO74" i="4" s="1"/>
  <c r="AU74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F847" i="4"/>
  <c r="AI847" i="4"/>
  <c r="AJ847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M614" i="4" s="1"/>
  <c r="AS614" i="4" s="1"/>
  <c r="AH614" i="4"/>
  <c r="AN614" i="4" s="1"/>
  <c r="AT614" i="4" s="1"/>
  <c r="AK614" i="4"/>
  <c r="AB517" i="4"/>
  <c r="AE517" i="4"/>
  <c r="Z517" i="4"/>
  <c r="AA517" i="4"/>
  <c r="AG517" i="4"/>
  <c r="AF517" i="4"/>
  <c r="AL517" i="4" s="1"/>
  <c r="AR517" i="4" s="1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/>
  <c r="AE741" i="4"/>
  <c r="AQ741" i="4" s="1"/>
  <c r="AW741" i="4" s="1"/>
  <c r="AC741" i="4"/>
  <c r="AO741" i="4" s="1"/>
  <c r="AD741" i="4"/>
  <c r="AP741" i="4" s="1"/>
  <c r="AA741" i="4"/>
  <c r="AM741" i="4" s="1"/>
  <c r="AS741" i="4" s="1"/>
  <c r="Z741" i="4"/>
  <c r="AL741" i="4" s="1"/>
  <c r="AR741" i="4" s="1"/>
  <c r="AU741" i="4"/>
  <c r="AV741" i="4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/>
  <c r="AB8" i="4"/>
  <c r="AN8" i="4" s="1"/>
  <c r="AT8" i="4" s="1"/>
  <c r="AE8" i="4"/>
  <c r="AQ8" i="4" s="1"/>
  <c r="AD8" i="4"/>
  <c r="AP8" i="4" s="1"/>
  <c r="AV8" i="4" s="1"/>
  <c r="Z8" i="4"/>
  <c r="AL8" i="4" s="1"/>
  <c r="AW8" i="4"/>
  <c r="AR8" i="4"/>
  <c r="AA8" i="4"/>
  <c r="AM8" i="4" s="1"/>
  <c r="AC8" i="4"/>
  <c r="AO8" i="4" s="1"/>
  <c r="AU8" i="4" s="1"/>
  <c r="AS8" i="4"/>
  <c r="AB27" i="4"/>
  <c r="AN27" i="4" s="1"/>
  <c r="AA27" i="4"/>
  <c r="AM27" i="4" s="1"/>
  <c r="AS27" i="4" s="1"/>
  <c r="AE27" i="4"/>
  <c r="AQ27" i="4" s="1"/>
  <c r="Z27" i="4"/>
  <c r="AL27" i="4" s="1"/>
  <c r="AC27" i="4"/>
  <c r="AO27" i="4" s="1"/>
  <c r="AW27" i="4"/>
  <c r="AT27" i="4"/>
  <c r="AD27" i="4"/>
  <c r="AP27" i="4" s="1"/>
  <c r="AV27" i="4" s="1"/>
  <c r="AU27" i="4"/>
  <c r="AR27" i="4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Z66" i="4"/>
  <c r="AL66" i="4" s="1"/>
  <c r="AR66" i="4" s="1"/>
  <c r="AT66" i="4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Q601" i="4"/>
  <c r="AW601" i="4" s="1"/>
  <c r="AL601" i="4"/>
  <c r="AR601" i="4" s="1"/>
  <c r="AP601" i="4"/>
  <c r="AV601" i="4" s="1"/>
  <c r="AB641" i="4"/>
  <c r="AN641" i="4" s="1"/>
  <c r="AT641" i="4" s="1"/>
  <c r="AA641" i="4"/>
  <c r="AM641" i="4" s="1"/>
  <c r="AS641" i="4" s="1"/>
  <c r="AD641" i="4"/>
  <c r="AP641" i="4" s="1"/>
  <c r="AV641" i="4" s="1"/>
  <c r="AE641" i="4"/>
  <c r="AQ641" i="4" s="1"/>
  <c r="AW641" i="4" s="1"/>
  <c r="AC641" i="4"/>
  <c r="AO641" i="4" s="1"/>
  <c r="AU641" i="4" s="1"/>
  <c r="Z641" i="4"/>
  <c r="AL641" i="4" s="1"/>
  <c r="AR641" i="4" s="1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AN649" i="4" s="1"/>
  <c r="AT649" i="4" s="1"/>
  <c r="X744" i="4"/>
  <c r="Y744" i="4" s="1"/>
  <c r="AB744" i="4" s="1"/>
  <c r="X758" i="4"/>
  <c r="AA782" i="4"/>
  <c r="AC782" i="4"/>
  <c r="AO782" i="4" s="1"/>
  <c r="AB782" i="4"/>
  <c r="AN782" i="4" s="1"/>
  <c r="AT782" i="4" s="1"/>
  <c r="AE782" i="4"/>
  <c r="AQ782" i="4" s="1"/>
  <c r="AW782" i="4" s="1"/>
  <c r="Z782" i="4"/>
  <c r="AU782" i="4"/>
  <c r="X841" i="4"/>
  <c r="Y841" i="4"/>
  <c r="X843" i="4"/>
  <c r="Y843" i="4"/>
  <c r="AF843" i="4" s="1"/>
  <c r="X859" i="4"/>
  <c r="Y859" i="4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AP946" i="4"/>
  <c r="AN946" i="4"/>
  <c r="AO946" i="4"/>
  <c r="X976" i="4"/>
  <c r="Y976" i="4"/>
  <c r="AF976" i="4" s="1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A92" i="4"/>
  <c r="AM92" i="4" s="1"/>
  <c r="AS92" i="4" s="1"/>
  <c r="AE92" i="4"/>
  <c r="AQ92" i="4" s="1"/>
  <c r="AD92" i="4"/>
  <c r="AP92" i="4" s="1"/>
  <c r="AV92" i="4" s="1"/>
  <c r="AW92" i="4"/>
  <c r="AB92" i="4"/>
  <c r="AN92" i="4" s="1"/>
  <c r="AT92" i="4" s="1"/>
  <c r="Z92" i="4"/>
  <c r="AL92" i="4" s="1"/>
  <c r="AR92" i="4" s="1"/>
  <c r="AU92" i="4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865" i="4"/>
  <c r="Y865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D764" i="4"/>
  <c r="AP764" i="4" s="1"/>
  <c r="AS764" i="4"/>
  <c r="AE764" i="4"/>
  <c r="AQ764" i="4" s="1"/>
  <c r="AW764" i="4" s="1"/>
  <c r="AV764" i="4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M643" i="4"/>
  <c r="AS643" i="4" s="1"/>
  <c r="AC643" i="4"/>
  <c r="AO643" i="4" s="1"/>
  <c r="AU643" i="4" s="1"/>
  <c r="AE643" i="4"/>
  <c r="AQ643" i="4" s="1"/>
  <c r="AW643" i="4" s="1"/>
  <c r="AN711" i="4"/>
  <c r="AT711" i="4" s="1"/>
  <c r="AP711" i="4"/>
  <c r="AV711" i="4" s="1"/>
  <c r="AF775" i="4"/>
  <c r="AK775" i="4"/>
  <c r="AI775" i="4"/>
  <c r="AH775" i="4"/>
  <c r="AJ775" i="4"/>
  <c r="AG775" i="4"/>
  <c r="AC909" i="4"/>
  <c r="AO909" i="4" s="1"/>
  <c r="AD909" i="4"/>
  <c r="AP909" i="4" s="1"/>
  <c r="AB909" i="4"/>
  <c r="AN909" i="4" s="1"/>
  <c r="AA909" i="4"/>
  <c r="AM909" i="4" s="1"/>
  <c r="AV909" i="4"/>
  <c r="AT909" i="4"/>
  <c r="AS909" i="4"/>
  <c r="AW909" i="4"/>
  <c r="Z909" i="4"/>
  <c r="AL909" i="4" s="1"/>
  <c r="AE909" i="4"/>
  <c r="AQ909" i="4" s="1"/>
  <c r="AU909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C120" i="4"/>
  <c r="AO120" i="4" s="1"/>
  <c r="AU120" i="4" s="1"/>
  <c r="AR120" i="4"/>
  <c r="AE120" i="4"/>
  <c r="AQ120" i="4" s="1"/>
  <c r="AW120" i="4" s="1"/>
  <c r="AB120" i="4"/>
  <c r="AN120" i="4" s="1"/>
  <c r="AT120" i="4" s="1"/>
  <c r="AD120" i="4"/>
  <c r="AP120" i="4" s="1"/>
  <c r="AV120" i="4" s="1"/>
  <c r="Z908" i="4"/>
  <c r="AL908" i="4" s="1"/>
  <c r="AB908" i="4"/>
  <c r="AN908" i="4" s="1"/>
  <c r="AE908" i="4"/>
  <c r="AQ908" i="4" s="1"/>
  <c r="AS908" i="4"/>
  <c r="AW908" i="4"/>
  <c r="AD908" i="4"/>
  <c r="AP908" i="4" s="1"/>
  <c r="AV908" i="4"/>
  <c r="AT908" i="4"/>
  <c r="AA908" i="4"/>
  <c r="AM908" i="4" s="1"/>
  <c r="AC908" i="4"/>
  <c r="AO908" i="4" s="1"/>
  <c r="AU908" i="4"/>
  <c r="AE896" i="4"/>
  <c r="AQ896" i="4" s="1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76" i="4"/>
  <c r="AL876" i="4" s="1"/>
  <c r="AB876" i="4"/>
  <c r="AN876" i="4" s="1"/>
  <c r="AE876" i="4"/>
  <c r="AQ876" i="4" s="1"/>
  <c r="AS876" i="4"/>
  <c r="AW876" i="4"/>
  <c r="AC876" i="4"/>
  <c r="AO876" i="4" s="1"/>
  <c r="AD876" i="4"/>
  <c r="AP876" i="4" s="1"/>
  <c r="AT876" i="4"/>
  <c r="AA876" i="4"/>
  <c r="AM876" i="4" s="1"/>
  <c r="AU876" i="4"/>
  <c r="AV876" i="4"/>
  <c r="AE852" i="4"/>
  <c r="AQ852" i="4" s="1"/>
  <c r="Z852" i="4"/>
  <c r="AL852" i="4" s="1"/>
  <c r="AD852" i="4"/>
  <c r="AP852" i="4" s="1"/>
  <c r="AU852" i="4"/>
  <c r="AT852" i="4"/>
  <c r="AS852" i="4"/>
  <c r="AC852" i="4"/>
  <c r="AO852" i="4" s="1"/>
  <c r="AB852" i="4"/>
  <c r="AN852" i="4" s="1"/>
  <c r="AA852" i="4"/>
  <c r="AM852" i="4" s="1"/>
  <c r="AW852" i="4"/>
  <c r="AV852" i="4"/>
  <c r="Z844" i="4"/>
  <c r="AL844" i="4" s="1"/>
  <c r="AE844" i="4"/>
  <c r="AQ844" i="4" s="1"/>
  <c r="AA844" i="4"/>
  <c r="AM844" i="4" s="1"/>
  <c r="AU844" i="4"/>
  <c r="AT844" i="4"/>
  <c r="AW844" i="4"/>
  <c r="AS844" i="4"/>
  <c r="AC844" i="4"/>
  <c r="AO844" i="4" s="1"/>
  <c r="AB844" i="4"/>
  <c r="AN844" i="4" s="1"/>
  <c r="AD844" i="4"/>
  <c r="AP844" i="4" s="1"/>
  <c r="AV844" i="4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AM160" i="4" s="1"/>
  <c r="AS160" i="4" s="1"/>
  <c r="AV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AM655" i="4"/>
  <c r="AS655" i="4" s="1"/>
  <c r="AO655" i="4"/>
  <c r="AU655" i="4" s="1"/>
  <c r="AQ655" i="4"/>
  <c r="AW655" i="4" s="1"/>
  <c r="AL655" i="4"/>
  <c r="AR655" i="4" s="1"/>
  <c r="Y855" i="4"/>
  <c r="X855" i="4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AH934" i="4" s="1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E69" i="4"/>
  <c r="AQ69" i="4" s="1"/>
  <c r="AD69" i="4"/>
  <c r="AP69" i="4" s="1"/>
  <c r="AV69" i="4" s="1"/>
  <c r="AW69" i="4"/>
  <c r="Z69" i="4"/>
  <c r="AL69" i="4" s="1"/>
  <c r="AR69" i="4" s="1"/>
  <c r="AC69" i="4"/>
  <c r="AO69" i="4" s="1"/>
  <c r="AU69" i="4" s="1"/>
  <c r="AS69" i="4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C109" i="4"/>
  <c r="AO109" i="4" s="1"/>
  <c r="AU109" i="4" s="1"/>
  <c r="AE109" i="4"/>
  <c r="AQ109" i="4" s="1"/>
  <c r="AD109" i="4"/>
  <c r="AP109" i="4" s="1"/>
  <c r="AV109" i="4" s="1"/>
  <c r="Z109" i="4"/>
  <c r="AL109" i="4" s="1"/>
  <c r="AR109" i="4" s="1"/>
  <c r="AA109" i="4"/>
  <c r="AM109" i="4" s="1"/>
  <c r="AS109" i="4" s="1"/>
  <c r="AW109" i="4"/>
  <c r="AT109" i="4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Z47" i="4"/>
  <c r="AL47" i="4" s="1"/>
  <c r="AR47" i="4" s="1"/>
  <c r="AA47" i="4"/>
  <c r="AM47" i="4" s="1"/>
  <c r="AS47" i="4" s="1"/>
  <c r="AV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L722" i="4" s="1"/>
  <c r="AR722" i="4" s="1"/>
  <c r="AH722" i="4"/>
  <c r="AN722" i="4" s="1"/>
  <c r="AT722" i="4" s="1"/>
  <c r="AJ722" i="4"/>
  <c r="AP722" i="4" s="1"/>
  <c r="AV722" i="4" s="1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H753" i="4"/>
  <c r="AJ753" i="4"/>
  <c r="AK753" i="4"/>
  <c r="AI753" i="4"/>
  <c r="AF753" i="4"/>
  <c r="AG753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D829" i="4"/>
  <c r="H829" i="4" s="1"/>
  <c r="F829" i="4"/>
  <c r="J829" i="4" s="1"/>
  <c r="E829" i="4"/>
  <c r="I829" i="4" s="1"/>
  <c r="G829" i="4"/>
  <c r="AL797" i="4"/>
  <c r="AR797" i="4" s="1"/>
  <c r="AC753" i="4"/>
  <c r="AO753" i="4" s="1"/>
  <c r="AU753" i="4" s="1"/>
  <c r="AE753" i="4"/>
  <c r="AQ753" i="4" s="1"/>
  <c r="AW753" i="4" s="1"/>
  <c r="AA753" i="4"/>
  <c r="AM753" i="4" s="1"/>
  <c r="AS753" i="4" s="1"/>
  <c r="AA785" i="4"/>
  <c r="AE785" i="4"/>
  <c r="AA793" i="4"/>
  <c r="AM793" i="4" s="1"/>
  <c r="AS793" i="4" s="1"/>
  <c r="AE793" i="4"/>
  <c r="Z793" i="4"/>
  <c r="AA833" i="4"/>
  <c r="AM833" i="4" s="1"/>
  <c r="AS833" i="4" s="1"/>
  <c r="AE833" i="4"/>
  <c r="AQ833" i="4" s="1"/>
  <c r="AW833" i="4" s="1"/>
  <c r="Z833" i="4"/>
  <c r="AM829" i="4"/>
  <c r="AS829" i="4" s="1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F821" i="4"/>
  <c r="J821" i="4" s="1"/>
  <c r="D821" i="4"/>
  <c r="H821" i="4" s="1"/>
  <c r="G821" i="4"/>
  <c r="D837" i="4"/>
  <c r="H837" i="4" s="1"/>
  <c r="F837" i="4"/>
  <c r="J837" i="4" s="1"/>
  <c r="E837" i="4"/>
  <c r="I837" i="4" s="1"/>
  <c r="G837" i="4"/>
  <c r="E769" i="4"/>
  <c r="I769" i="4" s="1"/>
  <c r="D769" i="4"/>
  <c r="H769" i="4" s="1"/>
  <c r="G769" i="4"/>
  <c r="F769" i="4"/>
  <c r="J769" i="4" s="1"/>
  <c r="E777" i="4"/>
  <c r="I777" i="4" s="1"/>
  <c r="D777" i="4"/>
  <c r="H777" i="4" s="1"/>
  <c r="G777" i="4"/>
  <c r="F777" i="4"/>
  <c r="J777" i="4" s="1"/>
  <c r="AI785" i="4"/>
  <c r="AF785" i="4"/>
  <c r="AL785" i="4" s="1"/>
  <c r="AR785" i="4" s="1"/>
  <c r="AH785" i="4"/>
  <c r="AK785" i="4"/>
  <c r="AG785" i="4"/>
  <c r="AJ785" i="4"/>
  <c r="Y825" i="4"/>
  <c r="Z825" i="4" s="1"/>
  <c r="AD753" i="4"/>
  <c r="AB753" i="4"/>
  <c r="AN753" i="4" s="1"/>
  <c r="AT753" i="4" s="1"/>
  <c r="Z753" i="4"/>
  <c r="AC785" i="4"/>
  <c r="AB785" i="4"/>
  <c r="AD785" i="4"/>
  <c r="AP785" i="4" s="1"/>
  <c r="AV785" i="4" s="1"/>
  <c r="AC793" i="4"/>
  <c r="AB793" i="4"/>
  <c r="AN793" i="4" s="1"/>
  <c r="AT793" i="4" s="1"/>
  <c r="AD793" i="4"/>
  <c r="AC833" i="4"/>
  <c r="AO833" i="4" s="1"/>
  <c r="AU833" i="4" s="1"/>
  <c r="AB833" i="4"/>
  <c r="AD833" i="4"/>
  <c r="AP829" i="4"/>
  <c r="AV829" i="4" s="1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G674" i="4"/>
  <c r="E674" i="4"/>
  <c r="I674" i="4" s="1"/>
  <c r="F674" i="4"/>
  <c r="J674" i="4" s="1"/>
  <c r="D674" i="4"/>
  <c r="H674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AQ674" i="4"/>
  <c r="AW674" i="4" s="1"/>
  <c r="AN674" i="4"/>
  <c r="AT674" i="4" s="1"/>
  <c r="Y666" i="4"/>
  <c r="AG666" i="4" s="1"/>
  <c r="AI728" i="4"/>
  <c r="AG583" i="4"/>
  <c r="AF583" i="4"/>
  <c r="AL583" i="4" s="1"/>
  <c r="AR583" i="4" s="1"/>
  <c r="AB583" i="4"/>
  <c r="W693" i="4"/>
  <c r="Z708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AQ692" i="4" s="1"/>
  <c r="AW692" i="4" s="1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AP674" i="4"/>
  <c r="AV674" i="4" s="1"/>
  <c r="AB666" i="4"/>
  <c r="AA666" i="4"/>
  <c r="Z666" i="4"/>
  <c r="AC666" i="4"/>
  <c r="AE666" i="4"/>
  <c r="AD666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K666" i="4"/>
  <c r="AH666" i="4"/>
  <c r="G612" i="4"/>
  <c r="E612" i="4"/>
  <c r="I612" i="4" s="1"/>
  <c r="F612" i="4"/>
  <c r="J612" i="4" s="1"/>
  <c r="D612" i="4"/>
  <c r="H612" i="4" s="1"/>
  <c r="E613" i="4"/>
  <c r="I613" i="4" s="1"/>
  <c r="G613" i="4"/>
  <c r="D613" i="4"/>
  <c r="H613" i="4" s="1"/>
  <c r="F613" i="4"/>
  <c r="J613" i="4" s="1"/>
  <c r="AJ583" i="4"/>
  <c r="AD583" i="4"/>
  <c r="AK583" i="4"/>
  <c r="AC708" i="4"/>
  <c r="AA692" i="4"/>
  <c r="AM692" i="4" s="1"/>
  <c r="AS692" i="4" s="1"/>
  <c r="AB692" i="4"/>
  <c r="AN692" i="4" s="1"/>
  <c r="AT692" i="4" s="1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F666" i="4"/>
  <c r="AA583" i="4"/>
  <c r="AH583" i="4"/>
  <c r="AE583" i="4"/>
  <c r="AA708" i="4"/>
  <c r="AD692" i="4"/>
  <c r="AP692" i="4" s="1"/>
  <c r="AV692" i="4" s="1"/>
  <c r="W640" i="4"/>
  <c r="Y714" i="4"/>
  <c r="AB714" i="4" s="1"/>
  <c r="AF708" i="4"/>
  <c r="AK708" i="4"/>
  <c r="AI708" i="4"/>
  <c r="AH708" i="4"/>
  <c r="AJ708" i="4"/>
  <c r="AP708" i="4" s="1"/>
  <c r="AV708" i="4" s="1"/>
  <c r="AG708" i="4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O728" i="4"/>
  <c r="AU728" i="4" s="1"/>
  <c r="AM593" i="4"/>
  <c r="AS593" i="4" s="1"/>
  <c r="AP593" i="4"/>
  <c r="AV593" i="4" s="1"/>
  <c r="AO674" i="4"/>
  <c r="AU674" i="4" s="1"/>
  <c r="AM674" i="4"/>
  <c r="AS674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J666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E708" i="4"/>
  <c r="AB708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N507" i="4"/>
  <c r="AT507" i="4" s="1"/>
  <c r="AL507" i="4"/>
  <c r="AR507" i="4" s="1"/>
  <c r="AA575" i="4"/>
  <c r="AC575" i="4"/>
  <c r="AD575" i="4"/>
  <c r="AG575" i="4"/>
  <c r="AI575" i="4"/>
  <c r="AF575" i="4"/>
  <c r="AH505" i="4"/>
  <c r="AF505" i="4"/>
  <c r="AC505" i="4"/>
  <c r="AB505" i="4"/>
  <c r="AA505" i="4"/>
  <c r="AD50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N573" i="4" s="1"/>
  <c r="AT573" i="4" s="1"/>
  <c r="AG573" i="4"/>
  <c r="AM573" i="4" s="1"/>
  <c r="AS573" i="4" s="1"/>
  <c r="AJ573" i="4"/>
  <c r="AM567" i="4"/>
  <c r="AS567" i="4" s="1"/>
  <c r="AP567" i="4"/>
  <c r="AV567" i="4" s="1"/>
  <c r="AQ507" i="4"/>
  <c r="AW507" i="4" s="1"/>
  <c r="AM507" i="4"/>
  <c r="AS50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L575" i="4" s="1"/>
  <c r="AR575" i="4" s="1"/>
  <c r="AJ575" i="4"/>
  <c r="AG505" i="4"/>
  <c r="AK505" i="4"/>
  <c r="AQ505" i="4" s="1"/>
  <c r="AW505" i="4" s="1"/>
  <c r="AJ505" i="4"/>
  <c r="AI505" i="4"/>
  <c r="Z505" i="4"/>
  <c r="AL505" i="4" s="1"/>
  <c r="AR505" i="4" s="1"/>
  <c r="AJ559" i="4"/>
  <c r="AH559" i="4"/>
  <c r="AE559" i="4"/>
  <c r="Z559" i="4"/>
  <c r="AL559" i="4" s="1"/>
  <c r="AR559" i="4" s="1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N483" i="4" s="1"/>
  <c r="AT483" i="4" s="1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AG491" i="4"/>
  <c r="AM491" i="4" s="1"/>
  <c r="AS491" i="4" s="1"/>
  <c r="X427" i="4"/>
  <c r="Y427" i="4"/>
  <c r="AE491" i="4"/>
  <c r="AD491" i="4"/>
  <c r="X497" i="4"/>
  <c r="Y497" i="4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AC491" i="4"/>
  <c r="AB491" i="4"/>
  <c r="X388" i="4"/>
  <c r="Y388" i="4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Z491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F491" i="4"/>
  <c r="AJ491" i="4"/>
  <c r="AK491" i="4"/>
  <c r="AH491" i="4"/>
  <c r="AI491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Q191" i="4" s="1"/>
  <c r="AW191" i="4" s="1"/>
  <c r="AB191" i="4"/>
  <c r="AN191" i="4" s="1"/>
  <c r="AT191" i="4" s="1"/>
  <c r="AH308" i="4"/>
  <c r="AD253" i="4"/>
  <c r="AK308" i="4"/>
  <c r="Y302" i="4"/>
  <c r="AF302" i="4" s="1"/>
  <c r="AM250" i="4"/>
  <c r="AS250" i="4" s="1"/>
  <c r="AM258" i="4"/>
  <c r="AS258" i="4" s="1"/>
  <c r="AG191" i="4"/>
  <c r="AA191" i="4"/>
  <c r="AD191" i="4"/>
  <c r="AF308" i="4"/>
  <c r="AB253" i="4"/>
  <c r="AN253" i="4" s="1"/>
  <c r="AT253" i="4" s="1"/>
  <c r="AG253" i="4"/>
  <c r="AM253" i="4" s="1"/>
  <c r="AS253" i="4" s="1"/>
  <c r="AI308" i="4"/>
  <c r="AE276" i="4"/>
  <c r="AE253" i="4"/>
  <c r="AQ253" i="4" s="1"/>
  <c r="AW253" i="4" s="1"/>
  <c r="W267" i="4"/>
  <c r="X267" i="4" s="1"/>
  <c r="AI191" i="4"/>
  <c r="AJ262" i="4"/>
  <c r="AA262" i="4"/>
  <c r="AG308" i="4"/>
  <c r="AJ253" i="4"/>
  <c r="Z308" i="4"/>
  <c r="AL308" i="4" s="1"/>
  <c r="AR308" i="4" s="1"/>
  <c r="Y187" i="4"/>
  <c r="AC187" i="4" s="1"/>
  <c r="AF253" i="4"/>
  <c r="AI253" i="4"/>
  <c r="AO253" i="4" s="1"/>
  <c r="AU253" i="4" s="1"/>
  <c r="Z253" i="4"/>
  <c r="AP226" i="4"/>
  <c r="AV226" i="4" s="1"/>
  <c r="AN217" i="4"/>
  <c r="AT217" i="4" s="1"/>
  <c r="AN226" i="4"/>
  <c r="AT226" i="4" s="1"/>
  <c r="AO226" i="4"/>
  <c r="AU226" i="4" s="1"/>
  <c r="AA226" i="4"/>
  <c r="AM226" i="4" s="1"/>
  <c r="AS226" i="4" s="1"/>
  <c r="AF203" i="4"/>
  <c r="W246" i="4"/>
  <c r="X246" i="4" s="1"/>
  <c r="AG252" i="4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AD252" i="4"/>
  <c r="W219" i="4"/>
  <c r="X368" i="4"/>
  <c r="Y368" i="4" s="1"/>
  <c r="X325" i="4"/>
  <c r="Y325" i="4" s="1"/>
  <c r="AH325" i="4" s="1"/>
  <c r="AN270" i="4"/>
  <c r="AT270" i="4" s="1"/>
  <c r="AB308" i="4"/>
  <c r="AN308" i="4" s="1"/>
  <c r="AT308" i="4" s="1"/>
  <c r="AE308" i="4"/>
  <c r="AA192" i="4"/>
  <c r="AA187" i="4"/>
  <c r="AQ349" i="4"/>
  <c r="AW349" i="4" s="1"/>
  <c r="W239" i="4"/>
  <c r="AE252" i="4"/>
  <c r="W275" i="4"/>
  <c r="X275" i="4" s="1"/>
  <c r="AA311" i="4"/>
  <c r="AG290" i="4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Y269" i="4"/>
  <c r="AI269" i="4" s="1"/>
  <c r="AN223" i="4"/>
  <c r="AT223" i="4" s="1"/>
  <c r="AE213" i="4"/>
  <c r="AD213" i="4"/>
  <c r="AH213" i="4"/>
  <c r="AJ213" i="4"/>
  <c r="AK213" i="4"/>
  <c r="AA357" i="4"/>
  <c r="AK357" i="4"/>
  <c r="AF357" i="4"/>
  <c r="AG357" i="4"/>
  <c r="AH357" i="4"/>
  <c r="AI357" i="4"/>
  <c r="AJ357" i="4"/>
  <c r="AB269" i="4"/>
  <c r="X273" i="4"/>
  <c r="Y273" i="4" s="1"/>
  <c r="AK262" i="4"/>
  <c r="AM223" i="4"/>
  <c r="AS223" i="4" s="1"/>
  <c r="AC262" i="4"/>
  <c r="Z262" i="4"/>
  <c r="AM356" i="4"/>
  <c r="AS356" i="4" s="1"/>
  <c r="AM290" i="4"/>
  <c r="AS290" i="4" s="1"/>
  <c r="W299" i="4"/>
  <c r="X299" i="4" s="1"/>
  <c r="AO247" i="4"/>
  <c r="AU247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I252" i="4"/>
  <c r="AF311" i="4"/>
  <c r="Z311" i="4"/>
  <c r="AE311" i="4"/>
  <c r="AC311" i="4"/>
  <c r="AD311" i="4"/>
  <c r="AB311" i="4"/>
  <c r="AK290" i="4"/>
  <c r="AQ290" i="4" s="1"/>
  <c r="AW290" i="4" s="1"/>
  <c r="AO258" i="4"/>
  <c r="AU258" i="4" s="1"/>
  <c r="AL322" i="4"/>
  <c r="AR322" i="4" s="1"/>
  <c r="W230" i="4"/>
  <c r="X230" i="4" s="1"/>
  <c r="Y230" i="4" s="1"/>
  <c r="AD230" i="4" s="1"/>
  <c r="AN342" i="4"/>
  <c r="AT342" i="4" s="1"/>
  <c r="AM342" i="4"/>
  <c r="AS342" i="4" s="1"/>
  <c r="X312" i="4"/>
  <c r="Y267" i="4"/>
  <c r="AC267" i="4" s="1"/>
  <c r="AK311" i="4"/>
  <c r="AG311" i="4"/>
  <c r="AM311" i="4" s="1"/>
  <c r="AS311" i="4" s="1"/>
  <c r="AF290" i="4"/>
  <c r="AL290" i="4" s="1"/>
  <c r="AR290" i="4" s="1"/>
  <c r="AJ290" i="4"/>
  <c r="AP290" i="4" s="1"/>
  <c r="AV290" i="4" s="1"/>
  <c r="AL250" i="4"/>
  <c r="AR250" i="4" s="1"/>
  <c r="AO190" i="4"/>
  <c r="AU190" i="4" s="1"/>
  <c r="AQ223" i="4"/>
  <c r="AW223" i="4" s="1"/>
  <c r="AO356" i="4"/>
  <c r="AU356" i="4" s="1"/>
  <c r="AL207" i="4"/>
  <c r="AR207" i="4" s="1"/>
  <c r="AO250" i="4"/>
  <c r="AU250" i="4" s="1"/>
  <c r="AO234" i="4"/>
  <c r="AU234" i="4" s="1"/>
  <c r="AH262" i="4"/>
  <c r="AN262" i="4" s="1"/>
  <c r="AT262" i="4" s="1"/>
  <c r="AD262" i="4"/>
  <c r="AM270" i="4"/>
  <c r="AS270" i="4" s="1"/>
  <c r="AN290" i="4"/>
  <c r="AT290" i="4" s="1"/>
  <c r="Y329" i="4"/>
  <c r="AJ329" i="4" s="1"/>
  <c r="AA308" i="4"/>
  <c r="AH203" i="4"/>
  <c r="W293" i="4"/>
  <c r="X293" i="4" s="1"/>
  <c r="AI309" i="4"/>
  <c r="W295" i="4"/>
  <c r="X295" i="4" s="1"/>
  <c r="W277" i="4"/>
  <c r="W285" i="4"/>
  <c r="AO349" i="4"/>
  <c r="AU349" i="4" s="1"/>
  <c r="AL349" i="4"/>
  <c r="AR349" i="4" s="1"/>
  <c r="D349" i="4" s="1"/>
  <c r="H349" i="4" s="1"/>
  <c r="AF252" i="4"/>
  <c r="AL252" i="4" s="1"/>
  <c r="AR252" i="4" s="1"/>
  <c r="G252" i="4" s="1"/>
  <c r="AA252" i="4"/>
  <c r="AM252" i="4" s="1"/>
  <c r="AS252" i="4" s="1"/>
  <c r="AK252" i="4"/>
  <c r="AQ252" i="4" s="1"/>
  <c r="AW252" i="4" s="1"/>
  <c r="AB252" i="4"/>
  <c r="W304" i="4"/>
  <c r="X304" i="4" s="1"/>
  <c r="W351" i="4"/>
  <c r="AC252" i="4"/>
  <c r="AO252" i="4" s="1"/>
  <c r="AU252" i="4" s="1"/>
  <c r="AJ252" i="4"/>
  <c r="AH311" i="4"/>
  <c r="AJ311" i="4"/>
  <c r="AE251" i="4"/>
  <c r="AQ251" i="4" s="1"/>
  <c r="AW251" i="4" s="1"/>
  <c r="AB251" i="4"/>
  <c r="AD251" i="4"/>
  <c r="AP251" i="4" s="1"/>
  <c r="AV251" i="4" s="1"/>
  <c r="Z251" i="4"/>
  <c r="AA251" i="4"/>
  <c r="AC251" i="4"/>
  <c r="AH252" i="4"/>
  <c r="AI290" i="4"/>
  <c r="AO290" i="4" s="1"/>
  <c r="AU290" i="4" s="1"/>
  <c r="W438" i="4"/>
  <c r="X438" i="4" s="1"/>
  <c r="W188" i="4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AB357" i="4"/>
  <c r="AN357" i="4" s="1"/>
  <c r="AT357" i="4" s="1"/>
  <c r="AG187" i="4"/>
  <c r="AM187" i="4" s="1"/>
  <c r="AS187" i="4" s="1"/>
  <c r="X211" i="4"/>
  <c r="AB187" i="4"/>
  <c r="W372" i="4"/>
  <c r="X372" i="4" s="1"/>
  <c r="AK309" i="4"/>
  <c r="AF309" i="4"/>
  <c r="AP441" i="4"/>
  <c r="AV441" i="4" s="1"/>
  <c r="AN392" i="4"/>
  <c r="AT392" i="4" s="1"/>
  <c r="AP422" i="4"/>
  <c r="AV42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AM483" i="4"/>
  <c r="AS483" i="4" s="1"/>
  <c r="Y389" i="4"/>
  <c r="AB389" i="4" s="1"/>
  <c r="W303" i="4"/>
  <c r="X303" i="4" s="1"/>
  <c r="W424" i="4"/>
  <c r="X424" i="4" s="1"/>
  <c r="Y424" i="4" s="1"/>
  <c r="AL422" i="4"/>
  <c r="AR422" i="4" s="1"/>
  <c r="E422" i="4" s="1"/>
  <c r="I422" i="4" s="1"/>
  <c r="W390" i="4"/>
  <c r="AQ418" i="4"/>
  <c r="AW418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AF389" i="4"/>
  <c r="W440" i="4"/>
  <c r="X440" i="4" s="1"/>
  <c r="Y440" i="4" s="1"/>
  <c r="AQ365" i="4"/>
  <c r="AW365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AP343" i="4" s="1"/>
  <c r="AV343" i="4" s="1"/>
  <c r="AE357" i="4"/>
  <c r="AK187" i="4"/>
  <c r="Z187" i="4"/>
  <c r="W229" i="4"/>
  <c r="X229" i="4" s="1"/>
  <c r="W313" i="4"/>
  <c r="X313" i="4" s="1"/>
  <c r="Y313" i="4" s="1"/>
  <c r="AO418" i="4"/>
  <c r="AU418" i="4" s="1"/>
  <c r="AQ412" i="4"/>
  <c r="AW412" i="4" s="1"/>
  <c r="AP342" i="4"/>
  <c r="AV342" i="4" s="1"/>
  <c r="W391" i="4"/>
  <c r="X391" i="4" s="1"/>
  <c r="X239" i="4"/>
  <c r="AI389" i="4"/>
  <c r="AP469" i="4"/>
  <c r="AV469" i="4" s="1"/>
  <c r="W454" i="4"/>
  <c r="W478" i="4"/>
  <c r="X478" i="4" s="1"/>
  <c r="Y478" i="4" s="1"/>
  <c r="W474" i="4"/>
  <c r="X474" i="4" s="1"/>
  <c r="Y474" i="4" s="1"/>
  <c r="AP338" i="4"/>
  <c r="AV338" i="4" s="1"/>
  <c r="AO336" i="4"/>
  <c r="AU336" i="4" s="1"/>
  <c r="AB343" i="4"/>
  <c r="Z357" i="4"/>
  <c r="AL357" i="4" s="1"/>
  <c r="AR357" i="4" s="1"/>
  <c r="W265" i="4"/>
  <c r="W281" i="4"/>
  <c r="X281" i="4" s="1"/>
  <c r="AN369" i="4"/>
  <c r="AT369" i="4" s="1"/>
  <c r="AG385" i="4"/>
  <c r="AN422" i="4"/>
  <c r="AT422" i="4" s="1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M412" i="4"/>
  <c r="AS412" i="4" s="1"/>
  <c r="D412" i="4"/>
  <c r="H412" i="4" s="1"/>
  <c r="G412" i="4"/>
  <c r="F412" i="4"/>
  <c r="J412" i="4" s="1"/>
  <c r="E412" i="4"/>
  <c r="I412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F485" i="4"/>
  <c r="J485" i="4" s="1"/>
  <c r="D485" i="4"/>
  <c r="H485" i="4" s="1"/>
  <c r="G485" i="4"/>
  <c r="E485" i="4"/>
  <c r="I485" i="4" s="1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G422" i="4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AM455" i="4"/>
  <c r="AS455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1" i="4"/>
  <c r="AS411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E445" i="4"/>
  <c r="I445" i="4" s="1"/>
  <c r="D445" i="4"/>
  <c r="H445" i="4" s="1"/>
  <c r="G445" i="4"/>
  <c r="F445" i="4"/>
  <c r="J445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D398" i="4"/>
  <c r="H398" i="4" s="1"/>
  <c r="G398" i="4"/>
  <c r="E398" i="4"/>
  <c r="I398" i="4" s="1"/>
  <c r="X396" i="4"/>
  <c r="Y396" i="4" s="1"/>
  <c r="Z403" i="4"/>
  <c r="AG443" i="4"/>
  <c r="AI443" i="4"/>
  <c r="AF443" i="4"/>
  <c r="AC386" i="4"/>
  <c r="AA386" i="4"/>
  <c r="AB386" i="4"/>
  <c r="AE386" i="4"/>
  <c r="AD386" i="4"/>
  <c r="AP386" i="4" s="1"/>
  <c r="AV386" i="4" s="1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Q422" i="4"/>
  <c r="AW422" i="4" s="1"/>
  <c r="AN455" i="4"/>
  <c r="AT455" i="4" s="1"/>
  <c r="AL455" i="4"/>
  <c r="AR455" i="4" s="1"/>
  <c r="AD451" i="4"/>
  <c r="AG451" i="4"/>
  <c r="AI451" i="4"/>
  <c r="AO451" i="4" s="1"/>
  <c r="AU451" i="4" s="1"/>
  <c r="AH451" i="4"/>
  <c r="AP411" i="4"/>
  <c r="AV411" i="4" s="1"/>
  <c r="AP445" i="4"/>
  <c r="AV445" i="4" s="1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Q445" i="4"/>
  <c r="AW445" i="4" s="1"/>
  <c r="AH385" i="4"/>
  <c r="AK385" i="4"/>
  <c r="X417" i="4"/>
  <c r="Y417" i="4" s="1"/>
  <c r="AI380" i="4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B415" i="4"/>
  <c r="E413" i="4"/>
  <c r="I413" i="4" s="1"/>
  <c r="D413" i="4"/>
  <c r="H413" i="4" s="1"/>
  <c r="G413" i="4"/>
  <c r="F413" i="4"/>
  <c r="J413" i="4" s="1"/>
  <c r="AM422" i="4"/>
  <c r="AS422" i="4" s="1"/>
  <c r="AM433" i="4"/>
  <c r="AS433" i="4" s="1"/>
  <c r="AL453" i="4"/>
  <c r="AR453" i="4" s="1"/>
  <c r="AB451" i="4"/>
  <c r="Z451" i="4"/>
  <c r="AL451" i="4" s="1"/>
  <c r="AR451" i="4" s="1"/>
  <c r="AQ465" i="4"/>
  <c r="AW465" i="4" s="1"/>
  <c r="F411" i="4"/>
  <c r="J411" i="4" s="1"/>
  <c r="G411" i="4"/>
  <c r="D411" i="4"/>
  <c r="H411" i="4" s="1"/>
  <c r="E411" i="4"/>
  <c r="I411" i="4" s="1"/>
  <c r="AO411" i="4"/>
  <c r="AU411" i="4" s="1"/>
  <c r="AN411" i="4"/>
  <c r="AT411" i="4" s="1"/>
  <c r="X390" i="4"/>
  <c r="AO445" i="4"/>
  <c r="AU445" i="4" s="1"/>
  <c r="X397" i="4"/>
  <c r="X449" i="4"/>
  <c r="Y449" i="4" s="1"/>
  <c r="AE380" i="4"/>
  <c r="AQ380" i="4" s="1"/>
  <c r="AW380" i="4" s="1"/>
  <c r="AD380" i="4"/>
  <c r="AB380" i="4"/>
  <c r="AA380" i="4"/>
  <c r="Z380" i="4"/>
  <c r="AC380" i="4"/>
  <c r="AM479" i="4"/>
  <c r="AS479" i="4" s="1"/>
  <c r="AM475" i="4"/>
  <c r="AS475" i="4" s="1"/>
  <c r="AC443" i="4"/>
  <c r="AO443" i="4" s="1"/>
  <c r="AU443" i="4" s="1"/>
  <c r="AD443" i="4"/>
  <c r="AF385" i="4"/>
  <c r="AI385" i="4"/>
  <c r="AQ463" i="4"/>
  <c r="AW463" i="4" s="1"/>
  <c r="AL463" i="4"/>
  <c r="AR463" i="4" s="1"/>
  <c r="AK415" i="4"/>
  <c r="AQ415" i="4" s="1"/>
  <c r="AW415" i="4" s="1"/>
  <c r="AJ380" i="4"/>
  <c r="AK403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O308" i="4" s="1"/>
  <c r="AU308" i="4" s="1"/>
  <c r="AH192" i="4"/>
  <c r="AL247" i="4"/>
  <c r="AR247" i="4" s="1"/>
  <c r="AQ247" i="4"/>
  <c r="AW247" i="4" s="1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AN260" i="4" s="1"/>
  <c r="AT260" i="4" s="1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J203" i="4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X277" i="4"/>
  <c r="W248" i="4"/>
  <c r="X285" i="4"/>
  <c r="Y208" i="4"/>
  <c r="AA208" i="4" s="1"/>
  <c r="W320" i="4"/>
  <c r="AA203" i="4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15" i="4" s="1"/>
  <c r="AV315" i="4" s="1"/>
  <c r="AP369" i="4"/>
  <c r="AV369" i="4" s="1"/>
  <c r="AO260" i="4"/>
  <c r="AU260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265" i="4"/>
  <c r="X373" i="4"/>
  <c r="Y373" i="4" s="1"/>
  <c r="AE271" i="4"/>
  <c r="AC271" i="4"/>
  <c r="AB271" i="4"/>
  <c r="AN271" i="4" s="1"/>
  <c r="AT271" i="4" s="1"/>
  <c r="Z271" i="4"/>
  <c r="AA271" i="4"/>
  <c r="AM271" i="4" s="1"/>
  <c r="AS271" i="4" s="1"/>
  <c r="W210" i="4"/>
  <c r="X210" i="4" s="1"/>
  <c r="W186" i="4"/>
  <c r="X186" i="4" s="1"/>
  <c r="AJ187" i="4"/>
  <c r="AH187" i="4"/>
  <c r="AF187" i="4"/>
  <c r="AJ192" i="4"/>
  <c r="AE187" i="4"/>
  <c r="AQ187" i="4" s="1"/>
  <c r="AW187" i="4" s="1"/>
  <c r="AD187" i="4"/>
  <c r="AB203" i="4"/>
  <c r="Z203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AQ213" i="4"/>
  <c r="AW213" i="4" s="1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AO217" i="4"/>
  <c r="AU217" i="4" s="1"/>
  <c r="AM217" i="4"/>
  <c r="AS217" i="4" s="1"/>
  <c r="Y202" i="4"/>
  <c r="AF202" i="4" s="1"/>
  <c r="Y193" i="4"/>
  <c r="AB193" i="4" s="1"/>
  <c r="AF213" i="4"/>
  <c r="X195" i="4"/>
  <c r="Y195" i="4" s="1"/>
  <c r="X201" i="4"/>
  <c r="Y201" i="4" s="1"/>
  <c r="AG201" i="4" s="1"/>
  <c r="AK203" i="4"/>
  <c r="AI203" i="4"/>
  <c r="AO203" i="4" s="1"/>
  <c r="AU203" i="4" s="1"/>
  <c r="AG203" i="4"/>
  <c r="X205" i="4"/>
  <c r="Z192" i="4"/>
  <c r="AD192" i="4"/>
  <c r="AG192" i="4"/>
  <c r="AK192" i="4"/>
  <c r="AF192" i="4"/>
  <c r="AB192" i="4"/>
  <c r="AE192" i="4"/>
  <c r="AC192" i="4"/>
  <c r="AO192" i="4" s="1"/>
  <c r="AU192" i="4" s="1"/>
  <c r="AH193" i="4"/>
  <c r="AG213" i="4"/>
  <c r="Y189" i="4"/>
  <c r="AH189" i="4" s="1"/>
  <c r="AE203" i="4"/>
  <c r="AD203" i="4"/>
  <c r="AI213" i="4"/>
  <c r="AA213" i="4"/>
  <c r="Z213" i="4"/>
  <c r="AN338" i="4"/>
  <c r="AT338" i="4" s="1"/>
  <c r="AL365" i="4"/>
  <c r="AR365" i="4" s="1"/>
  <c r="E365" i="4" s="1"/>
  <c r="I365" i="4" s="1"/>
  <c r="AN336" i="4"/>
  <c r="AT336" i="4" s="1"/>
  <c r="X188" i="4"/>
  <c r="Y188" i="4" s="1"/>
  <c r="X320" i="4"/>
  <c r="Y320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AP253" i="4"/>
  <c r="AV253" i="4" s="1"/>
  <c r="Y323" i="4"/>
  <c r="AB323" i="4" s="1"/>
  <c r="X374" i="4"/>
  <c r="Y374" i="4" s="1"/>
  <c r="AL333" i="4"/>
  <c r="AR333" i="4" s="1"/>
  <c r="AQ333" i="4"/>
  <c r="AW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O376" i="4" s="1"/>
  <c r="AU376" i="4" s="1"/>
  <c r="AM276" i="4"/>
  <c r="AS276" i="4" s="1"/>
  <c r="AN276" i="4"/>
  <c r="AT276" i="4" s="1"/>
  <c r="AG323" i="4"/>
  <c r="AM308" i="4"/>
  <c r="AS308" i="4" s="1"/>
  <c r="AP308" i="4"/>
  <c r="AV308" i="4" s="1"/>
  <c r="AE341" i="4"/>
  <c r="AQ341" i="4" s="1"/>
  <c r="AW341" i="4" s="1"/>
  <c r="AB341" i="4"/>
  <c r="AC341" i="4"/>
  <c r="AO341" i="4" s="1"/>
  <c r="AU341" i="4" s="1"/>
  <c r="AD341" i="4"/>
  <c r="AA341" i="4"/>
  <c r="AM341" i="4" s="1"/>
  <c r="AS341" i="4" s="1"/>
  <c r="Z341" i="4"/>
  <c r="AP358" i="4"/>
  <c r="AV358" i="4" s="1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AD198" i="4"/>
  <c r="W331" i="4"/>
  <c r="W319" i="4"/>
  <c r="W327" i="4"/>
  <c r="X327" i="4" s="1"/>
  <c r="AM357" i="4"/>
  <c r="AS357" i="4" s="1"/>
  <c r="W212" i="4"/>
  <c r="W272" i="4"/>
  <c r="W264" i="4"/>
  <c r="W256" i="4"/>
  <c r="X366" i="4"/>
  <c r="Y366" i="4" s="1"/>
  <c r="AO333" i="4"/>
  <c r="AU333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AH198" i="4"/>
  <c r="W194" i="4"/>
  <c r="AC276" i="4"/>
  <c r="Z276" i="4"/>
  <c r="AL276" i="4" s="1"/>
  <c r="AR276" i="4" s="1"/>
  <c r="AN343" i="4"/>
  <c r="AT343" i="4" s="1"/>
  <c r="AD357" i="4"/>
  <c r="AC357" i="4"/>
  <c r="AO357" i="4" s="1"/>
  <c r="AU357" i="4" s="1"/>
  <c r="F217" i="4"/>
  <c r="J217" i="4" s="1"/>
  <c r="E217" i="4"/>
  <c r="I217" i="4" s="1"/>
  <c r="D217" i="4"/>
  <c r="H217" i="4" s="1"/>
  <c r="G217" i="4"/>
  <c r="W353" i="4"/>
  <c r="AI32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Q308" i="4"/>
  <c r="AW308" i="4" s="1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D321" i="4"/>
  <c r="AJ321" i="4"/>
  <c r="W216" i="4"/>
  <c r="AB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G365" i="4"/>
  <c r="D356" i="4"/>
  <c r="H356" i="4" s="1"/>
  <c r="G356" i="4"/>
  <c r="F356" i="4"/>
  <c r="J356" i="4" s="1"/>
  <c r="E356" i="4"/>
  <c r="I356" i="4" s="1"/>
  <c r="AF381" i="4"/>
  <c r="D369" i="4"/>
  <c r="H369" i="4" s="1"/>
  <c r="E369" i="4"/>
  <c r="I369" i="4" s="1"/>
  <c r="F369" i="4"/>
  <c r="J369" i="4" s="1"/>
  <c r="G369" i="4"/>
  <c r="AL338" i="4"/>
  <c r="AR338" i="4" s="1"/>
  <c r="AQ338" i="4"/>
  <c r="AW338" i="4" s="1"/>
  <c r="AP228" i="4"/>
  <c r="AV228" i="4" s="1"/>
  <c r="AO228" i="4"/>
  <c r="AU228" i="4" s="1"/>
  <c r="AP234" i="4"/>
  <c r="AV234" i="4" s="1"/>
  <c r="AM234" i="4"/>
  <c r="AS234" i="4" s="1"/>
  <c r="AB222" i="4"/>
  <c r="AG222" i="4"/>
  <c r="AH222" i="4"/>
  <c r="AD330" i="4"/>
  <c r="AC330" i="4"/>
  <c r="Z330" i="4"/>
  <c r="AK330" i="4"/>
  <c r="AG330" i="4"/>
  <c r="AJ330" i="4"/>
  <c r="AO358" i="4"/>
  <c r="AU358" i="4" s="1"/>
  <c r="AL358" i="4"/>
  <c r="AR358" i="4" s="1"/>
  <c r="AA355" i="4"/>
  <c r="Z355" i="4"/>
  <c r="AI355" i="4"/>
  <c r="AL190" i="4"/>
  <c r="AR190" i="4" s="1"/>
  <c r="AL262" i="4"/>
  <c r="AR262" i="4" s="1"/>
  <c r="AN365" i="4"/>
  <c r="AT365" i="4" s="1"/>
  <c r="AL336" i="4"/>
  <c r="AR336" i="4" s="1"/>
  <c r="AB278" i="4"/>
  <c r="AC278" i="4"/>
  <c r="Z278" i="4"/>
  <c r="AA278" i="4"/>
  <c r="AE278" i="4"/>
  <c r="AF278" i="4"/>
  <c r="AG278" i="4"/>
  <c r="AJ278" i="4"/>
  <c r="AH278" i="4"/>
  <c r="AI278" i="4"/>
  <c r="AK278" i="4"/>
  <c r="G245" i="4"/>
  <c r="F245" i="4"/>
  <c r="J245" i="4" s="1"/>
  <c r="D245" i="4"/>
  <c r="H245" i="4" s="1"/>
  <c r="E245" i="4"/>
  <c r="I245" i="4" s="1"/>
  <c r="G334" i="4"/>
  <c r="E334" i="4"/>
  <c r="I334" i="4" s="1"/>
  <c r="D334" i="4"/>
  <c r="H334" i="4" s="1"/>
  <c r="F334" i="4"/>
  <c r="J334" i="4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D250" i="4"/>
  <c r="H250" i="4" s="1"/>
  <c r="F250" i="4"/>
  <c r="J250" i="4" s="1"/>
  <c r="E250" i="4"/>
  <c r="I250" i="4" s="1"/>
  <c r="G250" i="4"/>
  <c r="F258" i="4"/>
  <c r="J258" i="4" s="1"/>
  <c r="E258" i="4"/>
  <c r="I258" i="4" s="1"/>
  <c r="D258" i="4"/>
  <c r="H258" i="4" s="1"/>
  <c r="G258" i="4"/>
  <c r="G322" i="4"/>
  <c r="F322" i="4"/>
  <c r="J322" i="4" s="1"/>
  <c r="E322" i="4"/>
  <c r="I322" i="4" s="1"/>
  <c r="D322" i="4"/>
  <c r="H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F252" i="4"/>
  <c r="J252" i="4" s="1"/>
  <c r="AH355" i="4"/>
  <c r="AF355" i="4"/>
  <c r="AD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P365" i="4"/>
  <c r="AV365" i="4" s="1"/>
  <c r="G270" i="4"/>
  <c r="F270" i="4"/>
  <c r="J270" i="4" s="1"/>
  <c r="E270" i="4"/>
  <c r="I270" i="4" s="1"/>
  <c r="D270" i="4"/>
  <c r="H270" i="4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F314" i="4"/>
  <c r="AO191" i="4"/>
  <c r="AU191" i="4" s="1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I381" i="4"/>
  <c r="AG381" i="4"/>
  <c r="E207" i="4"/>
  <c r="I207" i="4" s="1"/>
  <c r="G207" i="4"/>
  <c r="D207" i="4"/>
  <c r="H207" i="4" s="1"/>
  <c r="F207" i="4"/>
  <c r="J207" i="4" s="1"/>
  <c r="AM338" i="4"/>
  <c r="AS338" i="4" s="1"/>
  <c r="AO338" i="4"/>
  <c r="AU338" i="4" s="1"/>
  <c r="AQ234" i="4"/>
  <c r="AW234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M358" i="4"/>
  <c r="AS358" i="4" s="1"/>
  <c r="AN358" i="4"/>
  <c r="AT358" i="4" s="1"/>
  <c r="AJ355" i="4"/>
  <c r="AG355" i="4"/>
  <c r="AC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M365" i="4"/>
  <c r="AS365" i="4" s="1"/>
  <c r="AO365" i="4"/>
  <c r="AU365" i="4" s="1"/>
  <c r="AP336" i="4"/>
  <c r="AV336" i="4" s="1"/>
  <c r="F344" i="4"/>
  <c r="J344" i="4" s="1"/>
  <c r="G344" i="4"/>
  <c r="AO344" i="4"/>
  <c r="AU344" i="4" s="1"/>
  <c r="AP344" i="4"/>
  <c r="AV344" i="4" s="1"/>
  <c r="AN344" i="4"/>
  <c r="AT344" i="4" s="1"/>
  <c r="AN190" i="4"/>
  <c r="AT190" i="4" s="1"/>
  <c r="E255" i="4"/>
  <c r="I255" i="4" s="1"/>
  <c r="F255" i="4"/>
  <c r="J255" i="4" s="1"/>
  <c r="D255" i="4"/>
  <c r="H255" i="4" s="1"/>
  <c r="G255" i="4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D310" i="4"/>
  <c r="Z310" i="4"/>
  <c r="AA310" i="4"/>
  <c r="AB310" i="4"/>
  <c r="AC310" i="4"/>
  <c r="AE310" i="4"/>
  <c r="AJ310" i="4"/>
  <c r="AF310" i="4"/>
  <c r="AK310" i="4"/>
  <c r="AI310" i="4"/>
  <c r="AG310" i="4"/>
  <c r="AH310" i="4"/>
  <c r="F377" i="4"/>
  <c r="J377" i="4" s="1"/>
  <c r="D377" i="4"/>
  <c r="H377" i="4" s="1"/>
  <c r="E377" i="4"/>
  <c r="I377" i="4" s="1"/>
  <c r="G377" i="4"/>
  <c r="AL234" i="4"/>
  <c r="AR234" i="4" s="1"/>
  <c r="AN234" i="4"/>
  <c r="AT234" i="4" s="1"/>
  <c r="AQ358" i="4"/>
  <c r="AW358" i="4" s="1"/>
  <c r="AB355" i="4"/>
  <c r="AN355" i="4" s="1"/>
  <c r="AT355" i="4" s="1"/>
  <c r="AK355" i="4"/>
  <c r="AQ355" i="4" s="1"/>
  <c r="AW355" i="4" s="1"/>
  <c r="AA230" i="4"/>
  <c r="AF230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AM469" i="4"/>
  <c r="AS469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A446" i="4"/>
  <c r="AM446" i="4" s="1"/>
  <c r="AS446" i="4" s="1"/>
  <c r="AT446" i="4"/>
  <c r="AW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42" i="4"/>
  <c r="AD442" i="4"/>
  <c r="AB506" i="4"/>
  <c r="Z506" i="4"/>
  <c r="AC506" i="4"/>
  <c r="AB480" i="4"/>
  <c r="W500" i="4"/>
  <c r="AI458" i="4"/>
  <c r="AG458" i="4"/>
  <c r="AQ469" i="4"/>
  <c r="AW469" i="4" s="1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AN540" i="4" s="1"/>
  <c r="AT540" i="4" s="1"/>
  <c r="X524" i="4"/>
  <c r="Y524" i="4" s="1"/>
  <c r="AE414" i="4"/>
  <c r="AQ414" i="4" s="1"/>
  <c r="AW414" i="4" s="1"/>
  <c r="Z414" i="4"/>
  <c r="AL414" i="4" s="1"/>
  <c r="AR414" i="4" s="1"/>
  <c r="AA414" i="4"/>
  <c r="AM414" i="4" s="1"/>
  <c r="AB414" i="4"/>
  <c r="AC414" i="4"/>
  <c r="AO414" i="4" s="1"/>
  <c r="AU414" i="4" s="1"/>
  <c r="AD414" i="4"/>
  <c r="AP414" i="4" s="1"/>
  <c r="AV414" i="4" s="1"/>
  <c r="AS414" i="4"/>
  <c r="AD554" i="4"/>
  <c r="AP554" i="4" s="1"/>
  <c r="AA554" i="4"/>
  <c r="AM554" i="4" s="1"/>
  <c r="Z554" i="4"/>
  <c r="AL554" i="4" s="1"/>
  <c r="AR554" i="4" s="1"/>
  <c r="AE554" i="4"/>
  <c r="AQ554" i="4" s="1"/>
  <c r="AV554" i="4"/>
  <c r="AB554" i="4"/>
  <c r="AN554" i="4" s="1"/>
  <c r="AC554" i="4"/>
  <c r="AO554" i="4" s="1"/>
  <c r="AU554" i="4" s="1"/>
  <c r="AS554" i="4"/>
  <c r="AW554" i="4"/>
  <c r="AT554" i="4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L469" i="4"/>
  <c r="AR469" i="4" s="1"/>
  <c r="AN469" i="4"/>
  <c r="AT469" i="4" s="1"/>
  <c r="X504" i="4"/>
  <c r="Y504" i="4" s="1"/>
  <c r="X456" i="4"/>
  <c r="Y456" i="4" s="1"/>
  <c r="X454" i="4"/>
  <c r="Y454" i="4" s="1"/>
  <c r="X496" i="4"/>
  <c r="AD381" i="4"/>
  <c r="AP381" i="4" s="1"/>
  <c r="AV381" i="4" s="1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B532" i="4" l="1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O785" i="4"/>
  <c r="AU785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P513" i="4"/>
  <c r="AV513" i="4" s="1"/>
  <c r="AD777" i="4"/>
  <c r="AP777" i="4" s="1"/>
  <c r="AV777" i="4" s="1"/>
  <c r="Z777" i="4"/>
  <c r="AE777" i="4"/>
  <c r="AQ777" i="4" s="1"/>
  <c r="AW777" i="4" s="1"/>
  <c r="AB743" i="4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AO581" i="4" s="1"/>
  <c r="AU581" i="4" s="1"/>
  <c r="Y724" i="4"/>
  <c r="AB724" i="4" s="1"/>
  <c r="AN724" i="4" s="1"/>
  <c r="AT724" i="4" s="1"/>
  <c r="AF724" i="4"/>
  <c r="AE724" i="4"/>
  <c r="AH724" i="4"/>
  <c r="AK724" i="4"/>
  <c r="AS724" i="4"/>
  <c r="AJ724" i="4"/>
  <c r="AI724" i="4"/>
  <c r="AG724" i="4"/>
  <c r="AC724" i="4"/>
  <c r="AA724" i="4"/>
  <c r="AM724" i="4" s="1"/>
  <c r="D687" i="4"/>
  <c r="H687" i="4" s="1"/>
  <c r="E687" i="4"/>
  <c r="I687" i="4" s="1"/>
  <c r="G687" i="4"/>
  <c r="F687" i="4"/>
  <c r="J687" i="4" s="1"/>
  <c r="AI777" i="4"/>
  <c r="AH777" i="4"/>
  <c r="AF777" i="4"/>
  <c r="AL483" i="4"/>
  <c r="AR483" i="4" s="1"/>
  <c r="Z767" i="4"/>
  <c r="AI701" i="4"/>
  <c r="AP581" i="4"/>
  <c r="AV581" i="4" s="1"/>
  <c r="AQ835" i="4"/>
  <c r="AW835" i="4" s="1"/>
  <c r="AQ513" i="4"/>
  <c r="AW513" i="4" s="1"/>
  <c r="AG777" i="4"/>
  <c r="AM777" i="4" s="1"/>
  <c r="AS777" i="4" s="1"/>
  <c r="AB777" i="4"/>
  <c r="AQ581" i="4"/>
  <c r="AW581" i="4" s="1"/>
  <c r="F581" i="4"/>
  <c r="J581" i="4" s="1"/>
  <c r="E581" i="4"/>
  <c r="I581" i="4" s="1"/>
  <c r="G581" i="4"/>
  <c r="D581" i="4"/>
  <c r="H581" i="4" s="1"/>
  <c r="G694" i="4"/>
  <c r="D694" i="4"/>
  <c r="H694" i="4" s="1"/>
  <c r="E694" i="4"/>
  <c r="I694" i="4" s="1"/>
  <c r="F694" i="4"/>
  <c r="J694" i="4" s="1"/>
  <c r="AO777" i="4"/>
  <c r="AU777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N813" i="4"/>
  <c r="AT813" i="4" s="1"/>
  <c r="AU701" i="4"/>
  <c r="AJ701" i="4"/>
  <c r="AF701" i="4"/>
  <c r="AA701" i="4"/>
  <c r="Z701" i="4"/>
  <c r="AH701" i="4"/>
  <c r="AC701" i="4"/>
  <c r="AO701" i="4" s="1"/>
  <c r="AB701" i="4"/>
  <c r="AG701" i="4"/>
  <c r="AD701" i="4"/>
  <c r="AP701" i="4" s="1"/>
  <c r="AV701" i="4" s="1"/>
  <c r="AE701" i="4"/>
  <c r="AQ701" i="4" s="1"/>
  <c r="AW701" i="4" s="1"/>
  <c r="AK701" i="4"/>
  <c r="AL490" i="4"/>
  <c r="AR490" i="4" s="1"/>
  <c r="Z302" i="4"/>
  <c r="AP501" i="4"/>
  <c r="AV501" i="4" s="1"/>
  <c r="AQ483" i="4"/>
  <c r="AW483" i="4" s="1"/>
  <c r="AC794" i="4"/>
  <c r="AD431" i="4"/>
  <c r="AP431" i="4" s="1"/>
  <c r="AV431" i="4" s="1"/>
  <c r="AH431" i="4"/>
  <c r="AE431" i="4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AK676" i="4"/>
  <c r="AJ676" i="4"/>
  <c r="AB676" i="4"/>
  <c r="AG676" i="4"/>
  <c r="AE676" i="4"/>
  <c r="AQ676" i="4" s="1"/>
  <c r="AW676" i="4" s="1"/>
  <c r="AC676" i="4"/>
  <c r="AT676" i="4"/>
  <c r="Y801" i="4"/>
  <c r="AF801" i="4" s="1"/>
  <c r="AV801" i="4"/>
  <c r="AK801" i="4"/>
  <c r="AS801" i="4"/>
  <c r="Y629" i="4"/>
  <c r="AG629" i="4" s="1"/>
  <c r="AM191" i="4"/>
  <c r="AS191" i="4" s="1"/>
  <c r="AO483" i="4"/>
  <c r="AU483" i="4" s="1"/>
  <c r="AB791" i="4"/>
  <c r="AM731" i="4"/>
  <c r="AS731" i="4" s="1"/>
  <c r="AM830" i="4"/>
  <c r="AS830" i="4" s="1"/>
  <c r="AA775" i="4"/>
  <c r="AB431" i="4"/>
  <c r="AN431" i="4" s="1"/>
  <c r="AT431" i="4" s="1"/>
  <c r="AA431" i="4"/>
  <c r="AN836" i="4"/>
  <c r="AT836" i="4" s="1"/>
  <c r="AA731" i="4"/>
  <c r="AB717" i="4"/>
  <c r="AN717" i="4" s="1"/>
  <c r="AT717" i="4" s="1"/>
  <c r="AP782" i="4"/>
  <c r="AV782" i="4" s="1"/>
  <c r="AA335" i="4"/>
  <c r="X792" i="4"/>
  <c r="Y792" i="4"/>
  <c r="Y539" i="4"/>
  <c r="AA539" i="4" s="1"/>
  <c r="AG841" i="4"/>
  <c r="AP517" i="4"/>
  <c r="AV517" i="4" s="1"/>
  <c r="AL828" i="4"/>
  <c r="AR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D252" i="4"/>
  <c r="H252" i="4" s="1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L187" i="4"/>
  <c r="AR187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AQ386" i="4"/>
  <c r="AW386" i="4" s="1"/>
  <c r="AH403" i="4"/>
  <c r="AD403" i="4"/>
  <c r="AE403" i="4"/>
  <c r="AL447" i="4"/>
  <c r="AR447" i="4" s="1"/>
  <c r="F422" i="4"/>
  <c r="J422" i="4" s="1"/>
  <c r="G475" i="4"/>
  <c r="AL251" i="4"/>
  <c r="AR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N785" i="4"/>
  <c r="AT785" i="4" s="1"/>
  <c r="AP753" i="4"/>
  <c r="AV75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Q800" i="4" s="1"/>
  <c r="AW800" i="4" s="1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/>
  <c r="X286" i="4"/>
  <c r="Y286" i="4" s="1"/>
  <c r="Y317" i="4"/>
  <c r="AC317" i="4" s="1"/>
  <c r="Y780" i="4"/>
  <c r="AC780" i="4" s="1"/>
  <c r="X780" i="4"/>
  <c r="X574" i="4"/>
  <c r="Y574" i="4"/>
  <c r="X686" i="4"/>
  <c r="Y686" i="4" s="1"/>
  <c r="Y870" i="4"/>
  <c r="X870" i="4"/>
  <c r="AK871" i="4"/>
  <c r="AM564" i="4"/>
  <c r="AS564" i="4" s="1"/>
  <c r="AF990" i="4"/>
  <c r="AK847" i="4"/>
  <c r="AQ726" i="4"/>
  <c r="AW726" i="4" s="1"/>
  <c r="AE335" i="4"/>
  <c r="AQ335" i="4" s="1"/>
  <c r="AW335" i="4" s="1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AD678" i="4"/>
  <c r="AC678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V846" i="4"/>
  <c r="AW846" i="4"/>
  <c r="AI846" i="4"/>
  <c r="AD846" i="4"/>
  <c r="AP846" i="4" s="1"/>
  <c r="AU846" i="4"/>
  <c r="AG846" i="4"/>
  <c r="AT846" i="4"/>
  <c r="AE846" i="4"/>
  <c r="AQ846" i="4" s="1"/>
  <c r="AS846" i="4"/>
  <c r="AF846" i="4"/>
  <c r="AK846" i="4"/>
  <c r="AH846" i="4"/>
  <c r="Y672" i="4"/>
  <c r="AI672" i="4"/>
  <c r="AB672" i="4"/>
  <c r="AD672" i="4"/>
  <c r="AJ672" i="4"/>
  <c r="AG672" i="4"/>
  <c r="Z672" i="4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J678" i="4"/>
  <c r="AK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AQ767" i="4" s="1"/>
  <c r="AW767" i="4" s="1"/>
  <c r="X566" i="4"/>
  <c r="X824" i="4"/>
  <c r="AI343" i="4"/>
  <c r="AO343" i="4" s="1"/>
  <c r="AU343" i="4" s="1"/>
  <c r="AH317" i="4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Q178" i="4" s="1"/>
  <c r="AW178" i="4" s="1"/>
  <c r="AD178" i="4"/>
  <c r="AP178" i="4" s="1"/>
  <c r="AV178" i="4" s="1"/>
  <c r="AA178" i="4"/>
  <c r="AM178" i="4" s="1"/>
  <c r="AS178" i="4" s="1"/>
  <c r="AG178" i="4"/>
  <c r="Z178" i="4"/>
  <c r="AL178" i="4" s="1"/>
  <c r="AR178" i="4" s="1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M848" i="4"/>
  <c r="AM904" i="4"/>
  <c r="AO966" i="4"/>
  <c r="AL107" i="4"/>
  <c r="AR107" i="4" s="1"/>
  <c r="AL97" i="4"/>
  <c r="AR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743" i="4"/>
  <c r="AM743" i="4" s="1"/>
  <c r="AS743" i="4" s="1"/>
  <c r="AC743" i="4"/>
  <c r="AE743" i="4"/>
  <c r="AQ743" i="4" s="1"/>
  <c r="AW743" i="4" s="1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/>
  <c r="Z749" i="4"/>
  <c r="AK749" i="4"/>
  <c r="AF749" i="4"/>
  <c r="AG749" i="4"/>
  <c r="AD749" i="4"/>
  <c r="AC749" i="4"/>
  <c r="AE749" i="4"/>
  <c r="AA749" i="4"/>
  <c r="AM749" i="4" s="1"/>
  <c r="AW749" i="4"/>
  <c r="AS749" i="4"/>
  <c r="AI749" i="4"/>
  <c r="AH749" i="4"/>
  <c r="AB749" i="4"/>
  <c r="Y851" i="4"/>
  <c r="X851" i="4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L947" i="4" s="1"/>
  <c r="AV947" i="4"/>
  <c r="AU947" i="4"/>
  <c r="AE947" i="4"/>
  <c r="AQ947" i="4" s="1"/>
  <c r="AC947" i="4"/>
  <c r="AO947" i="4" s="1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N902" i="4" s="1"/>
  <c r="AC902" i="4"/>
  <c r="AO902" i="4" s="1"/>
  <c r="AT902" i="4"/>
  <c r="Z902" i="4"/>
  <c r="AL902" i="4" s="1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/>
  <c r="X673" i="4"/>
  <c r="Y673" i="4"/>
  <c r="AE30" i="4"/>
  <c r="AD30" i="4"/>
  <c r="AG30" i="4"/>
  <c r="AA30" i="4"/>
  <c r="AM30" i="4" s="1"/>
  <c r="AS30" i="4" s="1"/>
  <c r="AB30" i="4"/>
  <c r="AF30" i="4"/>
  <c r="Z30" i="4"/>
  <c r="AC30" i="4"/>
  <c r="AO30" i="4" s="1"/>
  <c r="AU30" i="4" s="1"/>
  <c r="AI30" i="4"/>
  <c r="AJ30" i="4"/>
  <c r="AK30" i="4"/>
  <c r="AH30" i="4"/>
  <c r="AI76" i="4"/>
  <c r="AC76" i="4"/>
  <c r="AO76" i="4" s="1"/>
  <c r="AE76" i="4"/>
  <c r="AF76" i="4"/>
  <c r="AB76" i="4"/>
  <c r="AK76" i="4"/>
  <c r="AG76" i="4"/>
  <c r="AH76" i="4"/>
  <c r="AA76" i="4"/>
  <c r="AM76" i="4" s="1"/>
  <c r="AS76" i="4" s="1"/>
  <c r="AU76" i="4"/>
  <c r="AJ76" i="4"/>
  <c r="Z76" i="4"/>
  <c r="AL76" i="4" s="1"/>
  <c r="AR76" i="4" s="1"/>
  <c r="AD76" i="4"/>
  <c r="AP76" i="4" s="1"/>
  <c r="AV76" i="4" s="1"/>
  <c r="AK924" i="4"/>
  <c r="AF924" i="4"/>
  <c r="AI924" i="4"/>
  <c r="AG924" i="4"/>
  <c r="AH924" i="4"/>
  <c r="AJ924" i="4"/>
  <c r="AT924" i="4"/>
  <c r="AC924" i="4"/>
  <c r="AO924" i="4" s="1"/>
  <c r="AA924" i="4"/>
  <c r="AM924" i="4" s="1"/>
  <c r="AD924" i="4"/>
  <c r="AP924" i="4" s="1"/>
  <c r="Z924" i="4"/>
  <c r="AL924" i="4" s="1"/>
  <c r="AS924" i="4"/>
  <c r="AB924" i="4"/>
  <c r="AN924" i="4" s="1"/>
  <c r="AW924" i="4"/>
  <c r="AE924" i="4"/>
  <c r="AQ924" i="4" s="1"/>
  <c r="AV924" i="4"/>
  <c r="AU924" i="4"/>
  <c r="AD839" i="4"/>
  <c r="AB839" i="4"/>
  <c r="AA839" i="4"/>
  <c r="AK839" i="4"/>
  <c r="AH839" i="4"/>
  <c r="AG839" i="4"/>
  <c r="AE839" i="4"/>
  <c r="AC839" i="4"/>
  <c r="AF839" i="4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O975" i="4" s="1"/>
  <c r="AT975" i="4"/>
  <c r="AA975" i="4"/>
  <c r="AM975" i="4" s="1"/>
  <c r="AK975" i="4"/>
  <c r="AU975" i="4"/>
  <c r="X712" i="4"/>
  <c r="Y712" i="4"/>
  <c r="Y619" i="4"/>
  <c r="AF619" i="4" s="1"/>
  <c r="AH619" i="4"/>
  <c r="AC619" i="4"/>
  <c r="AA619" i="4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L932" i="4" s="1"/>
  <c r="AJ932" i="4"/>
  <c r="Y866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M915" i="4" s="1"/>
  <c r="AK915" i="4"/>
  <c r="AI915" i="4"/>
  <c r="AE915" i="4"/>
  <c r="AQ915" i="4" s="1"/>
  <c r="AC915" i="4"/>
  <c r="AO915" i="4" s="1"/>
  <c r="AH915" i="4"/>
  <c r="AW915" i="4"/>
  <c r="AV915" i="4"/>
  <c r="Z915" i="4"/>
  <c r="AF915" i="4"/>
  <c r="AD915" i="4"/>
  <c r="AP915" i="4" s="1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/>
  <c r="X817" i="4"/>
  <c r="Y817" i="4"/>
  <c r="Y809" i="4"/>
  <c r="AF809" i="4" s="1"/>
  <c r="AJ809" i="4"/>
  <c r="AK809" i="4"/>
  <c r="AH587" i="4"/>
  <c r="AI587" i="4"/>
  <c r="AD587" i="4"/>
  <c r="AB587" i="4"/>
  <c r="AN587" i="4" s="1"/>
  <c r="AT587" i="4" s="1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O587" i="4" s="1"/>
  <c r="AU587" i="4" s="1"/>
  <c r="AP540" i="4"/>
  <c r="AV540" i="4" s="1"/>
  <c r="AN490" i="4"/>
  <c r="AT490" i="4" s="1"/>
  <c r="AL466" i="4"/>
  <c r="AR466" i="4" s="1"/>
  <c r="AA269" i="4"/>
  <c r="AB302" i="4"/>
  <c r="AQ276" i="4"/>
  <c r="AW276" i="4" s="1"/>
  <c r="AP191" i="4"/>
  <c r="AV191" i="4" s="1"/>
  <c r="AE471" i="4"/>
  <c r="AB471" i="4"/>
  <c r="AE394" i="4"/>
  <c r="AL587" i="4"/>
  <c r="AR587" i="4" s="1"/>
  <c r="AN708" i="4"/>
  <c r="AT708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P850" i="4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AM1001" i="4"/>
  <c r="AL1001" i="4"/>
  <c r="AQ808" i="4"/>
  <c r="AW808" i="4" s="1"/>
  <c r="AO808" i="4"/>
  <c r="AU808" i="4" s="1"/>
  <c r="AL783" i="4"/>
  <c r="AR783" i="4" s="1"/>
  <c r="AN743" i="4"/>
  <c r="AT743" i="4" s="1"/>
  <c r="AP646" i="4"/>
  <c r="AV646" i="4" s="1"/>
  <c r="AQ803" i="4"/>
  <c r="AW803" i="4" s="1"/>
  <c r="AP987" i="4"/>
  <c r="AO721" i="4"/>
  <c r="AU721" i="4" s="1"/>
  <c r="AM721" i="4"/>
  <c r="AS721" i="4" s="1"/>
  <c r="AE515" i="4"/>
  <c r="AA594" i="4"/>
  <c r="AM594" i="4" s="1"/>
  <c r="AS594" i="4" s="1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Y406" i="4"/>
  <c r="X406" i="4"/>
  <c r="Y926" i="4"/>
  <c r="X926" i="4"/>
  <c r="Y858" i="4"/>
  <c r="X858" i="4"/>
  <c r="AN616" i="4"/>
  <c r="AT616" i="4" s="1"/>
  <c r="AK772" i="4"/>
  <c r="AH772" i="4"/>
  <c r="AN772" i="4" s="1"/>
  <c r="AT772" i="4" s="1"/>
  <c r="Y868" i="4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AP683" i="4"/>
  <c r="AV683" i="4" s="1"/>
  <c r="X862" i="4"/>
  <c r="Y862" i="4"/>
  <c r="AE878" i="4"/>
  <c r="AB878" i="4"/>
  <c r="AU878" i="4"/>
  <c r="AG878" i="4"/>
  <c r="AF878" i="4"/>
  <c r="AA878" i="4"/>
  <c r="AM878" i="4" s="1"/>
  <c r="AS878" i="4"/>
  <c r="AK878" i="4"/>
  <c r="AH878" i="4"/>
  <c r="AD878" i="4"/>
  <c r="AW878" i="4"/>
  <c r="AC878" i="4"/>
  <c r="AV878" i="4"/>
  <c r="AT878" i="4"/>
  <c r="Z878" i="4"/>
  <c r="AL878" i="4" s="1"/>
  <c r="AJ878" i="4"/>
  <c r="AI878" i="4"/>
  <c r="AL839" i="4"/>
  <c r="AR839" i="4" s="1"/>
  <c r="AD894" i="4"/>
  <c r="AW894" i="4"/>
  <c r="AC894" i="4"/>
  <c r="AG894" i="4"/>
  <c r="AF894" i="4"/>
  <c r="AE894" i="4"/>
  <c r="AS894" i="4"/>
  <c r="AK894" i="4"/>
  <c r="AH894" i="4"/>
  <c r="AB894" i="4"/>
  <c r="AN894" i="4" s="1"/>
  <c r="AU894" i="4"/>
  <c r="AA894" i="4"/>
  <c r="AM894" i="4" s="1"/>
  <c r="AV894" i="4"/>
  <c r="AT894" i="4"/>
  <c r="Z894" i="4"/>
  <c r="AL894" i="4" s="1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/>
  <c r="Y964" i="4"/>
  <c r="X964" i="4"/>
  <c r="AF633" i="4"/>
  <c r="AC633" i="4"/>
  <c r="AE633" i="4"/>
  <c r="AA633" i="4"/>
  <c r="AI633" i="4"/>
  <c r="AH633" i="4"/>
  <c r="Z633" i="4"/>
  <c r="AL633" i="4" s="1"/>
  <c r="AD633" i="4"/>
  <c r="AB633" i="4"/>
  <c r="AR633" i="4"/>
  <c r="AJ633" i="4"/>
  <c r="AG633" i="4"/>
  <c r="AK633" i="4"/>
  <c r="AE772" i="4"/>
  <c r="AQ772" i="4" s="1"/>
  <c r="AW772" i="4" s="1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Q988" i="4" s="1"/>
  <c r="AT988" i="4"/>
  <c r="AB988" i="4"/>
  <c r="AN988" i="4" s="1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A860" i="4"/>
  <c r="AM860" i="4" s="1"/>
  <c r="AC860" i="4"/>
  <c r="AO860" i="4" s="1"/>
  <c r="AU860" i="4"/>
  <c r="AW860" i="4"/>
  <c r="AB860" i="4"/>
  <c r="AN860" i="4" s="1"/>
  <c r="AE860" i="4"/>
  <c r="AQ860" i="4" s="1"/>
  <c r="AS860" i="4"/>
  <c r="AD860" i="4"/>
  <c r="AP860" i="4" s="1"/>
  <c r="AT860" i="4"/>
  <c r="AV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Y864" i="4"/>
  <c r="X864" i="4"/>
  <c r="X745" i="4"/>
  <c r="Y745" i="4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L161" i="2" s="1"/>
  <c r="G160" i="4"/>
  <c r="F160" i="4"/>
  <c r="J160" i="4" s="1"/>
  <c r="M161" i="2" s="1"/>
  <c r="D160" i="4"/>
  <c r="H160" i="4" s="1"/>
  <c r="K161" i="2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K116" i="2" s="1"/>
  <c r="F115" i="4"/>
  <c r="J115" i="4" s="1"/>
  <c r="M116" i="2" s="1"/>
  <c r="E115" i="4"/>
  <c r="I115" i="4" s="1"/>
  <c r="L116" i="2" s="1"/>
  <c r="G115" i="4"/>
  <c r="G164" i="4"/>
  <c r="F164" i="4"/>
  <c r="J164" i="4" s="1"/>
  <c r="M165" i="2" s="1"/>
  <c r="E164" i="4"/>
  <c r="I164" i="4" s="1"/>
  <c r="L165" i="2" s="1"/>
  <c r="D164" i="4"/>
  <c r="H164" i="4" s="1"/>
  <c r="K165" i="2" s="1"/>
  <c r="G179" i="4"/>
  <c r="F179" i="4"/>
  <c r="J179" i="4" s="1"/>
  <c r="M180" i="2" s="1"/>
  <c r="D179" i="4"/>
  <c r="H179" i="4" s="1"/>
  <c r="K180" i="2" s="1"/>
  <c r="E179" i="4"/>
  <c r="I179" i="4" s="1"/>
  <c r="L180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E113" i="4"/>
  <c r="I113" i="4" s="1"/>
  <c r="L114" i="2" s="1"/>
  <c r="D113" i="4"/>
  <c r="H113" i="4" s="1"/>
  <c r="K114" i="2" s="1"/>
  <c r="F113" i="4"/>
  <c r="J113" i="4" s="1"/>
  <c r="M114" i="2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L137" i="2" s="1"/>
  <c r="F136" i="4"/>
  <c r="J136" i="4" s="1"/>
  <c r="M137" i="2" s="1"/>
  <c r="D136" i="4"/>
  <c r="H136" i="4" s="1"/>
  <c r="K137" i="2" s="1"/>
  <c r="G107" i="4"/>
  <c r="F107" i="4"/>
  <c r="J107" i="4" s="1"/>
  <c r="M108" i="2" s="1"/>
  <c r="E107" i="4"/>
  <c r="I107" i="4" s="1"/>
  <c r="L108" i="2" s="1"/>
  <c r="D107" i="4"/>
  <c r="H107" i="4" s="1"/>
  <c r="K108" i="2" s="1"/>
  <c r="E97" i="4"/>
  <c r="I97" i="4" s="1"/>
  <c r="L98" i="2" s="1"/>
  <c r="G97" i="4"/>
  <c r="F97" i="4"/>
  <c r="J97" i="4" s="1"/>
  <c r="M98" i="2" s="1"/>
  <c r="D97" i="4"/>
  <c r="H97" i="4" s="1"/>
  <c r="K9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M49" i="2" s="1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L171" i="2" s="1"/>
  <c r="D170" i="4"/>
  <c r="H170" i="4" s="1"/>
  <c r="K171" i="2" s="1"/>
  <c r="F170" i="4"/>
  <c r="J170" i="4" s="1"/>
  <c r="M171" i="2" s="1"/>
  <c r="D828" i="4"/>
  <c r="H828" i="4" s="1"/>
  <c r="E828" i="4"/>
  <c r="I828" i="4" s="1"/>
  <c r="F828" i="4"/>
  <c r="J828" i="4" s="1"/>
  <c r="G828" i="4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K181" i="2" s="1"/>
  <c r="F180" i="4"/>
  <c r="J180" i="4" s="1"/>
  <c r="M181" i="2" s="1"/>
  <c r="E180" i="4"/>
  <c r="I180" i="4" s="1"/>
  <c r="L181" i="2" s="1"/>
  <c r="F783" i="4"/>
  <c r="J783" i="4" s="1"/>
  <c r="E783" i="4"/>
  <c r="I783" i="4" s="1"/>
  <c r="D783" i="4"/>
  <c r="H783" i="4" s="1"/>
  <c r="G783" i="4"/>
  <c r="AO311" i="4"/>
  <c r="AU311" i="4" s="1"/>
  <c r="AD267" i="4"/>
  <c r="AH302" i="4"/>
  <c r="AN302" i="4" s="1"/>
  <c r="AT302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M152" i="2" s="1"/>
  <c r="G151" i="4"/>
  <c r="E151" i="4"/>
  <c r="I151" i="4" s="1"/>
  <c r="L152" i="2" s="1"/>
  <c r="D151" i="4"/>
  <c r="H151" i="4" s="1"/>
  <c r="K152" i="2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K164" i="2" s="1"/>
  <c r="E163" i="4"/>
  <c r="I163" i="4" s="1"/>
  <c r="L164" i="2" s="1"/>
  <c r="F163" i="4"/>
  <c r="J163" i="4" s="1"/>
  <c r="M164" i="2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F725" i="4"/>
  <c r="J725" i="4" s="1"/>
  <c r="E725" i="4"/>
  <c r="I725" i="4" s="1"/>
  <c r="G725" i="4"/>
  <c r="D725" i="4"/>
  <c r="H725" i="4" s="1"/>
  <c r="AO495" i="4"/>
  <c r="AU495" i="4" s="1"/>
  <c r="F147" i="4"/>
  <c r="J147" i="4" s="1"/>
  <c r="M148" i="2" s="1"/>
  <c r="G147" i="4"/>
  <c r="E147" i="4"/>
  <c r="I147" i="4" s="1"/>
  <c r="L148" i="2" s="1"/>
  <c r="D147" i="4"/>
  <c r="H147" i="4" s="1"/>
  <c r="K148" i="2" s="1"/>
  <c r="F123" i="4"/>
  <c r="J123" i="4" s="1"/>
  <c r="M124" i="2" s="1"/>
  <c r="G123" i="4"/>
  <c r="E123" i="4"/>
  <c r="I123" i="4" s="1"/>
  <c r="L124" i="2" s="1"/>
  <c r="D123" i="4"/>
  <c r="H123" i="4" s="1"/>
  <c r="K124" i="2" s="1"/>
  <c r="AH12" i="4"/>
  <c r="AF12" i="4"/>
  <c r="AG12" i="4"/>
  <c r="AK12" i="4"/>
  <c r="AJ12" i="4"/>
  <c r="AI12" i="4"/>
  <c r="AM828" i="4"/>
  <c r="AS828" i="4" s="1"/>
  <c r="X3" i="4"/>
  <c r="Y3" i="4"/>
  <c r="AL148" i="4"/>
  <c r="AR148" i="4" s="1"/>
  <c r="AQ148" i="4"/>
  <c r="AW148" i="4" s="1"/>
  <c r="AP958" i="4"/>
  <c r="AO917" i="4"/>
  <c r="AN917" i="4"/>
  <c r="AL850" i="4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AC715" i="4"/>
  <c r="AD715" i="4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AF715" i="4"/>
  <c r="AG715" i="4"/>
  <c r="AK715" i="4"/>
  <c r="D665" i="4"/>
  <c r="H665" i="4" s="1"/>
  <c r="F665" i="4"/>
  <c r="J665" i="4" s="1"/>
  <c r="G665" i="4"/>
  <c r="E665" i="4"/>
  <c r="I665" i="4" s="1"/>
  <c r="D657" i="4"/>
  <c r="H657" i="4" s="1"/>
  <c r="G657" i="4"/>
  <c r="F657" i="4"/>
  <c r="J657" i="4" s="1"/>
  <c r="E657" i="4"/>
  <c r="I657" i="4" s="1"/>
  <c r="AN623" i="4"/>
  <c r="AT623" i="4" s="1"/>
  <c r="AQ623" i="4"/>
  <c r="AW623" i="4" s="1"/>
  <c r="AM527" i="4"/>
  <c r="AS527" i="4" s="1"/>
  <c r="X81" i="4"/>
  <c r="X14" i="4"/>
  <c r="AQ11" i="4"/>
  <c r="AW11" i="4" s="1"/>
  <c r="D10" i="4"/>
  <c r="H10" i="4" s="1"/>
  <c r="K11" i="2" s="1"/>
  <c r="F10" i="4"/>
  <c r="J10" i="4" s="1"/>
  <c r="M11" i="2" s="1"/>
  <c r="G10" i="4"/>
  <c r="E10" i="4"/>
  <c r="I10" i="4" s="1"/>
  <c r="L11" i="2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O952" i="4"/>
  <c r="AN872" i="4"/>
  <c r="AL880" i="4"/>
  <c r="AM892" i="4"/>
  <c r="AL904" i="4"/>
  <c r="AM136" i="4"/>
  <c r="AS136" i="4" s="1"/>
  <c r="AQ966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L155" i="4" s="1"/>
  <c r="AR155" i="4" s="1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O775" i="4"/>
  <c r="AU775" i="4" s="1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B881" i="4"/>
  <c r="AA881" i="4"/>
  <c r="AC881" i="4"/>
  <c r="AD881" i="4"/>
  <c r="AS881" i="4"/>
  <c r="AT881" i="4"/>
  <c r="Z881" i="4"/>
  <c r="AE881" i="4"/>
  <c r="AU881" i="4"/>
  <c r="AV881" i="4"/>
  <c r="AW881" i="4"/>
  <c r="AG881" i="4"/>
  <c r="AK881" i="4"/>
  <c r="AI881" i="4"/>
  <c r="AH881" i="4"/>
  <c r="AF881" i="4"/>
  <c r="AJ881" i="4"/>
  <c r="AB849" i="4"/>
  <c r="AA849" i="4"/>
  <c r="AC849" i="4"/>
  <c r="AD849" i="4"/>
  <c r="AS849" i="4"/>
  <c r="AT849" i="4"/>
  <c r="Z849" i="4"/>
  <c r="AE849" i="4"/>
  <c r="AU849" i="4"/>
  <c r="AV849" i="4"/>
  <c r="AW849" i="4"/>
  <c r="AG849" i="4"/>
  <c r="AK849" i="4"/>
  <c r="AI849" i="4"/>
  <c r="AH849" i="4"/>
  <c r="AF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AQ810" i="4" s="1"/>
  <c r="AW810" i="4" s="1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Q176" i="4" s="1"/>
  <c r="AW176" i="4" s="1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Q624" i="4" s="1"/>
  <c r="AW624" i="4" s="1"/>
  <c r="AH88" i="4"/>
  <c r="AN88" i="4" s="1"/>
  <c r="AT88" i="4" s="1"/>
  <c r="E651" i="4"/>
  <c r="I651" i="4" s="1"/>
  <c r="D651" i="4"/>
  <c r="H651" i="4" s="1"/>
  <c r="F651" i="4"/>
  <c r="J651" i="4" s="1"/>
  <c r="G651" i="4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B923" i="4"/>
  <c r="AC923" i="4"/>
  <c r="AE923" i="4"/>
  <c r="AD923" i="4"/>
  <c r="AS923" i="4"/>
  <c r="AV923" i="4"/>
  <c r="Z923" i="4"/>
  <c r="AA923" i="4"/>
  <c r="AU923" i="4"/>
  <c r="AW923" i="4"/>
  <c r="AT923" i="4"/>
  <c r="AK923" i="4"/>
  <c r="AI923" i="4"/>
  <c r="AJ923" i="4"/>
  <c r="AF923" i="4"/>
  <c r="AH923" i="4"/>
  <c r="AG923" i="4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P791" i="4" s="1"/>
  <c r="AV791" i="4" s="1"/>
  <c r="AI791" i="4"/>
  <c r="AF791" i="4"/>
  <c r="X698" i="4"/>
  <c r="Y698" i="4"/>
  <c r="AB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M140" i="2" s="1"/>
  <c r="E139" i="4"/>
  <c r="I139" i="4" s="1"/>
  <c r="L140" i="2" s="1"/>
  <c r="G139" i="4"/>
  <c r="D139" i="4"/>
  <c r="H139" i="4" s="1"/>
  <c r="K140" i="2" s="1"/>
  <c r="AO770" i="4"/>
  <c r="AU770" i="4" s="1"/>
  <c r="AO180" i="4"/>
  <c r="AU180" i="4" s="1"/>
  <c r="Z12" i="4"/>
  <c r="AL12" i="4" s="1"/>
  <c r="AR12" i="4" s="1"/>
  <c r="AC12" i="4"/>
  <c r="AO12" i="4" s="1"/>
  <c r="AU12" i="4" s="1"/>
  <c r="AB12" i="4"/>
  <c r="AN12" i="4" s="1"/>
  <c r="AT12" i="4" s="1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AM431" i="4"/>
  <c r="AS431" i="4" s="1"/>
  <c r="F431" i="4"/>
  <c r="J431" i="4" s="1"/>
  <c r="E431" i="4"/>
  <c r="I431" i="4" s="1"/>
  <c r="G431" i="4"/>
  <c r="D431" i="4"/>
  <c r="H431" i="4" s="1"/>
  <c r="AQ1001" i="4"/>
  <c r="AP100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Z936" i="4"/>
  <c r="AB936" i="4"/>
  <c r="AE936" i="4"/>
  <c r="AV936" i="4"/>
  <c r="AU936" i="4"/>
  <c r="AS936" i="4"/>
  <c r="AW936" i="4"/>
  <c r="AA936" i="4"/>
  <c r="AC936" i="4"/>
  <c r="AD936" i="4"/>
  <c r="AT936" i="4"/>
  <c r="AK936" i="4"/>
  <c r="AJ936" i="4"/>
  <c r="AH936" i="4"/>
  <c r="AI936" i="4"/>
  <c r="AF936" i="4"/>
  <c r="AG936" i="4"/>
  <c r="AL743" i="4"/>
  <c r="AR743" i="4" s="1"/>
  <c r="AO803" i="4"/>
  <c r="AU803" i="4" s="1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N721" i="4"/>
  <c r="AT72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N592" i="4" s="1"/>
  <c r="AT592" i="4" s="1"/>
  <c r="AQ594" i="4"/>
  <c r="AW594" i="4" s="1"/>
  <c r="AE598" i="4"/>
  <c r="AD598" i="4"/>
  <c r="AB598" i="4"/>
  <c r="AN598" i="4" s="1"/>
  <c r="AT598" i="4" s="1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118" i="4"/>
  <c r="AR118" i="4" s="1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P784" i="4"/>
  <c r="AV784" i="4" s="1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E578" i="4"/>
  <c r="I578" i="4" s="1"/>
  <c r="F578" i="4"/>
  <c r="J578" i="4" s="1"/>
  <c r="D578" i="4"/>
  <c r="H578" i="4" s="1"/>
  <c r="G578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B889" i="4"/>
  <c r="AA889" i="4"/>
  <c r="AC889" i="4"/>
  <c r="Z889" i="4"/>
  <c r="AE889" i="4"/>
  <c r="AU889" i="4"/>
  <c r="AW889" i="4"/>
  <c r="AV889" i="4"/>
  <c r="AD889" i="4"/>
  <c r="AS889" i="4"/>
  <c r="AT889" i="4"/>
  <c r="AJ889" i="4"/>
  <c r="AK889" i="4"/>
  <c r="AF889" i="4"/>
  <c r="AI889" i="4"/>
  <c r="AG889" i="4"/>
  <c r="AH889" i="4"/>
  <c r="AJ807" i="4"/>
  <c r="AP807" i="4" s="1"/>
  <c r="AV807" i="4" s="1"/>
  <c r="AI807" i="4"/>
  <c r="AF807" i="4"/>
  <c r="AL654" i="4"/>
  <c r="AR654" i="4" s="1"/>
  <c r="AP654" i="4"/>
  <c r="AV654" i="4" s="1"/>
  <c r="F152" i="4"/>
  <c r="J152" i="4" s="1"/>
  <c r="M153" i="2" s="1"/>
  <c r="E152" i="4"/>
  <c r="I152" i="4" s="1"/>
  <c r="L153" i="2" s="1"/>
  <c r="G152" i="4"/>
  <c r="D152" i="4"/>
  <c r="H152" i="4" s="1"/>
  <c r="K153" i="2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AN97" i="4"/>
  <c r="AT97" i="4" s="1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E252" i="4"/>
  <c r="I252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P357" i="4"/>
  <c r="AV357" i="4" s="1"/>
  <c r="AB329" i="4"/>
  <c r="AB384" i="4"/>
  <c r="AG299" i="4"/>
  <c r="AK299" i="4"/>
  <c r="AD300" i="4"/>
  <c r="AP278" i="4"/>
  <c r="AV278" i="4" s="1"/>
  <c r="AN341" i="4"/>
  <c r="AT341" i="4" s="1"/>
  <c r="AP376" i="4"/>
  <c r="AV376" i="4" s="1"/>
  <c r="E378" i="4"/>
  <c r="I378" i="4" s="1"/>
  <c r="AP203" i="4"/>
  <c r="AV203" i="4" s="1"/>
  <c r="AM192" i="4"/>
  <c r="AS192" i="4" s="1"/>
  <c r="AL203" i="4"/>
  <c r="AR203" i="4" s="1"/>
  <c r="AL271" i="4"/>
  <c r="AR271" i="4" s="1"/>
  <c r="Y293" i="4"/>
  <c r="AH293" i="4" s="1"/>
  <c r="AL309" i="4"/>
  <c r="AR309" i="4" s="1"/>
  <c r="G253" i="4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M389" i="4" s="1"/>
  <c r="AS389" i="4" s="1"/>
  <c r="AQ357" i="4"/>
  <c r="AW357" i="4" s="1"/>
  <c r="AD329" i="4"/>
  <c r="AA389" i="4"/>
  <c r="AN251" i="4"/>
  <c r="AT251" i="4" s="1"/>
  <c r="AP252" i="4"/>
  <c r="AV252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N505" i="4"/>
  <c r="AT505" i="4" s="1"/>
  <c r="AP670" i="4"/>
  <c r="AV670" i="4" s="1"/>
  <c r="AO692" i="4"/>
  <c r="AU692" i="4" s="1"/>
  <c r="AQ708" i="4"/>
  <c r="AW708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AQ739" i="4"/>
  <c r="AW739" i="4" s="1"/>
  <c r="AL692" i="4"/>
  <c r="AR692" i="4" s="1"/>
  <c r="AP833" i="4"/>
  <c r="AV833" i="4" s="1"/>
  <c r="AO793" i="4"/>
  <c r="AU793" i="4" s="1"/>
  <c r="AL753" i="4"/>
  <c r="AR75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C855" i="4"/>
  <c r="AT855" i="4"/>
  <c r="AU855" i="4"/>
  <c r="AV855" i="4"/>
  <c r="AA855" i="4"/>
  <c r="AM855" i="4" s="1"/>
  <c r="AS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F178" i="4"/>
  <c r="J178" i="4" s="1"/>
  <c r="M179" i="2" s="1"/>
  <c r="G178" i="4"/>
  <c r="D178" i="4"/>
  <c r="H178" i="4" s="1"/>
  <c r="K179" i="2" s="1"/>
  <c r="E178" i="4"/>
  <c r="I178" i="4" s="1"/>
  <c r="L179" i="2" s="1"/>
  <c r="E120" i="4"/>
  <c r="I120" i="4" s="1"/>
  <c r="L121" i="2" s="1"/>
  <c r="G120" i="4"/>
  <c r="F120" i="4"/>
  <c r="J120" i="4" s="1"/>
  <c r="M121" i="2" s="1"/>
  <c r="D120" i="4"/>
  <c r="H120" i="4" s="1"/>
  <c r="K121" i="2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M457" i="4" s="1"/>
  <c r="AS457" i="4" s="1"/>
  <c r="AE457" i="4"/>
  <c r="AI457" i="4"/>
  <c r="AK457" i="4"/>
  <c r="AB865" i="4"/>
  <c r="AA865" i="4"/>
  <c r="AC865" i="4"/>
  <c r="AD865" i="4"/>
  <c r="AS865" i="4"/>
  <c r="AT865" i="4"/>
  <c r="Z865" i="4"/>
  <c r="AE865" i="4"/>
  <c r="AU865" i="4"/>
  <c r="AV865" i="4"/>
  <c r="AW865" i="4"/>
  <c r="AG865" i="4"/>
  <c r="AK865" i="4"/>
  <c r="AI865" i="4"/>
  <c r="AH865" i="4"/>
  <c r="AF865" i="4"/>
  <c r="AJ865" i="4"/>
  <c r="AB158" i="4"/>
  <c r="AN158" i="4" s="1"/>
  <c r="AE158" i="4"/>
  <c r="AD158" i="4"/>
  <c r="AA158" i="4"/>
  <c r="AC158" i="4"/>
  <c r="AO158" i="4" s="1"/>
  <c r="AU158" i="4" s="1"/>
  <c r="Z158" i="4"/>
  <c r="AL158" i="4" s="1"/>
  <c r="AR158" i="4" s="1"/>
  <c r="AT158" i="4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U859" i="4"/>
  <c r="AW859" i="4"/>
  <c r="AE859" i="4"/>
  <c r="AQ859" i="4" s="1"/>
  <c r="AC859" i="4"/>
  <c r="AO859" i="4" s="1"/>
  <c r="AS859" i="4"/>
  <c r="Z859" i="4"/>
  <c r="AB859" i="4"/>
  <c r="AT859" i="4"/>
  <c r="Z843" i="4"/>
  <c r="AL843" i="4" s="1"/>
  <c r="AE843" i="4"/>
  <c r="AC843" i="4"/>
  <c r="AO843" i="4" s="1"/>
  <c r="AB843" i="4"/>
  <c r="AW843" i="4"/>
  <c r="AU843" i="4"/>
  <c r="AD843" i="4"/>
  <c r="AA843" i="4"/>
  <c r="AM843" i="4" s="1"/>
  <c r="AV843" i="4"/>
  <c r="AS843" i="4"/>
  <c r="AT843" i="4"/>
  <c r="AD841" i="4"/>
  <c r="AB841" i="4"/>
  <c r="AC841" i="4"/>
  <c r="AO841" i="4" s="1"/>
  <c r="Z841" i="4"/>
  <c r="AE841" i="4"/>
  <c r="AQ841" i="4" s="1"/>
  <c r="AW841" i="4" s="1"/>
  <c r="AA841" i="4"/>
  <c r="AM841" i="4" s="1"/>
  <c r="AS841" i="4" s="1"/>
  <c r="AU841" i="4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M744" i="4" s="1"/>
  <c r="AS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M46" i="4" s="1"/>
  <c r="AE46" i="4"/>
  <c r="AB46" i="4"/>
  <c r="AN46" i="4" s="1"/>
  <c r="AC46" i="4"/>
  <c r="AD46" i="4"/>
  <c r="AP46" i="4" s="1"/>
  <c r="Z46" i="4"/>
  <c r="AT46" i="4"/>
  <c r="AS46" i="4"/>
  <c r="AV46" i="4"/>
  <c r="Y42" i="4"/>
  <c r="AD42" i="4" s="1"/>
  <c r="Y7" i="4"/>
  <c r="AC7" i="4" s="1"/>
  <c r="W2" i="4"/>
  <c r="AJ592" i="4"/>
  <c r="AI598" i="4"/>
  <c r="AJ598" i="4"/>
  <c r="AP598" i="4" s="1"/>
  <c r="AV598" i="4" s="1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L798" i="4" s="1"/>
  <c r="AR798" i="4" s="1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L172" i="2" s="1"/>
  <c r="D171" i="4"/>
  <c r="H171" i="4" s="1"/>
  <c r="K172" i="2" s="1"/>
  <c r="F171" i="4"/>
  <c r="J171" i="4" s="1"/>
  <c r="M172" i="2" s="1"/>
  <c r="G171" i="4"/>
  <c r="AH101" i="4"/>
  <c r="X93" i="4"/>
  <c r="Y93" i="4" s="1"/>
  <c r="Z85" i="4"/>
  <c r="AL85" i="4" s="1"/>
  <c r="AR85" i="4" s="1"/>
  <c r="AD85" i="4"/>
  <c r="AP85" i="4" s="1"/>
  <c r="AC85" i="4"/>
  <c r="AO85" i="4" s="1"/>
  <c r="AA85" i="4"/>
  <c r="AB85" i="4"/>
  <c r="AE85" i="4"/>
  <c r="AU85" i="4"/>
  <c r="AV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O791" i="4" s="1"/>
  <c r="AU791" i="4" s="1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K141" i="2" s="1"/>
  <c r="G140" i="4"/>
  <c r="F140" i="4"/>
  <c r="J140" i="4" s="1"/>
  <c r="M141" i="2" s="1"/>
  <c r="E140" i="4"/>
  <c r="I140" i="4" s="1"/>
  <c r="L141" i="2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N788" i="4" s="1"/>
  <c r="AT788" i="4" s="1"/>
  <c r="AA788" i="4"/>
  <c r="AM788" i="4" s="1"/>
  <c r="AS788" i="4" s="1"/>
  <c r="AC751" i="4"/>
  <c r="AO751" i="4" s="1"/>
  <c r="AU751" i="4" s="1"/>
  <c r="AE751" i="4"/>
  <c r="AQ751" i="4" s="1"/>
  <c r="AW751" i="4" s="1"/>
  <c r="Z751" i="4"/>
  <c r="AL751" i="4" s="1"/>
  <c r="AR751" i="4" s="1"/>
  <c r="AM664" i="4"/>
  <c r="AS664" i="4" s="1"/>
  <c r="AP656" i="4"/>
  <c r="AV656" i="4" s="1"/>
  <c r="AE37" i="4"/>
  <c r="AC37" i="4"/>
  <c r="AO37" i="4" s="1"/>
  <c r="AA37" i="4"/>
  <c r="AM37" i="4" s="1"/>
  <c r="AB37" i="4"/>
  <c r="Z37" i="4"/>
  <c r="AS37" i="4"/>
  <c r="AD37" i="4"/>
  <c r="AP37" i="4" s="1"/>
  <c r="AV37" i="4" s="1"/>
  <c r="AU37" i="4"/>
  <c r="AL733" i="4"/>
  <c r="AR733" i="4" s="1"/>
  <c r="AA183" i="4"/>
  <c r="AM183" i="4" s="1"/>
  <c r="AB183" i="4"/>
  <c r="AC183" i="4"/>
  <c r="Z183" i="4"/>
  <c r="AL183" i="4" s="1"/>
  <c r="AE183" i="4"/>
  <c r="AQ183" i="4" s="1"/>
  <c r="AW183" i="4" s="1"/>
  <c r="AR183" i="4"/>
  <c r="AS183" i="4"/>
  <c r="AD183" i="4"/>
  <c r="Z143" i="4"/>
  <c r="AL143" i="4" s="1"/>
  <c r="AE143" i="4"/>
  <c r="AD143" i="4"/>
  <c r="AC143" i="4"/>
  <c r="AO143" i="4" s="1"/>
  <c r="AU143" i="4" s="1"/>
  <c r="AB143" i="4"/>
  <c r="AN143" i="4" s="1"/>
  <c r="AT143" i="4" s="1"/>
  <c r="AA143" i="4"/>
  <c r="AR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Q850" i="4"/>
  <c r="AM850" i="4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G863" i="4"/>
  <c r="AH863" i="4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L67" i="4" s="1"/>
  <c r="AD67" i="4"/>
  <c r="AP67" i="4" s="1"/>
  <c r="AC67" i="4"/>
  <c r="AO67" i="4" s="1"/>
  <c r="AA67" i="4"/>
  <c r="AB67" i="4"/>
  <c r="AE67" i="4"/>
  <c r="AU67" i="4"/>
  <c r="AR67" i="4"/>
  <c r="AV67" i="4"/>
  <c r="Y62" i="4"/>
  <c r="AA62" i="4" s="1"/>
  <c r="Z49" i="4"/>
  <c r="AL49" i="4" s="1"/>
  <c r="AC49" i="4"/>
  <c r="AB49" i="4"/>
  <c r="AN49" i="4" s="1"/>
  <c r="AR49" i="4"/>
  <c r="AE49" i="4"/>
  <c r="AV49" i="4"/>
  <c r="AD49" i="4"/>
  <c r="AP49" i="4" s="1"/>
  <c r="AA49" i="4"/>
  <c r="AT49" i="4"/>
  <c r="AE32" i="4"/>
  <c r="AD32" i="4"/>
  <c r="AP32" i="4" s="1"/>
  <c r="AB32" i="4"/>
  <c r="AN32" i="4" s="1"/>
  <c r="AT32" i="4" s="1"/>
  <c r="AA32" i="4"/>
  <c r="AM32" i="4" s="1"/>
  <c r="AC32" i="4"/>
  <c r="AS32" i="4"/>
  <c r="Z32" i="4"/>
  <c r="AV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O715" i="4" s="1"/>
  <c r="AU715" i="4" s="1"/>
  <c r="AJ715" i="4"/>
  <c r="AP715" i="4" s="1"/>
  <c r="AV715" i="4" s="1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M952" i="4"/>
  <c r="AN952" i="4"/>
  <c r="AL848" i="4"/>
  <c r="AO872" i="4"/>
  <c r="AL872" i="4"/>
  <c r="AM872" i="4"/>
  <c r="AM880" i="4"/>
  <c r="AN880" i="4"/>
  <c r="AN892" i="4"/>
  <c r="AL892" i="4"/>
  <c r="AO904" i="4"/>
  <c r="AQ904" i="4"/>
  <c r="AO136" i="4"/>
  <c r="AU136" i="4" s="1"/>
  <c r="AP136" i="4"/>
  <c r="AV136" i="4" s="1"/>
  <c r="AP966" i="4"/>
  <c r="AM966" i="4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C156" i="4"/>
  <c r="AB156" i="4"/>
  <c r="AD156" i="4"/>
  <c r="AP156" i="4" s="1"/>
  <c r="AV156" i="4" s="1"/>
  <c r="AE156" i="4"/>
  <c r="AQ156" i="4" s="1"/>
  <c r="AW156" i="4" s="1"/>
  <c r="AR156" i="4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L807" i="4" s="1"/>
  <c r="AR807" i="4" s="1"/>
  <c r="AO790" i="4"/>
  <c r="AU790" i="4" s="1"/>
  <c r="AQ790" i="4"/>
  <c r="AW790" i="4" s="1"/>
  <c r="W157" i="4"/>
  <c r="AC52" i="4"/>
  <c r="AO52" i="4" s="1"/>
  <c r="Z52" i="4"/>
  <c r="AD52" i="4"/>
  <c r="AP52" i="4" s="1"/>
  <c r="AE52" i="4"/>
  <c r="AV52" i="4"/>
  <c r="AU52" i="4"/>
  <c r="AA52" i="4"/>
  <c r="AM52" i="4" s="1"/>
  <c r="AB52" i="4"/>
  <c r="AS52" i="4"/>
  <c r="AC127" i="4"/>
  <c r="AO127" i="4" s="1"/>
  <c r="AE127" i="4"/>
  <c r="AA127" i="4"/>
  <c r="AM127" i="4" s="1"/>
  <c r="AB127" i="4"/>
  <c r="Z127" i="4"/>
  <c r="AD127" i="4"/>
  <c r="AP127" i="4" s="1"/>
  <c r="AV127" i="4" s="1"/>
  <c r="AS127" i="4"/>
  <c r="AU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L756" i="4" s="1"/>
  <c r="AR756" i="4" s="1"/>
  <c r="AC756" i="4"/>
  <c r="AO756" i="4" s="1"/>
  <c r="AU756" i="4" s="1"/>
  <c r="AD756" i="4"/>
  <c r="AP756" i="4" s="1"/>
  <c r="AV756" i="4" s="1"/>
  <c r="AD166" i="4"/>
  <c r="AP166" i="4" s="1"/>
  <c r="AV166" i="4" s="1"/>
  <c r="AC166" i="4"/>
  <c r="AO166" i="4" s="1"/>
  <c r="AU166" i="4" s="1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P635" i="4" s="1"/>
  <c r="AV635" i="4" s="1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M775" i="4"/>
  <c r="AS775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P795" i="4" s="1"/>
  <c r="AV795" i="4" s="1"/>
  <c r="AA795" i="4"/>
  <c r="AM795" i="4" s="1"/>
  <c r="AS795" i="4" s="1"/>
  <c r="Z740" i="4"/>
  <c r="AL740" i="4" s="1"/>
  <c r="AR740" i="4" s="1"/>
  <c r="AA740" i="4"/>
  <c r="AM740" i="4" s="1"/>
  <c r="AD740" i="4"/>
  <c r="AP740" i="4" s="1"/>
  <c r="AS740" i="4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O176" i="4" s="1"/>
  <c r="AU176" i="4" s="1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C122" i="4"/>
  <c r="AO122" i="4" s="1"/>
  <c r="AU122" i="4" s="1"/>
  <c r="AB122" i="4"/>
  <c r="AN122" i="4" s="1"/>
  <c r="AE122" i="4"/>
  <c r="AQ122" i="4" s="1"/>
  <c r="AW122" i="4" s="1"/>
  <c r="AT122" i="4"/>
  <c r="AD122" i="4"/>
  <c r="AP122" i="4" s="1"/>
  <c r="AV122" i="4" s="1"/>
  <c r="AR122" i="4"/>
  <c r="AA122" i="4"/>
  <c r="AM122" i="4" s="1"/>
  <c r="AS122" i="4" s="1"/>
  <c r="AD114" i="4"/>
  <c r="AP114" i="4" s="1"/>
  <c r="AB114" i="4"/>
  <c r="AN114" i="4" s="1"/>
  <c r="AT114" i="4" s="1"/>
  <c r="AC114" i="4"/>
  <c r="AO114" i="4" s="1"/>
  <c r="AU114" i="4" s="1"/>
  <c r="AA114" i="4"/>
  <c r="AM114" i="4" s="1"/>
  <c r="AE114" i="4"/>
  <c r="AQ114" i="4" s="1"/>
  <c r="Z114" i="4"/>
  <c r="AL114" i="4" s="1"/>
  <c r="AR114" i="4" s="1"/>
  <c r="AW114" i="4"/>
  <c r="AS114" i="4"/>
  <c r="AV114" i="4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A55" i="4"/>
  <c r="AM55" i="4" s="1"/>
  <c r="AS55" i="4" s="1"/>
  <c r="AD55" i="4"/>
  <c r="AP55" i="4" s="1"/>
  <c r="AC55" i="4"/>
  <c r="AO55" i="4" s="1"/>
  <c r="AU55" i="4" s="1"/>
  <c r="Z55" i="4"/>
  <c r="AL55" i="4" s="1"/>
  <c r="AR55" i="4"/>
  <c r="AV55" i="4"/>
  <c r="AT55" i="4"/>
  <c r="AB55" i="4"/>
  <c r="AN55" i="4" s="1"/>
  <c r="AW55" i="4"/>
  <c r="AF46" i="4"/>
  <c r="AK46" i="4"/>
  <c r="AI46" i="4"/>
  <c r="AJ42" i="4"/>
  <c r="AH42" i="4"/>
  <c r="AG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P624" i="4" s="1"/>
  <c r="AV624" i="4" s="1"/>
  <c r="Z847" i="4"/>
  <c r="AL847" i="4" s="1"/>
  <c r="AD847" i="4"/>
  <c r="AP847" i="4" s="1"/>
  <c r="AE847" i="4"/>
  <c r="AQ847" i="4" s="1"/>
  <c r="AS847" i="4"/>
  <c r="AT847" i="4"/>
  <c r="AB847" i="4"/>
  <c r="AN847" i="4" s="1"/>
  <c r="AC847" i="4"/>
  <c r="AO847" i="4" s="1"/>
  <c r="AU847" i="4"/>
  <c r="AV847" i="4"/>
  <c r="AA847" i="4"/>
  <c r="AM847" i="4" s="1"/>
  <c r="AW847" i="4"/>
  <c r="AB149" i="4"/>
  <c r="AN149" i="4" s="1"/>
  <c r="AC149" i="4"/>
  <c r="AO149" i="4" s="1"/>
  <c r="AE149" i="4"/>
  <c r="AQ149" i="4" s="1"/>
  <c r="AW149" i="4" s="1"/>
  <c r="Z149" i="4"/>
  <c r="AL149" i="4" s="1"/>
  <c r="AA149" i="4"/>
  <c r="AM149" i="4" s="1"/>
  <c r="AU149" i="4"/>
  <c r="AD149" i="4"/>
  <c r="AP149" i="4" s="1"/>
  <c r="AV149" i="4" s="1"/>
  <c r="AR149" i="4"/>
  <c r="AT149" i="4"/>
  <c r="AS149" i="4"/>
  <c r="AP74" i="4"/>
  <c r="AV74" i="4" s="1"/>
  <c r="AL74" i="4"/>
  <c r="AR74" i="4" s="1"/>
  <c r="X28" i="4"/>
  <c r="Y28" i="4"/>
  <c r="AG118" i="4"/>
  <c r="AM118" i="4" s="1"/>
  <c r="AS118" i="4" s="1"/>
  <c r="Z25" i="4"/>
  <c r="AL25" i="4" s="1"/>
  <c r="AR25" i="4" s="1"/>
  <c r="AD25" i="4"/>
  <c r="AP25" i="4" s="1"/>
  <c r="AC25" i="4"/>
  <c r="AO25" i="4" s="1"/>
  <c r="AB25" i="4"/>
  <c r="AN25" i="4" s="1"/>
  <c r="AE25" i="4"/>
  <c r="AQ25" i="4" s="1"/>
  <c r="AW25" i="4" s="1"/>
  <c r="AA25" i="4"/>
  <c r="AM25" i="4" s="1"/>
  <c r="AS25" i="4"/>
  <c r="AV25" i="4"/>
  <c r="AT25" i="4"/>
  <c r="AU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Q651" i="4"/>
  <c r="AW651" i="4" s="1"/>
  <c r="AN651" i="4"/>
  <c r="AT651" i="4" s="1"/>
  <c r="AB611" i="4"/>
  <c r="AN611" i="4" s="1"/>
  <c r="AT611" i="4" s="1"/>
  <c r="Z611" i="4"/>
  <c r="AL611" i="4" s="1"/>
  <c r="AR611" i="4" s="1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/>
  <c r="AC70" i="4"/>
  <c r="AO70" i="4" s="1"/>
  <c r="Z70" i="4"/>
  <c r="AL70" i="4" s="1"/>
  <c r="AE70" i="4"/>
  <c r="AQ70" i="4" s="1"/>
  <c r="AB70" i="4"/>
  <c r="AN70" i="4" s="1"/>
  <c r="AA70" i="4"/>
  <c r="AM70" i="4" s="1"/>
  <c r="AT70" i="4"/>
  <c r="AU70" i="4"/>
  <c r="AS70" i="4"/>
  <c r="AW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H58" i="4"/>
  <c r="AI58" i="4"/>
  <c r="AF58" i="4"/>
  <c r="AG681" i="4"/>
  <c r="AF681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M751" i="4" s="1"/>
  <c r="AS751" i="4" s="1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N50" i="4" s="1"/>
  <c r="AT50" i="4" s="1"/>
  <c r="AD50" i="4"/>
  <c r="AP50" i="4" s="1"/>
  <c r="AV50" i="4" s="1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Q431" i="4"/>
  <c r="AW431" i="4" s="1"/>
  <c r="AO1001" i="4"/>
  <c r="AN100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D826" i="4"/>
  <c r="AP826" i="4" s="1"/>
  <c r="AV826" i="4" s="1"/>
  <c r="AW826" i="4"/>
  <c r="AB826" i="4"/>
  <c r="AN826" i="4" s="1"/>
  <c r="AT826" i="4" s="1"/>
  <c r="AC182" i="4"/>
  <c r="AO182" i="4" s="1"/>
  <c r="AU182" i="4" s="1"/>
  <c r="AB182" i="4"/>
  <c r="AN182" i="4" s="1"/>
  <c r="AD182" i="4"/>
  <c r="AP182" i="4" s="1"/>
  <c r="AV182" i="4" s="1"/>
  <c r="AT182" i="4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AP762" i="4" s="1"/>
  <c r="AV762" i="4" s="1"/>
  <c r="Z762" i="4"/>
  <c r="Y650" i="4"/>
  <c r="AA650" i="4" s="1"/>
  <c r="Z863" i="4"/>
  <c r="AL863" i="4" s="1"/>
  <c r="AD863" i="4"/>
  <c r="AP863" i="4" s="1"/>
  <c r="AE863" i="4"/>
  <c r="AQ863" i="4" s="1"/>
  <c r="AU863" i="4"/>
  <c r="AW863" i="4"/>
  <c r="AB863" i="4"/>
  <c r="AN863" i="4" s="1"/>
  <c r="AC863" i="4"/>
  <c r="AO863" i="4" s="1"/>
  <c r="AS863" i="4"/>
  <c r="AA863" i="4"/>
  <c r="AM863" i="4" s="1"/>
  <c r="AV863" i="4"/>
  <c r="AT863" i="4"/>
  <c r="AO743" i="4"/>
  <c r="AU743" i="4" s="1"/>
  <c r="AP743" i="4"/>
  <c r="AV743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O608" i="4" s="1"/>
  <c r="AU608" i="4" s="1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B142" i="4"/>
  <c r="AN142" i="4" s="1"/>
  <c r="AE142" i="4"/>
  <c r="AQ142" i="4" s="1"/>
  <c r="AW142" i="4" s="1"/>
  <c r="AR142" i="4"/>
  <c r="AD142" i="4"/>
  <c r="AP142" i="4" s="1"/>
  <c r="AU142" i="4"/>
  <c r="AA142" i="4"/>
  <c r="AM142" i="4" s="1"/>
  <c r="AS142" i="4" s="1"/>
  <c r="AT142" i="4"/>
  <c r="AV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P747" i="4" s="1"/>
  <c r="AV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L721" i="4"/>
  <c r="AR721" i="4" s="1"/>
  <c r="AQ721" i="4"/>
  <c r="AW721" i="4" s="1"/>
  <c r="AP721" i="4"/>
  <c r="AV721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P717" i="4" s="1"/>
  <c r="AV717" i="4" s="1"/>
  <c r="AC717" i="4"/>
  <c r="AO717" i="4" s="1"/>
  <c r="AU717" i="4" s="1"/>
  <c r="AC705" i="4"/>
  <c r="AO705" i="4" s="1"/>
  <c r="AD705" i="4"/>
  <c r="AP705" i="4" s="1"/>
  <c r="AV705" i="4" s="1"/>
  <c r="AE705" i="4"/>
  <c r="AQ705" i="4" s="1"/>
  <c r="AB705" i="4"/>
  <c r="AN705" i="4" s="1"/>
  <c r="Z705" i="4"/>
  <c r="AL705" i="4" s="1"/>
  <c r="AT705" i="4"/>
  <c r="AA705" i="4"/>
  <c r="AM705" i="4" s="1"/>
  <c r="AS705" i="4" s="1"/>
  <c r="AW705" i="4"/>
  <c r="AU705" i="4"/>
  <c r="AR705" i="4"/>
  <c r="AP651" i="4"/>
  <c r="AV651" i="4" s="1"/>
  <c r="AC588" i="4"/>
  <c r="AO588" i="4" s="1"/>
  <c r="AU588" i="4" s="1"/>
  <c r="AE588" i="4"/>
  <c r="AQ588" i="4" s="1"/>
  <c r="AW588" i="4" s="1"/>
  <c r="Z588" i="4"/>
  <c r="AL588" i="4" s="1"/>
  <c r="AR588" i="4" s="1"/>
  <c r="AD588" i="4"/>
  <c r="AP588" i="4" s="1"/>
  <c r="AV588" i="4" s="1"/>
  <c r="AA588" i="4"/>
  <c r="AM588" i="4" s="1"/>
  <c r="AS588" i="4" s="1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M592" i="4" s="1"/>
  <c r="AS592" i="4" s="1"/>
  <c r="AB594" i="4"/>
  <c r="AN594" i="4" s="1"/>
  <c r="AT594" i="4" s="1"/>
  <c r="Z594" i="4"/>
  <c r="AL594" i="4" s="1"/>
  <c r="AR594" i="4" s="1"/>
  <c r="AC598" i="4"/>
  <c r="AA598" i="4"/>
  <c r="AM598" i="4" s="1"/>
  <c r="AS598" i="4" s="1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Z104" i="4"/>
  <c r="AL104" i="4" s="1"/>
  <c r="AB104" i="4"/>
  <c r="AN104" i="4" s="1"/>
  <c r="AT104" i="4"/>
  <c r="AU104" i="4"/>
  <c r="AA104" i="4"/>
  <c r="AM104" i="4" s="1"/>
  <c r="AS104" i="4" s="1"/>
  <c r="AD104" i="4"/>
  <c r="AP104" i="4" s="1"/>
  <c r="AV104" i="4" s="1"/>
  <c r="AR104" i="4"/>
  <c r="AE104" i="4"/>
  <c r="AQ104" i="4" s="1"/>
  <c r="AW104" i="4" s="1"/>
  <c r="F144" i="4"/>
  <c r="J144" i="4" s="1"/>
  <c r="M145" i="2" s="1"/>
  <c r="E144" i="4"/>
  <c r="I144" i="4" s="1"/>
  <c r="L145" i="2" s="1"/>
  <c r="G144" i="4"/>
  <c r="D144" i="4"/>
  <c r="H144" i="4" s="1"/>
  <c r="K145" i="2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M571" i="4" s="1"/>
  <c r="AS571" i="4" s="1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M113" i="2" s="1"/>
  <c r="E112" i="4"/>
  <c r="I112" i="4" s="1"/>
  <c r="L113" i="2" s="1"/>
  <c r="D112" i="4"/>
  <c r="H112" i="4" s="1"/>
  <c r="K113" i="2" s="1"/>
  <c r="AN922" i="4"/>
  <c r="AO922" i="4"/>
  <c r="AM922" i="4"/>
  <c r="AC88" i="4"/>
  <c r="AO88" i="4" s="1"/>
  <c r="AU88" i="4" s="1"/>
  <c r="AE88" i="4"/>
  <c r="AQ88" i="4" s="1"/>
  <c r="AW88" i="4" s="1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N720" i="4" s="1"/>
  <c r="AT720" i="4" s="1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M706" i="4" s="1"/>
  <c r="AS706" i="4" s="1"/>
  <c r="AF706" i="4"/>
  <c r="AK706" i="4"/>
  <c r="AJ706" i="4"/>
  <c r="AI706" i="4"/>
  <c r="AH706" i="4"/>
  <c r="Y584" i="4"/>
  <c r="AE185" i="4"/>
  <c r="AQ185" i="4" s="1"/>
  <c r="AW185" i="4" s="1"/>
  <c r="AA185" i="4"/>
  <c r="AM185" i="4" s="1"/>
  <c r="AD185" i="4"/>
  <c r="AP185" i="4" s="1"/>
  <c r="AV185" i="4" s="1"/>
  <c r="AC185" i="4"/>
  <c r="AO185" i="4" s="1"/>
  <c r="AU185" i="4" s="1"/>
  <c r="Z185" i="4"/>
  <c r="AL185" i="4" s="1"/>
  <c r="AS185" i="4"/>
  <c r="AB185" i="4"/>
  <c r="AN185" i="4" s="1"/>
  <c r="AT185" i="4" s="1"/>
  <c r="AR185" i="4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D21" i="4"/>
  <c r="AP21" i="4" s="1"/>
  <c r="AC21" i="4"/>
  <c r="AO21" i="4" s="1"/>
  <c r="AA21" i="4"/>
  <c r="AM21" i="4" s="1"/>
  <c r="AU21" i="4"/>
  <c r="AV21" i="4"/>
  <c r="AR21" i="4"/>
  <c r="AB21" i="4"/>
  <c r="AN21" i="4" s="1"/>
  <c r="AE21" i="4"/>
  <c r="AQ21" i="4" s="1"/>
  <c r="AS21" i="4"/>
  <c r="AW21" i="4"/>
  <c r="AT21" i="4"/>
  <c r="AC17" i="4"/>
  <c r="AO17" i="4" s="1"/>
  <c r="AU17" i="4" s="1"/>
  <c r="AA13" i="4"/>
  <c r="AM13" i="4" s="1"/>
  <c r="AB13" i="4"/>
  <c r="AN13" i="4" s="1"/>
  <c r="Z13" i="4"/>
  <c r="AL13" i="4" s="1"/>
  <c r="AT13" i="4"/>
  <c r="AC13" i="4"/>
  <c r="AO13" i="4" s="1"/>
  <c r="AU13" i="4"/>
  <c r="AE13" i="4"/>
  <c r="AQ13" i="4" s="1"/>
  <c r="AD13" i="4"/>
  <c r="AP13" i="4" s="1"/>
  <c r="AV13" i="4" s="1"/>
  <c r="AW13" i="4"/>
  <c r="AR13" i="4"/>
  <c r="AS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O101" i="4" s="1"/>
  <c r="AU101" i="4" s="1"/>
  <c r="AE784" i="4"/>
  <c r="AQ784" i="4" s="1"/>
  <c r="AW784" i="4" s="1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Q97" i="4" s="1"/>
  <c r="AW97" i="4" s="1"/>
  <c r="AC97" i="4"/>
  <c r="AO97" i="4" s="1"/>
  <c r="AU97" i="4" s="1"/>
  <c r="AG73" i="4"/>
  <c r="AI73" i="4"/>
  <c r="AK73" i="4"/>
  <c r="AB35" i="4"/>
  <c r="AN35" i="4" s="1"/>
  <c r="AA35" i="4"/>
  <c r="AM35" i="4" s="1"/>
  <c r="AE35" i="4"/>
  <c r="AQ35" i="4" s="1"/>
  <c r="AW35" i="4" s="1"/>
  <c r="Z35" i="4"/>
  <c r="AL35" i="4" s="1"/>
  <c r="AC35" i="4"/>
  <c r="AO35" i="4" s="1"/>
  <c r="AU35" i="4" s="1"/>
  <c r="AR35" i="4"/>
  <c r="AD35" i="4"/>
  <c r="AP35" i="4" s="1"/>
  <c r="AV35" i="4" s="1"/>
  <c r="AT35" i="4"/>
  <c r="AS35" i="4"/>
  <c r="Y33" i="4"/>
  <c r="Z33" i="4" s="1"/>
  <c r="Z23" i="4"/>
  <c r="AL23" i="4" s="1"/>
  <c r="AD23" i="4"/>
  <c r="AP23" i="4" s="1"/>
  <c r="AC23" i="4"/>
  <c r="AO23" i="4" s="1"/>
  <c r="AB23" i="4"/>
  <c r="AN23" i="4" s="1"/>
  <c r="AT23" i="4" s="1"/>
  <c r="AE23" i="4"/>
  <c r="AQ23" i="4" s="1"/>
  <c r="AW23" i="4" s="1"/>
  <c r="AA23" i="4"/>
  <c r="AM23" i="4" s="1"/>
  <c r="AS23" i="4" s="1"/>
  <c r="AU23" i="4"/>
  <c r="AR23" i="4"/>
  <c r="AV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C43" i="4"/>
  <c r="AO43" i="4" s="1"/>
  <c r="Z43" i="4"/>
  <c r="AL43" i="4" s="1"/>
  <c r="AR43" i="4" s="1"/>
  <c r="AE43" i="4"/>
  <c r="AQ43" i="4" s="1"/>
  <c r="AW43" i="4" s="1"/>
  <c r="AS43" i="4"/>
  <c r="AU43" i="4"/>
  <c r="AD43" i="4"/>
  <c r="AP43" i="4" s="1"/>
  <c r="AV43" i="4" s="1"/>
  <c r="AB105" i="4"/>
  <c r="AN105" i="4" s="1"/>
  <c r="AC105" i="4"/>
  <c r="AO105" i="4" s="1"/>
  <c r="AU105" i="4" s="1"/>
  <c r="AE105" i="4"/>
  <c r="AQ105" i="4" s="1"/>
  <c r="AW105" i="4" s="1"/>
  <c r="AT105" i="4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F785" i="4"/>
  <c r="J785" i="4" s="1"/>
  <c r="E785" i="4"/>
  <c r="I785" i="4" s="1"/>
  <c r="D785" i="4"/>
  <c r="H785" i="4" s="1"/>
  <c r="G785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M785" i="4"/>
  <c r="AS785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D753" i="4"/>
  <c r="H753" i="4" s="1"/>
  <c r="F753" i="4"/>
  <c r="J753" i="4" s="1"/>
  <c r="E753" i="4"/>
  <c r="I753" i="4" s="1"/>
  <c r="G753" i="4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Q785" i="4"/>
  <c r="AW785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M708" i="4"/>
  <c r="AS708" i="4" s="1"/>
  <c r="AQ716" i="4"/>
  <c r="AW716" i="4" s="1"/>
  <c r="AM684" i="4"/>
  <c r="AS684" i="4" s="1"/>
  <c r="AO713" i="4"/>
  <c r="AU713" i="4" s="1"/>
  <c r="AM713" i="4"/>
  <c r="AS713" i="4" s="1"/>
  <c r="G626" i="4"/>
  <c r="E626" i="4"/>
  <c r="I626" i="4" s="1"/>
  <c r="F626" i="4"/>
  <c r="J626" i="4" s="1"/>
  <c r="D626" i="4"/>
  <c r="H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L708" i="4"/>
  <c r="AR70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N590" i="4" s="1"/>
  <c r="AT590" i="4" s="1"/>
  <c r="AA590" i="4"/>
  <c r="AM590" i="4" s="1"/>
  <c r="AS590" i="4" s="1"/>
  <c r="AC590" i="4"/>
  <c r="AO590" i="4" s="1"/>
  <c r="AU590" i="4" s="1"/>
  <c r="AE590" i="4"/>
  <c r="AO670" i="4"/>
  <c r="AU670" i="4" s="1"/>
  <c r="AM627" i="4"/>
  <c r="AS627" i="4" s="1"/>
  <c r="AP702" i="4"/>
  <c r="AV702" i="4" s="1"/>
  <c r="AO702" i="4"/>
  <c r="AU702" i="4" s="1"/>
  <c r="AQ590" i="4"/>
  <c r="AW590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AN718" i="4" s="1"/>
  <c r="AT718" i="4" s="1"/>
  <c r="Z718" i="4"/>
  <c r="AL718" i="4" s="1"/>
  <c r="AR718" i="4" s="1"/>
  <c r="Z637" i="4"/>
  <c r="AL637" i="4" s="1"/>
  <c r="AE637" i="4"/>
  <c r="AQ637" i="4" s="1"/>
  <c r="AW637" i="4" s="1"/>
  <c r="AB637" i="4"/>
  <c r="AN637" i="4" s="1"/>
  <c r="AT637" i="4" s="1"/>
  <c r="AC637" i="4"/>
  <c r="AR637" i="4"/>
  <c r="AA637" i="4"/>
  <c r="AM637" i="4" s="1"/>
  <c r="AS637" i="4" s="1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P609" i="4" s="1"/>
  <c r="AC609" i="4"/>
  <c r="AO609" i="4" s="1"/>
  <c r="AB609" i="4"/>
  <c r="AE609" i="4"/>
  <c r="AQ609" i="4" s="1"/>
  <c r="AA609" i="4"/>
  <c r="AM609" i="4" s="1"/>
  <c r="Z609" i="4"/>
  <c r="AS609" i="4"/>
  <c r="AW609" i="4"/>
  <c r="AV609" i="4"/>
  <c r="AU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P590" i="4"/>
  <c r="AV590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P645" i="4" s="1"/>
  <c r="AC645" i="4"/>
  <c r="AO645" i="4" s="1"/>
  <c r="AU645" i="4" s="1"/>
  <c r="Z645" i="4"/>
  <c r="AL645" i="4" s="1"/>
  <c r="AE645" i="4"/>
  <c r="AQ645" i="4" s="1"/>
  <c r="AB645" i="4"/>
  <c r="AN645" i="4" s="1"/>
  <c r="AR645" i="4"/>
  <c r="AA645" i="4"/>
  <c r="AM645" i="4" s="1"/>
  <c r="AS645" i="4" s="1"/>
  <c r="AT645" i="4"/>
  <c r="AV645" i="4"/>
  <c r="AW645" i="4"/>
  <c r="AP626" i="4"/>
  <c r="AV626" i="4" s="1"/>
  <c r="AQ707" i="4"/>
  <c r="AW707" i="4" s="1"/>
  <c r="AO708" i="4"/>
  <c r="AU708" i="4" s="1"/>
  <c r="AQ666" i="4"/>
  <c r="AW666" i="4" s="1"/>
  <c r="AN666" i="4"/>
  <c r="AT666" i="4" s="1"/>
  <c r="AO680" i="4"/>
  <c r="AU680" i="4" s="1"/>
  <c r="AI642" i="4"/>
  <c r="AG642" i="4"/>
  <c r="X693" i="4"/>
  <c r="Y693" i="4" s="1"/>
  <c r="AK718" i="4"/>
  <c r="Z729" i="4"/>
  <c r="AL729" i="4" s="1"/>
  <c r="AA729" i="4"/>
  <c r="AM729" i="4" s="1"/>
  <c r="AS729" i="4" s="1"/>
  <c r="AD729" i="4"/>
  <c r="AP729" i="4" s="1"/>
  <c r="AV729" i="4" s="1"/>
  <c r="AC729" i="4"/>
  <c r="AO729" i="4" s="1"/>
  <c r="AU729" i="4" s="1"/>
  <c r="AE729" i="4"/>
  <c r="AQ729" i="4" s="1"/>
  <c r="AB729" i="4"/>
  <c r="AN729" i="4" s="1"/>
  <c r="AT729" i="4" s="1"/>
  <c r="AR729" i="4"/>
  <c r="AW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F532" i="4"/>
  <c r="AJ532" i="4"/>
  <c r="AI532" i="4"/>
  <c r="AO532" i="4" s="1"/>
  <c r="AU532" i="4" s="1"/>
  <c r="AH530" i="4"/>
  <c r="AG530" i="4"/>
  <c r="AK530" i="4"/>
  <c r="AQ530" i="4" s="1"/>
  <c r="AW530" i="4" s="1"/>
  <c r="AJ530" i="4"/>
  <c r="AP530" i="4" s="1"/>
  <c r="AV530" i="4" s="1"/>
  <c r="AF530" i="4"/>
  <c r="AI530" i="4"/>
  <c r="AO530" i="4" s="1"/>
  <c r="AU530" i="4" s="1"/>
  <c r="AO556" i="4"/>
  <c r="AU556" i="4" s="1"/>
  <c r="AO559" i="4"/>
  <c r="AU559" i="4" s="1"/>
  <c r="AP505" i="4"/>
  <c r="AV505" i="4" s="1"/>
  <c r="AO575" i="4"/>
  <c r="AU575" i="4" s="1"/>
  <c r="D507" i="4"/>
  <c r="H507" i="4" s="1"/>
  <c r="E507" i="4"/>
  <c r="I507" i="4" s="1"/>
  <c r="F507" i="4"/>
  <c r="J507" i="4" s="1"/>
  <c r="G507" i="4"/>
  <c r="F567" i="4"/>
  <c r="J567" i="4" s="1"/>
  <c r="D567" i="4"/>
  <c r="H567" i="4" s="1"/>
  <c r="E567" i="4"/>
  <c r="I567" i="4" s="1"/>
  <c r="G567" i="4"/>
  <c r="AP532" i="4"/>
  <c r="AV532" i="4" s="1"/>
  <c r="AN532" i="4"/>
  <c r="AT532" i="4" s="1"/>
  <c r="AL532" i="4"/>
  <c r="AR532" i="4" s="1"/>
  <c r="AM530" i="4"/>
  <c r="AS530" i="4" s="1"/>
  <c r="AN530" i="4"/>
  <c r="AT530" i="4" s="1"/>
  <c r="AL530" i="4"/>
  <c r="AR530" i="4" s="1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F505" i="4"/>
  <c r="J505" i="4" s="1"/>
  <c r="E505" i="4"/>
  <c r="I505" i="4" s="1"/>
  <c r="D505" i="4"/>
  <c r="H505" i="4" s="1"/>
  <c r="G505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P550" i="4" s="1"/>
  <c r="AV550" i="4" s="1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M505" i="4"/>
  <c r="AS505" i="4" s="1"/>
  <c r="AO505" i="4"/>
  <c r="AU505" i="4" s="1"/>
  <c r="AP575" i="4"/>
  <c r="AV575" i="4" s="1"/>
  <c r="AM575" i="4"/>
  <c r="AS575" i="4" s="1"/>
  <c r="Y444" i="4"/>
  <c r="AJ444" i="4" s="1"/>
  <c r="D490" i="4"/>
  <c r="H490" i="4" s="1"/>
  <c r="G490" i="4"/>
  <c r="F490" i="4"/>
  <c r="J490" i="4" s="1"/>
  <c r="E490" i="4"/>
  <c r="I490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G483" i="4"/>
  <c r="D483" i="4"/>
  <c r="H483" i="4" s="1"/>
  <c r="F483" i="4"/>
  <c r="J483" i="4" s="1"/>
  <c r="E483" i="4"/>
  <c r="I483" i="4" s="1"/>
  <c r="AF459" i="4"/>
  <c r="AL387" i="4"/>
  <c r="AR387" i="4" s="1"/>
  <c r="AJ389" i="4"/>
  <c r="AD389" i="4"/>
  <c r="AP389" i="4" s="1"/>
  <c r="AV389" i="4" s="1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I492" i="4"/>
  <c r="AH492" i="4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O492" i="4"/>
  <c r="AU492" i="4" s="1"/>
  <c r="AL492" i="4"/>
  <c r="AR492" i="4" s="1"/>
  <c r="AQ471" i="4"/>
  <c r="AW471" i="4" s="1"/>
  <c r="AM471" i="4"/>
  <c r="AS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N499" i="4" s="1"/>
  <c r="AT499" i="4" s="1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N471" i="4" s="1"/>
  <c r="AT471" i="4" s="1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L394" i="4" s="1"/>
  <c r="AR394" i="4" s="1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Q428" i="4" s="1"/>
  <c r="AW428" i="4" s="1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Q492" i="4"/>
  <c r="AW492" i="4" s="1"/>
  <c r="AN492" i="4"/>
  <c r="AT492" i="4" s="1"/>
  <c r="AP394" i="4"/>
  <c r="AV394" i="4" s="1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O383" i="4" s="1"/>
  <c r="AU383" i="4" s="1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L302" i="4"/>
  <c r="AR302" i="4" s="1"/>
  <c r="AI198" i="4"/>
  <c r="AE198" i="4"/>
  <c r="AN203" i="4"/>
  <c r="AT203" i="4" s="1"/>
  <c r="Y283" i="4"/>
  <c r="AF283" i="4" s="1"/>
  <c r="Y295" i="4"/>
  <c r="AI295" i="4" s="1"/>
  <c r="D253" i="4"/>
  <c r="H253" i="4" s="1"/>
  <c r="AK267" i="4"/>
  <c r="Z198" i="4"/>
  <c r="AK198" i="4"/>
  <c r="AL284" i="4"/>
  <c r="AR284" i="4" s="1"/>
  <c r="AN187" i="4"/>
  <c r="AT187" i="4" s="1"/>
  <c r="AO271" i="4"/>
  <c r="AU271" i="4" s="1"/>
  <c r="AO315" i="4"/>
  <c r="AU315" i="4" s="1"/>
  <c r="AD293" i="4"/>
  <c r="E253" i="4"/>
  <c r="I253" i="4" s="1"/>
  <c r="AO251" i="4"/>
  <c r="AU251" i="4" s="1"/>
  <c r="AJ267" i="4"/>
  <c r="AI267" i="4"/>
  <c r="AE267" i="4"/>
  <c r="AC269" i="4"/>
  <c r="AJ302" i="4"/>
  <c r="AP302" i="4" s="1"/>
  <c r="AV302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F267" i="4"/>
  <c r="AH267" i="4"/>
  <c r="AP213" i="4"/>
  <c r="AV213" i="4" s="1"/>
  <c r="AK302" i="4"/>
  <c r="AG302" i="4"/>
  <c r="AM302" i="4" s="1"/>
  <c r="AS302" i="4" s="1"/>
  <c r="AE302" i="4"/>
  <c r="AC302" i="4"/>
  <c r="AO302" i="4" s="1"/>
  <c r="AU302" i="4" s="1"/>
  <c r="AI187" i="4"/>
  <c r="AO187" i="4" s="1"/>
  <c r="AU187" i="4" s="1"/>
  <c r="AO225" i="4"/>
  <c r="AU225" i="4" s="1"/>
  <c r="Y246" i="4"/>
  <c r="AA246" i="4" s="1"/>
  <c r="AC246" i="4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AE224" i="4"/>
  <c r="Y238" i="4"/>
  <c r="AA238" i="4" s="1"/>
  <c r="AJ224" i="4"/>
  <c r="AF224" i="4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C295" i="4"/>
  <c r="AQ267" i="4"/>
  <c r="AW267" i="4" s="1"/>
  <c r="AO267" i="4"/>
  <c r="AU267" i="4" s="1"/>
  <c r="AQ225" i="4"/>
  <c r="AW225" i="4" s="1"/>
  <c r="AD368" i="4"/>
  <c r="Z368" i="4"/>
  <c r="AB368" i="4"/>
  <c r="AC368" i="4"/>
  <c r="AA368" i="4"/>
  <c r="AE368" i="4"/>
  <c r="AJ368" i="4"/>
  <c r="AP368" i="4" s="1"/>
  <c r="AV368" i="4" s="1"/>
  <c r="AI368" i="4"/>
  <c r="AG368" i="4"/>
  <c r="AF368" i="4"/>
  <c r="AL368" i="4" s="1"/>
  <c r="AR368" i="4" s="1"/>
  <c r="AK368" i="4"/>
  <c r="AK307" i="4"/>
  <c r="AP329" i="4"/>
  <c r="AV329" i="4" s="1"/>
  <c r="AG329" i="4"/>
  <c r="Z267" i="4"/>
  <c r="AA267" i="4"/>
  <c r="AM267" i="4" s="1"/>
  <c r="AS267" i="4" s="1"/>
  <c r="AQ311" i="4"/>
  <c r="AW311" i="4" s="1"/>
  <c r="AJ211" i="4"/>
  <c r="AG269" i="4"/>
  <c r="AM269" i="4" s="1"/>
  <c r="AS269" i="4" s="1"/>
  <c r="AE269" i="4"/>
  <c r="AH269" i="4"/>
  <c r="AN269" i="4" s="1"/>
  <c r="AT269" i="4" s="1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E251" i="4"/>
  <c r="I251" i="4" s="1"/>
  <c r="F251" i="4"/>
  <c r="J251" i="4" s="1"/>
  <c r="D251" i="4"/>
  <c r="H251" i="4" s="1"/>
  <c r="G251" i="4"/>
  <c r="AN252" i="4"/>
  <c r="AT252" i="4" s="1"/>
  <c r="F365" i="4"/>
  <c r="J365" i="4" s="1"/>
  <c r="AC202" i="4"/>
  <c r="Y345" i="4"/>
  <c r="AG345" i="4" s="1"/>
  <c r="AC323" i="4"/>
  <c r="AE211" i="4"/>
  <c r="AA211" i="4"/>
  <c r="Z193" i="4"/>
  <c r="AQ271" i="4"/>
  <c r="AW271" i="4" s="1"/>
  <c r="AD291" i="4"/>
  <c r="AP291" i="4" s="1"/>
  <c r="AV291" i="4" s="1"/>
  <c r="AM315" i="4"/>
  <c r="AS315" i="4" s="1"/>
  <c r="AB293" i="4"/>
  <c r="AF268" i="4"/>
  <c r="Y229" i="4"/>
  <c r="AD229" i="4" s="1"/>
  <c r="AN316" i="4"/>
  <c r="AT316" i="4" s="1"/>
  <c r="AG211" i="4"/>
  <c r="F349" i="4"/>
  <c r="J349" i="4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F269" i="4"/>
  <c r="AD269" i="4"/>
  <c r="Z269" i="4"/>
  <c r="AM306" i="4"/>
  <c r="AS306" i="4" s="1"/>
  <c r="Z202" i="4"/>
  <c r="AI210" i="4"/>
  <c r="AH280" i="4"/>
  <c r="AP341" i="4"/>
  <c r="AV341" i="4" s="1"/>
  <c r="AD211" i="4"/>
  <c r="AM203" i="4"/>
  <c r="AS203" i="4" s="1"/>
  <c r="AI211" i="4"/>
  <c r="AO209" i="4"/>
  <c r="AU209" i="4" s="1"/>
  <c r="AC291" i="4"/>
  <c r="AC283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L267" i="4"/>
  <c r="AR267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P218" i="4" s="1"/>
  <c r="AV218" i="4" s="1"/>
  <c r="AE218" i="4"/>
  <c r="AA218" i="4"/>
  <c r="AK269" i="4"/>
  <c r="AQ269" i="4" s="1"/>
  <c r="AW269" i="4" s="1"/>
  <c r="AJ269" i="4"/>
  <c r="AQ314" i="4"/>
  <c r="AW314" i="4" s="1"/>
  <c r="AF280" i="4"/>
  <c r="AL341" i="4"/>
  <c r="AR341" i="4" s="1"/>
  <c r="AO213" i="4"/>
  <c r="AU213" i="4" s="1"/>
  <c r="AB211" i="4"/>
  <c r="AC211" i="4"/>
  <c r="AN192" i="4"/>
  <c r="AT192" i="4" s="1"/>
  <c r="AF313" i="4"/>
  <c r="AK208" i="4"/>
  <c r="AQ309" i="4"/>
  <c r="AW309" i="4" s="1"/>
  <c r="Y239" i="4"/>
  <c r="AI239" i="4" s="1"/>
  <c r="Y304" i="4"/>
  <c r="AH304" i="4" s="1"/>
  <c r="AA329" i="4"/>
  <c r="AM329" i="4" s="1"/>
  <c r="AS329" i="4" s="1"/>
  <c r="AK329" i="4"/>
  <c r="AP267" i="4"/>
  <c r="AV267" i="4" s="1"/>
  <c r="Y312" i="4"/>
  <c r="AE312" i="4" s="1"/>
  <c r="AC329" i="4"/>
  <c r="AO329" i="4" s="1"/>
  <c r="AU329" i="4" s="1"/>
  <c r="Y288" i="4"/>
  <c r="AF288" i="4" s="1"/>
  <c r="AH329" i="4"/>
  <c r="AN329" i="4" s="1"/>
  <c r="AT329" i="4" s="1"/>
  <c r="Y275" i="4"/>
  <c r="AF275" i="4" s="1"/>
  <c r="AO269" i="4"/>
  <c r="AU269" i="4" s="1"/>
  <c r="AL436" i="4"/>
  <c r="AR436" i="4" s="1"/>
  <c r="F436" i="4" s="1"/>
  <c r="J436" i="4" s="1"/>
  <c r="AO292" i="4"/>
  <c r="AU292" i="4" s="1"/>
  <c r="AP292" i="4"/>
  <c r="AV292" i="4" s="1"/>
  <c r="AH299" i="4"/>
  <c r="AJ299" i="4"/>
  <c r="AQ198" i="4"/>
  <c r="AW198" i="4" s="1"/>
  <c r="AG280" i="4"/>
  <c r="Z300" i="4"/>
  <c r="AC300" i="4"/>
  <c r="AD299" i="4"/>
  <c r="AQ284" i="4"/>
  <c r="AW284" i="4" s="1"/>
  <c r="AC193" i="4"/>
  <c r="AB291" i="4"/>
  <c r="AB283" i="4"/>
  <c r="AL268" i="4"/>
  <c r="AR268" i="4" s="1"/>
  <c r="AJ208" i="4"/>
  <c r="AA295" i="4"/>
  <c r="AN473" i="4"/>
  <c r="AT473" i="4" s="1"/>
  <c r="AI403" i="4"/>
  <c r="AO403" i="4" s="1"/>
  <c r="AU403" i="4" s="1"/>
  <c r="Z307" i="4"/>
  <c r="AD307" i="4"/>
  <c r="AC307" i="4"/>
  <c r="AE307" i="4"/>
  <c r="AQ307" i="4" s="1"/>
  <c r="AW307" i="4" s="1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F210" i="4"/>
  <c r="AE299" i="4"/>
  <c r="AL213" i="4"/>
  <c r="AR213" i="4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E283" i="4"/>
  <c r="AA283" i="4"/>
  <c r="AC293" i="4"/>
  <c r="AD268" i="4"/>
  <c r="AG208" i="4"/>
  <c r="AM208" i="4" s="1"/>
  <c r="AS208" i="4" s="1"/>
  <c r="AI208" i="4"/>
  <c r="AD295" i="4"/>
  <c r="Z295" i="4"/>
  <c r="AP271" i="4"/>
  <c r="AV271" i="4" s="1"/>
  <c r="AI415" i="4"/>
  <c r="AE239" i="4"/>
  <c r="Y391" i="4"/>
  <c r="AB391" i="4" s="1"/>
  <c r="Y232" i="4"/>
  <c r="AD232" i="4" s="1"/>
  <c r="AH239" i="4"/>
  <c r="AA227" i="4"/>
  <c r="X305" i="4"/>
  <c r="Y305" i="4" s="1"/>
  <c r="AH389" i="4"/>
  <c r="AN389" i="4" s="1"/>
  <c r="AT389" i="4" s="1"/>
  <c r="AE389" i="4"/>
  <c r="AQ389" i="4" s="1"/>
  <c r="AW389" i="4" s="1"/>
  <c r="AC389" i="4"/>
  <c r="AO389" i="4" s="1"/>
  <c r="AU389" i="4" s="1"/>
  <c r="AL421" i="4"/>
  <c r="AR421" i="4" s="1"/>
  <c r="AP321" i="4"/>
  <c r="AV321" i="4" s="1"/>
  <c r="AD283" i="4"/>
  <c r="Z283" i="4"/>
  <c r="AP387" i="4"/>
  <c r="AV387" i="4" s="1"/>
  <c r="AJ239" i="4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B295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30" i="4"/>
  <c r="H430" i="4" s="1"/>
  <c r="F430" i="4"/>
  <c r="J430" i="4" s="1"/>
  <c r="E430" i="4"/>
  <c r="I430" i="4" s="1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D460" i="4"/>
  <c r="H460" i="4" s="1"/>
  <c r="G460" i="4"/>
  <c r="E460" i="4"/>
  <c r="I460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36" i="4"/>
  <c r="I436" i="4" s="1"/>
  <c r="G436" i="4"/>
  <c r="E414" i="4"/>
  <c r="I414" i="4" s="1"/>
  <c r="G414" i="4"/>
  <c r="D414" i="4"/>
  <c r="H414" i="4" s="1"/>
  <c r="F414" i="4"/>
  <c r="J414" i="4" s="1"/>
  <c r="D386" i="4"/>
  <c r="H386" i="4" s="1"/>
  <c r="G386" i="4"/>
  <c r="F386" i="4"/>
  <c r="J386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G472" i="4"/>
  <c r="AH472" i="4"/>
  <c r="AN472" i="4" s="1"/>
  <c r="AT472" i="4" s="1"/>
  <c r="AJ472" i="4"/>
  <c r="AP472" i="4" s="1"/>
  <c r="AV472" i="4" s="1"/>
  <c r="AI472" i="4"/>
  <c r="AQ473" i="4"/>
  <c r="AW473" i="4" s="1"/>
  <c r="G455" i="4"/>
  <c r="D455" i="4"/>
  <c r="H455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N380" i="4" s="1"/>
  <c r="AT380" i="4" s="1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J390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AC390" i="4"/>
  <c r="AE390" i="4"/>
  <c r="AD390" i="4"/>
  <c r="AP390" i="4" s="1"/>
  <c r="AV390" i="4" s="1"/>
  <c r="AA390" i="4"/>
  <c r="Z390" i="4"/>
  <c r="AB390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L480" i="4" s="1"/>
  <c r="AR480" i="4" s="1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O420" i="4" s="1"/>
  <c r="AU420" i="4" s="1"/>
  <c r="AE401" i="4"/>
  <c r="AQ401" i="4" s="1"/>
  <c r="AW401" i="4" s="1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H390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L442" i="4" s="1"/>
  <c r="AR442" i="4" s="1"/>
  <c r="AG442" i="4"/>
  <c r="AM442" i="4" s="1"/>
  <c r="AS442" i="4" s="1"/>
  <c r="AH442" i="4"/>
  <c r="AN442" i="4" s="1"/>
  <c r="AT442" i="4" s="1"/>
  <c r="AI442" i="4"/>
  <c r="AO442" i="4" s="1"/>
  <c r="AU442" i="4" s="1"/>
  <c r="AJ442" i="4"/>
  <c r="AP442" i="4" s="1"/>
  <c r="AV442" i="4" s="1"/>
  <c r="AK442" i="4"/>
  <c r="AQ442" i="4" s="1"/>
  <c r="AW442" i="4" s="1"/>
  <c r="AI461" i="4"/>
  <c r="Z461" i="4"/>
  <c r="AL461" i="4" s="1"/>
  <c r="AR461" i="4" s="1"/>
  <c r="AB461" i="4"/>
  <c r="AN461" i="4" s="1"/>
  <c r="AT461" i="4" s="1"/>
  <c r="AA461" i="4"/>
  <c r="AC461" i="4"/>
  <c r="AO461" i="4" s="1"/>
  <c r="AU461" i="4" s="1"/>
  <c r="AD461" i="4"/>
  <c r="AP461" i="4" s="1"/>
  <c r="AV461" i="4" s="1"/>
  <c r="AE461" i="4"/>
  <c r="AQ461" i="4" s="1"/>
  <c r="AW461" i="4" s="1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P407" i="4" s="1"/>
  <c r="AV407" i="4" s="1"/>
  <c r="AA407" i="4"/>
  <c r="AM407" i="4" s="1"/>
  <c r="AS407" i="4" s="1"/>
  <c r="AB407" i="4"/>
  <c r="AN407" i="4" s="1"/>
  <c r="AT407" i="4" s="1"/>
  <c r="AE407" i="4"/>
  <c r="AQ407" i="4" s="1"/>
  <c r="AW407" i="4" s="1"/>
  <c r="Z407" i="4"/>
  <c r="D447" i="4"/>
  <c r="H447" i="4" s="1"/>
  <c r="F447" i="4"/>
  <c r="J447" i="4" s="1"/>
  <c r="E447" i="4"/>
  <c r="I447" i="4" s="1"/>
  <c r="G447" i="4"/>
  <c r="Z459" i="4"/>
  <c r="AL459" i="4" s="1"/>
  <c r="AR459" i="4" s="1"/>
  <c r="AB459" i="4"/>
  <c r="AD459" i="4"/>
  <c r="AA459" i="4"/>
  <c r="AC459" i="4"/>
  <c r="AO459" i="4" s="1"/>
  <c r="AU459" i="4" s="1"/>
  <c r="AE459" i="4"/>
  <c r="AQ387" i="4"/>
  <c r="AW387" i="4" s="1"/>
  <c r="AN387" i="4"/>
  <c r="AT387" i="4" s="1"/>
  <c r="AJ420" i="4"/>
  <c r="AP420" i="4" s="1"/>
  <c r="AV420" i="4" s="1"/>
  <c r="AG420" i="4"/>
  <c r="Z420" i="4"/>
  <c r="AL420" i="4" s="1"/>
  <c r="AR420" i="4" s="1"/>
  <c r="AA420" i="4"/>
  <c r="AD401" i="4"/>
  <c r="AP401" i="4" s="1"/>
  <c r="AV401" i="4" s="1"/>
  <c r="AG396" i="4"/>
  <c r="AF390" i="4"/>
  <c r="AH459" i="4"/>
  <c r="AJ459" i="4"/>
  <c r="AQ451" i="4"/>
  <c r="AW451" i="4" s="1"/>
  <c r="AH415" i="4"/>
  <c r="AN415" i="4" s="1"/>
  <c r="AT415" i="4" s="1"/>
  <c r="AF438" i="4"/>
  <c r="AK474" i="4"/>
  <c r="AM472" i="4"/>
  <c r="AS472" i="4" s="1"/>
  <c r="AO472" i="4"/>
  <c r="AU472" i="4" s="1"/>
  <c r="AQ472" i="4"/>
  <c r="AW472" i="4" s="1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E443" i="4"/>
  <c r="I443" i="4" s="1"/>
  <c r="G443" i="4"/>
  <c r="F443" i="4"/>
  <c r="J443" i="4" s="1"/>
  <c r="D443" i="4"/>
  <c r="H443" i="4" s="1"/>
  <c r="AO415" i="4"/>
  <c r="AU415" i="4" s="1"/>
  <c r="AQ403" i="4"/>
  <c r="AW403" i="4" s="1"/>
  <c r="AK420" i="4"/>
  <c r="AA401" i="4"/>
  <c r="AM401" i="4" s="1"/>
  <c r="AS401" i="4" s="1"/>
  <c r="AM443" i="4"/>
  <c r="AS443" i="4" s="1"/>
  <c r="AJ396" i="4"/>
  <c r="AK390" i="4"/>
  <c r="AG390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E309" i="4"/>
  <c r="I309" i="4" s="1"/>
  <c r="G309" i="4"/>
  <c r="F309" i="4"/>
  <c r="J309" i="4" s="1"/>
  <c r="D309" i="4"/>
  <c r="H309" i="4" s="1"/>
  <c r="AH297" i="4"/>
  <c r="AJ297" i="4"/>
  <c r="AK297" i="4"/>
  <c r="AG297" i="4"/>
  <c r="AI297" i="4"/>
  <c r="AF297" i="4"/>
  <c r="G268" i="4"/>
  <c r="D268" i="4"/>
  <c r="H268" i="4" s="1"/>
  <c r="F268" i="4"/>
  <c r="J268" i="4" s="1"/>
  <c r="E268" i="4"/>
  <c r="I268" i="4" s="1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N268" i="4" s="1"/>
  <c r="AT268" i="4" s="1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F233" i="4"/>
  <c r="AG233" i="4"/>
  <c r="AI293" i="4"/>
  <c r="AF293" i="4"/>
  <c r="AL293" i="4" s="1"/>
  <c r="AR293" i="4" s="1"/>
  <c r="AK281" i="4"/>
  <c r="AF285" i="4"/>
  <c r="AG291" i="4"/>
  <c r="AK291" i="4"/>
  <c r="AH295" i="4"/>
  <c r="AN309" i="4"/>
  <c r="AT309" i="4" s="1"/>
  <c r="X287" i="4"/>
  <c r="AG283" i="4"/>
  <c r="AM323" i="4"/>
  <c r="AS323" i="4" s="1"/>
  <c r="AN323" i="4"/>
  <c r="AT323" i="4" s="1"/>
  <c r="Z281" i="4"/>
  <c r="AE281" i="4"/>
  <c r="AA281" i="4"/>
  <c r="AA265" i="4"/>
  <c r="AE265" i="4"/>
  <c r="AC265" i="4"/>
  <c r="AH231" i="4"/>
  <c r="AK231" i="4"/>
  <c r="AJ231" i="4"/>
  <c r="AG231" i="4"/>
  <c r="AF231" i="4"/>
  <c r="AL231" i="4" s="1"/>
  <c r="AR231" i="4" s="1"/>
  <c r="AI231" i="4"/>
  <c r="AO231" i="4" s="1"/>
  <c r="AU231" i="4" s="1"/>
  <c r="AK313" i="4"/>
  <c r="AK233" i="4"/>
  <c r="AQ316" i="4"/>
  <c r="AW316" i="4" s="1"/>
  <c r="AG293" i="4"/>
  <c r="AK229" i="4"/>
  <c r="AH281" i="4"/>
  <c r="AI291" i="4"/>
  <c r="AO291" i="4" s="1"/>
  <c r="AU291" i="4" s="1"/>
  <c r="Y361" i="4"/>
  <c r="AA361" i="4" s="1"/>
  <c r="AF295" i="4"/>
  <c r="AL295" i="4" s="1"/>
  <c r="AR295" i="4" s="1"/>
  <c r="AJ283" i="4"/>
  <c r="D247" i="4"/>
  <c r="H247" i="4" s="1"/>
  <c r="F247" i="4"/>
  <c r="J247" i="4" s="1"/>
  <c r="E247" i="4"/>
  <c r="I247" i="4" s="1"/>
  <c r="G247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L313" i="4" s="1"/>
  <c r="AR313" i="4" s="1"/>
  <c r="AB313" i="4"/>
  <c r="AE313" i="4"/>
  <c r="AC313" i="4"/>
  <c r="AA313" i="4"/>
  <c r="AD313" i="4"/>
  <c r="AP313" i="4" s="1"/>
  <c r="AV313" i="4" s="1"/>
  <c r="AB233" i="4"/>
  <c r="AC233" i="4"/>
  <c r="AE233" i="4"/>
  <c r="AA233" i="4"/>
  <c r="AM233" i="4" s="1"/>
  <c r="AS233" i="4" s="1"/>
  <c r="Z233" i="4"/>
  <c r="AL233" i="4" s="1"/>
  <c r="AR233" i="4" s="1"/>
  <c r="AD233" i="4"/>
  <c r="AO293" i="4"/>
  <c r="AU293" i="4" s="1"/>
  <c r="AI268" i="4"/>
  <c r="AG268" i="4"/>
  <c r="AE268" i="4"/>
  <c r="AQ268" i="4" s="1"/>
  <c r="AW268" i="4" s="1"/>
  <c r="AA229" i="4"/>
  <c r="AC208" i="4"/>
  <c r="AE208" i="4"/>
  <c r="AQ208" i="4" s="1"/>
  <c r="AW208" i="4" s="1"/>
  <c r="AB285" i="4"/>
  <c r="Y277" i="4"/>
  <c r="AF277" i="4" s="1"/>
  <c r="AH313" i="4"/>
  <c r="AG313" i="4"/>
  <c r="AO295" i="4"/>
  <c r="AU295" i="4" s="1"/>
  <c r="AE295" i="4"/>
  <c r="AH233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AI281" i="4"/>
  <c r="X289" i="4"/>
  <c r="Y289" i="4" s="1"/>
  <c r="AH291" i="4"/>
  <c r="AN291" i="4" s="1"/>
  <c r="AT291" i="4" s="1"/>
  <c r="AG295" i="4"/>
  <c r="AM295" i="4" s="1"/>
  <c r="AS295" i="4" s="1"/>
  <c r="AK295" i="4"/>
  <c r="X243" i="4"/>
  <c r="AK283" i="4"/>
  <c r="AQ283" i="4" s="1"/>
  <c r="AW283" i="4" s="1"/>
  <c r="AH283" i="4"/>
  <c r="AN283" i="4" s="1"/>
  <c r="AT283" i="4" s="1"/>
  <c r="AC297" i="4"/>
  <c r="AO297" i="4" s="1"/>
  <c r="AU297" i="4" s="1"/>
  <c r="AA297" i="4"/>
  <c r="AD297" i="4"/>
  <c r="AP297" i="4" s="1"/>
  <c r="AV297" i="4" s="1"/>
  <c r="Z297" i="4"/>
  <c r="AB297" i="4"/>
  <c r="AN297" i="4" s="1"/>
  <c r="AT297" i="4" s="1"/>
  <c r="AE297" i="4"/>
  <c r="AQ297" i="4" s="1"/>
  <c r="AW297" i="4" s="1"/>
  <c r="AL318" i="4"/>
  <c r="AR318" i="4" s="1"/>
  <c r="D318" i="4" s="1"/>
  <c r="H318" i="4" s="1"/>
  <c r="D308" i="4"/>
  <c r="H308" i="4" s="1"/>
  <c r="G308" i="4"/>
  <c r="E308" i="4"/>
  <c r="I308" i="4" s="1"/>
  <c r="F308" i="4"/>
  <c r="J308" i="4" s="1"/>
  <c r="D333" i="4"/>
  <c r="H333" i="4" s="1"/>
  <c r="G333" i="4"/>
  <c r="F333" i="4"/>
  <c r="J333" i="4" s="1"/>
  <c r="E333" i="4"/>
  <c r="I333" i="4" s="1"/>
  <c r="E271" i="4"/>
  <c r="I271" i="4" s="1"/>
  <c r="G271" i="4"/>
  <c r="D271" i="4"/>
  <c r="H271" i="4" s="1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P283" i="4"/>
  <c r="AV283" i="4" s="1"/>
  <c r="AL283" i="4"/>
  <c r="AR283" i="4" s="1"/>
  <c r="D315" i="4"/>
  <c r="H315" i="4" s="1"/>
  <c r="AE231" i="4"/>
  <c r="AQ231" i="4" s="1"/>
  <c r="AW231" i="4" s="1"/>
  <c r="AA231" i="4"/>
  <c r="AH265" i="4"/>
  <c r="AN293" i="4"/>
  <c r="AT293" i="4" s="1"/>
  <c r="AC268" i="4"/>
  <c r="AA268" i="4"/>
  <c r="AM268" i="4" s="1"/>
  <c r="AS268" i="4" s="1"/>
  <c r="AE229" i="4"/>
  <c r="AQ229" i="4" s="1"/>
  <c r="AW229" i="4" s="1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N295" i="4"/>
  <c r="AT295" i="4" s="1"/>
  <c r="AJ23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J281" i="4"/>
  <c r="AK277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O283" i="4" s="1"/>
  <c r="AU283" i="4" s="1"/>
  <c r="AL202" i="4"/>
  <c r="AR202" i="4" s="1"/>
  <c r="G202" i="4" s="1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P198" i="4"/>
  <c r="AV198" i="4" s="1"/>
  <c r="E213" i="4"/>
  <c r="I213" i="4" s="1"/>
  <c r="D213" i="4"/>
  <c r="H213" i="4" s="1"/>
  <c r="F213" i="4"/>
  <c r="J213" i="4" s="1"/>
  <c r="G213" i="4"/>
  <c r="AL192" i="4"/>
  <c r="AR192" i="4" s="1"/>
  <c r="AN193" i="4"/>
  <c r="AT193" i="4" s="1"/>
  <c r="AG193" i="4"/>
  <c r="AK193" i="4"/>
  <c r="AF193" i="4"/>
  <c r="AL193" i="4" s="1"/>
  <c r="AR193" i="4" s="1"/>
  <c r="F203" i="4"/>
  <c r="J203" i="4" s="1"/>
  <c r="G203" i="4"/>
  <c r="E203" i="4"/>
  <c r="I203" i="4" s="1"/>
  <c r="D203" i="4"/>
  <c r="H203" i="4" s="1"/>
  <c r="AA189" i="4"/>
  <c r="AK189" i="4"/>
  <c r="AJ189" i="4"/>
  <c r="AE189" i="4"/>
  <c r="AF189" i="4"/>
  <c r="AI189" i="4"/>
  <c r="AF198" i="4"/>
  <c r="AL198" i="4" s="1"/>
  <c r="AR198" i="4" s="1"/>
  <c r="AN202" i="4"/>
  <c r="AT202" i="4" s="1"/>
  <c r="AG198" i="4"/>
  <c r="AB198" i="4"/>
  <c r="AN198" i="4" s="1"/>
  <c r="AT198" i="4" s="1"/>
  <c r="AC198" i="4"/>
  <c r="AA198" i="4"/>
  <c r="AG188" i="4"/>
  <c r="AK188" i="4"/>
  <c r="AI188" i="4"/>
  <c r="Y186" i="4"/>
  <c r="AA186" i="4" s="1"/>
  <c r="Y196" i="4"/>
  <c r="G187" i="4"/>
  <c r="E187" i="4"/>
  <c r="I187" i="4" s="1"/>
  <c r="F187" i="4"/>
  <c r="J187" i="4" s="1"/>
  <c r="D187" i="4"/>
  <c r="H187" i="4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E193" i="4"/>
  <c r="AQ193" i="4" s="1"/>
  <c r="AW193" i="4" s="1"/>
  <c r="AA202" i="4"/>
  <c r="AJ202" i="4"/>
  <c r="AP202" i="4" s="1"/>
  <c r="AV202" i="4" s="1"/>
  <c r="AK202" i="4"/>
  <c r="AQ202" i="4" s="1"/>
  <c r="AW202" i="4" s="1"/>
  <c r="AG202" i="4"/>
  <c r="AI202" i="4"/>
  <c r="AO202" i="4" s="1"/>
  <c r="AU202" i="4" s="1"/>
  <c r="AD189" i="4"/>
  <c r="AP189" i="4" s="1"/>
  <c r="AV189" i="4" s="1"/>
  <c r="AG189" i="4"/>
  <c r="Z189" i="4"/>
  <c r="AL189" i="4" s="1"/>
  <c r="AR189" i="4" s="1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O198" i="4"/>
  <c r="AU198" i="4" s="1"/>
  <c r="AL300" i="4"/>
  <c r="AR300" i="4" s="1"/>
  <c r="AP300" i="4"/>
  <c r="AV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G341" i="4"/>
  <c r="D341" i="4"/>
  <c r="H341" i="4" s="1"/>
  <c r="E341" i="4"/>
  <c r="I341" i="4" s="1"/>
  <c r="F341" i="4"/>
  <c r="J341" i="4" s="1"/>
  <c r="E357" i="4"/>
  <c r="I357" i="4" s="1"/>
  <c r="F357" i="4"/>
  <c r="J357" i="4" s="1"/>
  <c r="G357" i="4"/>
  <c r="D357" i="4"/>
  <c r="H357" i="4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C186" i="4"/>
  <c r="AO323" i="4"/>
  <c r="AU323" i="4" s="1"/>
  <c r="AP323" i="4"/>
  <c r="AV323" i="4" s="1"/>
  <c r="AP299" i="4"/>
  <c r="AV299" i="4" s="1"/>
  <c r="AQ299" i="4"/>
  <c r="AW299" i="4" s="1"/>
  <c r="AE280" i="4"/>
  <c r="AQ280" i="4" s="1"/>
  <c r="AW280" i="4" s="1"/>
  <c r="AB280" i="4"/>
  <c r="AN280" i="4" s="1"/>
  <c r="AT280" i="4" s="1"/>
  <c r="AD280" i="4"/>
  <c r="AP280" i="4" s="1"/>
  <c r="AV280" i="4" s="1"/>
  <c r="AC280" i="4"/>
  <c r="AA280" i="4"/>
  <c r="AM280" i="4" s="1"/>
  <c r="AS280" i="4" s="1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M321" i="4"/>
  <c r="AS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Q384" i="4" s="1"/>
  <c r="AW384" i="4" s="1"/>
  <c r="AD384" i="4"/>
  <c r="AP384" i="4" s="1"/>
  <c r="AV384" i="4" s="1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C210" i="4"/>
  <c r="Z210" i="4"/>
  <c r="AL210" i="4" s="1"/>
  <c r="AR210" i="4" s="1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A320" i="4"/>
  <c r="AM320" i="4" s="1"/>
  <c r="AS320" i="4" s="1"/>
  <c r="AB320" i="4"/>
  <c r="AN320" i="4" s="1"/>
  <c r="AT320" i="4" s="1"/>
  <c r="AD320" i="4"/>
  <c r="AP320" i="4" s="1"/>
  <c r="AV320" i="4" s="1"/>
  <c r="AW320" i="4"/>
  <c r="AF328" i="4"/>
  <c r="AD188" i="4"/>
  <c r="AA188" i="4"/>
  <c r="AM188" i="4" s="1"/>
  <c r="AS188" i="4" s="1"/>
  <c r="AE188" i="4"/>
  <c r="AB188" i="4"/>
  <c r="AN188" i="4" s="1"/>
  <c r="AT188" i="4" s="1"/>
  <c r="AC188" i="4"/>
  <c r="AO188" i="4" s="1"/>
  <c r="AU188" i="4" s="1"/>
  <c r="Z188" i="4"/>
  <c r="AB196" i="4"/>
  <c r="AA196" i="4"/>
  <c r="AC196" i="4"/>
  <c r="AD196" i="4"/>
  <c r="AE196" i="4"/>
  <c r="Z196" i="4"/>
  <c r="F381" i="4"/>
  <c r="J381" i="4" s="1"/>
  <c r="E381" i="4"/>
  <c r="I381" i="4" s="1"/>
  <c r="D381" i="4"/>
  <c r="H381" i="4" s="1"/>
  <c r="G381" i="4"/>
  <c r="F318" i="4"/>
  <c r="J318" i="4" s="1"/>
  <c r="AQ236" i="4"/>
  <c r="AW236" i="4" s="1"/>
  <c r="AN230" i="4"/>
  <c r="AT230" i="4" s="1"/>
  <c r="AO310" i="4"/>
  <c r="AU310" i="4" s="1"/>
  <c r="AM310" i="4"/>
  <c r="AS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N330" i="4"/>
  <c r="AT330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G234" i="4"/>
  <c r="D234" i="4"/>
  <c r="H234" i="4" s="1"/>
  <c r="E234" i="4"/>
  <c r="I234" i="4" s="1"/>
  <c r="F234" i="4"/>
  <c r="J234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Q330" i="4"/>
  <c r="AW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M518" i="4" s="1"/>
  <c r="AS518" i="4" s="1"/>
  <c r="AC518" i="4"/>
  <c r="AE518" i="4"/>
  <c r="AD518" i="4"/>
  <c r="Z518" i="4"/>
  <c r="AB518" i="4"/>
  <c r="AE438" i="4"/>
  <c r="AD438" i="4"/>
  <c r="AP438" i="4" s="1"/>
  <c r="AV438" i="4" s="1"/>
  <c r="AC438" i="4"/>
  <c r="AB438" i="4"/>
  <c r="Z438" i="4"/>
  <c r="AA438" i="4"/>
  <c r="AO545" i="4"/>
  <c r="AU545" i="4" s="1"/>
  <c r="Z528" i="4"/>
  <c r="AE528" i="4"/>
  <c r="AB528" i="4"/>
  <c r="AN528" i="4" s="1"/>
  <c r="AC528" i="4"/>
  <c r="AD528" i="4"/>
  <c r="AP528" i="4" s="1"/>
  <c r="AA528" i="4"/>
  <c r="AV528" i="4"/>
  <c r="AT528" i="4"/>
  <c r="AD524" i="4"/>
  <c r="AB524" i="4"/>
  <c r="AE524" i="4"/>
  <c r="AA524" i="4"/>
  <c r="AM524" i="4" s="1"/>
  <c r="AS524" i="4" s="1"/>
  <c r="AC524" i="4"/>
  <c r="Z524" i="4"/>
  <c r="Z474" i="4"/>
  <c r="AC474" i="4"/>
  <c r="AE474" i="4"/>
  <c r="AQ474" i="4" s="1"/>
  <c r="AD474" i="4"/>
  <c r="AB474" i="4"/>
  <c r="AA474" i="4"/>
  <c r="AW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H43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L496" i="4" s="1"/>
  <c r="AR496" i="4" s="1"/>
  <c r="AA496" i="4"/>
  <c r="AM496" i="4" s="1"/>
  <c r="AS496" i="4" s="1"/>
  <c r="AB496" i="4"/>
  <c r="AC496" i="4"/>
  <c r="AO496" i="4" s="1"/>
  <c r="AU496" i="4" s="1"/>
  <c r="AD496" i="4"/>
  <c r="AE496" i="4"/>
  <c r="Z454" i="4"/>
  <c r="AA454" i="4"/>
  <c r="AB454" i="4"/>
  <c r="AC454" i="4"/>
  <c r="AD454" i="4"/>
  <c r="AP454" i="4" s="1"/>
  <c r="AV454" i="4" s="1"/>
  <c r="AE454" i="4"/>
  <c r="AD504" i="4"/>
  <c r="AA504" i="4"/>
  <c r="AM504" i="4" s="1"/>
  <c r="AS504" i="4" s="1"/>
  <c r="AB504" i="4"/>
  <c r="AN504" i="4" s="1"/>
  <c r="AT504" i="4" s="1"/>
  <c r="AE504" i="4"/>
  <c r="AC504" i="4"/>
  <c r="Z504" i="4"/>
  <c r="AL504" i="4" s="1"/>
  <c r="AR504" i="4" s="1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P452" i="4" s="1"/>
  <c r="AV452" i="4" s="1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P424" i="4" s="1"/>
  <c r="AV424" i="4" s="1"/>
  <c r="AE424" i="4"/>
  <c r="AQ424" i="4" s="1"/>
  <c r="AW424" i="4" s="1"/>
  <c r="AB424" i="4"/>
  <c r="AN424" i="4" s="1"/>
  <c r="AT424" i="4" s="1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P440" i="4" s="1"/>
  <c r="AA440" i="4"/>
  <c r="AM440" i="4" s="1"/>
  <c r="AS440" i="4" s="1"/>
  <c r="AB440" i="4"/>
  <c r="AN440" i="4" s="1"/>
  <c r="AT440" i="4" s="1"/>
  <c r="AC440" i="4"/>
  <c r="Z440" i="4"/>
  <c r="AV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38" i="4"/>
  <c r="AK482" i="4"/>
  <c r="X548" i="4"/>
  <c r="AJ496" i="4"/>
  <c r="AH478" i="4"/>
  <c r="AJ478" i="4"/>
  <c r="AK454" i="4"/>
  <c r="AK440" i="4"/>
  <c r="X488" i="4"/>
  <c r="Y488" i="4" s="1"/>
  <c r="AG528" i="4"/>
  <c r="AH452" i="4"/>
  <c r="Z444" i="4"/>
  <c r="AA444" i="4"/>
  <c r="AB444" i="4"/>
  <c r="AC444" i="4"/>
  <c r="AD444" i="4"/>
  <c r="AE444" i="4"/>
  <c r="AC450" i="4"/>
  <c r="AB450" i="4"/>
  <c r="AE450" i="4"/>
  <c r="Z450" i="4"/>
  <c r="AD450" i="4"/>
  <c r="AP450" i="4" s="1"/>
  <c r="AV450" i="4" s="1"/>
  <c r="AA450" i="4"/>
  <c r="AM450" i="4" s="1"/>
  <c r="AS450" i="4" s="1"/>
  <c r="Z522" i="4"/>
  <c r="AL522" i="4" s="1"/>
  <c r="AR522" i="4" s="1"/>
  <c r="AE522" i="4"/>
  <c r="AQ522" i="4" s="1"/>
  <c r="AW522" i="4" s="1"/>
  <c r="AB522" i="4"/>
  <c r="AC522" i="4"/>
  <c r="AO522" i="4" s="1"/>
  <c r="AU522" i="4" s="1"/>
  <c r="AD522" i="4"/>
  <c r="AA522" i="4"/>
  <c r="AM522" i="4" s="1"/>
  <c r="AS522" i="4" s="1"/>
  <c r="AG456" i="4"/>
  <c r="AH456" i="4"/>
  <c r="AJ504" i="4"/>
  <c r="Z542" i="4"/>
  <c r="AB542" i="4"/>
  <c r="AN542" i="4" s="1"/>
  <c r="AC542" i="4"/>
  <c r="AE542" i="4"/>
  <c r="AQ542" i="4" s="1"/>
  <c r="AW542" i="4" s="1"/>
  <c r="AA542" i="4"/>
  <c r="AD542" i="4"/>
  <c r="AP542" i="4" s="1"/>
  <c r="AV542" i="4" s="1"/>
  <c r="AT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K444" i="4"/>
  <c r="AH444" i="4"/>
  <c r="AI518" i="4"/>
  <c r="AI438" i="4"/>
  <c r="AG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E596" i="4" l="1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AM611" i="4"/>
  <c r="AS611" i="4" s="1"/>
  <c r="AI619" i="4"/>
  <c r="AB619" i="4"/>
  <c r="AN619" i="4" s="1"/>
  <c r="AT619" i="4" s="1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P676" i="4" s="1"/>
  <c r="AV676" i="4" s="1"/>
  <c r="AN777" i="4"/>
  <c r="AT777" i="4" s="1"/>
  <c r="AO724" i="4"/>
  <c r="AU724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Q724" i="4"/>
  <c r="AW724" i="4" s="1"/>
  <c r="AP374" i="4"/>
  <c r="AV374" i="4" s="1"/>
  <c r="AQ799" i="4"/>
  <c r="AW799" i="4" s="1"/>
  <c r="AM529" i="4"/>
  <c r="AS529" i="4" s="1"/>
  <c r="Z809" i="4"/>
  <c r="AD809" i="4"/>
  <c r="AA678" i="4"/>
  <c r="AC539" i="4"/>
  <c r="AB792" i="4"/>
  <c r="AA629" i="4"/>
  <c r="AM629" i="4" s="1"/>
  <c r="AS629" i="4" s="1"/>
  <c r="AA801" i="4"/>
  <c r="Z676" i="4"/>
  <c r="AL676" i="4" s="1"/>
  <c r="AR676" i="4" s="1"/>
  <c r="AI676" i="4"/>
  <c r="Z724" i="4"/>
  <c r="AL724" i="4" s="1"/>
  <c r="AR724" i="4" s="1"/>
  <c r="AD724" i="4"/>
  <c r="AP724" i="4" s="1"/>
  <c r="AV724" i="4" s="1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N539" i="4"/>
  <c r="AT539" i="4" s="1"/>
  <c r="AK629" i="4"/>
  <c r="AJ629" i="4"/>
  <c r="AP629" i="4" s="1"/>
  <c r="AV629" i="4" s="1"/>
  <c r="AH629" i="4"/>
  <c r="AM801" i="4"/>
  <c r="G676" i="4"/>
  <c r="D676" i="4"/>
  <c r="H676" i="4" s="1"/>
  <c r="E676" i="4"/>
  <c r="I676" i="4" s="1"/>
  <c r="F676" i="4"/>
  <c r="J676" i="4" s="1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P560" i="4"/>
  <c r="AV560" i="4" s="1"/>
  <c r="AO560" i="4"/>
  <c r="AU560" i="4" s="1"/>
  <c r="AP767" i="4"/>
  <c r="AV767" i="4" s="1"/>
  <c r="AE678" i="4"/>
  <c r="AI678" i="4"/>
  <c r="AO678" i="4" s="1"/>
  <c r="AU678" i="4" s="1"/>
  <c r="AG317" i="4"/>
  <c r="AJ539" i="4"/>
  <c r="AP539" i="4" s="1"/>
  <c r="AV539" i="4" s="1"/>
  <c r="AK539" i="4"/>
  <c r="AQ539" i="4" s="1"/>
  <c r="AW539" i="4" s="1"/>
  <c r="AI539" i="4"/>
  <c r="AO539" i="4" s="1"/>
  <c r="AU539" i="4" s="1"/>
  <c r="AD792" i="4"/>
  <c r="AG792" i="4"/>
  <c r="AJ792" i="4"/>
  <c r="AE792" i="4"/>
  <c r="AH792" i="4"/>
  <c r="AN792" i="4" s="1"/>
  <c r="AT792" i="4" s="1"/>
  <c r="AC792" i="4"/>
  <c r="Z792" i="4"/>
  <c r="AK792" i="4"/>
  <c r="AA792" i="4"/>
  <c r="AM792" i="4" s="1"/>
  <c r="AS792" i="4" s="1"/>
  <c r="AI792" i="4"/>
  <c r="AF792" i="4"/>
  <c r="AI629" i="4"/>
  <c r="AO629" i="4" s="1"/>
  <c r="AU629" i="4" s="1"/>
  <c r="AE629" i="4"/>
  <c r="AQ629" i="4" s="1"/>
  <c r="AW629" i="4" s="1"/>
  <c r="Z629" i="4"/>
  <c r="AC801" i="4"/>
  <c r="AO801" i="4" s="1"/>
  <c r="AU801" i="4" s="1"/>
  <c r="Z801" i="4"/>
  <c r="AL801" i="4" s="1"/>
  <c r="AR801" i="4" s="1"/>
  <c r="AJ801" i="4"/>
  <c r="AO676" i="4"/>
  <c r="AU676" i="4" s="1"/>
  <c r="AL701" i="4"/>
  <c r="AR701" i="4" s="1"/>
  <c r="F202" i="4"/>
  <c r="J202" i="4" s="1"/>
  <c r="AN346" i="4"/>
  <c r="AT346" i="4" s="1"/>
  <c r="AI361" i="4"/>
  <c r="AQ477" i="4"/>
  <c r="AW477" i="4" s="1"/>
  <c r="AD372" i="4"/>
  <c r="AP372" i="4" s="1"/>
  <c r="AV372" i="4" s="1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L809" i="4"/>
  <c r="AR809" i="4" s="1"/>
  <c r="AB712" i="4"/>
  <c r="AG673" i="4"/>
  <c r="AN683" i="4"/>
  <c r="AT683" i="4" s="1"/>
  <c r="AO767" i="4"/>
  <c r="AU767" i="4" s="1"/>
  <c r="AN767" i="4"/>
  <c r="AT767" i="4" s="1"/>
  <c r="AM767" i="4"/>
  <c r="AS767" i="4" s="1"/>
  <c r="AP672" i="4"/>
  <c r="AV672" i="4" s="1"/>
  <c r="Z678" i="4"/>
  <c r="AH678" i="4"/>
  <c r="AN678" i="4" s="1"/>
  <c r="AT678" i="4" s="1"/>
  <c r="Z317" i="4"/>
  <c r="AG539" i="4"/>
  <c r="AM539" i="4" s="1"/>
  <c r="AS539" i="4" s="1"/>
  <c r="Z539" i="4"/>
  <c r="AL539" i="4" s="1"/>
  <c r="AR539" i="4" s="1"/>
  <c r="AB629" i="4"/>
  <c r="AN629" i="4" s="1"/>
  <c r="AT629" i="4" s="1"/>
  <c r="AF629" i="4"/>
  <c r="AE801" i="4"/>
  <c r="AQ801" i="4" s="1"/>
  <c r="AW801" i="4" s="1"/>
  <c r="AD801" i="4"/>
  <c r="AP801" i="4" s="1"/>
  <c r="AH801" i="4"/>
  <c r="AN801" i="4" s="1"/>
  <c r="AT801" i="4" s="1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N977" i="4" s="1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O846" i="4"/>
  <c r="AQ678" i="4"/>
  <c r="AW678" i="4" s="1"/>
  <c r="AD574" i="4"/>
  <c r="AC574" i="4"/>
  <c r="AE574" i="4"/>
  <c r="AG574" i="4"/>
  <c r="AH574" i="4"/>
  <c r="AF574" i="4"/>
  <c r="AA574" i="4"/>
  <c r="Z574" i="4"/>
  <c r="AL574" i="4" s="1"/>
  <c r="AR574" i="4" s="1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N846" i="4"/>
  <c r="AM678" i="4"/>
  <c r="AS678" i="4" s="1"/>
  <c r="AL678" i="4"/>
  <c r="AR678" i="4" s="1"/>
  <c r="AP678" i="4"/>
  <c r="AV678" i="4" s="1"/>
  <c r="AE870" i="4"/>
  <c r="AC870" i="4"/>
  <c r="AW870" i="4"/>
  <c r="AD870" i="4"/>
  <c r="AV870" i="4"/>
  <c r="AI870" i="4"/>
  <c r="AF870" i="4"/>
  <c r="AH870" i="4"/>
  <c r="Z870" i="4"/>
  <c r="AL870" i="4" s="1"/>
  <c r="AA870" i="4"/>
  <c r="AB870" i="4"/>
  <c r="AN870" i="4" s="1"/>
  <c r="AT870" i="4"/>
  <c r="AS870" i="4"/>
  <c r="AU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L317" i="4" s="1"/>
  <c r="AR317" i="4" s="1"/>
  <c r="AK317" i="4"/>
  <c r="AD317" i="4"/>
  <c r="AA317" i="4"/>
  <c r="AM317" i="4" s="1"/>
  <c r="AS317" i="4" s="1"/>
  <c r="AK286" i="4"/>
  <c r="AF286" i="4"/>
  <c r="AA286" i="4"/>
  <c r="Z286" i="4"/>
  <c r="AL286" i="4" s="1"/>
  <c r="AR286" i="4" s="1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U867" i="4"/>
  <c r="AT867" i="4"/>
  <c r="AA867" i="4"/>
  <c r="AC867" i="4"/>
  <c r="AJ867" i="4"/>
  <c r="AF867" i="4"/>
  <c r="AH867" i="4"/>
  <c r="AD867" i="4"/>
  <c r="AP867" i="4" s="1"/>
  <c r="AW867" i="4"/>
  <c r="AS867" i="4"/>
  <c r="AV867" i="4"/>
  <c r="AB867" i="4"/>
  <c r="AN867" i="4" s="1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E809" i="4"/>
  <c r="I809" i="4" s="1"/>
  <c r="G809" i="4"/>
  <c r="D809" i="4"/>
  <c r="H809" i="4" s="1"/>
  <c r="F809" i="4"/>
  <c r="J80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P745" i="4" s="1"/>
  <c r="AV745" i="4" s="1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O964" i="4" s="1"/>
  <c r="AT964" i="4"/>
  <c r="Z964" i="4"/>
  <c r="AL964" i="4" s="1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B868" i="4"/>
  <c r="AD868" i="4"/>
  <c r="AT868" i="4"/>
  <c r="AC868" i="4"/>
  <c r="AA868" i="4"/>
  <c r="AV868" i="4"/>
  <c r="AE868" i="4"/>
  <c r="AU868" i="4"/>
  <c r="AS868" i="4"/>
  <c r="Z868" i="4"/>
  <c r="AW868" i="4"/>
  <c r="AK868" i="4"/>
  <c r="AG868" i="4"/>
  <c r="AI868" i="4"/>
  <c r="AJ868" i="4"/>
  <c r="AH868" i="4"/>
  <c r="AF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Q809" i="4"/>
  <c r="AW809" i="4" s="1"/>
  <c r="AO809" i="4"/>
  <c r="AU809" i="4" s="1"/>
  <c r="AP809" i="4"/>
  <c r="AV809" i="4" s="1"/>
  <c r="AM809" i="4"/>
  <c r="AS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P817" i="4" s="1"/>
  <c r="AV817" i="4" s="1"/>
  <c r="AH688" i="4"/>
  <c r="AF688" i="4"/>
  <c r="AK688" i="4"/>
  <c r="AC688" i="4"/>
  <c r="Z688" i="4"/>
  <c r="AI688" i="4"/>
  <c r="AG688" i="4"/>
  <c r="AJ688" i="4"/>
  <c r="AE688" i="4"/>
  <c r="AB688" i="4"/>
  <c r="AN688" i="4" s="1"/>
  <c r="AT688" i="4" s="1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L563" i="4" s="1"/>
  <c r="AR563" i="4" s="1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O619" i="4"/>
  <c r="AU619" i="4" s="1"/>
  <c r="AL619" i="4"/>
  <c r="AR619" i="4" s="1"/>
  <c r="AJ712" i="4"/>
  <c r="AK712" i="4"/>
  <c r="AA712" i="4"/>
  <c r="AM712" i="4" s="1"/>
  <c r="AS712" i="4" s="1"/>
  <c r="AG712" i="4"/>
  <c r="AD712" i="4"/>
  <c r="AP712" i="4" s="1"/>
  <c r="AV712" i="4" s="1"/>
  <c r="AI712" i="4"/>
  <c r="Z712" i="4"/>
  <c r="AE712" i="4"/>
  <c r="AQ712" i="4" s="1"/>
  <c r="AW712" i="4" s="1"/>
  <c r="AC712" i="4"/>
  <c r="AO712" i="4" s="1"/>
  <c r="AU712" i="4" s="1"/>
  <c r="AH712" i="4"/>
  <c r="AN712" i="4" s="1"/>
  <c r="AT712" i="4" s="1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U864" i="4"/>
  <c r="AV864" i="4"/>
  <c r="AB864" i="4"/>
  <c r="AE864" i="4"/>
  <c r="AI864" i="4"/>
  <c r="AG864" i="4"/>
  <c r="AH864" i="4"/>
  <c r="AJ864" i="4"/>
  <c r="AA864" i="4"/>
  <c r="AM864" i="4" s="1"/>
  <c r="Z864" i="4"/>
  <c r="AT864" i="4"/>
  <c r="AW864" i="4"/>
  <c r="AC864" i="4"/>
  <c r="AO864" i="4" s="1"/>
  <c r="AS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W856" i="4"/>
  <c r="AA856" i="4"/>
  <c r="Z856" i="4"/>
  <c r="AU856" i="4"/>
  <c r="AT856" i="4"/>
  <c r="AV856" i="4"/>
  <c r="AC856" i="4"/>
  <c r="AE856" i="4"/>
  <c r="AS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U862" i="4"/>
  <c r="AE862" i="4"/>
  <c r="AG862" i="4"/>
  <c r="AF862" i="4"/>
  <c r="Z862" i="4"/>
  <c r="AJ862" i="4"/>
  <c r="AK862" i="4"/>
  <c r="AD862" i="4"/>
  <c r="AP862" i="4" s="1"/>
  <c r="AW862" i="4"/>
  <c r="AC862" i="4"/>
  <c r="AA862" i="4"/>
  <c r="AM862" i="4" s="1"/>
  <c r="AV862" i="4"/>
  <c r="AT862" i="4"/>
  <c r="AS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L887" i="4" s="1"/>
  <c r="AE887" i="4"/>
  <c r="AC887" i="4"/>
  <c r="AU887" i="4"/>
  <c r="AA887" i="4"/>
  <c r="AW887" i="4"/>
  <c r="AI887" i="4"/>
  <c r="AK887" i="4"/>
  <c r="AG887" i="4"/>
  <c r="AL831" i="4"/>
  <c r="AR831" i="4" s="1"/>
  <c r="AJ921" i="4"/>
  <c r="AK921" i="4"/>
  <c r="AB921" i="4"/>
  <c r="AC921" i="4"/>
  <c r="AE921" i="4"/>
  <c r="AQ921" i="4" s="1"/>
  <c r="AW921" i="4"/>
  <c r="AD921" i="4"/>
  <c r="AP921" i="4" s="1"/>
  <c r="AT921" i="4"/>
  <c r="AH921" i="4"/>
  <c r="AI921" i="4"/>
  <c r="AF921" i="4"/>
  <c r="AA921" i="4"/>
  <c r="Z921" i="4"/>
  <c r="AL921" i="4" s="1"/>
  <c r="AU921" i="4"/>
  <c r="AV921" i="4"/>
  <c r="AS921" i="4"/>
  <c r="AG921" i="4"/>
  <c r="AE858" i="4"/>
  <c r="AA858" i="4"/>
  <c r="AD858" i="4"/>
  <c r="AJ858" i="4"/>
  <c r="AC858" i="4"/>
  <c r="AV858" i="4"/>
  <c r="AU858" i="4"/>
  <c r="AK858" i="4"/>
  <c r="Z858" i="4"/>
  <c r="AT858" i="4"/>
  <c r="AB858" i="4"/>
  <c r="AG858" i="4"/>
  <c r="AF858" i="4"/>
  <c r="AS858" i="4"/>
  <c r="AW858" i="4"/>
  <c r="AI858" i="4"/>
  <c r="AH858" i="4"/>
  <c r="AE926" i="4"/>
  <c r="AW926" i="4"/>
  <c r="AB926" i="4"/>
  <c r="AS926" i="4"/>
  <c r="AT926" i="4"/>
  <c r="AG926" i="4"/>
  <c r="AJ926" i="4"/>
  <c r="AI926" i="4"/>
  <c r="AC926" i="4"/>
  <c r="AO926" i="4" s="1"/>
  <c r="AU926" i="4"/>
  <c r="Z926" i="4"/>
  <c r="AL926" i="4" s="1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O406" i="4" s="1"/>
  <c r="AU406" i="4" s="1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Q162" i="4" s="1"/>
  <c r="AW162" i="4" s="1"/>
  <c r="AG162" i="4"/>
  <c r="AM162" i="4" s="1"/>
  <c r="AS162" i="4" s="1"/>
  <c r="AN809" i="4"/>
  <c r="AT809" i="4" s="1"/>
  <c r="AN890" i="4"/>
  <c r="AO890" i="4"/>
  <c r="AL915" i="4"/>
  <c r="AD628" i="4"/>
  <c r="AP628" i="4" s="1"/>
  <c r="AV628" i="4" s="1"/>
  <c r="AB628" i="4"/>
  <c r="AN628" i="4" s="1"/>
  <c r="AT628" i="4" s="1"/>
  <c r="Z628" i="4"/>
  <c r="AL628" i="4" s="1"/>
  <c r="AR628" i="4" s="1"/>
  <c r="AK768" i="4"/>
  <c r="AD768" i="4"/>
  <c r="AP768" i="4" s="1"/>
  <c r="AV768" i="4" s="1"/>
  <c r="Z768" i="4"/>
  <c r="AC768" i="4"/>
  <c r="AO768" i="4" s="1"/>
  <c r="AU768" i="4" s="1"/>
  <c r="AE768" i="4"/>
  <c r="AQ768" i="4" s="1"/>
  <c r="AW768" i="4" s="1"/>
  <c r="AI866" i="4"/>
  <c r="AJ866" i="4"/>
  <c r="AB866" i="4"/>
  <c r="AU866" i="4"/>
  <c r="AE866" i="4"/>
  <c r="AV866" i="4"/>
  <c r="AS866" i="4"/>
  <c r="AH866" i="4"/>
  <c r="AG866" i="4"/>
  <c r="AD866" i="4"/>
  <c r="AP866" i="4" s="1"/>
  <c r="AW866" i="4"/>
  <c r="AC866" i="4"/>
  <c r="AO866" i="4" s="1"/>
  <c r="Z866" i="4"/>
  <c r="AA866" i="4"/>
  <c r="AM866" i="4" s="1"/>
  <c r="AT866" i="4"/>
  <c r="AF866" i="4"/>
  <c r="AK866" i="4"/>
  <c r="AB563" i="4"/>
  <c r="AN563" i="4" s="1"/>
  <c r="AT563" i="4" s="1"/>
  <c r="AD563" i="4"/>
  <c r="AP563" i="4" s="1"/>
  <c r="AV563" i="4" s="1"/>
  <c r="AE563" i="4"/>
  <c r="AC827" i="4"/>
  <c r="AO827" i="4" s="1"/>
  <c r="AU827" i="4" s="1"/>
  <c r="AD827" i="4"/>
  <c r="AP827" i="4" s="1"/>
  <c r="AV827" i="4" s="1"/>
  <c r="AB827" i="4"/>
  <c r="AN827" i="4" s="1"/>
  <c r="AT827" i="4" s="1"/>
  <c r="AE621" i="4"/>
  <c r="AQ621" i="4" s="1"/>
  <c r="AW621" i="4" s="1"/>
  <c r="AG621" i="4"/>
  <c r="AB621" i="4"/>
  <c r="AN621" i="4" s="1"/>
  <c r="AT621" i="4" s="1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D772" i="4"/>
  <c r="H772" i="4" s="1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L77" i="2" s="1"/>
  <c r="F76" i="4"/>
  <c r="J76" i="4" s="1"/>
  <c r="M77" i="2" s="1"/>
  <c r="D76" i="4"/>
  <c r="H76" i="4" s="1"/>
  <c r="K77" i="2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Q673" i="4" s="1"/>
  <c r="AW673" i="4" s="1"/>
  <c r="AD673" i="4"/>
  <c r="AP673" i="4" s="1"/>
  <c r="AV673" i="4" s="1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T851" i="4"/>
  <c r="AA851" i="4"/>
  <c r="Z851" i="4"/>
  <c r="AS851" i="4"/>
  <c r="AB851" i="4"/>
  <c r="AE851" i="4"/>
  <c r="AV851" i="4"/>
  <c r="AD851" i="4"/>
  <c r="AW851" i="4"/>
  <c r="AU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L130" i="2" s="1"/>
  <c r="D129" i="4"/>
  <c r="H129" i="4" s="1"/>
  <c r="K130" i="2" s="1"/>
  <c r="G129" i="4"/>
  <c r="F129" i="4"/>
  <c r="J129" i="4" s="1"/>
  <c r="M130" i="2" s="1"/>
  <c r="E25" i="4"/>
  <c r="I25" i="4" s="1"/>
  <c r="L26" i="2" s="1"/>
  <c r="G25" i="4"/>
  <c r="D25" i="4"/>
  <c r="H25" i="4" s="1"/>
  <c r="K26" i="2" s="1"/>
  <c r="F25" i="4"/>
  <c r="J25" i="4" s="1"/>
  <c r="M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L169" i="2" s="1"/>
  <c r="D168" i="4"/>
  <c r="H168" i="4" s="1"/>
  <c r="K169" i="2" s="1"/>
  <c r="G168" i="4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L115" i="2" s="1"/>
  <c r="D114" i="4"/>
  <c r="H114" i="4" s="1"/>
  <c r="K115" i="2" s="1"/>
  <c r="F114" i="4"/>
  <c r="J114" i="4" s="1"/>
  <c r="M115" i="2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M186" i="2" s="1"/>
  <c r="E185" i="4"/>
  <c r="I185" i="4" s="1"/>
  <c r="L186" i="2" s="1"/>
  <c r="G185" i="4"/>
  <c r="D185" i="4"/>
  <c r="H185" i="4" s="1"/>
  <c r="K186" i="2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L143" i="2" s="1"/>
  <c r="G142" i="4"/>
  <c r="F142" i="4"/>
  <c r="J142" i="4" s="1"/>
  <c r="M143" i="2" s="1"/>
  <c r="D142" i="4"/>
  <c r="H142" i="4" s="1"/>
  <c r="K143" i="2" s="1"/>
  <c r="F608" i="4"/>
  <c r="J608" i="4" s="1"/>
  <c r="D608" i="4"/>
  <c r="H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L146" i="2" s="1"/>
  <c r="D145" i="4"/>
  <c r="H145" i="4" s="1"/>
  <c r="K146" i="2" s="1"/>
  <c r="G145" i="4"/>
  <c r="F145" i="4"/>
  <c r="J145" i="4" s="1"/>
  <c r="M146" i="2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L157" i="2" s="1"/>
  <c r="F156" i="4"/>
  <c r="J156" i="4" s="1"/>
  <c r="M157" i="2" s="1"/>
  <c r="D156" i="4"/>
  <c r="H156" i="4" s="1"/>
  <c r="K157" i="2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N859" i="4"/>
  <c r="AM859" i="4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L865" i="4"/>
  <c r="AO865" i="4"/>
  <c r="AN865" i="4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P934" i="4"/>
  <c r="AO934" i="4"/>
  <c r="AK820" i="4"/>
  <c r="AN752" i="4"/>
  <c r="AT752" i="4" s="1"/>
  <c r="AP335" i="4"/>
  <c r="AV335" i="4" s="1"/>
  <c r="AA56" i="4"/>
  <c r="AM56" i="4" s="1"/>
  <c r="AS56" i="4" s="1"/>
  <c r="AE56" i="4"/>
  <c r="AQ56" i="4" s="1"/>
  <c r="AW56" i="4" s="1"/>
  <c r="Z56" i="4"/>
  <c r="AL56" i="4" s="1"/>
  <c r="AR56" i="4" s="1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AP889" i="4"/>
  <c r="AQ889" i="4"/>
  <c r="AO889" i="4"/>
  <c r="AN889" i="4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135" i="4" s="1"/>
  <c r="AW135" i="4" s="1"/>
  <c r="AQ943" i="4"/>
  <c r="AD78" i="4"/>
  <c r="AP78" i="4" s="1"/>
  <c r="AV78" i="4" s="1"/>
  <c r="AB78" i="4"/>
  <c r="AC78" i="4"/>
  <c r="AO78" i="4" s="1"/>
  <c r="AU78" i="4" s="1"/>
  <c r="AB86" i="4"/>
  <c r="AA86" i="4"/>
  <c r="Z86" i="4"/>
  <c r="AL86" i="4" s="1"/>
  <c r="AR86" i="4" s="1"/>
  <c r="AD87" i="4"/>
  <c r="AC87" i="4"/>
  <c r="AO87" i="4" s="1"/>
  <c r="AU87" i="4" s="1"/>
  <c r="AE87" i="4"/>
  <c r="AQ87" i="4" s="1"/>
  <c r="AW87" i="4" s="1"/>
  <c r="AB87" i="4"/>
  <c r="AN87" i="4" s="1"/>
  <c r="AT87" i="4" s="1"/>
  <c r="AB125" i="4"/>
  <c r="AN125" i="4" s="1"/>
  <c r="AT125" i="4" s="1"/>
  <c r="Z125" i="4"/>
  <c r="AP129" i="4"/>
  <c r="AV129" i="4" s="1"/>
  <c r="AA141" i="4"/>
  <c r="AM141" i="4" s="1"/>
  <c r="AS141" i="4" s="1"/>
  <c r="AE141" i="4"/>
  <c r="AQ141" i="4" s="1"/>
  <c r="AW141" i="4" s="1"/>
  <c r="Z141" i="4"/>
  <c r="AL141" i="4" s="1"/>
  <c r="AR141" i="4" s="1"/>
  <c r="AA173" i="4"/>
  <c r="AM173" i="4" s="1"/>
  <c r="AS173" i="4" s="1"/>
  <c r="AD584" i="4"/>
  <c r="AP584" i="4" s="1"/>
  <c r="AV584" i="4" s="1"/>
  <c r="AB584" i="4"/>
  <c r="AN584" i="4" s="1"/>
  <c r="AT584" i="4" s="1"/>
  <c r="AN979" i="4"/>
  <c r="AQ979" i="4"/>
  <c r="AL979" i="4"/>
  <c r="AB45" i="4"/>
  <c r="AN45" i="4" s="1"/>
  <c r="AT45" i="4" s="1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Q184" i="4" s="1"/>
  <c r="AW184" i="4" s="1"/>
  <c r="AD184" i="4"/>
  <c r="AK723" i="4"/>
  <c r="AQ723" i="4" s="1"/>
  <c r="AW723" i="4" s="1"/>
  <c r="AH723" i="4"/>
  <c r="AA723" i="4"/>
  <c r="AI723" i="4"/>
  <c r="AC723" i="4"/>
  <c r="AO723" i="4" s="1"/>
  <c r="AU723" i="4" s="1"/>
  <c r="AD723" i="4"/>
  <c r="AD760" i="4"/>
  <c r="AP760" i="4" s="1"/>
  <c r="AV760" i="4" s="1"/>
  <c r="AC760" i="4"/>
  <c r="AE760" i="4"/>
  <c r="AQ760" i="4" s="1"/>
  <c r="AW760" i="4" s="1"/>
  <c r="AD811" i="4"/>
  <c r="AA811" i="4"/>
  <c r="AM811" i="4" s="1"/>
  <c r="AS811" i="4" s="1"/>
  <c r="AA819" i="4"/>
  <c r="AM819" i="4" s="1"/>
  <c r="AS819" i="4" s="1"/>
  <c r="AC819" i="4"/>
  <c r="AO819" i="4" s="1"/>
  <c r="AU819" i="4" s="1"/>
  <c r="AE819" i="4"/>
  <c r="AQ819" i="4" s="1"/>
  <c r="AW819" i="4" s="1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N771" i="4" s="1"/>
  <c r="AT771" i="4" s="1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L650" i="4" s="1"/>
  <c r="AR650" i="4" s="1"/>
  <c r="AE650" i="4"/>
  <c r="AQ650" i="4" s="1"/>
  <c r="AW650" i="4" s="1"/>
  <c r="AO936" i="4"/>
  <c r="AQ936" i="4"/>
  <c r="AL936" i="4"/>
  <c r="AP978" i="4"/>
  <c r="AQ978" i="4"/>
  <c r="AK659" i="4"/>
  <c r="AC659" i="4"/>
  <c r="AE659" i="4"/>
  <c r="AQ659" i="4" s="1"/>
  <c r="AW659" i="4" s="1"/>
  <c r="AJ659" i="4"/>
  <c r="AA659" i="4"/>
  <c r="AD659" i="4"/>
  <c r="AP659" i="4" s="1"/>
  <c r="AV659" i="4" s="1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O64" i="4" s="1"/>
  <c r="AU64" i="4" s="1"/>
  <c r="AC159" i="4"/>
  <c r="AA159" i="4"/>
  <c r="AM159" i="4" s="1"/>
  <c r="AS159" i="4" s="1"/>
  <c r="AE159" i="4"/>
  <c r="AQ159" i="4" s="1"/>
  <c r="AW159" i="4" s="1"/>
  <c r="AK41" i="4"/>
  <c r="AI41" i="4"/>
  <c r="AF41" i="4"/>
  <c r="Z41" i="4"/>
  <c r="AL41" i="4" s="1"/>
  <c r="AR41" i="4" s="1"/>
  <c r="AC41" i="4"/>
  <c r="AO41" i="4" s="1"/>
  <c r="AU41" i="4" s="1"/>
  <c r="AB41" i="4"/>
  <c r="AK57" i="4"/>
  <c r="AG57" i="4"/>
  <c r="AI57" i="4"/>
  <c r="AO57" i="4" s="1"/>
  <c r="AU57" i="4" s="1"/>
  <c r="AE57" i="4"/>
  <c r="AQ57" i="4" s="1"/>
  <c r="AW57" i="4" s="1"/>
  <c r="AA57" i="4"/>
  <c r="AM57" i="4" s="1"/>
  <c r="AS57" i="4" s="1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L698" i="4" s="1"/>
  <c r="AR698" i="4" s="1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Q134" i="4" s="1"/>
  <c r="AW134" i="4" s="1"/>
  <c r="AB134" i="4"/>
  <c r="AN134" i="4" s="1"/>
  <c r="AT134" i="4" s="1"/>
  <c r="AA134" i="4"/>
  <c r="AI60" i="4"/>
  <c r="AJ60" i="4"/>
  <c r="AH60" i="4"/>
  <c r="AA60" i="4"/>
  <c r="AC60" i="4"/>
  <c r="AO60" i="4" s="1"/>
  <c r="AU60" i="4" s="1"/>
  <c r="AB60" i="4"/>
  <c r="AN60" i="4" s="1"/>
  <c r="AT60" i="4" s="1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L923" i="4"/>
  <c r="AQ923" i="4"/>
  <c r="AN923" i="4"/>
  <c r="AK6" i="4"/>
  <c r="AF6" i="4"/>
  <c r="AH6" i="4"/>
  <c r="AE6" i="4"/>
  <c r="AB6" i="4"/>
  <c r="AN6" i="4" s="1"/>
  <c r="AT6" i="4" s="1"/>
  <c r="AA6" i="4"/>
  <c r="Z6" i="4"/>
  <c r="AL6" i="4" s="1"/>
  <c r="AR6" i="4" s="1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AO126" i="4" s="1"/>
  <c r="AU126" i="4" s="1"/>
  <c r="Z763" i="4"/>
  <c r="AB763" i="4"/>
  <c r="AN763" i="4" s="1"/>
  <c r="AT763" i="4" s="1"/>
  <c r="AD763" i="4"/>
  <c r="AQ849" i="4"/>
  <c r="AP849" i="4"/>
  <c r="AM849" i="4"/>
  <c r="AL881" i="4"/>
  <c r="AO881" i="4"/>
  <c r="AN881" i="4"/>
  <c r="AB748" i="4"/>
  <c r="AD748" i="4"/>
  <c r="Z820" i="4"/>
  <c r="AL820" i="4" s="1"/>
  <c r="AR820" i="4" s="1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O62" i="4" s="1"/>
  <c r="AU62" i="4" s="1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K149" i="2" s="1"/>
  <c r="E148" i="4"/>
  <c r="I148" i="4" s="1"/>
  <c r="L149" i="2" s="1"/>
  <c r="G148" i="4"/>
  <c r="F148" i="4"/>
  <c r="J148" i="4" s="1"/>
  <c r="M149" i="2" s="1"/>
  <c r="AA700" i="4"/>
  <c r="AM700" i="4" s="1"/>
  <c r="AS700" i="4" s="1"/>
  <c r="AD700" i="4"/>
  <c r="AP700" i="4" s="1"/>
  <c r="AV700" i="4" s="1"/>
  <c r="AE700" i="4"/>
  <c r="AQ700" i="4" s="1"/>
  <c r="AW700" i="4" s="1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O34" i="4" s="1"/>
  <c r="AU34" i="4" s="1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Q696" i="4" s="1"/>
  <c r="AW696" i="4" s="1"/>
  <c r="AD696" i="4"/>
  <c r="AC696" i="4"/>
  <c r="AF697" i="4"/>
  <c r="AG697" i="4"/>
  <c r="AE697" i="4"/>
  <c r="AC697" i="4"/>
  <c r="AA697" i="4"/>
  <c r="AM697" i="4" s="1"/>
  <c r="AS697" i="4" s="1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L132" i="2" s="1"/>
  <c r="F131" i="4"/>
  <c r="J131" i="4" s="1"/>
  <c r="M132" i="2" s="1"/>
  <c r="G131" i="4"/>
  <c r="D131" i="4"/>
  <c r="H131" i="4" s="1"/>
  <c r="K132" i="2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74" i="4"/>
  <c r="F74" i="4"/>
  <c r="J74" i="4" s="1"/>
  <c r="M75" i="2" s="1"/>
  <c r="D74" i="4"/>
  <c r="H74" i="4" s="1"/>
  <c r="K75" i="2" s="1"/>
  <c r="E74" i="4"/>
  <c r="I74" i="4" s="1"/>
  <c r="L75" i="2" s="1"/>
  <c r="G149" i="4"/>
  <c r="D149" i="4"/>
  <c r="H149" i="4" s="1"/>
  <c r="K150" i="2" s="1"/>
  <c r="F149" i="4"/>
  <c r="J149" i="4" s="1"/>
  <c r="M150" i="2" s="1"/>
  <c r="E149" i="4"/>
  <c r="I149" i="4" s="1"/>
  <c r="L150" i="2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P746" i="4" s="1"/>
  <c r="AV746" i="4" s="1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K175" i="2" s="1"/>
  <c r="F174" i="4"/>
  <c r="J174" i="4" s="1"/>
  <c r="M175" i="2" s="1"/>
  <c r="G174" i="4"/>
  <c r="E174" i="4"/>
  <c r="I174" i="4" s="1"/>
  <c r="L175" i="2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N742" i="4" s="1"/>
  <c r="AT742" i="4" s="1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L144" i="2" s="1"/>
  <c r="F143" i="4"/>
  <c r="J143" i="4" s="1"/>
  <c r="M144" i="2" s="1"/>
  <c r="G143" i="4"/>
  <c r="D143" i="4"/>
  <c r="H143" i="4" s="1"/>
  <c r="K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L533" i="4" s="1"/>
  <c r="AR533" i="4" s="1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Q843" i="4"/>
  <c r="AL859" i="4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865" i="4"/>
  <c r="AP865" i="4"/>
  <c r="AM865" i="4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L855" i="4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AL889" i="4"/>
  <c r="AM889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N135" i="4" s="1"/>
  <c r="AT135" i="4" s="1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M78" i="4" s="1"/>
  <c r="AS78" i="4" s="1"/>
  <c r="AC86" i="4"/>
  <c r="AO86" i="4" s="1"/>
  <c r="AU86" i="4" s="1"/>
  <c r="AE86" i="4"/>
  <c r="AQ86" i="4" s="1"/>
  <c r="AW86" i="4" s="1"/>
  <c r="Z87" i="4"/>
  <c r="AL87" i="4" s="1"/>
  <c r="AR87" i="4" s="1"/>
  <c r="AA87" i="4"/>
  <c r="AM87" i="4" s="1"/>
  <c r="AS87" i="4" s="1"/>
  <c r="AC125" i="4"/>
  <c r="AO125" i="4" s="1"/>
  <c r="AU125" i="4" s="1"/>
  <c r="AA125" i="4"/>
  <c r="AM125" i="4" s="1"/>
  <c r="AS125" i="4" s="1"/>
  <c r="AE125" i="4"/>
  <c r="AQ125" i="4" s="1"/>
  <c r="AW125" i="4" s="1"/>
  <c r="AB141" i="4"/>
  <c r="AN141" i="4" s="1"/>
  <c r="AT141" i="4" s="1"/>
  <c r="AD141" i="4"/>
  <c r="AP141" i="4" s="1"/>
  <c r="AV141" i="4" s="1"/>
  <c r="AC141" i="4"/>
  <c r="AO141" i="4" s="1"/>
  <c r="AU141" i="4" s="1"/>
  <c r="Z173" i="4"/>
  <c r="AL173" i="4" s="1"/>
  <c r="AR173" i="4" s="1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M119" i="2" s="1"/>
  <c r="G118" i="4"/>
  <c r="E118" i="4"/>
  <c r="I118" i="4" s="1"/>
  <c r="L119" i="2" s="1"/>
  <c r="D118" i="4"/>
  <c r="H118" i="4" s="1"/>
  <c r="K119" i="2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L184" i="4" s="1"/>
  <c r="AR184" i="4" s="1"/>
  <c r="AC184" i="4"/>
  <c r="AF723" i="4"/>
  <c r="AJ723" i="4"/>
  <c r="Z723" i="4"/>
  <c r="AL723" i="4" s="1"/>
  <c r="AR723" i="4" s="1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O650" i="4" s="1"/>
  <c r="AU650" i="4" s="1"/>
  <c r="AD650" i="4"/>
  <c r="AB650" i="4"/>
  <c r="AP936" i="4"/>
  <c r="AM936" i="4"/>
  <c r="AN936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N57" i="4" s="1"/>
  <c r="AT57" i="4" s="1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N698" i="4"/>
  <c r="AT698" i="4" s="1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L134" i="4" s="1"/>
  <c r="AR134" i="4" s="1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P119" i="4" s="1"/>
  <c r="AV119" i="4" s="1"/>
  <c r="AB119" i="4"/>
  <c r="AN119" i="4" s="1"/>
  <c r="AT119" i="4" s="1"/>
  <c r="AA119" i="4"/>
  <c r="AM119" i="4" s="1"/>
  <c r="AS119" i="4" s="1"/>
  <c r="AM923" i="4"/>
  <c r="AP923" i="4"/>
  <c r="AO923" i="4"/>
  <c r="AI6" i="4"/>
  <c r="AO6" i="4" s="1"/>
  <c r="AU6" i="4" s="1"/>
  <c r="AJ6" i="4"/>
  <c r="AG6" i="4"/>
  <c r="AD6" i="4"/>
  <c r="AP6" i="4" s="1"/>
  <c r="AV6" i="4" s="1"/>
  <c r="AH117" i="4"/>
  <c r="AJ117" i="4"/>
  <c r="AG117" i="4"/>
  <c r="AA117" i="4"/>
  <c r="AD117" i="4"/>
  <c r="AP117" i="4" s="1"/>
  <c r="AV117" i="4" s="1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O130" i="4" s="1"/>
  <c r="AU130" i="4" s="1"/>
  <c r="AD130" i="4"/>
  <c r="AP130" i="4" s="1"/>
  <c r="AV130" i="4" s="1"/>
  <c r="AE130" i="4"/>
  <c r="AQ130" i="4" s="1"/>
  <c r="AW130" i="4" s="1"/>
  <c r="AB130" i="4"/>
  <c r="AN130" i="4" s="1"/>
  <c r="AT130" i="4" s="1"/>
  <c r="Z137" i="4"/>
  <c r="AL137" i="4" s="1"/>
  <c r="AR137" i="4" s="1"/>
  <c r="AE137" i="4"/>
  <c r="AQ137" i="4" s="1"/>
  <c r="AW137" i="4" s="1"/>
  <c r="AD137" i="4"/>
  <c r="AP137" i="4" s="1"/>
  <c r="AV137" i="4" s="1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L177" i="2" s="1"/>
  <c r="G176" i="4"/>
  <c r="D176" i="4"/>
  <c r="H176" i="4" s="1"/>
  <c r="K177" i="2" s="1"/>
  <c r="F176" i="4"/>
  <c r="J176" i="4" s="1"/>
  <c r="M177" i="2" s="1"/>
  <c r="AE685" i="4"/>
  <c r="AC685" i="4"/>
  <c r="AO685" i="4" s="1"/>
  <c r="AU685" i="4" s="1"/>
  <c r="AA685" i="4"/>
  <c r="AM685" i="4" s="1"/>
  <c r="AS685" i="4" s="1"/>
  <c r="AE689" i="4"/>
  <c r="AQ689" i="4" s="1"/>
  <c r="AW689" i="4" s="1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Q730" i="4" s="1"/>
  <c r="AW730" i="4" s="1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Q746" i="4" s="1"/>
  <c r="AW746" i="4" s="1"/>
  <c r="AA746" i="4"/>
  <c r="AE763" i="4"/>
  <c r="AA763" i="4"/>
  <c r="AM763" i="4" s="1"/>
  <c r="AS763" i="4" s="1"/>
  <c r="AC763" i="4"/>
  <c r="AO763" i="4" s="1"/>
  <c r="AU763" i="4" s="1"/>
  <c r="AL849" i="4"/>
  <c r="AO849" i="4"/>
  <c r="AN849" i="4"/>
  <c r="AQ881" i="4"/>
  <c r="AP881" i="4"/>
  <c r="AM881" i="4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AM748" i="4" s="1"/>
  <c r="AS748" i="4" s="1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L156" i="2" s="1"/>
  <c r="G155" i="4"/>
  <c r="F155" i="4"/>
  <c r="J155" i="4" s="1"/>
  <c r="M156" i="2" s="1"/>
  <c r="D155" i="4"/>
  <c r="H155" i="4" s="1"/>
  <c r="K156" i="2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L34" i="4" s="1"/>
  <c r="AR34" i="4" s="1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P697" i="4" s="1"/>
  <c r="AV697" i="4" s="1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L605" i="4" s="1"/>
  <c r="AR605" i="4" s="1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AL642" i="4" s="1"/>
  <c r="AR642" i="4" s="1"/>
  <c r="G716" i="4"/>
  <c r="D716" i="4"/>
  <c r="H716" i="4" s="1"/>
  <c r="E716" i="4"/>
  <c r="I716" i="4" s="1"/>
  <c r="F716" i="4"/>
  <c r="J716" i="4" s="1"/>
  <c r="AL714" i="4"/>
  <c r="AR714" i="4" s="1"/>
  <c r="AB605" i="4"/>
  <c r="AN605" i="4" s="1"/>
  <c r="AT605" i="4" s="1"/>
  <c r="AC605" i="4"/>
  <c r="AP718" i="4"/>
  <c r="AV718" i="4" s="1"/>
  <c r="D708" i="4"/>
  <c r="H708" i="4" s="1"/>
  <c r="E708" i="4"/>
  <c r="I708" i="4" s="1"/>
  <c r="F708" i="4"/>
  <c r="J708" i="4" s="1"/>
  <c r="G708" i="4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O354" i="4" s="1"/>
  <c r="AU354" i="4" s="1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L426" i="4" s="1"/>
  <c r="AR426" i="4" s="1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D285" i="4"/>
  <c r="Z285" i="4"/>
  <c r="AL285" i="4" s="1"/>
  <c r="AR285" i="4" s="1"/>
  <c r="AF265" i="4"/>
  <c r="AL265" i="4" s="1"/>
  <c r="AR265" i="4" s="1"/>
  <c r="AB265" i="4"/>
  <c r="AP208" i="4"/>
  <c r="AV208" i="4" s="1"/>
  <c r="AD296" i="4"/>
  <c r="AK304" i="4"/>
  <c r="AQ304" i="4" s="1"/>
  <c r="AW304" i="4" s="1"/>
  <c r="Z288" i="4"/>
  <c r="AL288" i="4" s="1"/>
  <c r="AR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M285" i="4" s="1"/>
  <c r="AS285" i="4" s="1"/>
  <c r="AQ313" i="4"/>
  <c r="AW313" i="4" s="1"/>
  <c r="AH229" i="4"/>
  <c r="AC229" i="4"/>
  <c r="Z304" i="4"/>
  <c r="AL304" i="4" s="1"/>
  <c r="AR304" i="4" s="1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C285" i="4"/>
  <c r="AO208" i="4"/>
  <c r="AU208" i="4" s="1"/>
  <c r="AG265" i="4"/>
  <c r="Z265" i="4"/>
  <c r="AD265" i="4"/>
  <c r="AC296" i="4"/>
  <c r="AO296" i="4" s="1"/>
  <c r="AU296" i="4" s="1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Z238" i="4"/>
  <c r="AL238" i="4" s="1"/>
  <c r="AR238" i="4" s="1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N238" i="4" s="1"/>
  <c r="AT238" i="4" s="1"/>
  <c r="AE238" i="4"/>
  <c r="AJ238" i="4"/>
  <c r="AK238" i="4"/>
  <c r="AC238" i="4"/>
  <c r="AK224" i="4"/>
  <c r="AI224" i="4"/>
  <c r="AC224" i="4"/>
  <c r="AO224" i="4" s="1"/>
  <c r="AU224" i="4" s="1"/>
  <c r="Z224" i="4"/>
  <c r="AL224" i="4" s="1"/>
  <c r="AR224" i="4" s="1"/>
  <c r="D224" i="4" s="1"/>
  <c r="H224" i="4" s="1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O211" i="4"/>
  <c r="AU211" i="4" s="1"/>
  <c r="AG214" i="4"/>
  <c r="AE214" i="4"/>
  <c r="AO221" i="4"/>
  <c r="AU221" i="4" s="1"/>
  <c r="AP221" i="4"/>
  <c r="AV221" i="4" s="1"/>
  <c r="AN224" i="4"/>
  <c r="AT224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N261" i="4" s="1"/>
  <c r="AT261" i="4" s="1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L239" i="4" s="1"/>
  <c r="AR239" i="4" s="1"/>
  <c r="AA303" i="4"/>
  <c r="AH303" i="4"/>
  <c r="AK239" i="4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P211" i="4"/>
  <c r="AV211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N232" i="4" s="1"/>
  <c r="AT232" i="4" s="1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O285" i="4"/>
  <c r="AU285" i="4" s="1"/>
  <c r="AO361" i="4"/>
  <c r="AU361" i="4" s="1"/>
  <c r="AE232" i="4"/>
  <c r="AB232" i="4"/>
  <c r="AO239" i="4"/>
  <c r="AU239" i="4" s="1"/>
  <c r="AM307" i="4"/>
  <c r="AS307" i="4" s="1"/>
  <c r="AE288" i="4"/>
  <c r="AQ288" i="4" s="1"/>
  <c r="AW288" i="4" s="1"/>
  <c r="AI288" i="4"/>
  <c r="AJ288" i="4"/>
  <c r="AI275" i="4"/>
  <c r="AM304" i="4"/>
  <c r="AS304" i="4" s="1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AO275" i="4" s="1"/>
  <c r="AU275" i="4" s="1"/>
  <c r="Z312" i="4"/>
  <c r="AA312" i="4"/>
  <c r="AM312" i="4" s="1"/>
  <c r="AS312" i="4" s="1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D218" i="4"/>
  <c r="H218" i="4" s="1"/>
  <c r="E218" i="4"/>
  <c r="I218" i="4" s="1"/>
  <c r="G21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AO229" i="4" s="1"/>
  <c r="AU229" i="4" s="1"/>
  <c r="Z229" i="4"/>
  <c r="AL229" i="4" s="1"/>
  <c r="AR229" i="4" s="1"/>
  <c r="AA275" i="4"/>
  <c r="AM275" i="4" s="1"/>
  <c r="AS275" i="4" s="1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D288" i="4"/>
  <c r="H288" i="4" s="1"/>
  <c r="G288" i="4"/>
  <c r="E288" i="4"/>
  <c r="I288" i="4" s="1"/>
  <c r="AF312" i="4"/>
  <c r="AI312" i="4"/>
  <c r="AH312" i="4"/>
  <c r="AP304" i="4"/>
  <c r="AV304" i="4" s="1"/>
  <c r="AQ214" i="4"/>
  <c r="AW214" i="4" s="1"/>
  <c r="E267" i="4"/>
  <c r="I267" i="4" s="1"/>
  <c r="D267" i="4"/>
  <c r="H267" i="4" s="1"/>
  <c r="F267" i="4"/>
  <c r="J267" i="4" s="1"/>
  <c r="G267" i="4"/>
  <c r="AJ312" i="4"/>
  <c r="AE275" i="4"/>
  <c r="Z275" i="4"/>
  <c r="AL275" i="4" s="1"/>
  <c r="AR275" i="4" s="1"/>
  <c r="AB312" i="4"/>
  <c r="AQ450" i="4"/>
  <c r="AW450" i="4" s="1"/>
  <c r="AL474" i="4"/>
  <c r="AR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O232" i="4" s="1"/>
  <c r="AU232" i="4" s="1"/>
  <c r="AH391" i="4"/>
  <c r="AI391" i="4"/>
  <c r="AO391" i="4" s="1"/>
  <c r="AU391" i="4" s="1"/>
  <c r="AK391" i="4"/>
  <c r="AJ391" i="4"/>
  <c r="AP391" i="4" s="1"/>
  <c r="AV391" i="4" s="1"/>
  <c r="AF391" i="4"/>
  <c r="AG391" i="4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Q239" i="4"/>
  <c r="AW239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AN373" i="4"/>
  <c r="AT373" i="4" s="1"/>
  <c r="AP332" i="4"/>
  <c r="AV332" i="4" s="1"/>
  <c r="AN332" i="4"/>
  <c r="AT332" i="4" s="1"/>
  <c r="AQ285" i="4"/>
  <c r="AW285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P296" i="4"/>
  <c r="AV296" i="4" s="1"/>
  <c r="AN370" i="4"/>
  <c r="AT370" i="4" s="1"/>
  <c r="AH372" i="4"/>
  <c r="AN372" i="4" s="1"/>
  <c r="AT372" i="4" s="1"/>
  <c r="AC372" i="4"/>
  <c r="AO372" i="4" s="1"/>
  <c r="AU372" i="4" s="1"/>
  <c r="AK303" i="4"/>
  <c r="Z303" i="4"/>
  <c r="AL303" i="4" s="1"/>
  <c r="AR303" i="4" s="1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M391" i="4"/>
  <c r="AS391" i="4" s="1"/>
  <c r="AO307" i="4"/>
  <c r="AU307" i="4" s="1"/>
  <c r="AN220" i="4"/>
  <c r="AT220" i="4" s="1"/>
  <c r="AO417" i="4"/>
  <c r="AU417" i="4" s="1"/>
  <c r="AO481" i="4"/>
  <c r="AU481" i="4" s="1"/>
  <c r="AM372" i="4"/>
  <c r="AS372" i="4" s="1"/>
  <c r="AP303" i="4"/>
  <c r="AV303" i="4" s="1"/>
  <c r="AQ227" i="4"/>
  <c r="AW227" i="4" s="1"/>
  <c r="AL232" i="4"/>
  <c r="AR232" i="4" s="1"/>
  <c r="AQ391" i="4"/>
  <c r="AW391" i="4" s="1"/>
  <c r="AN391" i="4"/>
  <c r="AT391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F452" i="4"/>
  <c r="J452" i="4" s="1"/>
  <c r="E452" i="4"/>
  <c r="I452" i="4" s="1"/>
  <c r="D452" i="4"/>
  <c r="H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D474" i="4"/>
  <c r="H474" i="4" s="1"/>
  <c r="F474" i="4"/>
  <c r="J474" i="4" s="1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D295" i="4"/>
  <c r="H295" i="4" s="1"/>
  <c r="E295" i="4"/>
  <c r="I295" i="4" s="1"/>
  <c r="F295" i="4"/>
  <c r="J295" i="4" s="1"/>
  <c r="G295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P265" i="4"/>
  <c r="AV265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N327" i="4" s="1"/>
  <c r="AT327" i="4" s="1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D285" i="4"/>
  <c r="H285" i="4" s="1"/>
  <c r="G285" i="4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F233" i="4"/>
  <c r="J233" i="4" s="1"/>
  <c r="E233" i="4"/>
  <c r="I233" i="4" s="1"/>
  <c r="D233" i="4"/>
  <c r="H233" i="4" s="1"/>
  <c r="G233" i="4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F210" i="4"/>
  <c r="J210" i="4" s="1"/>
  <c r="G210" i="4"/>
  <c r="D210" i="4"/>
  <c r="H210" i="4" s="1"/>
  <c r="E210" i="4"/>
  <c r="I210" i="4" s="1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D215" i="4"/>
  <c r="H215" i="4" s="1"/>
  <c r="D189" i="4"/>
  <c r="H189" i="4" s="1"/>
  <c r="F189" i="4"/>
  <c r="J189" i="4" s="1"/>
  <c r="E189" i="4"/>
  <c r="I189" i="4" s="1"/>
  <c r="G189" i="4"/>
  <c r="AN195" i="4"/>
  <c r="AT195" i="4" s="1"/>
  <c r="AO195" i="4"/>
  <c r="AU195" i="4" s="1"/>
  <c r="E201" i="4"/>
  <c r="I201" i="4" s="1"/>
  <c r="F201" i="4"/>
  <c r="J201" i="4" s="1"/>
  <c r="D201" i="4"/>
  <c r="H201" i="4" s="1"/>
  <c r="G201" i="4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AL186" i="4"/>
  <c r="AR186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P186" i="4" s="1"/>
  <c r="AV186" i="4" s="1"/>
  <c r="AK200" i="4"/>
  <c r="AG200" i="4"/>
  <c r="AF200" i="4"/>
  <c r="AJ200" i="4"/>
  <c r="AC200" i="4"/>
  <c r="AJ197" i="4"/>
  <c r="AD197" i="4"/>
  <c r="AB197" i="4"/>
  <c r="AN197" i="4" s="1"/>
  <c r="AT197" i="4" s="1"/>
  <c r="AF197" i="4"/>
  <c r="AL197" i="4" s="1"/>
  <c r="AR197" i="4" s="1"/>
  <c r="AE197" i="4"/>
  <c r="AM189" i="4"/>
  <c r="AS189" i="4" s="1"/>
  <c r="AJ205" i="4"/>
  <c r="AG205" i="4"/>
  <c r="AF205" i="4"/>
  <c r="AC205" i="4"/>
  <c r="AO205" i="4" s="1"/>
  <c r="AU205" i="4" s="1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Z212" i="4"/>
  <c r="AE212" i="4"/>
  <c r="AB212" i="4"/>
  <c r="AF212" i="4"/>
  <c r="AI212" i="4"/>
  <c r="AG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E240" i="4"/>
  <c r="AB240" i="4"/>
  <c r="AA240" i="4"/>
  <c r="AD240" i="4"/>
  <c r="Z240" i="4"/>
  <c r="AH240" i="4"/>
  <c r="AG240" i="4"/>
  <c r="AK240" i="4"/>
  <c r="AF240" i="4"/>
  <c r="AI240" i="4"/>
  <c r="AJ240" i="4"/>
  <c r="AK216" i="4"/>
  <c r="Z216" i="4"/>
  <c r="AF216" i="4"/>
  <c r="AJ216" i="4"/>
  <c r="AI216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P327" i="4" s="1"/>
  <c r="AV327" i="4" s="1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C256" i="4"/>
  <c r="AD256" i="4"/>
  <c r="AJ256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AC240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B548" i="4"/>
  <c r="AC548" i="4"/>
  <c r="AD548" i="4"/>
  <c r="AA548" i="4"/>
  <c r="Z548" i="4"/>
  <c r="AE548" i="4"/>
  <c r="AF548" i="4"/>
  <c r="AH548" i="4"/>
  <c r="AK548" i="4"/>
  <c r="AG548" i="4"/>
  <c r="AJ548" i="4"/>
  <c r="AI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G188" i="4" l="1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M256" i="4" s="1"/>
  <c r="AS256" i="4" s="1"/>
  <c r="AK256" i="4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N256" i="4" s="1"/>
  <c r="AT256" i="4" s="1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AM867" i="4"/>
  <c r="AL867" i="4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E574" i="4"/>
  <c r="I574" i="4" s="1"/>
  <c r="F574" i="4"/>
  <c r="J574" i="4" s="1"/>
  <c r="D574" i="4"/>
  <c r="H574" i="4" s="1"/>
  <c r="G574" i="4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Q867" i="4"/>
  <c r="G286" i="4"/>
  <c r="E286" i="4"/>
  <c r="I286" i="4" s="1"/>
  <c r="D286" i="4"/>
  <c r="H286" i="4" s="1"/>
  <c r="F286" i="4"/>
  <c r="J286" i="4" s="1"/>
  <c r="AL686" i="4"/>
  <c r="AR686" i="4" s="1"/>
  <c r="AM686" i="4"/>
  <c r="AS686" i="4" s="1"/>
  <c r="AN686" i="4"/>
  <c r="AT686" i="4" s="1"/>
  <c r="AM870" i="4"/>
  <c r="AP870" i="4"/>
  <c r="AO870" i="4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O566" i="4" s="1"/>
  <c r="AU566" i="4" s="1"/>
  <c r="AF566" i="4"/>
  <c r="AL566" i="4" s="1"/>
  <c r="AR566" i="4" s="1"/>
  <c r="AH566" i="4"/>
  <c r="AB566" i="4"/>
  <c r="AN566" i="4" s="1"/>
  <c r="AT566" i="4" s="1"/>
  <c r="AA566" i="4"/>
  <c r="AM566" i="4" s="1"/>
  <c r="AS566" i="4" s="1"/>
  <c r="AE566" i="4"/>
  <c r="AQ566" i="4" s="1"/>
  <c r="AW566" i="4" s="1"/>
  <c r="AH824" i="4"/>
  <c r="AN824" i="4" s="1"/>
  <c r="AT824" i="4" s="1"/>
  <c r="AE824" i="4"/>
  <c r="AK824" i="4"/>
  <c r="AI824" i="4"/>
  <c r="AO824" i="4" s="1"/>
  <c r="AU824" i="4" s="1"/>
  <c r="AD824" i="4"/>
  <c r="AP824" i="4" s="1"/>
  <c r="AV824" i="4" s="1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L851" i="4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Q866" i="4"/>
  <c r="AN866" i="4"/>
  <c r="G628" i="4"/>
  <c r="D628" i="4"/>
  <c r="H628" i="4" s="1"/>
  <c r="F628" i="4"/>
  <c r="J628" i="4" s="1"/>
  <c r="E628" i="4"/>
  <c r="I628" i="4" s="1"/>
  <c r="AN926" i="4"/>
  <c r="AQ926" i="4"/>
  <c r="AM858" i="4"/>
  <c r="AN921" i="4"/>
  <c r="AM887" i="4"/>
  <c r="AO887" i="4"/>
  <c r="AP887" i="4"/>
  <c r="AO862" i="4"/>
  <c r="AQ862" i="4"/>
  <c r="AN862" i="4"/>
  <c r="AQ856" i="4"/>
  <c r="AM856" i="4"/>
  <c r="AN856" i="4"/>
  <c r="AN864" i="4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M868" i="4"/>
  <c r="AN868" i="4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Q851" i="4"/>
  <c r="AM851" i="4"/>
  <c r="AO851" i="4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D673" i="4"/>
  <c r="H673" i="4" s="1"/>
  <c r="E673" i="4"/>
  <c r="I673" i="4" s="1"/>
  <c r="F673" i="4"/>
  <c r="J673" i="4" s="1"/>
  <c r="G673" i="4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L858" i="4"/>
  <c r="AO858" i="4"/>
  <c r="AP858" i="4"/>
  <c r="AQ858" i="4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O856" i="4"/>
  <c r="AL856" i="4"/>
  <c r="AP856" i="4"/>
  <c r="AL864" i="4"/>
  <c r="AQ864" i="4"/>
  <c r="AP864" i="4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D563" i="4"/>
  <c r="H563" i="4" s="1"/>
  <c r="F563" i="4"/>
  <c r="J563" i="4" s="1"/>
  <c r="G563" i="4"/>
  <c r="E563" i="4"/>
  <c r="I563" i="4" s="1"/>
  <c r="AQ628" i="4"/>
  <c r="AW628" i="4" s="1"/>
  <c r="AL688" i="4"/>
  <c r="AR688" i="4" s="1"/>
  <c r="AQ817" i="4"/>
  <c r="AW817" i="4" s="1"/>
  <c r="AO337" i="4"/>
  <c r="AU337" i="4" s="1"/>
  <c r="AL868" i="4"/>
  <c r="AO868" i="4"/>
  <c r="AP868" i="4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G34" i="4"/>
  <c r="F34" i="4"/>
  <c r="J34" i="4" s="1"/>
  <c r="M35" i="2" s="1"/>
  <c r="D34" i="4"/>
  <c r="H34" i="4" s="1"/>
  <c r="K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K176" i="2" s="1"/>
  <c r="F175" i="4"/>
  <c r="J175" i="4" s="1"/>
  <c r="M176" i="2" s="1"/>
  <c r="G175" i="4"/>
  <c r="E175" i="4"/>
  <c r="I175" i="4" s="1"/>
  <c r="L176" i="2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K160" i="2" s="1"/>
  <c r="E159" i="4"/>
  <c r="I159" i="4" s="1"/>
  <c r="L160" i="2" s="1"/>
  <c r="G159" i="4"/>
  <c r="F159" i="4"/>
  <c r="J159" i="4" s="1"/>
  <c r="M160" i="2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M185" i="2" s="1"/>
  <c r="G184" i="4"/>
  <c r="D184" i="4"/>
  <c r="H184" i="4" s="1"/>
  <c r="K185" i="2" s="1"/>
  <c r="E184" i="4"/>
  <c r="I184" i="4" s="1"/>
  <c r="L185" i="2" s="1"/>
  <c r="G173" i="4"/>
  <c r="E173" i="4"/>
  <c r="I173" i="4" s="1"/>
  <c r="L174" i="2" s="1"/>
  <c r="F173" i="4"/>
  <c r="J173" i="4" s="1"/>
  <c r="M174" i="2" s="1"/>
  <c r="D173" i="4"/>
  <c r="H173" i="4" s="1"/>
  <c r="K174" i="2" s="1"/>
  <c r="E87" i="4"/>
  <c r="I87" i="4" s="1"/>
  <c r="L88" i="2" s="1"/>
  <c r="G87" i="4"/>
  <c r="D87" i="4"/>
  <c r="H87" i="4" s="1"/>
  <c r="K88" i="2" s="1"/>
  <c r="F87" i="4"/>
  <c r="J87" i="4" s="1"/>
  <c r="M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G533" i="4"/>
  <c r="F533" i="4"/>
  <c r="J533" i="4" s="1"/>
  <c r="D533" i="4"/>
  <c r="H533" i="4" s="1"/>
  <c r="E533" i="4"/>
  <c r="I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F600" i="4"/>
  <c r="J600" i="4" s="1"/>
  <c r="E600" i="4"/>
  <c r="I600" i="4" s="1"/>
  <c r="G600" i="4"/>
  <c r="D600" i="4"/>
  <c r="H600" i="4" s="1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M81" i="4" s="1"/>
  <c r="AS81" i="4" s="1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N29" i="4" s="1"/>
  <c r="AT29" i="4" s="1"/>
  <c r="AA29" i="4"/>
  <c r="AM29" i="4" s="1"/>
  <c r="AS29" i="4" s="1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AM4" i="4" s="1"/>
  <c r="AS4" i="4" s="1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K142" i="2" s="1"/>
  <c r="E141" i="4"/>
  <c r="I141" i="4" s="1"/>
  <c r="L142" i="2" s="1"/>
  <c r="G141" i="4"/>
  <c r="F141" i="4"/>
  <c r="J141" i="4" s="1"/>
  <c r="M142" i="2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E56" i="4"/>
  <c r="I56" i="4" s="1"/>
  <c r="L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L90" i="4" s="1"/>
  <c r="AR90" i="4" s="1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M177" i="4" s="1"/>
  <c r="AS177" i="4" s="1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L147" i="2" s="1"/>
  <c r="F146" i="4"/>
  <c r="J146" i="4" s="1"/>
  <c r="M147" i="2" s="1"/>
  <c r="G146" i="4"/>
  <c r="D146" i="4"/>
  <c r="H146" i="4" s="1"/>
  <c r="K147" i="2" s="1"/>
  <c r="E137" i="4"/>
  <c r="I137" i="4" s="1"/>
  <c r="L138" i="2" s="1"/>
  <c r="G137" i="4"/>
  <c r="D137" i="4"/>
  <c r="H137" i="4" s="1"/>
  <c r="K138" i="2" s="1"/>
  <c r="F137" i="4"/>
  <c r="J137" i="4" s="1"/>
  <c r="M138" i="2" s="1"/>
  <c r="E134" i="4"/>
  <c r="I134" i="4" s="1"/>
  <c r="L135" i="2" s="1"/>
  <c r="F134" i="4"/>
  <c r="J134" i="4" s="1"/>
  <c r="M135" i="2" s="1"/>
  <c r="G134" i="4"/>
  <c r="D134" i="4"/>
  <c r="H134" i="4" s="1"/>
  <c r="K135" i="2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K136" i="2" s="1"/>
  <c r="F135" i="4"/>
  <c r="J135" i="4" s="1"/>
  <c r="M136" i="2" s="1"/>
  <c r="E135" i="4"/>
  <c r="I135" i="4" s="1"/>
  <c r="L136" i="2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P14" i="4" s="1"/>
  <c r="AV14" i="4" s="1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P161" i="4" s="1"/>
  <c r="AV161" i="4" s="1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M118" i="2" s="1"/>
  <c r="D117" i="4"/>
  <c r="H117" i="4" s="1"/>
  <c r="K118" i="2" s="1"/>
  <c r="E117" i="4"/>
  <c r="I117" i="4" s="1"/>
  <c r="L118" i="2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P738" i="4" s="1"/>
  <c r="AV738" i="4" s="1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AO90" i="4" s="1"/>
  <c r="AU90" i="4" s="1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O177" i="4" s="1"/>
  <c r="AU177" i="4" s="1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G548" i="4"/>
  <c r="E548" i="4"/>
  <c r="I548" i="4" s="1"/>
  <c r="F548" i="4"/>
  <c r="J548" i="4" s="1"/>
  <c r="D548" i="4"/>
  <c r="H548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48" i="4"/>
  <c r="AV548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P212" i="4" s="1"/>
  <c r="AV212" i="4" s="1"/>
  <c r="AC212" i="4"/>
  <c r="AQ197" i="4"/>
  <c r="AW197" i="4" s="1"/>
  <c r="G195" i="4"/>
  <c r="D246" i="4"/>
  <c r="H246" i="4" s="1"/>
  <c r="G246" i="4"/>
  <c r="F246" i="4"/>
  <c r="J246" i="4" s="1"/>
  <c r="E246" i="4"/>
  <c r="I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F238" i="4"/>
  <c r="J238" i="4" s="1"/>
  <c r="D238" i="4"/>
  <c r="H238" i="4" s="1"/>
  <c r="E238" i="4"/>
  <c r="I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Q256" i="4"/>
  <c r="AW256" i="4" s="1"/>
  <c r="AO254" i="4"/>
  <c r="AU254" i="4" s="1"/>
  <c r="AM254" i="4"/>
  <c r="AS254" i="4" s="1"/>
  <c r="AP254" i="4"/>
  <c r="AV254" i="4" s="1"/>
  <c r="AG263" i="4"/>
  <c r="AA263" i="4"/>
  <c r="AI263" i="4"/>
  <c r="AD263" i="4"/>
  <c r="AP263" i="4" s="1"/>
  <c r="AV263" i="4" s="1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F476" i="4"/>
  <c r="J476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P287" i="4" s="1"/>
  <c r="AV287" i="4" s="1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O256" i="4"/>
  <c r="AU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Q216" i="4"/>
  <c r="AW216" i="4" s="1"/>
  <c r="AO216" i="4"/>
  <c r="AU216" i="4" s="1"/>
  <c r="AP216" i="4"/>
  <c r="AV216" i="4" s="1"/>
  <c r="AM216" i="4"/>
  <c r="AS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N212" i="4"/>
  <c r="AT212" i="4" s="1"/>
  <c r="AQ212" i="4"/>
  <c r="AW212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E476" i="4" l="1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476" i="4"/>
  <c r="H476" i="4" s="1"/>
  <c r="D305" i="4"/>
  <c r="H305" i="4" s="1"/>
  <c r="AN90" i="4"/>
  <c r="AT90" i="4" s="1"/>
  <c r="AL165" i="4"/>
  <c r="AR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G83" i="4"/>
  <c r="F83" i="4"/>
  <c r="J83" i="4" s="1"/>
  <c r="M84" i="2" s="1"/>
  <c r="E83" i="4"/>
  <c r="I83" i="4" s="1"/>
  <c r="L84" i="2" s="1"/>
  <c r="D83" i="4"/>
  <c r="H83" i="4" s="1"/>
  <c r="K84" i="2" s="1"/>
  <c r="E99" i="4"/>
  <c r="I99" i="4" s="1"/>
  <c r="L100" i="2" s="1"/>
  <c r="G99" i="4"/>
  <c r="D99" i="4"/>
  <c r="H99" i="4" s="1"/>
  <c r="K100" i="2" s="1"/>
  <c r="F99" i="4"/>
  <c r="J99" i="4" s="1"/>
  <c r="M100" i="2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M157" i="4" s="1"/>
  <c r="AS157" i="4" s="1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L154" i="2" s="1"/>
  <c r="G153" i="4"/>
  <c r="D153" i="4"/>
  <c r="H153" i="4" s="1"/>
  <c r="K154" i="2" s="1"/>
  <c r="F153" i="4"/>
  <c r="J153" i="4" s="1"/>
  <c r="M154" i="2" s="1"/>
  <c r="F177" i="4"/>
  <c r="J177" i="4" s="1"/>
  <c r="M178" i="2" s="1"/>
  <c r="D177" i="4"/>
  <c r="H177" i="4" s="1"/>
  <c r="K178" i="2" s="1"/>
  <c r="G177" i="4"/>
  <c r="E177" i="4"/>
  <c r="I177" i="4" s="1"/>
  <c r="L178" i="2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Q2" i="4" s="1"/>
  <c r="AW2" i="4" s="1"/>
  <c r="AA2" i="4"/>
  <c r="AM2" i="4" s="1"/>
  <c r="AS2" i="4" s="1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D287" i="4"/>
  <c r="H287" i="4" s="1"/>
  <c r="E287" i="4"/>
  <c r="I287" i="4" s="1"/>
  <c r="G287" i="4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G2" i="4" l="1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<sst xmlns="http://schemas.openxmlformats.org/spreadsheetml/2006/main" count="4088" uniqueCount="523">
  <si>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</si>
  <si>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</si>
  <si>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</si>
  <si>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</si>
  <si>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</si>
  <si>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</si>
  <si>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</si>
  <si>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</si>
  <si>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</si>
  <si>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</si>
  <si>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</si>
  <si>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</si>
  <si>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</si>
  <si>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</si>
  <si>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</si>
  <si>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</si>
  <si>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</si>
  <si>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</si>
  <si>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</si>
  <si>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</si>
  <si>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</si>
  <si>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</si>
  <si>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</si>
  <si>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</si>
  <si>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</si>
  <si>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</si>
  <si>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</si>
  <si>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</si>
  <si>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</si>
  <si>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</si>
  <si>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</si>
  <si>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</si>
  <si>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</si>
  <si>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</si>
  <si>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</si>
  <si>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</si>
  <si>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</si>
  <si>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</si>
  <si>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</si>
  <si>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</si>
  <si>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</si>
  <si>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</si>
  <si>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</si>
  <si>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</si>
  <si>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</si>
  <si>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</si>
  <si>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</si>
  <si>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</si>
  <si>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</si>
  <si>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</si>
  <si>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</si>
  <si>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</si>
  <si>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</si>
  <si>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</si>
  <si>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</si>
  <si>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</si>
  <si>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</si>
  <si>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</si>
  <si>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</si>
  <si>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</si>
  <si>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</si>
  <si>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</si>
  <si>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</si>
  <si>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</si>
  <si>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</si>
  <si>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</si>
  <si>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</si>
  <si>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</si>
  <si>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</si>
  <si>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</si>
  <si>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</si>
  <si>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</si>
  <si>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</si>
  <si>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</si>
  <si>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</si>
  <si>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</si>
  <si>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</si>
  <si>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</si>
  <si>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</si>
  <si>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</si>
  <si>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</si>
  <si>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</si>
  <si>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</si>
  <si>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</si>
  <si>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</si>
  <si>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</si>
  <si>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</si>
  <si>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</si>
  <si>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</si>
  <si>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</si>
  <si>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</si>
  <si>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</si>
  <si>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</si>
  <si>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</si>
  <si>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</si>
  <si>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</si>
  <si>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</si>
  <si>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</si>
  <si>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</si>
  <si>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</si>
  <si>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</si>
  <si>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</si>
  <si>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</si>
  <si>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</si>
  <si>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</si>
  <si>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</si>
  <si>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</si>
  <si>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</si>
  <si>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</si>
  <si>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</si>
  <si>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</si>
  <si>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</si>
  <si>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</si>
  <si>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</si>
  <si>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</si>
  <si>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</si>
  <si>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</si>
  <si>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</si>
  <si>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</si>
  <si>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</si>
  <si>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</si>
  <si>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</si>
  <si>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</si>
  <si>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</si>
  <si>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</si>
  <si>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</si>
  <si>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</si>
  <si>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</si>
  <si>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</si>
  <si>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</si>
  <si>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</si>
  <si>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</si>
  <si>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</si>
  <si>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</si>
  <si>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</si>
  <si>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</si>
  <si>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</si>
  <si>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</si>
  <si>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</si>
  <si>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</si>
  <si>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</si>
  <si>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</si>
  <si>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</si>
  <si>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</si>
  <si>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</si>
  <si>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</si>
  <si>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</si>
  <si>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</si>
  <si>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</si>
  <si>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</si>
  <si>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</si>
  <si>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</si>
  <si>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</si>
  <si>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</si>
  <si>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</si>
  <si>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</si>
  <si>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</si>
  <si>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</si>
  <si>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</si>
  <si>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</si>
  <si>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</si>
  <si>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</si>
  <si>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</si>
  <si>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</si>
  <si>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</si>
  <si>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</si>
  <si>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</si>
  <si>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</si>
  <si>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</si>
  <si>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</si>
  <si>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</si>
  <si>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</si>
  <si>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</si>
  <si>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</si>
  <si>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</si>
  <si>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</si>
  <si>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</si>
  <si>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</si>
  <si>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</si>
  <si>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</si>
  <si>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</si>
  <si>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</si>
  <si>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</si>
  <si>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</si>
  <si>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</si>
  <si>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</si>
  <si>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</si>
  <si>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</si>
  <si>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</si>
  <si>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</si>
  <si>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</si>
  <si>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</si>
  <si>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</si>
  <si>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</si>
  <si>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</si>
  <si>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</si>
  <si>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</si>
  <si>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</si>
  <si>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</si>
  <si>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</si>
  <si>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</si>
  <si>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</si>
  <si>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</si>
  <si>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</si>
  <si>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</si>
  <si>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</si>
  <si>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</si>
  <si>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</si>
  <si>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</si>
  <si>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</si>
  <si>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</si>
  <si>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</si>
  <si>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</si>
  <si>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</si>
  <si>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</si>
  <si>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</si>
  <si>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</si>
  <si>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</si>
  <si>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</si>
  <si>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</si>
  <si>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</si>
  <si>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</si>
  <si>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</si>
  <si>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</si>
  <si>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</si>
  <si>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</si>
  <si>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</si>
  <si>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</si>
  <si>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</si>
  <si>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</si>
  <si>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</si>
  <si>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</si>
  <si>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</si>
  <si>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</si>
  <si>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</si>
  <si>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</si>
  <si>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</si>
  <si>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</si>
  <si>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</si>
  <si>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</si>
  <si>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</si>
  <si>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</si>
  <si>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</si>
  <si>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</si>
  <si>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</si>
  <si>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</si>
  <si>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</si>
  <si>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</si>
  <si>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</si>
  <si>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</si>
  <si>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</si>
  <si>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</si>
  <si>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</si>
  <si>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</si>
  <si>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</si>
  <si>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</si>
  <si>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</si>
  <si>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</si>
  <si>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</si>
  <si>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</si>
  <si>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</si>
  <si>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</si>
  <si>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</si>
  <si>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</si>
  <si>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</si>
  <si>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</si>
  <si>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</si>
  <si>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</si>
  <si>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</si>
  <si>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</si>
  <si>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</si>
  <si>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</si>
  <si>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</si>
  <si>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</si>
  <si>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</si>
  <si>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</si>
  <si>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</si>
  <si>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</si>
  <si>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</si>
  <si>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</si>
  <si>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</si>
  <si>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</si>
  <si>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</si>
  <si>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</si>
  <si>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</si>
  <si>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</si>
  <si>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Portsmouth</t>
  </si>
  <si>
    <t>Crewe</t>
  </si>
  <si>
    <t>Ipswich</t>
  </si>
  <si>
    <t>Swindon</t>
  </si>
  <si>
    <t>Lincoln</t>
  </si>
  <si>
    <t>Doncaster</t>
  </si>
  <si>
    <t>Northampton</t>
  </si>
  <si>
    <t>Oxford</t>
  </si>
  <si>
    <t>Fleetwood Town</t>
  </si>
  <si>
    <t>Plymouth</t>
  </si>
  <si>
    <t>Accrington</t>
  </si>
  <si>
    <t>Shrewsbury</t>
  </si>
  <si>
    <t>Peterboro</t>
  </si>
  <si>
    <t>Carlisle</t>
  </si>
  <si>
    <t>Exeter</t>
  </si>
  <si>
    <t>Bolton</t>
  </si>
  <si>
    <t>Leyton Orient</t>
  </si>
  <si>
    <t>Bradford</t>
  </si>
  <si>
    <t>Barrow</t>
  </si>
  <si>
    <t>Cambridge</t>
  </si>
  <si>
    <t>Crawley Town</t>
  </si>
  <si>
    <t>Forest Green</t>
  </si>
  <si>
    <t>Cheltenham</t>
  </si>
  <si>
    <t>Grimsby</t>
  </si>
  <si>
    <t>Stevenage</t>
  </si>
  <si>
    <t>Harrogate</t>
  </si>
  <si>
    <t>Newport County</t>
  </si>
  <si>
    <t>Morecambe</t>
  </si>
  <si>
    <t>Tranmere</t>
  </si>
  <si>
    <t>Oldham</t>
  </si>
  <si>
    <t>Salford</t>
  </si>
  <si>
    <t>Port Vale</t>
  </si>
  <si>
    <t>Southend</t>
  </si>
  <si>
    <t>Walsall</t>
  </si>
  <si>
    <t>Mansfield</t>
  </si>
  <si>
    <t>Barnet</t>
  </si>
  <si>
    <t>Torquay</t>
  </si>
  <si>
    <t>Boreham Wood</t>
  </si>
  <si>
    <t>Eastleigh</t>
  </si>
  <si>
    <t>Dag and Red</t>
  </si>
  <si>
    <t>Chesterfield</t>
  </si>
  <si>
    <t>Halifax</t>
  </si>
  <si>
    <t>Maidenhead</t>
  </si>
  <si>
    <t>Hartlepool</t>
  </si>
  <si>
    <t>Sutton</t>
  </si>
  <si>
    <t>Kings Lynn</t>
  </si>
  <si>
    <t>Wrexham</t>
  </si>
  <si>
    <t>Solihull</t>
  </si>
  <si>
    <t>Wealdstone</t>
  </si>
  <si>
    <t>Weymouth</t>
  </si>
  <si>
    <t>Notts County</t>
  </si>
  <si>
    <t>Woking</t>
  </si>
  <si>
    <t>Stockport</t>
  </si>
  <si>
    <t>Yeovil</t>
  </si>
  <si>
    <t>Dover Athletic</t>
  </si>
  <si>
    <t>Bromley</t>
  </si>
  <si>
    <t>Aldershot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</si>
  <si>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</si>
  <si>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</si>
  <si>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</si>
  <si>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</si>
  <si>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</si>
  <si>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</si>
  <si>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</si>
  <si>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</si>
  <si>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</si>
  <si>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</si>
  <si>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</si>
  <si>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</si>
  <si>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</si>
  <si>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</si>
  <si>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</si>
  <si>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</si>
  <si>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</si>
  <si>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</si>
  <si>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</si>
  <si>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</si>
  <si>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</si>
  <si>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</si>
  <si>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</si>
  <si>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</si>
  <si>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</si>
  <si>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</si>
  <si>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</si>
  <si>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</si>
  <si>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</si>
  <si>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</si>
  <si>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</si>
  <si>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</si>
  <si>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</si>
  <si>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</si>
  <si>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</si>
  <si>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</si>
  <si>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</si>
  <si>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</si>
  <si>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</si>
  <si>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</si>
  <si>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</si>
  <si>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</si>
  <si>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</si>
  <si>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</si>
  <si>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</si>
  <si>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</si>
  <si>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</si>
  <si>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</si>
  <si>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</si>
  <si>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</si>
  <si>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</si>
  <si>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</si>
  <si>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St Johnstone</t>
  </si>
  <si>
    <t>Livingston</t>
  </si>
  <si>
    <t>Aberdeen</t>
  </si>
  <si>
    <t>Ayr</t>
  </si>
  <si>
    <t>Alloa</t>
  </si>
  <si>
    <t>Hearts</t>
  </si>
  <si>
    <t>Dunfermline</t>
  </si>
  <si>
    <t>Inverness C</t>
  </si>
  <si>
    <t>Queen of Sth</t>
  </si>
  <si>
    <t>Morton</t>
  </si>
  <si>
    <t>Arbroath</t>
  </si>
  <si>
    <t>Raith Rvs</t>
  </si>
  <si>
    <t>Dundee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</si>
  <si>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</si>
  <si>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</si>
  <si>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</si>
  <si>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</si>
  <si>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</si>
  <si>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</si>
  <si>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</si>
  <si>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</si>
  <si>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</si>
  <si>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</si>
  <si>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</si>
  <si>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</si>
  <si>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</si>
  <si>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</si>
  <si>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</si>
  <si>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</si>
  <si>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</si>
  <si>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</si>
  <si>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</si>
  <si>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</si>
  <si>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</si>
  <si>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</si>
  <si>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</si>
  <si>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</si>
  <si>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</si>
  <si>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</si>
  <si>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</si>
  <si>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</si>
  <si>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</si>
  <si>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</si>
  <si>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</si>
  <si>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</si>
  <si>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</si>
  <si>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</si>
  <si>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</si>
  <si>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</si>
  <si>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</si>
  <si>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</si>
  <si>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</si>
  <si>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</si>
  <si>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</si>
  <si>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</si>
  <si>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</si>
  <si>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</si>
  <si>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</si>
  <si>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</si>
  <si>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</si>
  <si>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</si>
  <si>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</si>
  <si>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</si>
  <si>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</si>
  <si>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</si>
  <si>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</si>
  <si>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</si>
  <si>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</si>
  <si>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29/01/2021</t>
  </si>
  <si>
    <t>30/01/2021</t>
  </si>
  <si>
    <t>31/01/2021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</si>
  <si>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</si>
  <si>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</si>
  <si>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</si>
  <si>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</si>
  <si>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</si>
  <si>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</si>
  <si>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</si>
  <si>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</si>
  <si>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</si>
  <si>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</si>
  <si>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</si>
  <si>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</si>
  <si>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</si>
  <si>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</si>
  <si>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</si>
  <si>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</si>
  <si>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</si>
  <si>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</si>
  <si>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1-0</t>
  </si>
  <si>
    <t>1-2</t>
  </si>
  <si>
    <t>0-0</t>
  </si>
  <si>
    <t>2-0</t>
  </si>
  <si>
    <t>0-4</t>
  </si>
  <si>
    <t>3-2</t>
  </si>
  <si>
    <t>NP</t>
  </si>
  <si>
    <t>3-0</t>
  </si>
  <si>
    <t>2-1</t>
  </si>
  <si>
    <t>3-1</t>
  </si>
  <si>
    <t>0-1</t>
  </si>
  <si>
    <t>1-1</t>
  </si>
  <si>
    <t>1-3</t>
  </si>
  <si>
    <t>4-1</t>
  </si>
  <si>
    <t>0-2</t>
  </si>
  <si>
    <t>2-2</t>
  </si>
  <si>
    <t>7-2</t>
  </si>
  <si>
    <t>NA</t>
  </si>
  <si>
    <t>P</t>
  </si>
  <si>
    <t>5-1</t>
  </si>
  <si>
    <t>2-3</t>
  </si>
  <si>
    <t>1-4</t>
  </si>
  <si>
    <t>4-2</t>
  </si>
  <si>
    <t>4-0</t>
  </si>
  <si>
    <t>3-3</t>
  </si>
  <si>
    <t>1-5</t>
  </si>
  <si>
    <t>3-4</t>
  </si>
  <si>
    <t>2-4</t>
  </si>
  <si>
    <t>5-0</t>
  </si>
  <si>
    <t>0-3</t>
  </si>
  <si>
    <t>Blackpool</t>
  </si>
  <si>
    <t>Altrincham</t>
  </si>
  <si>
    <t>Hamilton</t>
  </si>
  <si>
    <t>Ross County</t>
  </si>
  <si>
    <t>Motherwell</t>
  </si>
  <si>
    <t>Rangers</t>
  </si>
  <si>
    <t>9-0</t>
  </si>
  <si>
    <t>6-1</t>
  </si>
  <si>
    <t>Burton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</si>
</sst>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5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Alignment="1">
      <alignment horizontal="center"/>
    </xf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9" fontId="0" fillId="5" borderId="0" xfId="0" applyNumberFormat="1" applyFill="1" applyAlignment="1">
      <alignment horizontal="center"/>
    </xf>
    <xf numFmtId="0" fontId="0" fillId="0" borderId="0" xfId="0" applyFill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49" fontId="0" fillId="2" borderId="0" xfId="0" applyNumberForma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14" fontId="0" fillId="2" borderId="0" xfId="0" applyNumberForma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1.049459408292031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1.0512018249471584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1.0608381246291672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1.0611303767406881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1.0550761118040843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1.0606212727063642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1.0525123267481189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1.0369265649091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1.0629114617744848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1.0580577113953802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1.0602391541885894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1.0500631329117833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1.04190794615777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1.0516104099147749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1.0437075600663159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1.051738571938915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1.0540429760538743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1.0565395632387604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1.0407298027485501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1.0488545698370915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1.0453465975749467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1.0510876122378858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1.0593568958392465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1.0564966775030487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1.0703119118349562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1.0569383568656741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1.0661767993513469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1.0655332071550867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1.0843337563072042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1.0660715808151691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1.0452436950640556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1.0415257892008067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1.0394138550111416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1.0451911230503124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1.0543300667589199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1.0470376731981623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1.0533067630678474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1.0376740753093197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1.0422163177662798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1.0624658649673062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1.0488145277884962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1.0362637658896696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1.0470882991581001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1.0431976029859278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1.0513326278789881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1.0450375961866025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1.0509930436304777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1.0538424813225786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1.0511368361869355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1.0494125025023127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1.0540333908812936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1.0521795989414335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1.0521795989414335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1.0567609363032806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1.0475117579190587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1.0569028949649302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1.0525123267481189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1.0571615895212632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1.0636410008450974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1.0518980699471303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1.0518980699471303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1.0550761118040843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1.055162882031925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1.0571615895212632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1.0541841730823214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1.0503245504598744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1.0618834148859952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1.0522085198267568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1.0608381246291672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1.0567609363032806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1.0541841730823214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1.0513726059103246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1.0509354515449301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1.0571615895212632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1.049459408292031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1.0826197001143916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1.0713419446858048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1.0681458983010155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1.0713419446858048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1.0758089270163143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1.083213262843725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1.0812655693320055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1.0813984437283319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1.0719901214070431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1.0844219611566195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1.0805105737403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1.0419581736699886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1.0485628287452582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1.0668028349405521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1.0636569760020114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1.0706648459867645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1.0647027958175614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1.0707920252364764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1.0670046225137999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1.0672505015642557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1.0679692406564159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1.0669537957107238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1.0674919964665432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1.0835244144200842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1.0804512787007108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1.0780330479906346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1.0438817895444492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1.0467751664180649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1.0604868713067181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1.0424343751332963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1.0460060256260135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1.0460060256260135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1.0510694237812139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1.0420112422030368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1.047073470420135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1.0499964535568072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1.0556315371027907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1.0526045231274919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1.0516104099147749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1.0524934496338532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1.0536369139215562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1.0540429760538743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1.0497253316960662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1.0538644213740753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1.0561833732708965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1.0695045288795901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1.0667899925853617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1.0652016546735219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1.0552914984182968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1.0652016546735219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1.0434322558420379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1.075065861217152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1.0369403410931437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1.0458219570064358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1.0586446484898846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1.0704735502621208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1.059214380982872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1.0556315371027907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1.0629813436677837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1.0589099176352577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1.0666566032202576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1.0631376838968771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1.0586391570182949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1.0809206296153473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1.0672505015642557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1.0643567077555702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1.0463684894705136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1.047073470420135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1.0533218816775407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1.0457565564423787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1.0460060256260135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1.0417159380917833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1.041485334409332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1.0453465975749467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1.0419581736699886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1.0349578533419834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1.0379105936695237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1.045344963452246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1.0673926527312996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1.0479830465041664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1.037952243407696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1.0349578533419834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1.0777290850329495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1.0852678068193793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1.099234069337681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1.0867843482259465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1.0369265649091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1.0570899221118917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1.0480610077274732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1.043438569981763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1.0493967898153296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1.0456526785031968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1.0522559150967761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1.0608381246291672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1.0510694237812139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1.0509444270006065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1.0572141669010744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1.0543819242504819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1.0629114617744848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1.047073470420135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1.0543819242504819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1.0431652923392858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1.0449698306901456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1.0448679076073528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1.0876876515600937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1.0567919280515341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1.0597953687722241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1.0607891122072484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1.0695319933471841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1.0666566032202576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1.0548939488018336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1.0563585399442623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1.0666566032202576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1.0423915204335932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1.0452102388436428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1.0501106530953337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1.0454473653146403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1.0540333908812936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1.0420112422030368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1.0567919280515341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1.0512150176064545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1.0513686083765104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1.044303665417317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1.0497253316960662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1.0449864577049268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1.0424343751332963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1.0522559150967761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1.0497253316960662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1.0424343751332963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1.0421804198806015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1.0460060256260135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1.0522559150967761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1.0754003103820793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1.0810722923917078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1.070599000893548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1.0648207184922545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1.0754003103820793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1.0808309687628768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1.0713419446858048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1.0784016071799434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1.0569383568656741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1.0597111971376585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1.0587691192107669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1.0532159430726011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1.0583691873379317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1.0575635508862022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1.0582588520018001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1.0581003177923753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1.0628364693383345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1.0751378277879193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1.051738571938915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1.054131501614133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1.0649132392287108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1.048153965543114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1.0513686083765104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1.0605174007793741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1.0619653803953464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1.0500631329117833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1.0513686083765104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1.034094874681466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1.0425381099894757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1.0427491060172347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1.0456526785031968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1.0497253316960662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1.0792498945519475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1.074921319897685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1.0761786381216059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1.0626247827424988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1.0671721430378951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1.0739974333492817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solve_for_d('True_Odds_Calculator_2-way'!A248,'True_Odds_Calculator_2-way'!#REF!,'True_Odds_Calculator_2-way'!B248,'Log_working_2-way'!B$1,'Log_working_2-way'!B$2)</f>
        <v>1.0749435315745663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solve_for_d('True_Odds_Calculator_2-way'!A249,'True_Odds_Calculator_2-way'!#REF!,'True_Odds_Calculator_2-way'!B249,'Log_working_2-way'!B$1,'Log_working_2-way'!B$2)</f>
        <v>1.0739974333492817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solve_for_d('True_Odds_Calculator_2-way'!A250,'True_Odds_Calculator_2-way'!#REF!,'True_Odds_Calculator_2-way'!B250,'Log_working_2-way'!B$1,'Log_working_2-way'!B$2)</f>
        <v>1.1327487124384965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solve_for_d('True_Odds_Calculator_2-way'!A251,'True_Odds_Calculator_2-way'!#REF!,'True_Odds_Calculator_2-way'!B251,'Log_working_2-way'!B$1,'Log_working_2-way'!B$2)</f>
        <v>1.0732443093298558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solve_for_d('True_Odds_Calculator_2-way'!A252,'True_Odds_Calculator_2-way'!#REF!,'True_Odds_Calculator_2-way'!B252,'Log_working_2-way'!B$1,'Log_working_2-way'!B$2)</f>
        <v>1.0497253316960662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solve_for_d('True_Odds_Calculator_2-way'!A253,'True_Odds_Calculator_2-way'!#REF!,'True_Odds_Calculator_2-way'!B253,'Log_working_2-way'!B$1,'Log_working_2-way'!B$2)</f>
        <v>1.050186013602848</v>
      </c>
      <c r="F252" s="6"/>
      <c r="H252" s="6"/>
      <c r="I252" s="6"/>
      <c r="J252" s="6"/>
      <c r="K252" s="6"/>
    </row>
    <row r="253" spans="4:11" x14ac:dyDescent="0.25">
      <c r="D253">
        <f>solve_for_d('True_Odds_Calculator_2-way'!A254,'True_Odds_Calculator_2-way'!#REF!,'True_Odds_Calculator_2-way'!B254,'Log_working_2-way'!B$1,'Log_working_2-way'!B$2)</f>
        <v>1.0580097445486314</v>
      </c>
      <c r="F253" s="6"/>
      <c r="H253" s="6"/>
      <c r="I253" s="6"/>
      <c r="J253" s="6"/>
      <c r="K253" s="6"/>
    </row>
    <row r="254" spans="4:11" x14ac:dyDescent="0.25">
      <c r="D254">
        <f>solve_for_d('True_Odds_Calculator_2-way'!A255,'True_Odds_Calculator_2-way'!#REF!,'True_Odds_Calculator_2-way'!B255,'Log_working_2-way'!B$1,'Log_working_2-way'!B$2)</f>
        <v>1.0606212727063642</v>
      </c>
      <c r="F254" s="6"/>
      <c r="H254" s="6"/>
      <c r="I254" s="6"/>
      <c r="J254" s="6"/>
      <c r="K254" s="6"/>
    </row>
    <row r="255" spans="4:11" x14ac:dyDescent="0.25">
      <c r="D255">
        <f>solve_for_d('True_Odds_Calculator_2-way'!A256,'True_Odds_Calculator_2-way'!#REF!,'True_Odds_Calculator_2-way'!B256,'Log_working_2-way'!B$1,'Log_working_2-way'!B$2)</f>
        <v>1.0629813436677837</v>
      </c>
      <c r="F255" s="6"/>
      <c r="H255" s="6"/>
      <c r="I255" s="6"/>
      <c r="J255" s="6"/>
      <c r="K255" s="6"/>
    </row>
    <row r="256" spans="4:11" x14ac:dyDescent="0.25">
      <c r="D256">
        <f>solve_for_d('True_Odds_Calculator_2-way'!A257,'True_Odds_Calculator_2-way'!#REF!,'True_Odds_Calculator_2-way'!B257,'Log_working_2-way'!B$1,'Log_working_2-way'!B$2)</f>
        <v>1.0586391570182949</v>
      </c>
      <c r="F256" s="6"/>
      <c r="H256" s="6"/>
      <c r="I256" s="6"/>
      <c r="J256" s="6"/>
      <c r="K256" s="6"/>
    </row>
    <row r="257" spans="4:11" x14ac:dyDescent="0.25">
      <c r="D257">
        <f>solve_for_d('True_Odds_Calculator_2-way'!A258,'True_Odds_Calculator_2-way'!#REF!,'True_Odds_Calculator_2-way'!B258,'Log_working_2-way'!B$1,'Log_working_2-way'!B$2)</f>
        <v>1.0658734026705068</v>
      </c>
      <c r="F257" s="6"/>
      <c r="H257" s="6"/>
      <c r="I257" s="6"/>
      <c r="J257" s="6"/>
      <c r="K257" s="6"/>
    </row>
    <row r="258" spans="4:11" x14ac:dyDescent="0.25">
      <c r="D258">
        <f>solve_for_d('True_Odds_Calculator_2-way'!A259,'True_Odds_Calculator_2-way'!#REF!,'True_Odds_Calculator_2-way'!B259,'Log_working_2-way'!B$1,'Log_working_2-way'!B$2)</f>
        <v>1.0621588372033397</v>
      </c>
      <c r="F258" s="6"/>
      <c r="H258" s="6"/>
      <c r="I258" s="6"/>
      <c r="J258" s="6"/>
      <c r="K258" s="6"/>
    </row>
    <row r="259" spans="4:11" x14ac:dyDescent="0.25">
      <c r="D259">
        <f>solve_for_d('True_Odds_Calculator_2-way'!A260,'True_Odds_Calculator_2-way'!#REF!,'True_Odds_Calculator_2-way'!B260,'Log_working_2-way'!B$1,'Log_working_2-way'!B$2)</f>
        <v>1.0684787671157105</v>
      </c>
      <c r="F259" s="6"/>
      <c r="H259" s="6"/>
      <c r="I259" s="6"/>
      <c r="J259" s="6"/>
      <c r="K259" s="6"/>
    </row>
    <row r="260" spans="4:11" x14ac:dyDescent="0.25">
      <c r="D260">
        <f>solve_for_d('True_Odds_Calculator_2-way'!A261,'True_Odds_Calculator_2-way'!#REF!,'True_Odds_Calculator_2-way'!B261,'Log_working_2-way'!B$1,'Log_working_2-way'!B$2)</f>
        <v>1.0583708135254832</v>
      </c>
      <c r="F260" s="6"/>
      <c r="H260" s="6"/>
      <c r="I260" s="6"/>
      <c r="J260" s="6"/>
      <c r="K260" s="6"/>
    </row>
    <row r="261" spans="4:11" x14ac:dyDescent="0.25">
      <c r="D261">
        <f>solve_for_d('True_Odds_Calculator_2-way'!A262,'True_Odds_Calculator_2-way'!#REF!,'True_Odds_Calculator_2-way'!B262,'Log_working_2-way'!B$1,'Log_working_2-way'!B$2)</f>
        <v>1.0399586640868308</v>
      </c>
      <c r="F261" s="6"/>
      <c r="H261" s="6"/>
      <c r="I261" s="6"/>
      <c r="J261" s="6"/>
      <c r="K261" s="6"/>
    </row>
    <row r="262" spans="4:11" x14ac:dyDescent="0.25">
      <c r="D262">
        <f>solve_for_d('True_Odds_Calculator_2-way'!A263,'True_Odds_Calculator_2-way'!#REF!,'True_Odds_Calculator_2-way'!B263,'Log_working_2-way'!B$1,'Log_working_2-way'!B$2)</f>
        <v>1.0529232824658912</v>
      </c>
      <c r="F262" s="6"/>
      <c r="H262" s="6"/>
      <c r="I262" s="6"/>
      <c r="J262" s="6"/>
      <c r="K262" s="6"/>
    </row>
    <row r="263" spans="4:11" x14ac:dyDescent="0.25">
      <c r="D263">
        <f>solve_for_d('True_Odds_Calculator_2-way'!A264,'True_Odds_Calculator_2-way'!#REF!,'True_Odds_Calculator_2-way'!B264,'Log_working_2-way'!B$1,'Log_working_2-way'!B$2)</f>
        <v>1.042106143326367</v>
      </c>
      <c r="F263" s="6"/>
      <c r="H263" s="6"/>
      <c r="I263" s="6"/>
      <c r="J263" s="6"/>
      <c r="K263" s="6"/>
    </row>
    <row r="264" spans="4:11" x14ac:dyDescent="0.25">
      <c r="D264">
        <f>solve_for_d('True_Odds_Calculator_2-way'!A265,'True_Odds_Calculator_2-way'!#REF!,'True_Odds_Calculator_2-way'!B265,'Log_working_2-way'!B$1,'Log_working_2-way'!B$2)</f>
        <v>1.0533564937435893</v>
      </c>
      <c r="F264" s="6"/>
      <c r="H264" s="6"/>
      <c r="I264" s="6"/>
      <c r="J264" s="6"/>
      <c r="K264" s="6"/>
    </row>
    <row r="265" spans="4:11" x14ac:dyDescent="0.25">
      <c r="D265">
        <f>solve_for_d('True_Odds_Calculator_2-way'!A266,'True_Odds_Calculator_2-way'!#REF!,'True_Odds_Calculator_2-way'!B266,'Log_working_2-way'!B$1,'Log_working_2-way'!B$2)</f>
        <v>1.0502085589023142</v>
      </c>
      <c r="F265" s="6"/>
      <c r="H265" s="6"/>
      <c r="I265" s="6"/>
      <c r="J265" s="6"/>
      <c r="K265" s="6"/>
    </row>
    <row r="266" spans="4:11" x14ac:dyDescent="0.25">
      <c r="D266">
        <f>solve_for_d('True_Odds_Calculator_2-way'!A267,'True_Odds_Calculator_2-way'!#REF!,'True_Odds_Calculator_2-way'!B267,'Log_working_2-way'!B$1,'Log_working_2-way'!B$2)</f>
        <v>1.0643567077555702</v>
      </c>
      <c r="F266" s="6"/>
      <c r="H266" s="6"/>
      <c r="I266" s="6"/>
      <c r="J266" s="6"/>
      <c r="K266" s="6"/>
    </row>
    <row r="267" spans="4:11" x14ac:dyDescent="0.25">
      <c r="D267">
        <f>solve_for_d('True_Odds_Calculator_2-way'!A268,'True_Odds_Calculator_2-way'!#REF!,'True_Odds_Calculator_2-way'!B268,'Log_working_2-way'!B$1,'Log_working_2-way'!B$2)</f>
        <v>1.0606212727063642</v>
      </c>
      <c r="F267" s="6"/>
      <c r="H267" s="6"/>
      <c r="I267" s="6"/>
      <c r="J267" s="6"/>
      <c r="K267" s="6"/>
    </row>
    <row r="268" spans="4:11" x14ac:dyDescent="0.25">
      <c r="D268">
        <f>solve_for_d('True_Odds_Calculator_2-way'!A269,'True_Odds_Calculator_2-way'!#REF!,'True_Odds_Calculator_2-way'!B269,'Log_working_2-way'!B$1,'Log_working_2-way'!B$2)</f>
        <v>1.059214380982872</v>
      </c>
      <c r="F268" s="6"/>
      <c r="H268" s="6"/>
      <c r="I268" s="6"/>
      <c r="J268" s="6"/>
      <c r="K268" s="6"/>
    </row>
    <row r="269" spans="4:11" x14ac:dyDescent="0.25">
      <c r="D269">
        <f>solve_for_d('True_Odds_Calculator_2-way'!A270,'True_Odds_Calculator_2-way'!#REF!,'True_Odds_Calculator_2-way'!B270,'Log_working_2-way'!B$1,'Log_working_2-way'!B$2)</f>
        <v>1.0602107487113226</v>
      </c>
      <c r="F269" s="6"/>
      <c r="H269" s="6"/>
      <c r="I269" s="6"/>
      <c r="J269" s="6"/>
      <c r="K269" s="6"/>
    </row>
    <row r="270" spans="4:11" x14ac:dyDescent="0.25">
      <c r="D270">
        <f>solve_for_d('True_Odds_Calculator_2-way'!A271,'True_Odds_Calculator_2-way'!#REF!,'True_Odds_Calculator_2-way'!B271,'Log_working_2-way'!B$1,'Log_working_2-way'!B$2)</f>
        <v>1.0513726059103246</v>
      </c>
      <c r="F270" s="6"/>
      <c r="H270" s="6"/>
      <c r="I270" s="6"/>
      <c r="J270" s="6"/>
      <c r="K270" s="6"/>
    </row>
    <row r="271" spans="4:11" x14ac:dyDescent="0.25">
      <c r="D271">
        <f>solve_for_d('True_Odds_Calculator_2-way'!A272,'True_Odds_Calculator_2-way'!#REF!,'True_Odds_Calculator_2-way'!B272,'Log_working_2-way'!B$1,'Log_working_2-way'!B$2)</f>
        <v>1.0606849534786786</v>
      </c>
      <c r="F271" s="6"/>
      <c r="H271" s="6"/>
      <c r="I271" s="6"/>
      <c r="J271" s="6"/>
      <c r="K271" s="6"/>
    </row>
    <row r="272" spans="4:11" x14ac:dyDescent="0.25">
      <c r="D272">
        <f>solve_for_d('True_Odds_Calculator_2-way'!A273,'True_Odds_Calculator_2-way'!#REF!,'True_Odds_Calculator_2-way'!B273,'Log_working_2-way'!B$1,'Log_working_2-way'!B$2)</f>
        <v>1.0512018249471584</v>
      </c>
      <c r="F272" s="6"/>
      <c r="H272" s="6"/>
      <c r="I272" s="6"/>
      <c r="J272" s="6"/>
      <c r="K272" s="6"/>
    </row>
    <row r="273" spans="4:11" x14ac:dyDescent="0.25">
      <c r="D273">
        <f>solve_for_d('True_Odds_Calculator_2-way'!A274,'True_Odds_Calculator_2-way'!#REF!,'True_Odds_Calculator_2-way'!B274,'Log_working_2-way'!B$1,'Log_working_2-way'!B$2)</f>
        <v>1.056895036351561</v>
      </c>
      <c r="F273" s="6"/>
      <c r="H273" s="6"/>
      <c r="I273" s="6"/>
      <c r="J273" s="6"/>
      <c r="K273" s="6"/>
    </row>
    <row r="274" spans="4:11" x14ac:dyDescent="0.25">
      <c r="D274">
        <f>solve_for_d('True_Odds_Calculator_2-way'!A275,'True_Odds_Calculator_2-way'!#REF!,'True_Odds_Calculator_2-way'!B275,'Log_working_2-way'!B$1,'Log_working_2-way'!B$2)</f>
        <v>1.0618034296241701</v>
      </c>
      <c r="F274" s="6"/>
      <c r="H274" s="6"/>
      <c r="I274" s="6"/>
      <c r="J274" s="6"/>
      <c r="K274" s="6"/>
    </row>
    <row r="275" spans="4:11" x14ac:dyDescent="0.25">
      <c r="D275">
        <f>solve_for_d('True_Odds_Calculator_2-way'!A276,'True_Odds_Calculator_2-way'!#REF!,'True_Odds_Calculator_2-way'!B276,'Log_working_2-way'!B$1,'Log_working_2-way'!B$2)</f>
        <v>1.0509444270006065</v>
      </c>
      <c r="F275" s="6"/>
      <c r="H275" s="6"/>
      <c r="I275" s="6"/>
      <c r="J275" s="6"/>
      <c r="K275" s="6"/>
    </row>
    <row r="276" spans="4:11" x14ac:dyDescent="0.25">
      <c r="D276">
        <f>solve_for_d('True_Odds_Calculator_2-way'!A277,'True_Odds_Calculator_2-way'!#REF!,'True_Odds_Calculator_2-way'!B277,'Log_working_2-way'!B$1,'Log_working_2-way'!B$2)</f>
        <v>1.0543300667589199</v>
      </c>
      <c r="F276" s="6"/>
      <c r="H276" s="6"/>
      <c r="I276" s="6"/>
      <c r="J276" s="6"/>
      <c r="K276" s="6"/>
    </row>
    <row r="277" spans="4:11" x14ac:dyDescent="0.25">
      <c r="D277">
        <f>solve_for_d('True_Odds_Calculator_2-way'!A278,'True_Odds_Calculator_2-way'!#REF!,'True_Odds_Calculator_2-way'!B278,'Log_working_2-way'!B$1,'Log_working_2-way'!B$2)</f>
        <v>1.0509444270006065</v>
      </c>
      <c r="F277" s="6"/>
      <c r="H277" s="6"/>
      <c r="I277" s="6"/>
      <c r="J277" s="6"/>
      <c r="K277" s="6"/>
    </row>
    <row r="278" spans="4:11" x14ac:dyDescent="0.25">
      <c r="D278">
        <f>solve_for_d('True_Odds_Calculator_2-way'!A279,'True_Odds_Calculator_2-way'!#REF!,'True_Odds_Calculator_2-way'!B279,'Log_working_2-way'!B$1,'Log_working_2-way'!B$2)</f>
        <v>1.0533067630678474</v>
      </c>
      <c r="F278" s="6"/>
      <c r="H278" s="6"/>
      <c r="I278" s="6"/>
      <c r="J278" s="6"/>
      <c r="K278" s="6"/>
    </row>
    <row r="279" spans="4:11" x14ac:dyDescent="0.25">
      <c r="D279">
        <f>solve_for_d('True_Odds_Calculator_2-way'!A280,'True_Odds_Calculator_2-way'!#REF!,'True_Odds_Calculator_2-way'!B280,'Log_working_2-way'!B$1,'Log_working_2-way'!B$2)</f>
        <v>1.0588150667767779</v>
      </c>
      <c r="F279" s="6"/>
      <c r="H279" s="6"/>
      <c r="I279" s="6"/>
      <c r="J279" s="6"/>
      <c r="K279" s="6"/>
    </row>
    <row r="280" spans="4:11" x14ac:dyDescent="0.25">
      <c r="D280">
        <f>solve_for_d('True_Odds_Calculator_2-way'!A281,'True_Odds_Calculator_2-way'!#REF!,'True_Odds_Calculator_2-way'!B281,'Log_working_2-way'!B$1,'Log_working_2-way'!B$2)</f>
        <v>1.0609541449825806</v>
      </c>
      <c r="F280" s="6"/>
      <c r="H280" s="6"/>
      <c r="I280" s="6"/>
      <c r="J280" s="6"/>
      <c r="K280" s="6"/>
    </row>
    <row r="281" spans="4:11" x14ac:dyDescent="0.25">
      <c r="D281">
        <f>solve_for_d('True_Odds_Calculator_2-way'!A282,'True_Odds_Calculator_2-way'!#REF!,'True_Odds_Calculator_2-way'!B282,'Log_working_2-way'!B$1,'Log_working_2-way'!B$2)</f>
        <v>1.0609541449825806</v>
      </c>
      <c r="F281" s="6"/>
      <c r="H281" s="6"/>
      <c r="I281" s="6"/>
      <c r="J281" s="6"/>
      <c r="K281" s="6"/>
    </row>
    <row r="282" spans="4:11" x14ac:dyDescent="0.25">
      <c r="D282">
        <f>solve_for_d('True_Odds_Calculator_2-way'!A283,'True_Odds_Calculator_2-way'!#REF!,'True_Odds_Calculator_2-way'!B283,'Log_working_2-way'!B$1,'Log_working_2-way'!B$2)</f>
        <v>1.0567609363032806</v>
      </c>
      <c r="F282" s="6"/>
      <c r="H282" s="6"/>
      <c r="I282" s="6"/>
      <c r="J282" s="6"/>
      <c r="K282" s="6"/>
    </row>
    <row r="283" spans="4:11" x14ac:dyDescent="0.25">
      <c r="D283">
        <f>solve_for_d('True_Odds_Calculator_2-way'!A284,'True_Odds_Calculator_2-way'!#REF!,'True_Odds_Calculator_2-way'!B284,'Log_working_2-way'!B$1,'Log_working_2-way'!B$2)</f>
        <v>1.0619653803953464</v>
      </c>
      <c r="F283" s="6"/>
      <c r="H283" s="6"/>
      <c r="I283" s="6"/>
      <c r="J283" s="6"/>
      <c r="K283" s="6"/>
    </row>
    <row r="284" spans="4:11" x14ac:dyDescent="0.25">
      <c r="D284">
        <f>solve_for_d('True_Odds_Calculator_2-way'!A285,'True_Odds_Calculator_2-way'!#REF!,'True_Odds_Calculator_2-way'!B285,'Log_working_2-way'!B$1,'Log_working_2-way'!B$2)</f>
        <v>1.0607092988079927</v>
      </c>
      <c r="F284" s="6"/>
      <c r="H284" s="6"/>
      <c r="I284" s="6"/>
      <c r="J284" s="6"/>
      <c r="K284" s="6"/>
    </row>
    <row r="285" spans="4:11" x14ac:dyDescent="0.25">
      <c r="D285">
        <f>solve_for_d('True_Odds_Calculator_2-way'!A286,'True_Odds_Calculator_2-way'!#REF!,'True_Odds_Calculator_2-way'!B286,'Log_working_2-way'!B$1,'Log_working_2-way'!B$2)</f>
        <v>1.056895036351561</v>
      </c>
      <c r="F285" s="6"/>
      <c r="H285" s="6"/>
      <c r="I285" s="6"/>
      <c r="J285" s="6"/>
      <c r="K285" s="6"/>
    </row>
    <row r="286" spans="4:11" x14ac:dyDescent="0.25">
      <c r="D286">
        <f>solve_for_d('True_Odds_Calculator_2-way'!A287,'True_Odds_Calculator_2-way'!#REF!,'True_Odds_Calculator_2-way'!B287,'Log_working_2-way'!B$1,'Log_working_2-way'!B$2)</f>
        <v>1.0593568958392465</v>
      </c>
      <c r="F286" s="6"/>
      <c r="H286" s="6"/>
      <c r="I286" s="6"/>
      <c r="J286" s="6"/>
      <c r="K286" s="6"/>
    </row>
    <row r="287" spans="4:11" x14ac:dyDescent="0.25">
      <c r="D287">
        <f>solve_for_d('True_Odds_Calculator_2-way'!A288,'True_Odds_Calculator_2-way'!#REF!,'True_Odds_Calculator_2-way'!B288,'Log_working_2-way'!B$1,'Log_working_2-way'!B$2)</f>
        <v>1.0399586640868308</v>
      </c>
      <c r="F287" s="6"/>
      <c r="H287" s="6"/>
      <c r="I287" s="6"/>
      <c r="J287" s="6"/>
      <c r="K287" s="6"/>
    </row>
    <row r="288" spans="4:11" x14ac:dyDescent="0.25">
      <c r="D288">
        <f>solve_for_d('True_Odds_Calculator_2-way'!A289,'True_Odds_Calculator_2-way'!#REF!,'True_Odds_Calculator_2-way'!B289,'Log_working_2-way'!B$1,'Log_working_2-way'!B$2)</f>
        <v>1.0518428764688503</v>
      </c>
      <c r="F288" s="6"/>
      <c r="H288" s="6"/>
      <c r="I288" s="6"/>
      <c r="J288" s="6"/>
      <c r="K288" s="6"/>
    </row>
    <row r="289" spans="4:11" x14ac:dyDescent="0.25">
      <c r="D289">
        <f>solve_for_d('True_Odds_Calculator_2-way'!A290,'True_Odds_Calculator_2-way'!#REF!,'True_Odds_Calculator_2-way'!B290,'Log_working_2-way'!B$1,'Log_working_2-way'!B$2)</f>
        <v>1.0457565564423787</v>
      </c>
      <c r="F289" s="6"/>
      <c r="H289" s="6"/>
      <c r="I289" s="6"/>
      <c r="J289" s="6"/>
      <c r="K289" s="6"/>
    </row>
    <row r="290" spans="4:11" x14ac:dyDescent="0.25">
      <c r="D290">
        <f>solve_for_d('True_Odds_Calculator_2-way'!A291,'True_Odds_Calculator_2-way'!#REF!,'True_Odds_Calculator_2-way'!B291,'Log_working_2-way'!B$1,'Log_working_2-way'!B$2)</f>
        <v>1.059214380982872</v>
      </c>
      <c r="F290" s="6"/>
      <c r="H290" s="6"/>
      <c r="I290" s="6"/>
      <c r="J290" s="6"/>
      <c r="K290" s="6"/>
    </row>
    <row r="291" spans="4:11" x14ac:dyDescent="0.25">
      <c r="D291">
        <f>solve_for_d('True_Odds_Calculator_2-way'!A292,'True_Odds_Calculator_2-way'!#REF!,'True_Odds_Calculator_2-way'!B292,'Log_working_2-way'!B$1,'Log_working_2-way'!B$2)</f>
        <v>1.0602107487113226</v>
      </c>
      <c r="F291" s="6"/>
      <c r="H291" s="6"/>
      <c r="I291" s="6"/>
      <c r="J291" s="6"/>
      <c r="K291" s="6"/>
    </row>
    <row r="292" spans="4:11" x14ac:dyDescent="0.25">
      <c r="D292">
        <f>solve_for_d('True_Odds_Calculator_2-way'!A293,'True_Odds_Calculator_2-way'!#REF!,'True_Odds_Calculator_2-way'!B293,'Log_working_2-way'!B$1,'Log_working_2-way'!B$2)</f>
        <v>1.0513726059103246</v>
      </c>
      <c r="F292" s="6"/>
      <c r="H292" s="6"/>
      <c r="I292" s="6"/>
      <c r="J292" s="6"/>
      <c r="K292" s="6"/>
    </row>
    <row r="293" spans="4:11" x14ac:dyDescent="0.25">
      <c r="D293">
        <f>solve_for_d('True_Odds_Calculator_2-way'!A294,'True_Odds_Calculator_2-way'!#REF!,'True_Odds_Calculator_2-way'!B294,'Log_working_2-way'!B$1,'Log_working_2-way'!B$2)</f>
        <v>1.0606849534786786</v>
      </c>
      <c r="F293" s="6"/>
      <c r="H293" s="6"/>
      <c r="I293" s="6"/>
      <c r="J293" s="6"/>
      <c r="K293" s="6"/>
    </row>
    <row r="294" spans="4:11" x14ac:dyDescent="0.25">
      <c r="D294">
        <f>solve_for_d('True_Odds_Calculator_2-way'!A295,'True_Odds_Calculator_2-way'!#REF!,'True_Odds_Calculator_2-way'!B295,'Log_working_2-way'!B$1,'Log_working_2-way'!B$2)</f>
        <v>1.0512018249471584</v>
      </c>
      <c r="F294" s="6"/>
      <c r="H294" s="6"/>
      <c r="I294" s="6"/>
      <c r="J294" s="6"/>
      <c r="K294" s="6"/>
    </row>
    <row r="295" spans="4:11" x14ac:dyDescent="0.25">
      <c r="D295">
        <f>solve_for_d('True_Odds_Calculator_2-way'!A296,'True_Odds_Calculator_2-way'!#REF!,'True_Odds_Calculator_2-way'!B296,'Log_working_2-way'!B$1,'Log_working_2-way'!B$2)</f>
        <v>1.0703519176618568</v>
      </c>
      <c r="F295" s="6"/>
      <c r="H295" s="6"/>
      <c r="I295" s="6"/>
      <c r="J295" s="6"/>
      <c r="K295" s="6"/>
    </row>
    <row r="296" spans="4:11" x14ac:dyDescent="0.25">
      <c r="D296">
        <f>solve_for_d('True_Odds_Calculator_2-way'!A297,'True_Odds_Calculator_2-way'!#REF!,'True_Odds_Calculator_2-way'!B297,'Log_working_2-way'!B$1,'Log_working_2-way'!B$2)</f>
        <v>1.0469799548748147</v>
      </c>
      <c r="F296" s="6"/>
      <c r="H296" s="6"/>
      <c r="I296" s="6"/>
      <c r="J296" s="6"/>
      <c r="K296" s="6"/>
    </row>
    <row r="297" spans="4:11" x14ac:dyDescent="0.25">
      <c r="D297">
        <f>solve_for_d('True_Odds_Calculator_2-way'!A298,'True_Odds_Calculator_2-way'!#REF!,'True_Odds_Calculator_2-way'!B298,'Log_working_2-way'!B$1,'Log_working_2-way'!B$2)</f>
        <v>1.0505095705164631</v>
      </c>
      <c r="F297" s="6"/>
      <c r="H297" s="6"/>
      <c r="I297" s="6"/>
      <c r="J297" s="6"/>
      <c r="K297" s="6"/>
    </row>
    <row r="298" spans="4:11" x14ac:dyDescent="0.25">
      <c r="D298">
        <f>solve_for_d('True_Odds_Calculator_2-way'!A299,'True_Odds_Calculator_2-way'!#REF!,'True_Odds_Calculator_2-way'!B299,'Log_working_2-way'!B$1,'Log_working_2-way'!B$2)</f>
        <v>1.0643567077555702</v>
      </c>
      <c r="F298" s="6"/>
      <c r="H298" s="6"/>
      <c r="I298" s="6"/>
      <c r="J298" s="6"/>
      <c r="K298" s="6"/>
    </row>
    <row r="299" spans="4:11" x14ac:dyDescent="0.25">
      <c r="D299">
        <f>solve_for_d('True_Odds_Calculator_2-way'!A300,'True_Odds_Calculator_2-way'!#REF!,'True_Odds_Calculator_2-way'!B300,'Log_working_2-way'!B$1,'Log_working_2-way'!B$2)</f>
        <v>1.0657284823689301</v>
      </c>
      <c r="F299" s="6"/>
      <c r="H299" s="6"/>
      <c r="I299" s="6"/>
      <c r="J299" s="6"/>
      <c r="K299" s="6"/>
    </row>
    <row r="300" spans="4:11" x14ac:dyDescent="0.25">
      <c r="D300">
        <f>solve_for_d('True_Odds_Calculator_2-way'!A301,'True_Odds_Calculator_2-way'!#REF!,'True_Odds_Calculator_2-way'!B301,'Log_working_2-way'!B$1,'Log_working_2-way'!B$2)</f>
        <v>1.0842838282977221</v>
      </c>
      <c r="F300" s="6"/>
      <c r="H300" s="6"/>
      <c r="I300" s="6"/>
      <c r="J300" s="6"/>
      <c r="K300" s="6"/>
    </row>
    <row r="301" spans="4:11" x14ac:dyDescent="0.25">
      <c r="D301">
        <f>solve_for_d('True_Odds_Calculator_2-way'!A302,'True_Odds_Calculator_2-way'!#REF!,'True_Odds_Calculator_2-way'!B302,'Log_working_2-way'!B$1,'Log_working_2-way'!B$2)</f>
        <v>1.0675140074300833</v>
      </c>
      <c r="F301" s="6"/>
      <c r="H301" s="6"/>
      <c r="I301" s="6"/>
      <c r="J301" s="6"/>
      <c r="K301" s="6"/>
    </row>
    <row r="302" spans="4:11" x14ac:dyDescent="0.25">
      <c r="D302">
        <f>solve_for_d('True_Odds_Calculator_2-way'!A303,'True_Odds_Calculator_2-way'!#REF!,'True_Odds_Calculator_2-way'!B303,'Log_working_2-way'!B$1,'Log_working_2-way'!B$2)</f>
        <v>1.038077229388916</v>
      </c>
      <c r="F302" s="6"/>
      <c r="H302" s="6"/>
      <c r="I302" s="6"/>
      <c r="J302" s="6"/>
      <c r="K302" s="6"/>
    </row>
    <row r="303" spans="4:11" x14ac:dyDescent="0.25">
      <c r="D303">
        <f>solve_for_d('True_Odds_Calculator_2-way'!A304,'True_Odds_Calculator_2-way'!#REF!,'True_Odds_Calculator_2-way'!B304,'Log_working_2-way'!B$1,'Log_working_2-way'!B$2)</f>
        <v>1.0488038688665162</v>
      </c>
      <c r="F303" s="6"/>
      <c r="H303" s="6"/>
      <c r="I303" s="6"/>
      <c r="J303" s="6"/>
      <c r="K303" s="6"/>
    </row>
    <row r="304" spans="4:11" x14ac:dyDescent="0.25">
      <c r="D304">
        <f>solve_for_d('True_Odds_Calculator_2-way'!A305,'True_Odds_Calculator_2-way'!#REF!,'True_Odds_Calculator_2-way'!B305,'Log_working_2-way'!B$1,'Log_working_2-way'!B$2)</f>
        <v>1.0445865875967359</v>
      </c>
      <c r="F304" s="6"/>
      <c r="H304" s="6"/>
      <c r="I304" s="6"/>
      <c r="J304" s="6"/>
      <c r="K304" s="6"/>
    </row>
    <row r="305" spans="4:11" x14ac:dyDescent="0.25">
      <c r="D305">
        <f>solve_for_d('True_Odds_Calculator_2-way'!A306,'True_Odds_Calculator_2-way'!#REF!,'True_Odds_Calculator_2-way'!B306,'Log_working_2-way'!B$1,'Log_working_2-way'!B$2)</f>
        <v>1.0376740753093197</v>
      </c>
      <c r="F305" s="6"/>
      <c r="H305" s="6"/>
      <c r="I305" s="6"/>
      <c r="J305" s="6"/>
      <c r="K305" s="6"/>
    </row>
    <row r="306" spans="4:11" x14ac:dyDescent="0.25">
      <c r="D306">
        <f>solve_for_d('True_Odds_Calculator_2-way'!A307,'True_Odds_Calculator_2-way'!#REF!,'True_Odds_Calculator_2-way'!B307,'Log_working_2-way'!B$1,'Log_working_2-way'!B$2)</f>
        <v>1.0476415951389864</v>
      </c>
      <c r="F306" s="6"/>
      <c r="H306" s="6"/>
      <c r="I306" s="6"/>
      <c r="J306" s="6"/>
      <c r="K306" s="6"/>
    </row>
    <row r="307" spans="4:11" x14ac:dyDescent="0.25">
      <c r="D307">
        <f>solve_for_d('True_Odds_Calculator_2-way'!A308,'True_Odds_Calculator_2-way'!#REF!,'True_Odds_Calculator_2-way'!B308,'Log_working_2-way'!B$1,'Log_working_2-way'!B$2)</f>
        <v>1.0438817895444492</v>
      </c>
      <c r="F307" s="6"/>
      <c r="H307" s="6"/>
      <c r="I307" s="6"/>
      <c r="J307" s="6"/>
      <c r="K307" s="6"/>
    </row>
    <row r="308" spans="4:11" x14ac:dyDescent="0.25">
      <c r="D308">
        <f>solve_for_d('True_Odds_Calculator_2-way'!A309,'True_Odds_Calculator_2-way'!#REF!,'True_Odds_Calculator_2-way'!B309,'Log_working_2-way'!B$1,'Log_working_2-way'!B$2)</f>
        <v>1.0533564937435893</v>
      </c>
      <c r="F308" s="6"/>
      <c r="H308" s="6"/>
      <c r="I308" s="6"/>
      <c r="J308" s="6"/>
      <c r="K308" s="6"/>
    </row>
    <row r="309" spans="4:11" x14ac:dyDescent="0.25">
      <c r="D309">
        <f>solve_for_d('True_Odds_Calculator_2-way'!A310,'True_Odds_Calculator_2-way'!#REF!,'True_Odds_Calculator_2-way'!B310,'Log_working_2-way'!B$1,'Log_working_2-way'!B$2)</f>
        <v>1.0522559150967761</v>
      </c>
      <c r="F309" s="6"/>
      <c r="H309" s="6"/>
      <c r="I309" s="6"/>
      <c r="J309" s="6"/>
      <c r="K309" s="6"/>
    </row>
    <row r="310" spans="4:11" x14ac:dyDescent="0.25">
      <c r="D310">
        <f>solve_for_d('True_Odds_Calculator_2-way'!A311,'True_Odds_Calculator_2-way'!#REF!,'True_Odds_Calculator_2-way'!B311,'Log_working_2-way'!B$1,'Log_working_2-way'!B$2)</f>
        <v>1.0475117579190587</v>
      </c>
      <c r="F310" s="6"/>
      <c r="H310" s="6"/>
      <c r="I310" s="6"/>
      <c r="J310" s="6"/>
      <c r="K310" s="6"/>
    </row>
    <row r="311" spans="4:11" x14ac:dyDescent="0.25">
      <c r="D311">
        <f>solve_for_d('True_Odds_Calculator_2-way'!A312,'True_Odds_Calculator_2-way'!#REF!,'True_Odds_Calculator_2-way'!B312,'Log_working_2-way'!B$1,'Log_working_2-way'!B$2)</f>
        <v>1.0440279853919932</v>
      </c>
      <c r="F311" s="6"/>
      <c r="H311" s="6"/>
      <c r="I311" s="6"/>
      <c r="J311" s="6"/>
      <c r="K311" s="6"/>
    </row>
    <row r="312" spans="4:11" x14ac:dyDescent="0.25">
      <c r="D312">
        <f>solve_for_d('True_Odds_Calculator_2-way'!A313,'True_Odds_Calculator_2-way'!#REF!,'True_Odds_Calculator_2-way'!B313,'Log_working_2-way'!B$1,'Log_working_2-way'!B$2)</f>
        <v>1.0451969483194312</v>
      </c>
      <c r="F312" s="6"/>
      <c r="H312" s="6"/>
      <c r="I312" s="6"/>
      <c r="J312" s="6"/>
      <c r="K312" s="6"/>
    </row>
    <row r="313" spans="4:11" x14ac:dyDescent="0.25">
      <c r="D313">
        <f>solve_for_d('True_Odds_Calculator_2-way'!A314,'True_Odds_Calculator_2-way'!#REF!,'True_Odds_Calculator_2-way'!B314,'Log_working_2-way'!B$1,'Log_working_2-way'!B$2)</f>
        <v>1.0362637658896696</v>
      </c>
      <c r="F313" s="6"/>
      <c r="H313" s="6"/>
      <c r="I313" s="6"/>
      <c r="J313" s="6"/>
      <c r="K313" s="6"/>
    </row>
    <row r="314" spans="4:11" x14ac:dyDescent="0.25">
      <c r="D314">
        <f>solve_for_d('True_Odds_Calculator_2-way'!A315,'True_Odds_Calculator_2-way'!#REF!,'True_Odds_Calculator_2-way'!B315,'Log_working_2-way'!B$1,'Log_working_2-way'!B$2)</f>
        <v>1.038506964435719</v>
      </c>
      <c r="F314" s="6"/>
      <c r="H314" s="6"/>
      <c r="I314" s="6"/>
      <c r="J314" s="6"/>
      <c r="K314" s="6"/>
    </row>
    <row r="315" spans="4:11" x14ac:dyDescent="0.25">
      <c r="D315">
        <f>solve_for_d('True_Odds_Calculator_2-way'!A316,'True_Odds_Calculator_2-way'!#REF!,'True_Odds_Calculator_2-way'!B316,'Log_working_2-way'!B$1,'Log_working_2-way'!B$2)</f>
        <v>1.0470882991581001</v>
      </c>
      <c r="F315" s="6"/>
      <c r="H315" s="6"/>
      <c r="I315" s="6"/>
      <c r="J315" s="6"/>
      <c r="K315" s="6"/>
    </row>
    <row r="316" spans="4:11" x14ac:dyDescent="0.25">
      <c r="D316">
        <f>solve_for_d('True_Odds_Calculator_2-way'!A317,'True_Odds_Calculator_2-way'!#REF!,'True_Odds_Calculator_2-way'!B317,'Log_working_2-way'!B$1,'Log_working_2-way'!B$2)</f>
        <v>1.0510694237812139</v>
      </c>
      <c r="F316" s="6"/>
      <c r="H316" s="6"/>
      <c r="I316" s="6"/>
      <c r="J316" s="6"/>
      <c r="K316" s="6"/>
    </row>
    <row r="317" spans="4:11" x14ac:dyDescent="0.25">
      <c r="D317">
        <f>solve_for_d('True_Odds_Calculator_2-way'!A318,'True_Odds_Calculator_2-way'!#REF!,'True_Odds_Calculator_2-way'!B318,'Log_working_2-way'!B$1,'Log_working_2-way'!B$2)</f>
        <v>1.0516104099147749</v>
      </c>
      <c r="F317" s="6"/>
      <c r="H317" s="6"/>
      <c r="I317" s="6"/>
      <c r="J317" s="6"/>
      <c r="K317" s="6"/>
    </row>
    <row r="318" spans="4:11" x14ac:dyDescent="0.25">
      <c r="D318">
        <f>solve_for_d('True_Odds_Calculator_2-way'!A319,'True_Odds_Calculator_2-way'!#REF!,'True_Odds_Calculator_2-way'!B319,'Log_working_2-way'!B$1,'Log_working_2-way'!B$2)</f>
        <v>1.0522559150967761</v>
      </c>
      <c r="F318" s="6"/>
      <c r="H318" s="6"/>
      <c r="I318" s="6"/>
      <c r="J318" s="6"/>
      <c r="K318" s="6"/>
    </row>
    <row r="319" spans="4:11" x14ac:dyDescent="0.25">
      <c r="D319">
        <f>solve_for_d('True_Odds_Calculator_2-way'!A320,'True_Odds_Calculator_2-way'!#REF!,'True_Odds_Calculator_2-way'!B320,'Log_working_2-way'!B$1,'Log_working_2-way'!B$2)</f>
        <v>1.0556120689697279</v>
      </c>
      <c r="F319" s="6"/>
      <c r="H319" s="6"/>
      <c r="I319" s="6"/>
      <c r="J319" s="6"/>
      <c r="K319" s="6"/>
    </row>
    <row r="320" spans="4:11" x14ac:dyDescent="0.25">
      <c r="D320">
        <f>solve_for_d('True_Odds_Calculator_2-way'!A321,'True_Odds_Calculator_2-way'!#REF!,'True_Odds_Calculator_2-way'!B321,'Log_working_2-way'!B$1,'Log_working_2-way'!B$2)</f>
        <v>1.0513686083765104</v>
      </c>
      <c r="F320" s="6"/>
      <c r="H320" s="6"/>
      <c r="I320" s="6"/>
      <c r="J320" s="6"/>
      <c r="K320" s="6"/>
    </row>
    <row r="321" spans="4:11" x14ac:dyDescent="0.25">
      <c r="D321">
        <f>solve_for_d('True_Odds_Calculator_2-way'!A322,'True_Odds_Calculator_2-way'!#REF!,'True_Odds_Calculator_2-way'!B322,'Log_working_2-way'!B$1,'Log_working_2-way'!B$2)</f>
        <v>1.0513686083765104</v>
      </c>
      <c r="F321" s="6"/>
      <c r="H321" s="6"/>
      <c r="I321" s="6"/>
      <c r="J321" s="6"/>
      <c r="K321" s="6"/>
    </row>
    <row r="322" spans="4:11" x14ac:dyDescent="0.25">
      <c r="D322">
        <f>solve_for_d('True_Odds_Calculator_2-way'!A323,'True_Odds_Calculator_2-way'!#REF!,'True_Odds_Calculator_2-way'!B323,'Log_working_2-way'!B$1,'Log_working_2-way'!B$2)</f>
        <v>1.0558399741144113</v>
      </c>
      <c r="F322" s="6"/>
      <c r="H322" s="6"/>
      <c r="I322" s="6"/>
      <c r="J322" s="6"/>
      <c r="K322" s="6"/>
    </row>
    <row r="323" spans="4:11" x14ac:dyDescent="0.25">
      <c r="D323">
        <f>solve_for_d('True_Odds_Calculator_2-way'!A324,'True_Odds_Calculator_2-way'!#REF!,'True_Odds_Calculator_2-way'!B324,'Log_working_2-way'!B$1,'Log_working_2-way'!B$2)</f>
        <v>1.0543819242504819</v>
      </c>
      <c r="F323" s="6"/>
      <c r="H323" s="6"/>
      <c r="I323" s="6"/>
      <c r="J323" s="6"/>
      <c r="K323" s="6"/>
    </row>
    <row r="324" spans="4:11" x14ac:dyDescent="0.25">
      <c r="D324">
        <f>solve_for_d('True_Odds_Calculator_2-way'!A325,'True_Odds_Calculator_2-way'!#REF!,'True_Odds_Calculator_2-way'!B325,'Log_working_2-way'!B$1,'Log_working_2-way'!B$2)</f>
        <v>1.0459631209894389</v>
      </c>
      <c r="F324" s="6"/>
      <c r="H324" s="6"/>
      <c r="I324" s="6"/>
      <c r="J324" s="6"/>
      <c r="K324" s="6"/>
    </row>
    <row r="325" spans="4:11" x14ac:dyDescent="0.25">
      <c r="D325">
        <f>solve_for_d('True_Odds_Calculator_2-way'!A326,'True_Odds_Calculator_2-way'!#REF!,'True_Odds_Calculator_2-way'!B326,'Log_working_2-way'!B$1,'Log_working_2-way'!B$2)</f>
        <v>1.0551236153407171</v>
      </c>
      <c r="F325" s="6"/>
      <c r="H325" s="6"/>
      <c r="I325" s="6"/>
      <c r="J325" s="6"/>
      <c r="K325" s="6"/>
    </row>
    <row r="326" spans="4:11" x14ac:dyDescent="0.25">
      <c r="D326">
        <f>solve_for_d('True_Odds_Calculator_2-way'!A327,'True_Odds_Calculator_2-way'!#REF!,'True_Odds_Calculator_2-way'!B327,'Log_working_2-way'!B$1,'Log_working_2-way'!B$2)</f>
        <v>1.0556120689697279</v>
      </c>
      <c r="F326" s="6"/>
      <c r="H326" s="6"/>
      <c r="I326" s="6"/>
      <c r="J326" s="6"/>
      <c r="K326" s="6"/>
    </row>
    <row r="327" spans="4:11" x14ac:dyDescent="0.25">
      <c r="D327">
        <f>solve_for_d('True_Odds_Calculator_2-way'!A328,'True_Odds_Calculator_2-way'!#REF!,'True_Odds_Calculator_2-way'!B328,'Log_working_2-way'!B$1,'Log_working_2-way'!B$2)</f>
        <v>1.0606212727063642</v>
      </c>
      <c r="F327" s="6"/>
      <c r="H327" s="6"/>
      <c r="I327" s="6"/>
      <c r="J327" s="6"/>
      <c r="K327" s="6"/>
    </row>
    <row r="328" spans="4:11" x14ac:dyDescent="0.25">
      <c r="D328">
        <f>solve_for_d('True_Odds_Calculator_2-way'!A329,'True_Odds_Calculator_2-way'!#REF!,'True_Odds_Calculator_2-way'!B329,'Log_working_2-way'!B$1,'Log_working_2-way'!B$2)</f>
        <v>1.0584574108458336</v>
      </c>
      <c r="F328" s="6"/>
      <c r="H328" s="6"/>
      <c r="I328" s="6"/>
      <c r="J328" s="6"/>
      <c r="K328" s="6"/>
    </row>
    <row r="329" spans="4:11" x14ac:dyDescent="0.25">
      <c r="D329">
        <f>solve_for_d('True_Odds_Calculator_2-way'!A330,'True_Odds_Calculator_2-way'!#REF!,'True_Odds_Calculator_2-way'!B330,'Log_working_2-way'!B$1,'Log_working_2-way'!B$2)</f>
        <v>1.0487220727913058</v>
      </c>
      <c r="F329" s="6"/>
      <c r="H329" s="6"/>
      <c r="I329" s="6"/>
      <c r="J329" s="6"/>
      <c r="K329" s="6"/>
    </row>
    <row r="330" spans="4:11" x14ac:dyDescent="0.25">
      <c r="D330">
        <f>solve_for_d('True_Odds_Calculator_2-way'!A331,'True_Odds_Calculator_2-way'!#REF!,'True_Odds_Calculator_2-way'!B331,'Log_working_2-way'!B$1,'Log_working_2-way'!B$2)</f>
        <v>1.0513726059103246</v>
      </c>
      <c r="F330" s="6"/>
      <c r="H330" s="6"/>
      <c r="I330" s="6"/>
      <c r="J330" s="6"/>
      <c r="K330" s="6"/>
    </row>
    <row r="331" spans="4:11" x14ac:dyDescent="0.25">
      <c r="D331">
        <f>solve_for_d('True_Odds_Calculator_2-way'!A332,'True_Odds_Calculator_2-way'!#REF!,'True_Odds_Calculator_2-way'!B332,'Log_working_2-way'!B$1,'Log_working_2-way'!B$2)</f>
        <v>1.0605174007793741</v>
      </c>
      <c r="F331" s="6"/>
      <c r="H331" s="6"/>
      <c r="I331" s="6"/>
      <c r="J331" s="6"/>
      <c r="K331" s="6"/>
    </row>
    <row r="332" spans="4:11" x14ac:dyDescent="0.25">
      <c r="D332">
        <f>solve_for_d('True_Odds_Calculator_2-way'!A333,'True_Odds_Calculator_2-way'!#REF!,'True_Odds_Calculator_2-way'!B333,'Log_working_2-way'!B$1,'Log_working_2-way'!B$2)</f>
        <v>1.0597111971376585</v>
      </c>
      <c r="F332" s="6"/>
      <c r="H332" s="6"/>
      <c r="I332" s="6"/>
      <c r="J332" s="6"/>
      <c r="K332" s="6"/>
    </row>
    <row r="333" spans="4:11" x14ac:dyDescent="0.25">
      <c r="D333">
        <f>solve_for_d('True_Odds_Calculator_2-way'!A334,'True_Odds_Calculator_2-way'!#REF!,'True_Odds_Calculator_2-way'!B334,'Log_working_2-way'!B$1,'Log_working_2-way'!B$2)</f>
        <v>1.0593568958392465</v>
      </c>
      <c r="F333" s="6"/>
      <c r="H333" s="6"/>
      <c r="I333" s="6"/>
      <c r="J333" s="6"/>
      <c r="K333" s="6"/>
    </row>
    <row r="334" spans="4:11" x14ac:dyDescent="0.25">
      <c r="D334">
        <f>solve_for_d('True_Odds_Calculator_2-way'!A335,'True_Odds_Calculator_2-way'!#REF!,'True_Odds_Calculator_2-way'!B335,'Log_working_2-way'!B$1,'Log_working_2-way'!B$2)</f>
        <v>1.0584574108458336</v>
      </c>
      <c r="F334" s="6"/>
      <c r="H334" s="6"/>
      <c r="I334" s="6"/>
      <c r="J334" s="6"/>
      <c r="K334" s="6"/>
    </row>
    <row r="335" spans="4:11" x14ac:dyDescent="0.25">
      <c r="D335">
        <f>solve_for_d('True_Odds_Calculator_2-way'!A336,'True_Odds_Calculator_2-way'!#REF!,'True_Odds_Calculator_2-way'!B336,'Log_working_2-way'!B$1,'Log_working_2-way'!B$2)</f>
        <v>1.0575635508862022</v>
      </c>
      <c r="F335" s="6"/>
      <c r="H335" s="6"/>
      <c r="I335" s="6"/>
      <c r="J335" s="6"/>
      <c r="K335" s="6"/>
    </row>
    <row r="336" spans="4:11" x14ac:dyDescent="0.25">
      <c r="D336">
        <f>solve_for_d('True_Odds_Calculator_2-way'!A337,'True_Odds_Calculator_2-way'!#REF!,'True_Odds_Calculator_2-way'!B337,'Log_working_2-way'!B$1,'Log_working_2-way'!B$2)</f>
        <v>1.0533067630678474</v>
      </c>
      <c r="F336" s="6"/>
      <c r="H336" s="6"/>
      <c r="I336" s="6"/>
      <c r="J336" s="6"/>
      <c r="K336" s="6"/>
    </row>
    <row r="337" spans="4:11" x14ac:dyDescent="0.25">
      <c r="D337">
        <f>solve_for_d('True_Odds_Calculator_2-way'!A338,'True_Odds_Calculator_2-way'!#REF!,'True_Odds_Calculator_2-way'!B338,'Log_working_2-way'!B$1,'Log_working_2-way'!B$2)</f>
        <v>1.0500631329117833</v>
      </c>
      <c r="F337" s="6"/>
      <c r="H337" s="6"/>
      <c r="I337" s="6"/>
      <c r="J337" s="6"/>
      <c r="K337" s="6"/>
    </row>
    <row r="338" spans="4:11" x14ac:dyDescent="0.25">
      <c r="D338">
        <f>solve_for_d('True_Odds_Calculator_2-way'!A339,'True_Odds_Calculator_2-way'!#REF!,'True_Odds_Calculator_2-way'!B339,'Log_working_2-way'!B$1,'Log_working_2-way'!B$2)</f>
        <v>1.0581003177923753</v>
      </c>
      <c r="F338" s="6"/>
      <c r="H338" s="6"/>
      <c r="I338" s="6"/>
      <c r="J338" s="6"/>
      <c r="K338" s="6"/>
    </row>
    <row r="339" spans="4:11" x14ac:dyDescent="0.25">
      <c r="D339">
        <f>solve_for_d('True_Odds_Calculator_2-way'!A340,'True_Odds_Calculator_2-way'!#REF!,'True_Odds_Calculator_2-way'!B340,'Log_working_2-way'!B$1,'Log_working_2-way'!B$2)</f>
        <v>1.0584574108458336</v>
      </c>
      <c r="F339" s="6"/>
      <c r="H339" s="6"/>
      <c r="I339" s="6"/>
      <c r="J339" s="6"/>
      <c r="K339" s="6"/>
    </row>
    <row r="340" spans="4:11" x14ac:dyDescent="0.25">
      <c r="D340">
        <f>solve_for_d('True_Odds_Calculator_2-way'!A341,'True_Odds_Calculator_2-way'!#REF!,'True_Odds_Calculator_2-way'!B341,'Log_working_2-way'!B$1,'Log_working_2-way'!B$2)</f>
        <v>1.0502857379813271</v>
      </c>
      <c r="F340" s="6"/>
      <c r="H340" s="6"/>
      <c r="I340" s="6"/>
      <c r="J340" s="6"/>
      <c r="K340" s="6"/>
    </row>
    <row r="341" spans="4:11" x14ac:dyDescent="0.25">
      <c r="D341">
        <f>solve_for_d('True_Odds_Calculator_2-way'!A342,'True_Odds_Calculator_2-way'!#REF!,'True_Odds_Calculator_2-way'!B342,'Log_working_2-way'!B$1,'Log_working_2-way'!B$2)</f>
        <v>1.0500631329117833</v>
      </c>
      <c r="F341" s="6"/>
      <c r="H341" s="6"/>
      <c r="I341" s="6"/>
      <c r="J341" s="6"/>
      <c r="K341" s="6"/>
    </row>
    <row r="342" spans="4:11" x14ac:dyDescent="0.25">
      <c r="D342">
        <f>solve_for_d('True_Odds_Calculator_2-way'!A343,'True_Odds_Calculator_2-way'!#REF!,'True_Odds_Calculator_2-way'!B343,'Log_working_2-way'!B$1,'Log_working_2-way'!B$2)</f>
        <v>1.0502857379813271</v>
      </c>
      <c r="F342" s="6"/>
      <c r="H342" s="6"/>
      <c r="I342" s="6"/>
      <c r="J342" s="6"/>
      <c r="K342" s="6"/>
    </row>
    <row r="343" spans="4:11" x14ac:dyDescent="0.25">
      <c r="D343">
        <f>solve_for_d('True_Odds_Calculator_2-way'!A344,'True_Odds_Calculator_2-way'!#REF!,'True_Odds_Calculator_2-way'!B344,'Log_working_2-way'!B$1,'Log_working_2-way'!B$2)</f>
        <v>1.0584574108458336</v>
      </c>
      <c r="F343" s="6"/>
      <c r="H343" s="6"/>
      <c r="I343" s="6"/>
      <c r="J343" s="6"/>
      <c r="K343" s="6"/>
    </row>
    <row r="344" spans="4:11" x14ac:dyDescent="0.25">
      <c r="D344">
        <f>solve_for_d('True_Odds_Calculator_2-way'!A345,'True_Odds_Calculator_2-way'!#REF!,'True_Odds_Calculator_2-way'!B345,'Log_working_2-way'!B$1,'Log_working_2-way'!B$2)</f>
        <v>1.0518980699471303</v>
      </c>
      <c r="F344" s="6"/>
      <c r="H344" s="6"/>
      <c r="I344" s="6"/>
      <c r="J344" s="6"/>
      <c r="K344" s="6"/>
    </row>
    <row r="345" spans="4:11" x14ac:dyDescent="0.25">
      <c r="D345">
        <f>solve_for_d('True_Odds_Calculator_2-way'!A346,'True_Odds_Calculator_2-way'!#REF!,'True_Odds_Calculator_2-way'!B346,'Log_working_2-way'!B$1,'Log_working_2-way'!B$2)</f>
        <v>1.0501502456550436</v>
      </c>
      <c r="F345" s="6"/>
      <c r="H345" s="6"/>
      <c r="I345" s="6"/>
      <c r="J345" s="6"/>
      <c r="K345" s="6"/>
    </row>
    <row r="346" spans="4:11" x14ac:dyDescent="0.25">
      <c r="D346">
        <f>solve_for_d('True_Odds_Calculator_2-way'!A347,'True_Odds_Calculator_2-way'!#REF!,'True_Odds_Calculator_2-way'!B347,'Log_working_2-way'!B$1,'Log_working_2-way'!B$2)</f>
        <v>1.0541841730823214</v>
      </c>
      <c r="F346" s="6"/>
      <c r="H346" s="6"/>
      <c r="I346" s="6"/>
      <c r="J346" s="6"/>
      <c r="K346" s="6"/>
    </row>
    <row r="347" spans="4:11" x14ac:dyDescent="0.25">
      <c r="D347">
        <f>solve_for_d('True_Odds_Calculator_2-way'!A348,'True_Odds_Calculator_2-way'!#REF!,'True_Odds_Calculator_2-way'!B348,'Log_working_2-way'!B$1,'Log_working_2-way'!B$2)</f>
        <v>1.0608381246291672</v>
      </c>
      <c r="F347" s="6"/>
      <c r="H347" s="6"/>
      <c r="I347" s="6"/>
      <c r="J347" s="6"/>
      <c r="K347" s="6"/>
    </row>
    <row r="348" spans="4:11" x14ac:dyDescent="0.25">
      <c r="D348">
        <f>solve_for_d('True_Odds_Calculator_2-way'!A349,'True_Odds_Calculator_2-way'!#REF!,'True_Odds_Calculator_2-way'!B349,'Log_working_2-way'!B$1,'Log_working_2-way'!B$2)</f>
        <v>1.0541841730823214</v>
      </c>
      <c r="F348" s="6"/>
      <c r="H348" s="6"/>
      <c r="I348" s="6"/>
      <c r="J348" s="6"/>
      <c r="K348" s="6"/>
    </row>
    <row r="349" spans="4:11" x14ac:dyDescent="0.25">
      <c r="D349">
        <f>solve_for_d('True_Odds_Calculator_2-way'!A350,'True_Odds_Calculator_2-way'!#REF!,'True_Odds_Calculator_2-way'!B350,'Log_working_2-way'!B$1,'Log_working_2-way'!B$2)</f>
        <v>1.0778583502295505</v>
      </c>
      <c r="F349" s="6"/>
      <c r="H349" s="6"/>
      <c r="I349" s="6"/>
      <c r="J349" s="6"/>
      <c r="K349" s="6"/>
    </row>
    <row r="350" spans="4:11" x14ac:dyDescent="0.25">
      <c r="D350">
        <f>solve_for_d('True_Odds_Calculator_2-way'!A351,'True_Odds_Calculator_2-way'!#REF!,'True_Odds_Calculator_2-way'!B351,'Log_working_2-way'!B$1,'Log_working_2-way'!B$2)</f>
        <v>1.0723310006406619</v>
      </c>
      <c r="F350" s="6"/>
      <c r="H350" s="6"/>
      <c r="I350" s="6"/>
      <c r="J350" s="6"/>
      <c r="K350" s="6"/>
    </row>
    <row r="351" spans="4:11" x14ac:dyDescent="0.25">
      <c r="D351">
        <f>solve_for_d('True_Odds_Calculator_2-way'!A352,'True_Odds_Calculator_2-way'!#REF!,'True_Odds_Calculator_2-way'!B352,'Log_working_2-way'!B$1,'Log_working_2-way'!B$2)</f>
        <v>1.071200922068871</v>
      </c>
      <c r="F351" s="6"/>
      <c r="H351" s="6"/>
      <c r="I351" s="6"/>
      <c r="J351" s="6"/>
      <c r="K351" s="6"/>
    </row>
    <row r="352" spans="4:11" x14ac:dyDescent="0.25">
      <c r="D352">
        <f>solve_for_d('True_Odds_Calculator_2-way'!A353,'True_Odds_Calculator_2-way'!#REF!,'True_Odds_Calculator_2-way'!B353,'Log_working_2-way'!B$1,'Log_working_2-way'!B$2)</f>
        <v>1.096273119153707</v>
      </c>
      <c r="F352" s="6"/>
      <c r="H352" s="6"/>
      <c r="I352" s="6"/>
      <c r="J352" s="6"/>
      <c r="K352" s="6"/>
    </row>
    <row r="353" spans="4:11" x14ac:dyDescent="0.25">
      <c r="D353">
        <f>solve_for_d('True_Odds_Calculator_2-way'!A354,'True_Odds_Calculator_2-way'!#REF!,'True_Odds_Calculator_2-way'!B354,'Log_working_2-way'!B$1,'Log_working_2-way'!B$2)</f>
        <v>1.0741642971961383</v>
      </c>
      <c r="F353" s="6"/>
      <c r="H353" s="6"/>
      <c r="I353" s="6"/>
      <c r="J353" s="6"/>
      <c r="K353" s="6"/>
    </row>
    <row r="354" spans="4:11" x14ac:dyDescent="0.25">
      <c r="D354">
        <f>solve_for_d('True_Odds_Calculator_2-way'!A355,'True_Odds_Calculator_2-way'!#REF!,'True_Odds_Calculator_2-way'!B355,'Log_working_2-way'!B$1,'Log_working_2-way'!B$2)</f>
        <v>1.0810722923917078</v>
      </c>
      <c r="F354" s="6"/>
      <c r="H354" s="6"/>
      <c r="I354" s="6"/>
      <c r="J354" s="6"/>
      <c r="K354" s="6"/>
    </row>
    <row r="355" spans="4:11" x14ac:dyDescent="0.25">
      <c r="D355">
        <f>solve_for_d('True_Odds_Calculator_2-way'!A356,'True_Odds_Calculator_2-way'!#REF!,'True_Odds_Calculator_2-way'!B356,'Log_working_2-way'!B$1,'Log_working_2-way'!B$2)</f>
        <v>1.0452102388436428</v>
      </c>
      <c r="F355" s="6"/>
      <c r="H355" s="6"/>
      <c r="I355" s="6"/>
      <c r="J355" s="6"/>
      <c r="K355" s="6"/>
    </row>
    <row r="356" spans="4:11" x14ac:dyDescent="0.25">
      <c r="D356">
        <f>solve_for_d('True_Odds_Calculator_2-way'!A357,'True_Odds_Calculator_2-way'!#REF!,'True_Odds_Calculator_2-way'!B357,'Log_working_2-way'!B$1,'Log_working_2-way'!B$2)</f>
        <v>1.0434324628629703</v>
      </c>
      <c r="F356" s="6"/>
      <c r="H356" s="6"/>
      <c r="I356" s="6"/>
      <c r="J356" s="6"/>
      <c r="K356" s="6"/>
    </row>
    <row r="357" spans="4:11" x14ac:dyDescent="0.25">
      <c r="D357">
        <f>solve_for_d('True_Odds_Calculator_2-way'!A358,'True_Odds_Calculator_2-way'!#REF!,'True_Odds_Calculator_2-way'!B358,'Log_working_2-way'!B$1,'Log_working_2-way'!B$2)</f>
        <v>1.0429171817048493</v>
      </c>
      <c r="F357" s="6"/>
      <c r="H357" s="6"/>
      <c r="I357" s="6"/>
      <c r="J357" s="6"/>
      <c r="K357" s="6"/>
    </row>
    <row r="358" spans="4:11" x14ac:dyDescent="0.25">
      <c r="D358">
        <f>solve_for_d('True_Odds_Calculator_2-way'!A359,'True_Odds_Calculator_2-way'!#REF!,'True_Odds_Calculator_2-way'!B359,'Log_working_2-way'!B$1,'Log_working_2-way'!B$2)</f>
        <v>1.0708051461807455</v>
      </c>
      <c r="F358" s="6"/>
      <c r="H358" s="6"/>
      <c r="I358" s="6"/>
      <c r="J358" s="6"/>
      <c r="K358" s="6"/>
    </row>
    <row r="359" spans="4:11" x14ac:dyDescent="0.25">
      <c r="D359">
        <f>solve_for_d('True_Odds_Calculator_2-way'!A360,'True_Odds_Calculator_2-way'!#REF!,'True_Odds_Calculator_2-way'!B360,'Log_working_2-way'!B$1,'Log_working_2-way'!B$2)</f>
        <v>1.0541841730823214</v>
      </c>
      <c r="F359" s="6"/>
      <c r="H359" s="6"/>
      <c r="I359" s="6"/>
      <c r="J359" s="6"/>
      <c r="K359" s="6"/>
    </row>
    <row r="360" spans="4:11" x14ac:dyDescent="0.25">
      <c r="D360">
        <f>solve_for_d('True_Odds_Calculator_2-way'!A361,'True_Odds_Calculator_2-way'!#REF!,'True_Odds_Calculator_2-way'!B361,'Log_working_2-way'!B$1,'Log_working_2-way'!B$2)</f>
        <v>1.0842838282977221</v>
      </c>
      <c r="F360" s="6"/>
      <c r="H360" s="6"/>
      <c r="I360" s="6"/>
      <c r="J360" s="6"/>
      <c r="K360" s="6"/>
    </row>
    <row r="361" spans="4:11" x14ac:dyDescent="0.25">
      <c r="D361">
        <f>solve_for_d('True_Odds_Calculator_2-way'!A362,'True_Odds_Calculator_2-way'!#REF!,'True_Odds_Calculator_2-way'!B362,'Log_working_2-way'!B$1,'Log_working_2-way'!B$2)</f>
        <v>1.0826197001143916</v>
      </c>
      <c r="F361" s="6"/>
      <c r="H361" s="6"/>
      <c r="I361" s="6"/>
      <c r="J361" s="6"/>
      <c r="K361" s="6"/>
    </row>
    <row r="362" spans="4:11" x14ac:dyDescent="0.25">
      <c r="D362">
        <f>solve_for_d('True_Odds_Calculator_2-way'!A363,'True_Odds_Calculator_2-way'!#REF!,'True_Odds_Calculator_2-way'!B363,'Log_working_2-way'!B$1,'Log_working_2-way'!B$2)</f>
        <v>1.0464250087200482</v>
      </c>
      <c r="F362" s="6"/>
      <c r="H362" s="6"/>
      <c r="I362" s="6"/>
      <c r="J362" s="6"/>
      <c r="K362" s="6"/>
    </row>
    <row r="363" spans="4:11" x14ac:dyDescent="0.25">
      <c r="D363">
        <f>solve_for_d('True_Odds_Calculator_2-way'!A364,'True_Odds_Calculator_2-way'!#REF!,'True_Odds_Calculator_2-way'!B364,'Log_working_2-way'!B$1,'Log_working_2-way'!B$2)</f>
        <v>1.0467751664180649</v>
      </c>
      <c r="F363" s="6"/>
      <c r="H363" s="6"/>
      <c r="I363" s="6"/>
      <c r="J363" s="6"/>
      <c r="K363" s="6"/>
    </row>
    <row r="364" spans="4:11" x14ac:dyDescent="0.25">
      <c r="D364">
        <f>solve_for_d('True_Odds_Calculator_2-way'!A365,'True_Odds_Calculator_2-way'!#REF!,'True_Odds_Calculator_2-way'!B365,'Log_working_2-way'!B$1,'Log_working_2-way'!B$2)</f>
        <v>1.0446618226996724</v>
      </c>
      <c r="F364" s="6"/>
      <c r="H364" s="6"/>
      <c r="I364" s="6"/>
      <c r="J364" s="6"/>
      <c r="K364" s="6"/>
    </row>
    <row r="365" spans="4:11" x14ac:dyDescent="0.25">
      <c r="D365">
        <f>solve_for_d('True_Odds_Calculator_2-way'!A366,'True_Odds_Calculator_2-way'!#REF!,'True_Odds_Calculator_2-way'!B366,'Log_working_2-way'!B$1,'Log_working_2-way'!B$2)</f>
        <v>1.045344963452246</v>
      </c>
      <c r="F365" s="6"/>
      <c r="H365" s="6"/>
      <c r="I365" s="6"/>
      <c r="J365" s="6"/>
      <c r="K365" s="6"/>
    </row>
    <row r="366" spans="4:11" x14ac:dyDescent="0.25">
      <c r="D366">
        <f>solve_for_d('True_Odds_Calculator_2-way'!A367,'True_Odds_Calculator_2-way'!#REF!,'True_Odds_Calculator_2-way'!B367,'Log_working_2-way'!B$1,'Log_working_2-way'!B$2)</f>
        <v>1.0457565564423787</v>
      </c>
      <c r="F366" s="6"/>
      <c r="H366" s="6"/>
      <c r="I366" s="6"/>
      <c r="J366" s="6"/>
      <c r="K366" s="6"/>
    </row>
    <row r="367" spans="4:11" x14ac:dyDescent="0.25">
      <c r="D367">
        <f>solve_for_d('True_Odds_Calculator_2-way'!A368,'True_Odds_Calculator_2-way'!#REF!,'True_Odds_Calculator_2-way'!B368,'Log_working_2-way'!B$1,'Log_working_2-way'!B$2)</f>
        <v>1.0484438729518561</v>
      </c>
      <c r="F367" s="6"/>
      <c r="H367" s="6"/>
      <c r="I367" s="6"/>
      <c r="J367" s="6"/>
      <c r="K367" s="6"/>
    </row>
    <row r="368" spans="4:11" x14ac:dyDescent="0.25">
      <c r="D368">
        <f>solve_for_d('True_Odds_Calculator_2-way'!A369,'True_Odds_Calculator_2-way'!#REF!,'True_Odds_Calculator_2-way'!B369,'Log_working_2-way'!B$1,'Log_working_2-way'!B$2)</f>
        <v>1.0513686083765104</v>
      </c>
      <c r="F368" s="6"/>
      <c r="H368" s="6"/>
      <c r="I368" s="6"/>
      <c r="J368" s="6"/>
      <c r="K368" s="6"/>
    </row>
    <row r="369" spans="4:11" x14ac:dyDescent="0.25">
      <c r="D369">
        <f>solve_for_d('True_Odds_Calculator_2-way'!A370,'True_Odds_Calculator_2-way'!#REF!,'True_Odds_Calculator_2-way'!B370,'Log_working_2-way'!B$1,'Log_working_2-way'!B$2)</f>
        <v>1.0562131576327949</v>
      </c>
      <c r="F369" s="6"/>
      <c r="H369" s="6"/>
      <c r="I369" s="6"/>
      <c r="J369" s="6"/>
      <c r="K369" s="6"/>
    </row>
    <row r="370" spans="4:11" x14ac:dyDescent="0.25">
      <c r="D370">
        <f>solve_for_d('True_Odds_Calculator_2-way'!A371,'True_Odds_Calculator_2-way'!#REF!,'True_Odds_Calculator_2-way'!B371,'Log_working_2-way'!B$1,'Log_working_2-way'!B$2)</f>
        <v>1.0511368361869355</v>
      </c>
      <c r="F370" s="6"/>
      <c r="H370" s="6"/>
      <c r="I370" s="6"/>
      <c r="J370" s="6"/>
      <c r="K370" s="6"/>
    </row>
    <row r="371" spans="4:11" x14ac:dyDescent="0.25">
      <c r="D371">
        <f>solve_for_d('True_Odds_Calculator_2-way'!A372,'True_Odds_Calculator_2-way'!#REF!,'True_Odds_Calculator_2-way'!B372,'Log_working_2-way'!B$1,'Log_working_2-way'!B$2)</f>
        <v>1.0549077074635693</v>
      </c>
      <c r="F371" s="6"/>
      <c r="H371" s="6"/>
      <c r="I371" s="6"/>
      <c r="J371" s="6"/>
      <c r="K371" s="6"/>
    </row>
    <row r="372" spans="4:11" x14ac:dyDescent="0.25">
      <c r="D372">
        <f>solve_for_d('True_Odds_Calculator_2-way'!A373,'True_Odds_Calculator_2-way'!#REF!,'True_Odds_Calculator_2-way'!B373,'Log_working_2-way'!B$1,'Log_working_2-way'!B$2)</f>
        <v>1.0457565564423787</v>
      </c>
      <c r="F372" s="6"/>
      <c r="H372" s="6"/>
      <c r="I372" s="6"/>
      <c r="J372" s="6"/>
      <c r="K372" s="6"/>
    </row>
    <row r="373" spans="4:11" x14ac:dyDescent="0.25">
      <c r="D373">
        <f>solve_for_d('True_Odds_Calculator_2-way'!A374,'True_Odds_Calculator_2-way'!#REF!,'True_Odds_Calculator_2-way'!B374,'Log_working_2-way'!B$1,'Log_working_2-way'!B$2)</f>
        <v>1.0535792336879053</v>
      </c>
      <c r="F373" s="6"/>
      <c r="H373" s="6"/>
      <c r="I373" s="6"/>
      <c r="J373" s="6"/>
      <c r="K373" s="6"/>
    </row>
    <row r="374" spans="4:11" x14ac:dyDescent="0.25">
      <c r="D374">
        <f>solve_for_d('True_Odds_Calculator_2-way'!A375,'True_Odds_Calculator_2-way'!#REF!,'True_Odds_Calculator_2-way'!B375,'Log_working_2-way'!B$1,'Log_working_2-way'!B$2)</f>
        <v>1.0536369139215562</v>
      </c>
      <c r="F374" s="6"/>
      <c r="H374" s="6"/>
      <c r="I374" s="6"/>
      <c r="J374" s="6"/>
      <c r="K374" s="6"/>
    </row>
    <row r="375" spans="4:11" x14ac:dyDescent="0.25">
      <c r="D375">
        <f>solve_for_d('True_Odds_Calculator_2-way'!A376,'True_Odds_Calculator_2-way'!#REF!,'True_Odds_Calculator_2-way'!B376,'Log_working_2-way'!B$1,'Log_working_2-way'!B$2)</f>
        <v>1.041304204002425</v>
      </c>
      <c r="F375" s="6"/>
      <c r="H375" s="6"/>
      <c r="I375" s="6"/>
      <c r="J375" s="6"/>
      <c r="K375" s="6"/>
    </row>
    <row r="376" spans="4:11" x14ac:dyDescent="0.25">
      <c r="D376">
        <f>solve_for_d('True_Odds_Calculator_2-way'!A377,'True_Odds_Calculator_2-way'!#REF!,'True_Odds_Calculator_2-way'!B377,'Log_working_2-way'!B$1,'Log_working_2-way'!B$2)</f>
        <v>1.0538644213740753</v>
      </c>
      <c r="F376" s="6"/>
      <c r="H376" s="6"/>
      <c r="I376" s="6"/>
      <c r="J376" s="6"/>
      <c r="K376" s="6"/>
    </row>
    <row r="377" spans="4:11" x14ac:dyDescent="0.25">
      <c r="D377">
        <f>solve_for_d('True_Odds_Calculator_2-way'!A378,'True_Odds_Calculator_2-way'!#REF!,'True_Odds_Calculator_2-way'!B378,'Log_working_2-way'!B$1,'Log_working_2-way'!B$2)</f>
        <v>1.051371167265241</v>
      </c>
      <c r="F377" s="6"/>
      <c r="H377" s="6"/>
      <c r="I377" s="6"/>
      <c r="J377" s="6"/>
      <c r="K377" s="6"/>
    </row>
    <row r="378" spans="4:11" x14ac:dyDescent="0.25">
      <c r="D378">
        <f>solve_for_d('True_Odds_Calculator_2-way'!A379,'True_Odds_Calculator_2-way'!#REF!,'True_Odds_Calculator_2-way'!B379,'Log_working_2-way'!B$1,'Log_working_2-way'!B$2)</f>
        <v>1.0636236687327365</v>
      </c>
      <c r="F378" s="6"/>
      <c r="H378" s="6"/>
      <c r="I378" s="6"/>
      <c r="J378" s="6"/>
      <c r="K378" s="6"/>
    </row>
    <row r="379" spans="4:11" x14ac:dyDescent="0.25">
      <c r="D379">
        <f>solve_for_d('True_Odds_Calculator_2-way'!A380,'True_Odds_Calculator_2-way'!#REF!,'True_Odds_Calculator_2-way'!B380,'Log_working_2-way'!B$1,'Log_working_2-way'!B$2)</f>
        <v>1.0509930436304777</v>
      </c>
      <c r="F379" s="6"/>
      <c r="H379" s="6"/>
      <c r="I379" s="6"/>
      <c r="J379" s="6"/>
      <c r="K379" s="6"/>
    </row>
    <row r="380" spans="4:11" x14ac:dyDescent="0.25">
      <c r="D380">
        <f>solve_for_d('True_Odds_Calculator_2-way'!A381,'True_Odds_Calculator_2-way'!#REF!,'True_Odds_Calculator_2-way'!B381,'Log_working_2-way'!B$1,'Log_working_2-way'!B$2)</f>
        <v>1.0513326278789881</v>
      </c>
      <c r="F380" s="6"/>
      <c r="H380" s="6"/>
      <c r="I380" s="6"/>
      <c r="J380" s="6"/>
      <c r="K380" s="6"/>
    </row>
    <row r="381" spans="4:11" x14ac:dyDescent="0.25">
      <c r="D381">
        <f>solve_for_d('True_Odds_Calculator_2-way'!A382,'True_Odds_Calculator_2-way'!#REF!,'True_Odds_Calculator_2-way'!B382,'Log_working_2-way'!B$1,'Log_working_2-way'!B$2)</f>
        <v>1.0483511839381512</v>
      </c>
      <c r="F381" s="6"/>
      <c r="H381" s="6"/>
      <c r="I381" s="6"/>
      <c r="J381" s="6"/>
      <c r="K381" s="6"/>
    </row>
    <row r="382" spans="4:11" x14ac:dyDescent="0.25">
      <c r="D382">
        <f>solve_for_d('True_Odds_Calculator_2-way'!A383,'True_Odds_Calculator_2-way'!#REF!,'True_Odds_Calculator_2-way'!B383,'Log_working_2-way'!B$1,'Log_working_2-way'!B$2)</f>
        <v>1.0533564937435893</v>
      </c>
      <c r="F382" s="6"/>
      <c r="H382" s="6"/>
      <c r="I382" s="6"/>
      <c r="J382" s="6"/>
      <c r="K382" s="6"/>
    </row>
    <row r="383" spans="4:11" x14ac:dyDescent="0.25">
      <c r="D383">
        <f>solve_for_d('True_Odds_Calculator_2-way'!A384,'True_Odds_Calculator_2-way'!#REF!,'True_Odds_Calculator_2-way'!B384,'Log_working_2-way'!B$1,'Log_working_2-way'!B$2)</f>
        <v>1.0636410008450974</v>
      </c>
      <c r="F383" s="6"/>
      <c r="H383" s="6"/>
      <c r="I383" s="6"/>
      <c r="J383" s="6"/>
      <c r="K383" s="6"/>
    </row>
    <row r="384" spans="4:11" x14ac:dyDescent="0.25">
      <c r="D384">
        <f>solve_for_d('True_Odds_Calculator_2-way'!A385,'True_Odds_Calculator_2-way'!#REF!,'True_Odds_Calculator_2-way'!B385,'Log_working_2-way'!B$1,'Log_working_2-way'!B$2)</f>
        <v>1.0552914984182968</v>
      </c>
      <c r="F384" s="6"/>
      <c r="H384" s="6"/>
      <c r="I384" s="6"/>
      <c r="J384" s="6"/>
      <c r="K384" s="6"/>
    </row>
    <row r="385" spans="4:11" x14ac:dyDescent="0.25">
      <c r="D385">
        <f>solve_for_d('True_Odds_Calculator_2-way'!A386,'True_Odds_Calculator_2-way'!#REF!,'True_Odds_Calculator_2-way'!B386,'Log_working_2-way'!B$1,'Log_working_2-way'!B$2)</f>
        <v>1.0602620774953408</v>
      </c>
      <c r="F385" s="6"/>
      <c r="H385" s="6"/>
      <c r="I385" s="6"/>
      <c r="J385" s="6"/>
      <c r="K385" s="6"/>
    </row>
    <row r="386" spans="4:11" x14ac:dyDescent="0.25">
      <c r="D386">
        <f>solve_for_d('True_Odds_Calculator_2-way'!A387,'True_Odds_Calculator_2-way'!#REF!,'True_Odds_Calculator_2-way'!B387,'Log_working_2-way'!B$1,'Log_working_2-way'!B$2)</f>
        <v>1.0675466351235279</v>
      </c>
      <c r="F386" s="6"/>
      <c r="H386" s="6"/>
      <c r="I386" s="6"/>
      <c r="J386" s="6"/>
      <c r="K386" s="6"/>
    </row>
    <row r="387" spans="4:11" x14ac:dyDescent="0.25">
      <c r="D387">
        <f>solve_for_d('True_Odds_Calculator_2-way'!A388,'True_Odds_Calculator_2-way'!#REF!,'True_Odds_Calculator_2-way'!B388,'Log_working_2-way'!B$1,'Log_working_2-way'!B$2)</f>
        <v>1.0362637658896696</v>
      </c>
      <c r="F387" s="6"/>
      <c r="H387" s="6"/>
      <c r="I387" s="6"/>
      <c r="J387" s="6"/>
      <c r="K387" s="6"/>
    </row>
    <row r="388" spans="4:11" x14ac:dyDescent="0.25">
      <c r="D388">
        <f>solve_for_d('True_Odds_Calculator_2-way'!A389,'True_Odds_Calculator_2-way'!#REF!,'True_Odds_Calculator_2-way'!B389,'Log_working_2-way'!B$1,'Log_working_2-way'!B$2)</f>
        <v>1.0419581736699886</v>
      </c>
      <c r="F388" s="6"/>
      <c r="H388" s="6"/>
      <c r="I388" s="6"/>
      <c r="J388" s="6"/>
      <c r="K388" s="6"/>
    </row>
    <row r="389" spans="4:11" x14ac:dyDescent="0.25">
      <c r="D389">
        <f>solve_for_d('True_Odds_Calculator_2-way'!A390,'True_Odds_Calculator_2-way'!#REF!,'True_Odds_Calculator_2-way'!B390,'Log_working_2-way'!B$1,'Log_working_2-way'!B$2)</f>
        <v>1.0480610077274732</v>
      </c>
      <c r="F389" s="6"/>
      <c r="H389" s="6"/>
      <c r="I389" s="6"/>
      <c r="J389" s="6"/>
      <c r="K389" s="6"/>
    </row>
    <row r="390" spans="4:11" x14ac:dyDescent="0.25">
      <c r="D390">
        <f>solve_for_d('True_Odds_Calculator_2-way'!A391,'True_Odds_Calculator_2-way'!#REF!,'True_Odds_Calculator_2-way'!B391,'Log_working_2-way'!B$1,'Log_working_2-way'!B$2)</f>
        <v>1.0459944258216356</v>
      </c>
      <c r="F390" s="6"/>
      <c r="H390" s="6"/>
      <c r="I390" s="6"/>
      <c r="J390" s="6"/>
      <c r="K390" s="6"/>
    </row>
    <row r="391" spans="4:11" x14ac:dyDescent="0.25">
      <c r="D391">
        <f>solve_for_d('True_Odds_Calculator_2-way'!A392,'True_Odds_Calculator_2-way'!#REF!,'True_Odds_Calculator_2-way'!B392,'Log_working_2-way'!B$1,'Log_working_2-way'!B$2)</f>
        <v>1.0570899221118917</v>
      </c>
      <c r="F391" s="6"/>
      <c r="H391" s="6"/>
      <c r="I391" s="6"/>
      <c r="J391" s="6"/>
      <c r="K391" s="6"/>
    </row>
    <row r="392" spans="4:11" x14ac:dyDescent="0.25">
      <c r="D392">
        <f>solve_for_d('True_Odds_Calculator_2-way'!A393,'True_Odds_Calculator_2-way'!#REF!,'True_Odds_Calculator_2-way'!B393,'Log_working_2-way'!B$1,'Log_working_2-way'!B$2)</f>
        <v>1.0704735502621208</v>
      </c>
      <c r="F392" s="6"/>
      <c r="H392" s="6"/>
      <c r="I392" s="6"/>
      <c r="J392" s="6"/>
      <c r="K392" s="6"/>
    </row>
    <row r="393" spans="4:11" x14ac:dyDescent="0.25">
      <c r="D393">
        <f>solve_for_d('True_Odds_Calculator_2-way'!A394,'True_Odds_Calculator_2-way'!#REF!,'True_Odds_Calculator_2-way'!B394,'Log_working_2-way'!B$1,'Log_working_2-way'!B$2)</f>
        <v>1.0618465284925471</v>
      </c>
      <c r="F393" s="6"/>
      <c r="H393" s="6"/>
      <c r="I393" s="6"/>
      <c r="J393" s="6"/>
      <c r="K393" s="6"/>
    </row>
    <row r="394" spans="4:11" x14ac:dyDescent="0.25">
      <c r="D394">
        <f>solve_for_d('True_Odds_Calculator_2-way'!A395,'True_Odds_Calculator_2-way'!#REF!,'True_Odds_Calculator_2-way'!B395,'Log_working_2-way'!B$1,'Log_working_2-way'!B$2)</f>
        <v>1.0602620774953408</v>
      </c>
      <c r="F394" s="6"/>
      <c r="H394" s="6"/>
      <c r="I394" s="6"/>
      <c r="J394" s="6"/>
      <c r="K394" s="6"/>
    </row>
    <row r="395" spans="4:11" x14ac:dyDescent="0.25">
      <c r="D395">
        <f>solve_for_d('True_Odds_Calculator_2-way'!A396,'True_Odds_Calculator_2-way'!#REF!,'True_Odds_Calculator_2-way'!B396,'Log_working_2-way'!B$1,'Log_working_2-way'!B$2)</f>
        <v>1.0655332071550867</v>
      </c>
      <c r="F395" s="6"/>
      <c r="H395" s="6"/>
      <c r="I395" s="6"/>
      <c r="J395" s="6"/>
      <c r="K395" s="6"/>
    </row>
    <row r="396" spans="4:11" x14ac:dyDescent="0.25">
      <c r="D396">
        <f>solve_for_d('True_Odds_Calculator_2-way'!A397,'True_Odds_Calculator_2-way'!#REF!,'True_Odds_Calculator_2-way'!B397,'Log_working_2-way'!B$1,'Log_working_2-way'!B$2)</f>
        <v>1.0656804364016281</v>
      </c>
      <c r="F396" s="6"/>
      <c r="H396" s="6"/>
      <c r="I396" s="6"/>
      <c r="J396" s="6"/>
      <c r="K396" s="6"/>
    </row>
    <row r="397" spans="4:11" x14ac:dyDescent="0.25">
      <c r="D397">
        <f>solve_for_d('True_Odds_Calculator_2-way'!A398,'True_Odds_Calculator_2-way'!#REF!,'True_Odds_Calculator_2-way'!B398,'Log_working_2-way'!B$1,'Log_working_2-way'!B$2)</f>
        <v>1.0666566032202576</v>
      </c>
      <c r="F397" s="6"/>
      <c r="H397" s="6"/>
      <c r="I397" s="6"/>
      <c r="J397" s="6"/>
      <c r="K397" s="6"/>
    </row>
    <row r="398" spans="4:11" x14ac:dyDescent="0.25">
      <c r="D398">
        <f>solve_for_d('True_Odds_Calculator_2-way'!A399,'True_Odds_Calculator_2-way'!#REF!,'True_Odds_Calculator_2-way'!B399,'Log_working_2-way'!B$1,'Log_working_2-way'!B$2)</f>
        <v>1.0633504678478547</v>
      </c>
      <c r="F398" s="6"/>
      <c r="H398" s="6"/>
      <c r="I398" s="6"/>
      <c r="J398" s="6"/>
      <c r="K398" s="6"/>
    </row>
    <row r="399" spans="4:11" x14ac:dyDescent="0.25">
      <c r="D399">
        <f>solve_for_d('True_Odds_Calculator_2-way'!A400,'True_Odds_Calculator_2-way'!#REF!,'True_Odds_Calculator_2-way'!B400,'Log_working_2-way'!B$1,'Log_working_2-way'!B$2)</f>
        <v>1.0658585446489031</v>
      </c>
      <c r="F399" s="6"/>
      <c r="H399" s="6"/>
      <c r="I399" s="6"/>
      <c r="J399" s="6"/>
      <c r="K399" s="6"/>
    </row>
    <row r="400" spans="4:11" x14ac:dyDescent="0.25">
      <c r="D400">
        <f>solve_for_d('True_Odds_Calculator_2-way'!A401,'True_Odds_Calculator_2-way'!#REF!,'True_Odds_Calculator_2-way'!B401,'Log_working_2-way'!B$1,'Log_working_2-way'!B$2)</f>
        <v>1.0684787671157105</v>
      </c>
      <c r="F400" s="6"/>
      <c r="H400" s="6"/>
      <c r="I400" s="6"/>
      <c r="J400" s="6"/>
      <c r="K400" s="6"/>
    </row>
    <row r="401" spans="4:11" x14ac:dyDescent="0.25">
      <c r="D401">
        <f>solve_for_d('True_Odds_Calculator_2-way'!A402,'True_Odds_Calculator_2-way'!#REF!,'True_Odds_Calculator_2-way'!B402,'Log_working_2-way'!B$1,'Log_working_2-way'!B$2)</f>
        <v>1.0700036736716445</v>
      </c>
      <c r="F401" s="6"/>
      <c r="H401" s="6"/>
      <c r="I401" s="6"/>
      <c r="J401" s="6"/>
      <c r="K401" s="6"/>
    </row>
    <row r="402" spans="4:11" x14ac:dyDescent="0.25">
      <c r="D402">
        <f>solve_for_d('True_Odds_Calculator_2-way'!A403,'True_Odds_Calculator_2-way'!#REF!,'True_Odds_Calculator_2-way'!B403,'Log_working_2-way'!B$1,'Log_working_2-way'!B$2)</f>
        <v>1.058976498761141</v>
      </c>
      <c r="F402" s="6"/>
      <c r="H402" s="6"/>
      <c r="I402" s="6"/>
      <c r="J402" s="6"/>
      <c r="K402" s="6"/>
    </row>
    <row r="403" spans="4:11" x14ac:dyDescent="0.25">
      <c r="D403">
        <f>solve_for_d('True_Odds_Calculator_2-way'!A404,'True_Odds_Calculator_2-way'!#REF!,'True_Odds_Calculator_2-way'!B404,'Log_working_2-way'!B$1,'Log_working_2-way'!B$2)</f>
        <v>1.0452436950640556</v>
      </c>
      <c r="F403" s="6"/>
      <c r="H403" s="6"/>
      <c r="I403" s="6"/>
      <c r="J403" s="6"/>
      <c r="K403" s="6"/>
    </row>
    <row r="404" spans="4:11" x14ac:dyDescent="0.25">
      <c r="D404">
        <f>solve_for_d('True_Odds_Calculator_2-way'!A405,'True_Odds_Calculator_2-way'!#REF!,'True_Odds_Calculator_2-way'!B405,'Log_working_2-way'!B$1,'Log_working_2-way'!B$2)</f>
        <v>1.0513686083765104</v>
      </c>
      <c r="F404" s="6"/>
      <c r="H404" s="6"/>
      <c r="I404" s="6"/>
      <c r="J404" s="6"/>
      <c r="K404" s="6"/>
    </row>
    <row r="405" spans="4:11" x14ac:dyDescent="0.25">
      <c r="D405">
        <f>solve_for_d('True_Odds_Calculator_2-way'!A406,'True_Odds_Calculator_2-way'!#REF!,'True_Odds_Calculator_2-way'!B406,'Log_working_2-way'!B$1,'Log_working_2-way'!B$2)</f>
        <v>1.050305669221034</v>
      </c>
      <c r="F405" s="6"/>
      <c r="H405" s="6"/>
      <c r="I405" s="6"/>
      <c r="J405" s="6"/>
      <c r="K405" s="6"/>
    </row>
    <row r="406" spans="4:11" x14ac:dyDescent="0.25">
      <c r="D406">
        <f>solve_for_d('True_Odds_Calculator_2-way'!A407,'True_Odds_Calculator_2-way'!#REF!,'True_Odds_Calculator_2-way'!B407,'Log_working_2-way'!B$1,'Log_working_2-way'!B$2)</f>
        <v>1.0522085198267568</v>
      </c>
      <c r="F406" s="6"/>
      <c r="H406" s="6"/>
      <c r="I406" s="6"/>
      <c r="J406" s="6"/>
      <c r="K406" s="6"/>
    </row>
    <row r="407" spans="4:11" x14ac:dyDescent="0.25">
      <c r="D407">
        <f>solve_for_d('True_Odds_Calculator_2-way'!A408,'True_Odds_Calculator_2-way'!#REF!,'True_Odds_Calculator_2-way'!B408,'Log_working_2-way'!B$1,'Log_working_2-way'!B$2)</f>
        <v>1.0439811611001015</v>
      </c>
      <c r="F407" s="6"/>
      <c r="H407" s="6"/>
      <c r="I407" s="6"/>
      <c r="J407" s="6"/>
      <c r="K407" s="6"/>
    </row>
    <row r="408" spans="4:11" x14ac:dyDescent="0.25">
      <c r="D408">
        <f>solve_for_d('True_Odds_Calculator_2-way'!A409,'True_Odds_Calculator_2-way'!#REF!,'True_Odds_Calculator_2-way'!B409,'Log_working_2-way'!B$1,'Log_working_2-way'!B$2)</f>
        <v>1.0428644784088332</v>
      </c>
      <c r="F408" s="6"/>
      <c r="H408" s="6"/>
      <c r="I408" s="6"/>
      <c r="J408" s="6"/>
      <c r="K408" s="6"/>
    </row>
    <row r="409" spans="4:11" x14ac:dyDescent="0.25">
      <c r="D409">
        <f>solve_for_d('True_Odds_Calculator_2-way'!A410,'True_Odds_Calculator_2-way'!#REF!,'True_Odds_Calculator_2-way'!B410,'Log_working_2-way'!B$1,'Log_working_2-way'!B$2)</f>
        <v>1.0438817895444492</v>
      </c>
      <c r="F409" s="6"/>
      <c r="H409" s="6"/>
      <c r="I409" s="6"/>
      <c r="J409" s="6"/>
      <c r="K409" s="6"/>
    </row>
    <row r="410" spans="4:11" x14ac:dyDescent="0.25">
      <c r="D410">
        <f>solve_for_d('True_Odds_Calculator_2-way'!A411,'True_Odds_Calculator_2-way'!#REF!,'True_Odds_Calculator_2-way'!B411,'Log_working_2-way'!B$1,'Log_working_2-way'!B$2)</f>
        <v>1.038077229388916</v>
      </c>
      <c r="F410" s="6"/>
      <c r="H410" s="6"/>
      <c r="I410" s="6"/>
      <c r="J410" s="6"/>
      <c r="K410" s="6"/>
    </row>
    <row r="411" spans="4:11" x14ac:dyDescent="0.25">
      <c r="D411">
        <f>solve_for_d('True_Odds_Calculator_2-way'!A412,'True_Odds_Calculator_2-way'!#REF!,'True_Odds_Calculator_2-way'!B412,'Log_working_2-way'!B$1,'Log_working_2-way'!B$2)</f>
        <v>1.0376740753093197</v>
      </c>
      <c r="F411" s="6"/>
      <c r="H411" s="6"/>
      <c r="I411" s="6"/>
      <c r="J411" s="6"/>
      <c r="K411" s="6"/>
    </row>
    <row r="412" spans="4:11" x14ac:dyDescent="0.25">
      <c r="D412">
        <f>solve_for_d('True_Odds_Calculator_2-way'!A413,'True_Odds_Calculator_2-way'!#REF!,'True_Odds_Calculator_2-way'!B413,'Log_working_2-way'!B$1,'Log_working_2-way'!B$2)</f>
        <v>1.0351900225906741</v>
      </c>
      <c r="F412" s="6"/>
      <c r="H412" s="6"/>
      <c r="I412" s="6"/>
      <c r="J412" s="6"/>
      <c r="K412" s="6"/>
    </row>
    <row r="413" spans="4:11" x14ac:dyDescent="0.25">
      <c r="D413">
        <f>solve_for_d('True_Odds_Calculator_2-way'!A414,'True_Odds_Calculator_2-way'!#REF!,'True_Odds_Calculator_2-way'!B414,'Log_working_2-way'!B$1,'Log_working_2-way'!B$2)</f>
        <v>1.0463684894705136</v>
      </c>
      <c r="F413" s="6"/>
      <c r="H413" s="6"/>
      <c r="I413" s="6"/>
      <c r="J413" s="6"/>
      <c r="K413" s="6"/>
    </row>
    <row r="414" spans="4:11" x14ac:dyDescent="0.25">
      <c r="D414">
        <f>solve_for_d('True_Odds_Calculator_2-way'!A415,'True_Odds_Calculator_2-way'!#REF!,'True_Odds_Calculator_2-way'!B415,'Log_working_2-way'!B$1,'Log_working_2-way'!B$2)</f>
        <v>1.0460641267135338</v>
      </c>
      <c r="F414" s="6"/>
      <c r="H414" s="6"/>
      <c r="I414" s="6"/>
      <c r="J414" s="6"/>
      <c r="K414" s="6"/>
    </row>
    <row r="415" spans="4:11" x14ac:dyDescent="0.25">
      <c r="D415">
        <f>solve_for_d('True_Odds_Calculator_2-way'!A416,'True_Odds_Calculator_2-way'!#REF!,'True_Odds_Calculator_2-way'!B416,'Log_working_2-way'!B$1,'Log_working_2-way'!B$2)</f>
        <v>1.0440279853919932</v>
      </c>
      <c r="F415" s="6"/>
      <c r="H415" s="6"/>
      <c r="I415" s="6"/>
      <c r="J415" s="6"/>
      <c r="K415" s="6"/>
    </row>
    <row r="416" spans="4:11" x14ac:dyDescent="0.25">
      <c r="D416">
        <f>solve_for_d('True_Odds_Calculator_2-way'!A417,'True_Odds_Calculator_2-way'!#REF!,'True_Odds_Calculator_2-way'!B417,'Log_working_2-way'!B$1,'Log_working_2-way'!B$2)</f>
        <v>1.043360692319973</v>
      </c>
      <c r="F416" s="6"/>
      <c r="H416" s="6"/>
      <c r="I416" s="6"/>
      <c r="J416" s="6"/>
      <c r="K416" s="6"/>
    </row>
    <row r="417" spans="4:11" x14ac:dyDescent="0.25">
      <c r="D417">
        <f>solve_for_d('True_Odds_Calculator_2-way'!A418,'True_Odds_Calculator_2-way'!#REF!,'True_Odds_Calculator_2-way'!B418,'Log_working_2-way'!B$1,'Log_working_2-way'!B$2)</f>
        <v>1.044671225640978</v>
      </c>
      <c r="F417" s="6"/>
      <c r="H417" s="6"/>
      <c r="I417" s="6"/>
      <c r="J417" s="6"/>
      <c r="K417" s="6"/>
    </row>
    <row r="418" spans="4:11" x14ac:dyDescent="0.25">
      <c r="D418">
        <f>solve_for_d('True_Odds_Calculator_2-way'!A419,'True_Odds_Calculator_2-way'!#REF!,'True_Odds_Calculator_2-way'!B419,'Log_working_2-way'!B$1,'Log_working_2-way'!B$2)</f>
        <v>1.0801388429917103</v>
      </c>
      <c r="F418" s="6"/>
      <c r="H418" s="6"/>
      <c r="I418" s="6"/>
      <c r="J418" s="6"/>
      <c r="K418" s="6"/>
    </row>
    <row r="419" spans="4:11" x14ac:dyDescent="0.25">
      <c r="D419">
        <f>solve_for_d('True_Odds_Calculator_2-way'!A420,'True_Odds_Calculator_2-way'!#REF!,'True_Odds_Calculator_2-way'!B420,'Log_working_2-way'!B$1,'Log_working_2-way'!B$2)</f>
        <v>1.1015772844679972</v>
      </c>
      <c r="F419" s="6"/>
      <c r="H419" s="6"/>
      <c r="I419" s="6"/>
      <c r="J419" s="6"/>
      <c r="K419" s="6"/>
    </row>
    <row r="420" spans="4:11" x14ac:dyDescent="0.25">
      <c r="D420">
        <f>solve_for_d('True_Odds_Calculator_2-way'!A421,'True_Odds_Calculator_2-way'!#REF!,'True_Odds_Calculator_2-way'!B421,'Log_working_2-way'!B$1,'Log_working_2-way'!B$2)</f>
        <v>1.080376071271874</v>
      </c>
      <c r="F420" s="6"/>
      <c r="H420" s="6"/>
      <c r="I420" s="6"/>
      <c r="J420" s="6"/>
      <c r="K420" s="6"/>
    </row>
    <row r="421" spans="4:11" x14ac:dyDescent="0.25">
      <c r="D421">
        <f>solve_for_d('True_Odds_Calculator_2-way'!A422,'True_Odds_Calculator_2-way'!#REF!,'True_Odds_Calculator_2-way'!B422,'Log_working_2-way'!B$1,'Log_working_2-way'!B$2)</f>
        <v>1.0809432695547836</v>
      </c>
      <c r="F421" s="6"/>
      <c r="H421" s="6"/>
      <c r="I421" s="6"/>
      <c r="J421" s="6"/>
      <c r="K421" s="6"/>
    </row>
    <row r="422" spans="4:11" x14ac:dyDescent="0.25">
      <c r="D422">
        <f>solve_for_d('True_Odds_Calculator_2-way'!A423,'True_Odds_Calculator_2-way'!#REF!,'True_Odds_Calculator_2-way'!B423,'Log_working_2-way'!B$1,'Log_working_2-way'!B$2)</f>
        <v>1.0369265649091</v>
      </c>
      <c r="F422" s="6"/>
      <c r="H422" s="6"/>
      <c r="I422" s="6"/>
      <c r="J422" s="6"/>
      <c r="K422" s="6"/>
    </row>
    <row r="423" spans="4:11" x14ac:dyDescent="0.25">
      <c r="D423">
        <f>solve_for_d('True_Odds_Calculator_2-way'!A424,'True_Odds_Calculator_2-way'!#REF!,'True_Odds_Calculator_2-way'!B424,'Log_working_2-way'!B$1,'Log_working_2-way'!B$2)</f>
        <v>1.051371167265241</v>
      </c>
      <c r="F423" s="6"/>
      <c r="H423" s="6"/>
      <c r="I423" s="6"/>
      <c r="J423" s="6"/>
      <c r="K423" s="6"/>
    </row>
    <row r="424" spans="4:11" x14ac:dyDescent="0.25">
      <c r="D424">
        <f>solve_for_d('True_Odds_Calculator_2-way'!A425,'True_Odds_Calculator_2-way'!#REF!,'True_Odds_Calculator_2-way'!B425,'Log_working_2-way'!B$1,'Log_working_2-way'!B$2)</f>
        <v>1.0425381099894757</v>
      </c>
      <c r="F424" s="6"/>
      <c r="H424" s="6"/>
      <c r="I424" s="6"/>
      <c r="J424" s="6"/>
      <c r="K424" s="6"/>
    </row>
    <row r="425" spans="4:11" x14ac:dyDescent="0.25">
      <c r="D425">
        <f>solve_for_d('True_Odds_Calculator_2-way'!A426,'True_Odds_Calculator_2-way'!#REF!,'True_Odds_Calculator_2-way'!B426,'Log_working_2-way'!B$1,'Log_working_2-way'!B$2)</f>
        <v>1.0362637658896696</v>
      </c>
      <c r="F425" s="6"/>
      <c r="H425" s="6"/>
      <c r="I425" s="6"/>
      <c r="J425" s="6"/>
      <c r="K425" s="6"/>
    </row>
    <row r="426" spans="4:11" x14ac:dyDescent="0.25">
      <c r="D426">
        <f>solve_for_d('True_Odds_Calculator_2-way'!A427,'True_Odds_Calculator_2-way'!#REF!,'True_Odds_Calculator_2-way'!B427,'Log_working_2-way'!B$1,'Log_working_2-way'!B$2)</f>
        <v>1.0459944258216356</v>
      </c>
      <c r="F426" s="6"/>
      <c r="H426" s="6"/>
      <c r="I426" s="6"/>
      <c r="J426" s="6"/>
      <c r="K426" s="6"/>
    </row>
    <row r="427" spans="4:11" x14ac:dyDescent="0.25">
      <c r="D427">
        <f>solve_for_d('True_Odds_Calculator_2-way'!A428,'True_Odds_Calculator_2-way'!#REF!,'True_Odds_Calculator_2-way'!B428,'Log_working_2-way'!B$1,'Log_working_2-way'!B$2)</f>
        <v>1.0533218816775407</v>
      </c>
      <c r="F427" s="6"/>
      <c r="H427" s="6"/>
      <c r="I427" s="6"/>
      <c r="J427" s="6"/>
      <c r="K427" s="6"/>
    </row>
    <row r="428" spans="4:11" x14ac:dyDescent="0.25">
      <c r="D428">
        <f>solve_for_d('True_Odds_Calculator_2-way'!A429,'True_Odds_Calculator_2-way'!#REF!,'True_Odds_Calculator_2-way'!B429,'Log_working_2-way'!B$1,'Log_working_2-way'!B$2)</f>
        <v>1.0725313014542242</v>
      </c>
      <c r="F428" s="6"/>
      <c r="H428" s="6"/>
      <c r="I428" s="6"/>
      <c r="J428" s="6"/>
      <c r="K428" s="6"/>
    </row>
    <row r="429" spans="4:11" x14ac:dyDescent="0.25">
      <c r="D429">
        <f>solve_for_d('True_Odds_Calculator_2-way'!A430,'True_Odds_Calculator_2-way'!#REF!,'True_Odds_Calculator_2-way'!B430,'Log_working_2-way'!B$1,'Log_working_2-way'!B$2)</f>
        <v>1.056895036351561</v>
      </c>
      <c r="F429" s="6"/>
      <c r="H429" s="6"/>
      <c r="I429" s="6"/>
      <c r="J429" s="6"/>
      <c r="K429" s="6"/>
    </row>
    <row r="430" spans="4:11" x14ac:dyDescent="0.25">
      <c r="D430">
        <f>solve_for_d('True_Odds_Calculator_2-way'!A431,'True_Odds_Calculator_2-way'!#REF!,'True_Odds_Calculator_2-way'!B431,'Log_working_2-way'!B$1,'Log_working_2-way'!B$2)</f>
        <v>1.0484438729518561</v>
      </c>
      <c r="F430" s="6"/>
      <c r="H430" s="6"/>
      <c r="I430" s="6"/>
      <c r="J430" s="6"/>
      <c r="K430" s="6"/>
    </row>
    <row r="431" spans="4:11" x14ac:dyDescent="0.25">
      <c r="D431">
        <f>solve_for_d('True_Odds_Calculator_2-way'!A432,'True_Odds_Calculator_2-way'!#REF!,'True_Odds_Calculator_2-way'!B432,'Log_working_2-way'!B$1,'Log_working_2-way'!B$2)</f>
        <v>1.0484438729518561</v>
      </c>
      <c r="F431" s="6"/>
      <c r="H431" s="6"/>
      <c r="I431" s="6"/>
      <c r="J431" s="6"/>
      <c r="K431" s="6"/>
    </row>
    <row r="432" spans="4:11" x14ac:dyDescent="0.25">
      <c r="D432">
        <f>solve_for_d('True_Odds_Calculator_2-way'!A433,'True_Odds_Calculator_2-way'!#REF!,'True_Odds_Calculator_2-way'!B433,'Log_working_2-way'!B$1,'Log_working_2-way'!B$2)</f>
        <v>1.049459408292031</v>
      </c>
      <c r="F432" s="6"/>
      <c r="H432" s="6"/>
      <c r="I432" s="6"/>
      <c r="J432" s="6"/>
      <c r="K432" s="6"/>
    </row>
    <row r="433" spans="4:11" x14ac:dyDescent="0.25">
      <c r="D433">
        <f>solve_for_d('True_Odds_Calculator_2-way'!A434,'True_Odds_Calculator_2-way'!#REF!,'True_Odds_Calculator_2-way'!B434,'Log_working_2-way'!B$1,'Log_working_2-way'!B$2)</f>
        <v>1.0810590438854562</v>
      </c>
      <c r="F433" s="6"/>
      <c r="H433" s="6"/>
      <c r="I433" s="6"/>
      <c r="J433" s="6"/>
      <c r="K433" s="6"/>
    </row>
    <row r="434" spans="4:11" x14ac:dyDescent="0.25">
      <c r="D434">
        <f>solve_for_d('True_Odds_Calculator_2-way'!A435,'True_Odds_Calculator_2-way'!#REF!,'True_Odds_Calculator_2-way'!B435,'Log_working_2-way'!B$1,'Log_working_2-way'!B$2)</f>
        <v>1.043438569981763</v>
      </c>
      <c r="F434" s="6"/>
      <c r="H434" s="6"/>
      <c r="I434" s="6"/>
      <c r="J434" s="6"/>
      <c r="K434" s="6"/>
    </row>
    <row r="435" spans="4:11" x14ac:dyDescent="0.25">
      <c r="D435">
        <f>solve_for_d('True_Odds_Calculator_2-way'!A436,'True_Odds_Calculator_2-way'!#REF!,'True_Odds_Calculator_2-way'!B436,'Log_working_2-way'!B$1,'Log_working_2-way'!B$2)</f>
        <v>1.0417906511603616</v>
      </c>
      <c r="F435" s="6"/>
      <c r="H435" s="6"/>
      <c r="I435" s="6"/>
      <c r="J435" s="6"/>
      <c r="K435" s="6"/>
    </row>
    <row r="436" spans="4:11" x14ac:dyDescent="0.25">
      <c r="D436">
        <f>solve_for_d('True_Odds_Calculator_2-way'!A437,'True_Odds_Calculator_2-way'!#REF!,'True_Odds_Calculator_2-way'!B437,'Log_working_2-way'!B$1,'Log_working_2-way'!B$2)</f>
        <v>1.0446618226996724</v>
      </c>
      <c r="F436" s="6"/>
      <c r="H436" s="6"/>
      <c r="I436" s="6"/>
      <c r="J436" s="6"/>
      <c r="K436" s="6"/>
    </row>
    <row r="437" spans="4:11" x14ac:dyDescent="0.25">
      <c r="D437">
        <f>solve_for_d('True_Odds_Calculator_2-way'!A438,'True_Odds_Calculator_2-way'!#REF!,'True_Odds_Calculator_2-way'!B438,'Log_working_2-way'!B$1,'Log_working_2-way'!B$2)</f>
        <v>1.0597708827029848</v>
      </c>
      <c r="F437" s="6"/>
      <c r="H437" s="6"/>
      <c r="I437" s="6"/>
      <c r="J437" s="6"/>
      <c r="K437" s="6"/>
    </row>
    <row r="438" spans="4:11" x14ac:dyDescent="0.25">
      <c r="D438">
        <f>solve_for_d('True_Odds_Calculator_2-way'!A439,'True_Odds_Calculator_2-way'!#REF!,'True_Odds_Calculator_2-way'!B439,'Log_working_2-way'!B$1,'Log_working_2-way'!B$2)</f>
        <v>1.0751378277879193</v>
      </c>
      <c r="F438" s="6"/>
      <c r="H438" s="6"/>
      <c r="I438" s="6"/>
      <c r="J438" s="6"/>
      <c r="K438" s="6"/>
    </row>
    <row r="439" spans="4:11" x14ac:dyDescent="0.25">
      <c r="D439">
        <f>solve_for_d('True_Odds_Calculator_2-way'!A440,'True_Odds_Calculator_2-way'!#REF!,'True_Odds_Calculator_2-way'!B440,'Log_working_2-way'!B$1,'Log_working_2-way'!B$2)</f>
        <v>1.0698761144099667</v>
      </c>
      <c r="F439" s="6"/>
      <c r="H439" s="6"/>
      <c r="I439" s="6"/>
      <c r="J439" s="6"/>
      <c r="K439" s="6"/>
    </row>
    <row r="440" spans="4:11" x14ac:dyDescent="0.25">
      <c r="D440">
        <f>solve_for_d('True_Odds_Calculator_2-way'!A441,'True_Odds_Calculator_2-way'!#REF!,'True_Odds_Calculator_2-way'!B441,'Log_working_2-way'!B$1,'Log_working_2-way'!B$2)</f>
        <v>1.0632706922771613</v>
      </c>
      <c r="F440" s="6"/>
      <c r="H440" s="6"/>
      <c r="I440" s="6"/>
      <c r="J440" s="6"/>
      <c r="K440" s="6"/>
    </row>
    <row r="441" spans="4:11" x14ac:dyDescent="0.25">
      <c r="D441">
        <f>solve_for_d('True_Odds_Calculator_2-way'!A442,'True_Odds_Calculator_2-way'!#REF!,'True_Odds_Calculator_2-way'!B442,'Log_working_2-way'!B$1,'Log_working_2-way'!B$2)</f>
        <v>1.0641040710540368</v>
      </c>
      <c r="F441" s="6"/>
      <c r="H441" s="6"/>
      <c r="I441" s="6"/>
      <c r="J441" s="6"/>
      <c r="K441" s="6"/>
    </row>
    <row r="442" spans="4:11" x14ac:dyDescent="0.25">
      <c r="D442">
        <f>solve_for_d('True_Odds_Calculator_2-way'!A443,'True_Odds_Calculator_2-way'!#REF!,'True_Odds_Calculator_2-way'!B443,'Log_working_2-way'!B$1,'Log_working_2-way'!B$2)</f>
        <v>1.0629164179711093</v>
      </c>
      <c r="F442" s="6"/>
      <c r="H442" s="6"/>
      <c r="I442" s="6"/>
      <c r="J442" s="6"/>
      <c r="K442" s="6"/>
    </row>
    <row r="443" spans="4:11" x14ac:dyDescent="0.25">
      <c r="D443">
        <f>solve_for_d('True_Odds_Calculator_2-way'!A444,'True_Odds_Calculator_2-way'!#REF!,'True_Odds_Calculator_2-way'!B444,'Log_working_2-way'!B$1,'Log_working_2-way'!B$2)</f>
        <v>1.0675466351235279</v>
      </c>
      <c r="F443" s="6"/>
      <c r="H443" s="6"/>
      <c r="I443" s="6"/>
      <c r="J443" s="6"/>
      <c r="K443" s="6"/>
    </row>
    <row r="444" spans="4:11" x14ac:dyDescent="0.25">
      <c r="D444">
        <f>solve_for_d('True_Odds_Calculator_2-way'!A445,'True_Odds_Calculator_2-way'!#REF!,'True_Odds_Calculator_2-way'!B445,'Log_working_2-way'!B$1,'Log_working_2-way'!B$2)</f>
        <v>1.0643058963539642</v>
      </c>
      <c r="F444" s="6"/>
      <c r="H444" s="6"/>
      <c r="I444" s="6"/>
      <c r="J444" s="6"/>
      <c r="K444" s="6"/>
    </row>
    <row r="445" spans="4:11" x14ac:dyDescent="0.25">
      <c r="D445">
        <f>solve_for_d('True_Odds_Calculator_2-way'!A446,'True_Odds_Calculator_2-way'!#REF!,'True_Odds_Calculator_2-way'!B446,'Log_working_2-way'!B$1,'Log_working_2-way'!B$2)</f>
        <v>1.0655332071550867</v>
      </c>
      <c r="F445" s="6"/>
      <c r="H445" s="6"/>
      <c r="I445" s="6"/>
      <c r="J445" s="6"/>
      <c r="K445" s="6"/>
    </row>
    <row r="446" spans="4:11" x14ac:dyDescent="0.25">
      <c r="D446">
        <f>solve_for_d('True_Odds_Calculator_2-way'!A447,'True_Odds_Calculator_2-way'!#REF!,'True_Odds_Calculator_2-way'!B447,'Log_working_2-way'!B$1,'Log_working_2-way'!B$2)</f>
        <v>1.0675466351235279</v>
      </c>
      <c r="F446" s="6"/>
      <c r="H446" s="6"/>
      <c r="I446" s="6"/>
      <c r="J446" s="6"/>
      <c r="K446" s="6"/>
    </row>
    <row r="447" spans="4:11" x14ac:dyDescent="0.25">
      <c r="D447">
        <f>solve_for_d('True_Odds_Calculator_2-way'!A448,'True_Odds_Calculator_2-way'!#REF!,'True_Odds_Calculator_2-way'!B448,'Log_working_2-way'!B$1,'Log_working_2-way'!B$2)</f>
        <v>1.0509354515449301</v>
      </c>
      <c r="F447" s="6"/>
      <c r="H447" s="6"/>
      <c r="I447" s="6"/>
      <c r="J447" s="6"/>
      <c r="K447" s="6"/>
    </row>
    <row r="448" spans="4:11" x14ac:dyDescent="0.25">
      <c r="D448">
        <f>solve_for_d('True_Odds_Calculator_2-way'!A449,'True_Odds_Calculator_2-way'!#REF!,'True_Odds_Calculator_2-way'!B449,'Log_working_2-way'!B$1,'Log_working_2-way'!B$2)</f>
        <v>1.0423806634244144</v>
      </c>
      <c r="F448" s="6"/>
      <c r="H448" s="6"/>
      <c r="I448" s="6"/>
      <c r="J448" s="6"/>
      <c r="K448" s="6"/>
    </row>
    <row r="449" spans="4:11" x14ac:dyDescent="0.25">
      <c r="D449">
        <f>solve_for_d('True_Odds_Calculator_2-way'!A450,'True_Odds_Calculator_2-way'!#REF!,'True_Odds_Calculator_2-way'!B450,'Log_working_2-way'!B$1,'Log_working_2-way'!B$2)</f>
        <v>1.0848921818864943</v>
      </c>
      <c r="F449" s="6"/>
      <c r="H449" s="6"/>
      <c r="I449" s="6"/>
      <c r="J449" s="6"/>
      <c r="K449" s="6"/>
    </row>
    <row r="450" spans="4:11" x14ac:dyDescent="0.25">
      <c r="D450">
        <f>solve_for_d('True_Odds_Calculator_2-way'!A451,'True_Odds_Calculator_2-way'!#REF!,'True_Odds_Calculator_2-way'!B451,'Log_working_2-way'!B$1,'Log_working_2-way'!B$2)</f>
        <v>1.0808309687628768</v>
      </c>
      <c r="F450" s="6"/>
      <c r="H450" s="6"/>
      <c r="I450" s="6"/>
      <c r="J450" s="6"/>
      <c r="K450" s="6"/>
    </row>
    <row r="451" spans="4:11" x14ac:dyDescent="0.25">
      <c r="D451">
        <f>solve_for_d('True_Odds_Calculator_2-way'!A452,'True_Odds_Calculator_2-way'!#REF!,'True_Odds_Calculator_2-way'!B452,'Log_working_2-way'!B$1,'Log_working_2-way'!B$2)</f>
        <v>1.0735476924363523</v>
      </c>
      <c r="F451" s="6"/>
      <c r="H451" s="6"/>
      <c r="I451" s="6"/>
      <c r="J451" s="6"/>
      <c r="K451" s="6"/>
    </row>
    <row r="452" spans="4:11" x14ac:dyDescent="0.25">
      <c r="D452">
        <f>solve_for_d('True_Odds_Calculator_2-way'!A453,'True_Odds_Calculator_2-way'!#REF!,'True_Odds_Calculator_2-way'!B453,'Log_working_2-way'!B$1,'Log_working_2-way'!B$2)</f>
        <v>1.0593230574421948</v>
      </c>
      <c r="F452" s="6"/>
      <c r="H452" s="6"/>
      <c r="I452" s="6"/>
      <c r="J452" s="6"/>
      <c r="K452" s="6"/>
    </row>
    <row r="453" spans="4:11" x14ac:dyDescent="0.25">
      <c r="D453">
        <f>solve_for_d('True_Odds_Calculator_2-way'!A454,'True_Odds_Calculator_2-way'!#REF!,'True_Odds_Calculator_2-way'!B454,'Log_working_2-way'!B$1,'Log_working_2-way'!B$2)</f>
        <v>1.0654583973780449</v>
      </c>
      <c r="F453" s="6"/>
      <c r="H453" s="6"/>
      <c r="I453" s="6"/>
      <c r="J453" s="6"/>
      <c r="K453" s="6"/>
    </row>
    <row r="454" spans="4:11" x14ac:dyDescent="0.25">
      <c r="D454">
        <f>solve_for_d('True_Odds_Calculator_2-way'!A455,'True_Odds_Calculator_2-way'!#REF!,'True_Odds_Calculator_2-way'!B455,'Log_working_2-way'!B$1,'Log_working_2-way'!B$2)</f>
        <v>1.0636569760020114</v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1.0394962984144893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32.346598495785962</v>
      </c>
      <c r="I186" s="6">
        <f>IF('Log_working_3-way'!$D186="","",'True_Odds_Calculator_3-way'!O187/'True_Odds_Calculator_3-way'!B187-1)</f>
        <v>5.7805774791085156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3.7649346122668792E-2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1.0352719962994037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29.507844243563795</v>
      </c>
      <c r="I187" s="6">
        <f>IF('Log_working_3-way'!$D187="","",'True_Odds_Calculator_3-way'!O188/'True_Odds_Calculator_3-way'!B188-1)</f>
        <v>6.2953941025621543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3.4542829514461415E-2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1.0314662066847784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19.180776447025469</v>
      </c>
      <c r="I188" s="6">
        <f>IF('Log_working_3-way'!$D188="","",'True_Odds_Calculator_3-way'!O189/'True_Odds_Calculator_3-way'!B189-1)</f>
        <v>8.6318026766689719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3.3175023559546712E-2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1.0319864360332478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17.125153878226186</v>
      </c>
      <c r="I189" s="6">
        <f>IF('Log_working_3-way'!$D189="","",'True_Odds_Calculator_3-way'!O190/'True_Odds_Calculator_3-way'!B190-1)</f>
        <v>10.266017496954275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3.3937620968337523E-2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1.0507798009749176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51.858190478264966</v>
      </c>
      <c r="I190" s="6">
        <f>IF('Log_working_3-way'!$D190="","",'True_Odds_Calculator_3-way'!O191/'True_Odds_Calculator_3-way'!B191-1)</f>
        <v>2.495113003052623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3.8054538054538067E-2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1.0446722072854837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1.7152248015897031</v>
      </c>
      <c r="I191" s="6">
        <f>IF('Log_working_3-way'!$D191="","",'True_Odds_Calculator_3-way'!O192/'True_Odds_Calculator_3-way'!B192-1)</f>
        <v>4.3218406111158192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4.0304019697050775E-2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1.0303005522651476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13.217422039753387</v>
      </c>
      <c r="I192" s="6">
        <f>IF('Log_working_3-way'!$D192="","",'True_Odds_Calculator_3-way'!O193/'True_Odds_Calculator_3-way'!B193-1)</f>
        <v>6.390685622920854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3.251918473296822E-2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1.0216705204455139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25.26693670530511</v>
      </c>
      <c r="I193" s="6">
        <f>IF('Log_working_3-way'!$D193="","",'True_Odds_Calculator_3-way'!O194/'True_Odds_Calculator_3-way'!B194-1)</f>
        <v>7.0329153729108125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2.2058970663131117E-2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1.0360539979066661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29.488537775784014</v>
      </c>
      <c r="I194" s="6">
        <f>IF('Log_working_3-way'!$D194="","",'True_Odds_Calculator_3-way'!O195/'True_Odds_Calculator_3-way'!B195-1)</f>
        <v>6.7522396527372885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3.5197940230223379E-2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1.0319284236965354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15.789734094068173</v>
      </c>
      <c r="I195" s="6">
        <f>IF('Log_working_3-way'!$D195="","",'True_Odds_Calculator_3-way'!O196/'True_Odds_Calculator_3-way'!B196-1)</f>
        <v>10.99028818461524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3.4031332112925305E-2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1.0310546803803129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8.2180024595363044</v>
      </c>
      <c r="I196" s="6">
        <f>IF('Log_working_3-way'!$D196="","",'True_Odds_Calculator_3-way'!O197/'True_Odds_Calculator_3-way'!B197-1)</f>
        <v>9.0047458793052524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3.3411190120383516E-2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1.0419934942774627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40.761312006607966</v>
      </c>
      <c r="I197" s="6">
        <f>IF('Log_working_3-way'!$D197="","",'True_Odds_Calculator_3-way'!O198/'True_Odds_Calculator_3-way'!B198-1)</f>
        <v>4.6293808058570249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3.6426931931774931E-2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1.02593349984141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33.576964066998578</v>
      </c>
      <c r="I198" s="6">
        <f>IF('Log_working_3-way'!$D198="","",'True_Odds_Calculator_3-way'!O199/'True_Odds_Calculator_3-way'!B199-1)</f>
        <v>4.4541199795838997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2.4694907673631139E-2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1.0350446775022684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38.325246897245968</v>
      </c>
      <c r="I199" s="6">
        <f>IF('Log_working_3-way'!$D199="","",'True_Odds_Calculator_3-way'!O200/'True_Odds_Calculator_3-way'!B200-1)</f>
        <v>4.0526886989961417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3.1642528523871505E-2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1.0291831404758465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3.4956053399770521</v>
      </c>
      <c r="I200" s="6">
        <f>IF('Log_working_3-way'!$D200="","",'True_Odds_Calculator_3-way'!O201/'True_Odds_Calculator_3-way'!B201-1)</f>
        <v>5.16755556241419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2.8740685015592016E-2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1.0268002442357285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7.4102211295346923</v>
      </c>
      <c r="I201" s="6">
        <f>IF('Log_working_3-way'!$D201="","",'True_Odds_Calculator_3-way'!O202/'True_Odds_Calculator_3-way'!B202-1)</f>
        <v>7.5100448388905363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2.8572126452574231E-2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1.0256241265992203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12.054948417969767</v>
      </c>
      <c r="I202" s="6">
        <f>IF('Log_working_3-way'!$D202="","",'True_Odds_Calculator_3-way'!O203/'True_Odds_Calculator_3-way'!B203-1)</f>
        <v>8.6823756893079729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2.7778540795252216E-2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1.0338352405341491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53.32851338871356</v>
      </c>
      <c r="I203" s="6">
        <f>IF('Log_working_3-way'!$D203="","",'True_Odds_Calculator_3-way'!O204/'True_Odds_Calculator_3-way'!B204-1)</f>
        <v>1.870121676217062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2.5091380676399933E-2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1.019596114254913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11.947658402203855</v>
      </c>
      <c r="I204" s="6">
        <f>IF('Log_working_3-way'!$D204="","",'True_Odds_Calculator_3-way'!O205/'True_Odds_Calculator_3-way'!B205-1)</f>
        <v>7.9914294459748998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2.1276595744680993E-2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1.0247735160321461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7.0429189750594485</v>
      </c>
      <c r="I205" s="6">
        <f>IF('Log_working_3-way'!$D205="","",'True_Odds_Calculator_3-way'!O206/'True_Odds_Calculator_3-way'!B206-1)</f>
        <v>9.895064479766436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2.6662781969339244E-2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1.0209803468304299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18.150731173025314</v>
      </c>
      <c r="I206" s="6">
        <f>IF('Log_working_3-way'!$D206="","",'True_Odds_Calculator_3-way'!O207/'True_Odds_Calculator_3-way'!B207-1)</f>
        <v>8.3755594838773568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2.234566959627915E-2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1.0323156553272019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31.037444947933977</v>
      </c>
      <c r="I207" s="6">
        <f>IF('Log_working_3-way'!$D207="","",'True_Odds_Calculator_3-way'!O208/'True_Odds_Calculator_3-way'!B208-1)</f>
        <v>7.0555912202879263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3.0964308609263025E-2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1.0306518993749054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15.531960863567313</v>
      </c>
      <c r="I208" s="6">
        <f>IF('Log_working_3-way'!$D208="","",'True_Odds_Calculator_3-way'!O209/'True_Odds_Calculator_3-way'!B209-1)</f>
        <v>7.1815994795662856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3.2868183335525103E-2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1.0351214103373452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5.0053960101694672</v>
      </c>
      <c r="I209" s="6">
        <f>IF('Log_working_3-way'!$D209="","",'True_Odds_Calculator_3-way'!O210/'True_Odds_Calculator_3-way'!B210-1)</f>
        <v>5.3816237259287245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3.5546496444380349E-2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1.0360354003239927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11.638197132871174</v>
      </c>
      <c r="I210" s="6">
        <f>IF('Log_working_3-way'!$D210="","",'True_Odds_Calculator_3-way'!O211/'True_Odds_Calculator_3-way'!B211-1)</f>
        <v>7.279317384556327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3.8715734996626949E-2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1.0387326994992268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20.586535988707958</v>
      </c>
      <c r="I211" s="6">
        <f>IF('Log_working_3-way'!$D211="","",'True_Odds_Calculator_3-way'!O212/'True_Odds_Calculator_3-way'!B212-1)</f>
        <v>6.6259009621366154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4.0524075034454876E-2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1.0355149569256861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15.44977612090355</v>
      </c>
      <c r="I212" s="6">
        <f>IF('Log_working_3-way'!$D212="","",'True_Odds_Calculator_3-way'!O213/'True_Odds_Calculator_3-way'!B213-1)</f>
        <v>7.4325188959122173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3.8028497082601032E-2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1.0363712780806229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13.019439447358625</v>
      </c>
      <c r="I213" s="6">
        <f>IF('Log_working_3-way'!$D213="","",'True_Odds_Calculator_3-way'!O214/'True_Odds_Calculator_3-way'!B214-1)</f>
        <v>7.6785019381948239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3.9122546756134469E-2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1.0533852609327776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61.909325180503345</v>
      </c>
      <c r="I214" s="6">
        <f>IF('Log_working_3-way'!$D214="","",'True_Odds_Calculator_3-way'!O215/'True_Odds_Calculator_3-way'!B215-1)</f>
        <v>0.90273951396607521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3.3812081258460358E-2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1.0482171986292925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60.062813464985879</v>
      </c>
      <c r="I215" s="6">
        <f>IF('Log_working_3-way'!$D215="","",'True_Odds_Calculator_3-way'!O216/'True_Odds_Calculator_3-way'!B216-1)</f>
        <v>1.2945165125919895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3.1530560942325536E-2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1.0219466244244806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28.220522268291585</v>
      </c>
      <c r="I216" s="6">
        <f>IF('Log_working_3-way'!$D216="","",'True_Odds_Calculator_3-way'!O217/'True_Odds_Calculator_3-way'!B217-1)</f>
        <v>5.7059981239742399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2.1903405818949562E-2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1.0205822521527661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7.1265023680575617</v>
      </c>
      <c r="I217" s="6">
        <f>IF('Log_working_3-way'!$D217="","",'True_Odds_Calculator_3-way'!O218/'True_Odds_Calculator_3-way'!B218-1)</f>
        <v>7.4149949143492329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2.1968204366388466E-2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1.0224640052209641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22.949368786120857</v>
      </c>
      <c r="I218" s="6">
        <f>IF('Log_working_3-way'!$D218="","",'True_Odds_Calculator_3-way'!O219/'True_Odds_Calculator_3-way'!B219-1)</f>
        <v>6.6676164108692531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2.3300507584799401E-2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1.0239099411936996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24.407264886879183</v>
      </c>
      <c r="I219" s="6">
        <f>IF('Log_working_3-way'!$D219="","",'True_Odds_Calculator_3-way'!O220/'True_Odds_Calculator_3-way'!B220-1)</f>
        <v>6.4482272205850748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2.4542413650543216E-2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1.029253574149005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29.681080779127644</v>
      </c>
      <c r="I220" s="6">
        <f>IF('Log_working_3-way'!$D220="","",'True_Odds_Calculator_3-way'!O221/'True_Odds_Calculator_3-way'!B221-1)</f>
        <v>5.9870362282908687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2.8701424611951243E-2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1.0317891729689566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35.558765080183655</v>
      </c>
      <c r="I221" s="6">
        <f>IF('Log_working_3-way'!$D221="","",'True_Odds_Calculator_3-way'!O222/'True_Odds_Calculator_3-way'!B222-1)</f>
        <v>4.7782857193063624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2.9516411126646824E-2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1.0252346209972052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12.966617781748505</v>
      </c>
      <c r="I222" s="6">
        <f>IF('Log_working_3-way'!$D222="","",'True_Odds_Calculator_3-way'!O223/'True_Odds_Calculator_3-way'!B223-1)</f>
        <v>8.04797546955629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2.7308539252215436E-2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1.0255030004276973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36.698860527159638</v>
      </c>
      <c r="I223" s="6">
        <f>IF('Log_working_3-way'!$D223="","",'True_Odds_Calculator_3-way'!O224/'True_Odds_Calculator_3-way'!B224-1)</f>
        <v>5.0168596797252913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2.3340175169400013E-2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1.0209035307092322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9.5113211556471988</v>
      </c>
      <c r="I224" s="6">
        <f>IF('Log_working_3-way'!$D224="","",'True_Odds_Calculator_3-way'!O225/'True_Odds_Calculator_3-way'!B225-1)</f>
        <v>8.854529105609279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2.268766048537163E-2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1.0662077164282564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75.092952872904632</v>
      </c>
      <c r="I225" s="6">
        <f>IF('Log_working_3-way'!$D225="","",'True_Odds_Calculator_3-way'!O226/'True_Odds_Calculator_3-way'!B226-1)</f>
        <v>9.2642122998304544E-2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2.9197387939272401E-2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1.0205121276755797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7.3167053635896107</v>
      </c>
      <c r="I226" s="6">
        <f>IF('Log_working_3-way'!$D226="","",'True_Odds_Calculator_3-way'!O227/'True_Odds_Calculator_3-way'!B227-1)</f>
        <v>8.2067077168970819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2.202246932136398E-2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1.0207964578000546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10.392360099706844</v>
      </c>
      <c r="I227" s="6">
        <f>IF('Log_working_3-way'!$D227="","",'True_Odds_Calculator_3-way'!O228/'True_Odds_Calculator_3-way'!B228-1)</f>
        <v>7.1695238915410879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2.2471132113205616E-2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1.0212075996241186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10.625996797779548</v>
      </c>
      <c r="I228" s="6">
        <f>IF('Log_working_3-way'!$D228="","",'True_Odds_Calculator_3-way'!O229/'True_Odds_Calculator_3-way'!B229-1)</f>
        <v>6.0276242242326195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2.2760166525975345E-2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1.027144389686885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26.538393772328583</v>
      </c>
      <c r="I229" s="6">
        <f>IF('Log_working_3-way'!$D229="","",'True_Odds_Calculator_3-way'!O230/'True_Odds_Calculator_3-way'!B230-1)</f>
        <v>5.9213652585897334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2.7414512228767896E-2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1.0254057172974396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10.897613411802604</v>
      </c>
      <c r="I230" s="6">
        <f>IF('Log_working_3-way'!$D230="","",'True_Odds_Calculator_3-way'!O231/'True_Odds_Calculator_3-way'!B231-1)</f>
        <v>8.9335216918801414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2.7562106609823944E-2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1.0306129074088599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27.045574233257515</v>
      </c>
      <c r="I231" s="6">
        <f>IF('Log_working_3-way'!$D231="","",'True_Odds_Calculator_3-way'!O232/'True_Odds_Calculator_3-way'!B232-1)</f>
        <v>6.7425443373055076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3.0646600097838927E-2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1.0455232471255065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52.879694707314378</v>
      </c>
      <c r="I232" s="6">
        <f>IF('Log_working_3-way'!$D232="","",'True_Odds_Calculator_3-way'!O233/'True_Odds_Calculator_3-way'!B233-1)</f>
        <v>2.3300993668772207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3.3630407563766562E-2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1.0256992659589621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16.622640880343962</v>
      </c>
      <c r="I233" s="6">
        <f>IF('Log_working_3-way'!$D233="","",'True_Odds_Calculator_3-way'!O234/'True_Odds_Calculator_3-way'!B234-1)</f>
        <v>8.3282820943073883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2.7527098932144778E-2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1.0273836518023249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25.117844937066824</v>
      </c>
      <c r="I234" s="6">
        <f>IF('Log_working_3-way'!$D234="","",'True_Odds_Calculator_3-way'!O235/'True_Odds_Calculator_3-way'!B235-1)</f>
        <v>6.7632832683839421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2.7893318004848844E-2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1.0266617340382316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8.0360864584775129</v>
      </c>
      <c r="I235" s="6">
        <f>IF('Log_working_3-way'!$D235="","",'True_Odds_Calculator_3-way'!O236/'True_Odds_Calculator_3-way'!B236-1)</f>
        <v>8.3759724311257706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2.8660195487535622E-2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1.0256377985634331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14.082470416271466</v>
      </c>
      <c r="I236" s="6">
        <f>IF('Log_working_3-way'!$D236="","",'True_Odds_Calculator_3-way'!O237/'True_Odds_Calculator_3-way'!B237-1)</f>
        <v>7.9897604546906411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2.7685158483059746E-2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1.0265400449937261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7.4608948609947952</v>
      </c>
      <c r="I237" s="6">
        <f>IF('Log_working_3-way'!$D237="","",'True_Odds_Calculator_3-way'!O238/'True_Odds_Calculator_3-way'!B238-1)</f>
        <v>8.4363845296569622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2.8452658758284066E-2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1.0252386681247245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9.9612372644414258</v>
      </c>
      <c r="I238" s="6">
        <f>IF('Log_working_3-way'!$D238="","",'True_Odds_Calculator_3-way'!O239/'True_Odds_Calculator_3-way'!B239-1)</f>
        <v>8.4467417244733269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2.7325086431565726E-2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1.0424674234181572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37.580282352414258</v>
      </c>
      <c r="I239" s="6">
        <f>IF('Log_working_3-way'!$D239="","",'True_Odds_Calculator_3-way'!O240/'True_Odds_Calculator_3-way'!B240-1)</f>
        <v>4.9895036016297762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3.8294191258164467E-2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1.0321541736215076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7.365317502345361</v>
      </c>
      <c r="I240" s="6">
        <f>IF('Log_working_3-way'!$D240="","",'True_Odds_Calculator_3-way'!O241/'True_Odds_Calculator_3-way'!B241-1)</f>
        <v>7.2196253539862099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3.4093329836739183E-2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1.033648055032057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21.54739901958051</v>
      </c>
      <c r="I241" s="6">
        <f>IF('Log_working_3-way'!$D241="","",'True_Odds_Calculator_3-way'!O242/'True_Odds_Calculator_3-way'!B242-1)</f>
        <v>5.5520121296522706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3.5053643610653218E-2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1.0314541305078679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10.267288914821577</v>
      </c>
      <c r="I242" s="6">
        <f>IF('Log_working_3-way'!$D242="","",'True_Odds_Calculator_3-way'!O243/'True_Odds_Calculator_3-way'!B243-1)</f>
        <v>7.3675215056100143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3.3820949888460738E-2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1.0330179118517255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20.918464785746544</v>
      </c>
      <c r="I243" s="6">
        <f>IF('Log_working_3-way'!$D243="","",'True_Odds_Calculator_3-way'!O244/'True_Odds_Calculator_3-way'!B244-1)</f>
        <v>6.9816050423720331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3.4549508056656908E-2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1.0476788247229902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45.404265672154153</v>
      </c>
      <c r="I244" s="6">
        <f>IF('Log_working_3-way'!$D244="","",'True_Odds_Calculator_3-way'!O245/'True_Odds_Calculator_3-way'!B245-1)</f>
        <v>3.3745884633084424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3.9243008017556313E-2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1.0334184956113968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21.996307033818329</v>
      </c>
      <c r="I245" s="6">
        <f>IF('Log_working_3-way'!$D245="","",'True_Odds_Calculator_3-way'!O246/'True_Odds_Calculator_3-way'!B246-1)</f>
        <v>6.6684769140743123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3.4747008283771308E-2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1.0319797866643903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16.215098754287592</v>
      </c>
      <c r="I246" s="6">
        <f>IF('Log_working_3-way'!$D246="","",'True_Odds_Calculator_3-way'!O247/'True_Odds_Calculator_3-way'!B247-1)</f>
        <v>6.75991206036145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3.4174415671264669E-2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1.035366445129404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23.867508914626253</v>
      </c>
      <c r="I247" s="6">
        <f>IF('Log_working_3-way'!$D247="","",'True_Odds_Calculator_3-way'!O248/'True_Odds_Calculator_3-way'!B248-1)</f>
        <v>7.5484264585789589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3.6180143034107326E-2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1.0305604694598858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14.871336366522057</v>
      </c>
      <c r="I248" s="6">
        <f>IF('Log_working_3-way'!$D248="","",'True_Odds_Calculator_3-way'!O249/'True_Odds_Calculator_3-way'!B249-1)</f>
        <v>6.4300715954078358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3.2743802826905366E-2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1.0309574019100065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8.3929107805105261</v>
      </c>
      <c r="I249" s="6">
        <f>IF('Log_working_3-way'!$D249="","",'True_Odds_Calculator_3-way'!O250/'True_Odds_Calculator_3-way'!B250-1)</f>
        <v>8.1069942389117493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3.3212705344547011E-2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1.033083885670975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21.128685951939389</v>
      </c>
      <c r="I250" s="6">
        <f>IF('Log_working_3-way'!$D250="","",'True_Odds_Calculator_3-way'!O251/'True_Odds_Calculator_3-way'!B251-1)</f>
        <v>7.4110226248176065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3.455075600311952E-2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1.0313537588527522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17.947392058712612</v>
      </c>
      <c r="I251" s="6">
        <f>IF('Log_working_3-way'!$D251="","",'True_Odds_Calculator_3-way'!O252/'True_Odds_Calculator_3-way'!B252-1)</f>
        <v>6.8105387783348812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3.3317251454772601E-2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1.0305277260926295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16.38657248408116</v>
      </c>
      <c r="I252" s="6">
        <f>IF('Log_working_3-way'!$D252="","",'True_Odds_Calculator_3-way'!O253/'True_Odds_Calculator_3-way'!B253-1)</f>
        <v>8.2246088732032483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3.2671089168264444E-2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1.0310005590232736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15.122586779478841</v>
      </c>
      <c r="I253" s="6">
        <f>IF('Log_working_3-way'!$D253="","",'True_Odds_Calculator_3-way'!O254/'True_Odds_Calculator_3-way'!B254-1)</f>
        <v>8.1622084869890408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3.331589045874761E-2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1.0296259967284309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10.441760488980863</v>
      </c>
      <c r="I254" s="6">
        <f>IF('Log_working_3-way'!$D254="","",'True_Odds_Calculator_3-way'!O255/'True_Odds_Calculator_3-way'!B255-1)</f>
        <v>9.5534285306167011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3.2098554052279127E-2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1.0309811787693381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11.983849042142547</v>
      </c>
      <c r="I255" s="6">
        <f>IF('Log_working_3-way'!$D255="","",'True_Odds_Calculator_3-way'!O256/'True_Odds_Calculator_3-way'!B256-1)</f>
        <v>7.5205759077022911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3.3406641715246987E-2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1.0300914581494609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10.59594115524232</v>
      </c>
      <c r="I256" s="6">
        <f>IF('Log_working_3-way'!$D256="","",'True_Odds_Calculator_3-way'!O257/'True_Odds_Calculator_3-way'!B257-1)</f>
        <v>8.3409262878264148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3.2519617080914998E-2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1.0318924786271129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17.936916273592324</v>
      </c>
      <c r="I257" s="6">
        <f>IF('Log_working_3-way'!$D257="","",'True_Odds_Calculator_3-way'!O258/'True_Odds_Calculator_3-way'!B258-1)</f>
        <v>6.9410015976059398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3.3888876176080718E-2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1.0312615803901561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8.3889758500356955</v>
      </c>
      <c r="I258" s="6">
        <f>IF('Log_working_3-way'!$D258="","",'True_Odds_Calculator_3-way'!O259/'True_Odds_Calculator_3-way'!B259-1)</f>
        <v>8.9384601060520197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3.3645725966410467E-2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1.0376815369123109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27.7801053996603</v>
      </c>
      <c r="I259" s="6">
        <f>IF('Log_working_3-way'!$D259="","",'True_Odds_Calculator_3-way'!O260/'True_Odds_Calculator_3-way'!B260-1)</f>
        <v>5.890509806751866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3.7541413108517441E-2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1.029583709293713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12.097272505786048</v>
      </c>
      <c r="I260" s="6">
        <f>IF('Log_working_3-way'!$D260="","",'True_Odds_Calculator_3-way'!O261/'True_Odds_Calculator_3-way'!B261-1)</f>
        <v>8.5222001461077941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3.2003875630437051E-2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1.06112897728408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2.6543996113640369</v>
      </c>
      <c r="I261" s="6">
        <f>IF('Log_working_3-way'!$D261="","",'True_Odds_Calculator_3-way'!O262/'True_Odds_Calculator_3-way'!B262-1)</f>
        <v>4.2171389368941679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5.6205438261527352E-2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1.0513207403785425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25.903012591156152</v>
      </c>
      <c r="I262" s="6">
        <f>IF('Log_working_3-way'!$D262="","",'True_Odds_Calculator_3-way'!O263/'True_Odds_Calculator_3-way'!B263-1)</f>
        <v>5.1252549474466162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5.1679447024516545E-2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1.0462973966831635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11.978974550025075</v>
      </c>
      <c r="I263" s="6">
        <f>IF('Log_working_3-way'!$D263="","",'True_Odds_Calculator_3-way'!O264/'True_Odds_Calculator_3-way'!B264-1)</f>
        <v>5.962665229571888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4.9110025880941155E-2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1.0485714660127781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20.792368453461407</v>
      </c>
      <c r="I264" s="6">
        <f>IF('Log_working_3-way'!$D264="","",'True_Odds_Calculator_3-way'!O265/'True_Odds_Calculator_3-way'!B265-1)</f>
        <v>7.7943796381745152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5.0516782047994369E-2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1.0456655181449326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12.271456845307727</v>
      </c>
      <c r="I265" s="6">
        <f>IF('Log_working_3-way'!$D265="","",'True_Odds_Calculator_3-way'!O266/'True_Odds_Calculator_3-way'!B266-1)</f>
        <v>9.4513959525610964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4.908774237967517E-2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1.0481572046889991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9.7928517776241524</v>
      </c>
      <c r="I266" s="6">
        <f>IF('Log_working_3-way'!$D266="","",'True_Odds_Calculator_3-way'!O267/'True_Odds_Calculator_3-way'!B267-1)</f>
        <v>5.2914378206094916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5.0390750006906515E-2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1.0599387892187537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32.116597345319235</v>
      </c>
      <c r="I267" s="6">
        <f>IF('Log_working_3-way'!$D267="","",'True_Odds_Calculator_3-way'!O268/'True_Odds_Calculator_3-way'!B268-1)</f>
        <v>4.4393500266242407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5.7257764120091537E-2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1.0688851638511796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0.8457390581724793</v>
      </c>
      <c r="I268" s="6">
        <f>IF('Log_working_3-way'!$D268="","",'True_Odds_Calculator_3-way'!O269/'True_Odds_Calculator_3-way'!B269-1)</f>
        <v>3.69357395353431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5.6826398134208089E-2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1.0467597416732763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7.3930329538432122</v>
      </c>
      <c r="I269" s="6">
        <f>IF('Log_working_3-way'!$D269="","",'True_Odds_Calculator_3-way'!O270/'True_Odds_Calculator_3-way'!B270-1)</f>
        <v>7.1019673735860049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4.911058763644105E-2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1.0584787172578287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34.251078036273483</v>
      </c>
      <c r="I270" s="6">
        <f>IF('Log_working_3-way'!$D270="","",'True_Odds_Calculator_3-way'!O271/'True_Odds_Calculator_3-way'!B271-1)</f>
        <v>4.5585305352298002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5.4726604758594588E-2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1.0481300557199931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18.852419772048172</v>
      </c>
      <c r="I271" s="6">
        <f>IF('Log_working_3-way'!$D271="","",'True_Odds_Calculator_3-way'!O272/'True_Odds_Calculator_3-way'!B272-1)</f>
        <v>4.9508869042950154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5.0263616250058707E-2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1.0205624253443537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9.796876542466368</v>
      </c>
      <c r="I272" s="6">
        <f>IF('Log_working_3-way'!$D272="","",'True_Odds_Calculator_3-way'!O273/'True_Odds_Calculator_3-way'!B273-1)</f>
        <v>8.0373131403441906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2.2277667502803578E-2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1.020014209603838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11.483790130379925</v>
      </c>
      <c r="I273" s="6">
        <f>IF('Log_working_3-way'!$D273="","",'True_Odds_Calculator_3-way'!O274/'True_Odds_Calculator_3-way'!B274-1)</f>
        <v>8.0973485483137466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2.1733136139172382E-2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1.0359539161607196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10.687635769775918</v>
      </c>
      <c r="I274" s="6">
        <f>IF('Log_working_3-way'!$D274="","",'True_Odds_Calculator_3-way'!O275/'True_Odds_Calculator_3-way'!B275-1)</f>
        <v>8.3428719705813474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3.8746414287786468E-2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1.0386195895716033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20.798516515571027</v>
      </c>
      <c r="I275" s="6">
        <f>IF('Log_working_3-way'!$D275="","",'True_Odds_Calculator_3-way'!O276/'True_Odds_Calculator_3-way'!B276-1)</f>
        <v>8.3294375863654508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4.0242208466507501E-2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1.0357378064942186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14.044345934051021</v>
      </c>
      <c r="I276" s="6">
        <f>IF('Log_working_3-way'!$D276="","",'True_Odds_Calculator_3-way'!O277/'True_Odds_Calculator_3-way'!B277-1)</f>
        <v>9.2173342835751217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3.845013347916626E-2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1.0439360381726894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30.32769827481884</v>
      </c>
      <c r="I277" s="6">
        <f>IF('Log_working_3-way'!$D277="","",'True_Odds_Calculator_3-way'!O278/'True_Odds_Calculator_3-way'!B278-1)</f>
        <v>7.1075138560229085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4.2306426027356236E-2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1.0359806072912099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9.912453798913436</v>
      </c>
      <c r="I278" s="6">
        <f>IF('Log_working_3-way'!$D278="","",'True_Odds_Calculator_3-way'!O279/'True_Odds_Calculator_3-way'!B279-1)</f>
        <v>10.289367577739204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3.8878320340821615E-2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1.0393625886718874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22.787718178270254</v>
      </c>
      <c r="I279" s="6">
        <f>IF('Log_working_3-way'!$D279="","",'True_Odds_Calculator_3-way'!O280/'True_Odds_Calculator_3-way'!B280-1)</f>
        <v>7.6667532588471019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4.0531184713187507E-2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1.0355149302291513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10.531515031109937</v>
      </c>
      <c r="I280" s="6">
        <f>IF('Log_working_3-way'!$D280="","",'True_Odds_Calculator_3-way'!O281/'True_Odds_Calculator_3-way'!B281-1)</f>
        <v>8.464565667724699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3.8288263858004878E-2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1.0356925969621555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10.771422190583866</v>
      </c>
      <c r="I281" s="6">
        <f>IF('Log_working_3-way'!$D281="","",'True_Odds_Calculator_3-way'!O282/'True_Odds_Calculator_3-way'!B282-1)</f>
        <v>9.8424761215823366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3.8577709908371505E-2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1.0366000905762325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10.598396323537218</v>
      </c>
      <c r="I282" s="6">
        <f>IF('Log_working_3-way'!$D282="","",'True_Odds_Calculator_3-way'!O283/'True_Odds_Calculator_3-way'!B283-1)</f>
        <v>8.8826572224222424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3.9482254630953451E-2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1.0373221232172258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19.062596216472574</v>
      </c>
      <c r="I283" s="6">
        <f>IF('Log_working_3-way'!$D283="","",'True_Odds_Calculator_3-way'!O284/'True_Odds_Calculator_3-way'!B284-1)</f>
        <v>8.9484308179013983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3.9261018670464054E-2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1.0463345378413702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13.312958064528999</v>
      </c>
      <c r="I284" s="6">
        <f>IF('Log_working_3-way'!$D284="","",'True_Odds_Calculator_3-way'!O285/'True_Odds_Calculator_3-way'!B285-1)</f>
        <v>11.15213954856261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4.9617805148151062E-2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1.0459540547271531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10.900911836557677</v>
      </c>
      <c r="I285" s="6">
        <f>IF('Log_working_3-way'!$D285="","",'True_Odds_Calculator_3-way'!O286/'True_Odds_Calculator_3-way'!B286-1)</f>
        <v>7.6995566677747362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4.9172481486316366E-2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1.0773415281091576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50.906309248194049</v>
      </c>
      <c r="I286" s="6">
        <f>IF('Log_working_3-way'!$D286="","",'True_Odds_Calculator_3-way'!O287/'True_Odds_Calculator_3-way'!B287-1)</f>
        <v>3.6923997700821749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5.7090848762728852E-2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1.0257658034169921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4.4468983563843825</v>
      </c>
      <c r="I287" s="6">
        <f>IF('Log_working_3-way'!$D287="","",'True_Odds_Calculator_3-way'!O288/'True_Odds_Calculator_3-way'!B288-1)</f>
        <v>5.4739084653622943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2.6053471765250524E-2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1.0273841742895389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0.70500738702432675</v>
      </c>
      <c r="I288" s="6">
        <f>IF('Log_working_3-way'!$D288="","",'True_Odds_Calculator_3-way'!O289/'True_Odds_Calculator_3-way'!B289-1)</f>
        <v>3.9339870123817873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2.3486164091450989E-2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1.050034293458495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59.983218605872459</v>
      </c>
      <c r="I289" s="6">
        <f>IF('Log_working_3-way'!$D289="","",'True_Odds_Calculator_3-way'!O290/'True_Odds_Calculator_3-way'!B290-1)</f>
        <v>1.1696940966573544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3.2876907224898888E-2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1.0255372561502325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8.9973092678022013</v>
      </c>
      <c r="I290" s="6">
        <f>IF('Log_working_3-way'!$D290="","",'True_Odds_Calculator_3-way'!O291/'True_Odds_Calculator_3-way'!B291-1)</f>
        <v>8.2704815706917518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2.756117032345462E-2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1.0319724345814141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33.399704017716616</v>
      </c>
      <c r="I291" s="6">
        <f>IF('Log_working_3-way'!$D291="","",'True_Odds_Calculator_3-way'!O292/'True_Odds_Calculator_3-way'!B292-1)</f>
        <v>6.4500444763010849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2.9975112112008429E-2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1.0246487310477428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8.9420094676053949</v>
      </c>
      <c r="I292" s="6">
        <f>IF('Log_working_3-way'!$D292="","",'True_Odds_Calculator_3-way'!O293/'True_Odds_Calculator_3-way'!B293-1)</f>
        <v>9.1353665507995103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2.6684847668048572E-2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1.024960197270631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12.864968817894971</v>
      </c>
      <c r="I293" s="6">
        <f>IF('Log_working_3-way'!$D293="","",'True_Odds_Calculator_3-way'!O294/'True_Odds_Calculator_3-way'!B294-1)</f>
        <v>9.7467625659393864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2.7044721647617731E-2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1.0299397510807535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24.782995442053011</v>
      </c>
      <c r="I294" s="6">
        <f>IF('Log_working_3-way'!$D294="","",'True_Odds_Calculator_3-way'!O295/'True_Odds_Calculator_3-way'!B295-1)</f>
        <v>6.9213780935274025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3.0536001405196522E-2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1.0254868955033556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15.620324292980698</v>
      </c>
      <c r="I295" s="6">
        <f>IF('Log_working_3-way'!$D295="","",'True_Odds_Calculator_3-way'!O296/'True_Odds_Calculator_3-way'!B296-1)</f>
        <v>7.0373288404521865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2.7376847955863148E-2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1.035095047806146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37.337626194521697</v>
      </c>
      <c r="I296" s="6">
        <f>IF('Log_working_3-way'!$D296="","",'True_Odds_Calculator_3-way'!O297/'True_Odds_Calculator_3-way'!B297-1)</f>
        <v>5.0879864311386429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3.1764385548172847E-2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1.0266499808671405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22.381229427554626</v>
      </c>
      <c r="I297" s="6">
        <f>IF('Log_working_3-way'!$D297="","",'True_Odds_Calculator_3-way'!O298/'True_Odds_Calculator_3-way'!B298-1)</f>
        <v>5.5645690258533538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2.771411594941009E-2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1.0429214907455784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50.576408733558139</v>
      </c>
      <c r="I298" s="6">
        <f>IF('Log_working_3-way'!$D298="","",'True_Odds_Calculator_3-way'!O299/'True_Odds_Calculator_3-way'!B299-1)</f>
        <v>2.4075153051337876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3.3017709195807488E-2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1.0251026024217222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9.1955571864816061</v>
      </c>
      <c r="I299" s="6">
        <f>IF('Log_working_3-way'!$D299="","",'True_Odds_Calculator_3-way'!O300/'True_Odds_Calculator_3-way'!B300-1)</f>
        <v>10.339468086086615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2.7240364376611037E-2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1.0249144233347309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11.875331986270549</v>
      </c>
      <c r="I300" s="6">
        <f>IF('Log_working_3-way'!$D300="","",'True_Odds_Calculator_3-way'!O301/'True_Odds_Calculator_3-way'!B301-1)</f>
        <v>8.508759584587013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2.7013556618819656E-2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1.026853910743295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16.752766647132134</v>
      </c>
      <c r="I301" s="6">
        <f>IF('Log_working_3-way'!$D301="","",'True_Odds_Calculator_3-way'!O302/'True_Odds_Calculator_3-way'!B302-1)</f>
        <v>8.4338223671195642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2.8731979564974308E-2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1.0423608450067454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52.177257117309011</v>
      </c>
      <c r="I302" s="6">
        <f>IF('Log_working_3-way'!$D302="","",'True_Odds_Calculator_3-way'!O303/'True_Odds_Calculator_3-way'!B303-1)</f>
        <v>2.1691530038780966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3.1826150383642782E-2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1.0286083711591738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3.8658135508548019</v>
      </c>
      <c r="I303" s="6">
        <f>IF('Log_working_3-way'!$D303="","",'True_Odds_Calculator_3-way'!O304/'True_Odds_Calculator_3-way'!B304-1)</f>
        <v>5.4915525895395376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2.855966678066979E-2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1.0252739095355634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8.5065497844761673</v>
      </c>
      <c r="I304" s="6">
        <f>IF('Log_working_3-way'!$D304="","",'True_Odds_Calculator_3-way'!O305/'True_Odds_Calculator_3-way'!B305-1)</f>
        <v>8.4474112045725462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2.725228620239184E-2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1.0252974599737772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10.7342538910708</v>
      </c>
      <c r="I305" s="6">
        <f>IF('Log_working_3-way'!$D305="","",'True_Odds_Calculator_3-way'!O306/'True_Odds_Calculator_3-way'!B306-1)</f>
        <v>8.9984175166520384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2.7447272950870127E-2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1.0420176797931122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28.63151959579924</v>
      </c>
      <c r="I306" s="6">
        <f>IF('Log_working_3-way'!$D306="","",'True_Odds_Calculator_3-way'!O307/'True_Odds_Calculator_3-way'!B307-1)</f>
        <v>4.7392126715161638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4.1600226781474792E-2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1.0515758812046623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40.411266476303489</v>
      </c>
      <c r="I307" s="6">
        <f>IF('Log_working_3-way'!$D307="","",'True_Odds_Calculator_3-way'!O308/'True_Odds_Calculator_3-way'!B308-1)</f>
        <v>3.9872078390177226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4.5187751048898717E-2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1.0420057699092824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28.631846228690023</v>
      </c>
      <c r="I308" s="6">
        <f>IF('Log_working_3-way'!$D308="","",'True_Odds_Calculator_3-way'!O309/'True_Odds_Calculator_3-way'!B309-1)</f>
        <v>4.6286418857445177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4.158874518527278E-2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1.0356984327313132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14.787387473540322</v>
      </c>
      <c r="I309" s="6">
        <f>IF('Log_working_3-way'!$D309="","",'True_Odds_Calculator_3-way'!O310/'True_Odds_Calculator_3-way'!B310-1)</f>
        <v>6.9532692757730699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3.8235382679896901E-2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1.0364278024882434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10.686448901051277</v>
      </c>
      <c r="I310" s="6">
        <f>IF('Log_working_3-way'!$D310="","",'True_Odds_Calculator_3-way'!O311/'True_Odds_Calculator_3-way'!B311-1)</f>
        <v>6.3052167773201013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3.8851908749140129E-2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1.0226006175541029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4.384137659211409</v>
      </c>
      <c r="I311" s="6">
        <f>IF('Log_working_3-way'!$D311="","",'True_Odds_Calculator_3-way'!O312/'True_Odds_Calculator_3-way'!B312-1)</f>
        <v>7.7065428010073465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2.3445325155498464E-2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1.0339516457666811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51.701072360703307</v>
      </c>
      <c r="I312" s="6">
        <f>IF('Log_working_3-way'!$D312="","",'True_Odds_Calculator_3-way'!O313/'True_Odds_Calculator_3-way'!B313-1)</f>
        <v>1.8876530001498066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2.5894569556252911E-2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1.0274718122229103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33.955052770503933</v>
      </c>
      <c r="I313" s="6">
        <f>IF('Log_working_3-way'!$D313="","",'True_Odds_Calculator_3-way'!O314/'True_Odds_Calculator_3-way'!B314-1)</f>
        <v>5.7867911440089115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2.5786774984639216E-2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1.0207701145651016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15.564345614501214</v>
      </c>
      <c r="I314" s="6">
        <f>IF('Log_working_3-way'!$D314="","",'True_Odds_Calculator_3-way'!O315/'True_Odds_Calculator_3-way'!B315-1)</f>
        <v>8.4335485146279279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2.238194025633633E-2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1.034479423164228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27.872952344075543</v>
      </c>
      <c r="I315" s="6">
        <f>IF('Log_working_3-way'!$D315="","",'True_Odds_Calculator_3-way'!O316/'True_Odds_Calculator_3-way'!B316-1)</f>
        <v>6.8038344286766037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3.4204984302643737E-2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1.0307540729705678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15.669159009664245</v>
      </c>
      <c r="I316" s="6">
        <f>IF('Log_working_3-way'!$D316="","",'True_Odds_Calculator_3-way'!O317/'True_Odds_Calculator_3-way'!B317-1)</f>
        <v>10.354867522521923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3.2885606424668978E-2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1.0388650343698458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30.116401637675583</v>
      </c>
      <c r="I317" s="6">
        <f>IF('Log_working_3-way'!$D317="","",'True_Odds_Calculator_3-way'!O318/'True_Odds_Calculator_3-way'!B318-1)</f>
        <v>7.2890726527002574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3.7493288174796691E-2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1.0375929125606338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29.449030791230118</v>
      </c>
      <c r="I318" s="6">
        <f>IF('Log_working_3-way'!$D318="","",'True_Odds_Calculator_3-way'!O319/'True_Odds_Calculator_3-way'!B319-1)</f>
        <v>7.2966872626597201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3.6541088040585867E-2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1.0382459728533315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21.886503341268728</v>
      </c>
      <c r="I319" s="6">
        <f>IF('Log_working_3-way'!$D319="","",'True_Odds_Calculator_3-way'!O320/'True_Odds_Calculator_3-way'!B320-1)</f>
        <v>6.9419779934338939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3.9711464438125565E-2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1.0398719735523947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24.268818761403271</v>
      </c>
      <c r="I320" s="6">
        <f>IF('Log_working_3-way'!$D320="","",'True_Odds_Calculator_3-way'!O321/'True_Odds_Calculator_3-way'!B321-1)</f>
        <v>6.4553024371502357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4.0748603457430477E-2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1.039926707610783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24.796835800022635</v>
      </c>
      <c r="I321" s="6">
        <f>IF('Log_working_3-way'!$D321="","",'True_Odds_Calculator_3-way'!O322/'True_Odds_Calculator_3-way'!B322-1)</f>
        <v>5.9065855193025394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4.0684155979866521E-2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1.0585521698058702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49.984929687909677</v>
      </c>
      <c r="I322" s="6">
        <f>IF('Log_working_3-way'!$D322="","",'True_Odds_Calculator_3-way'!O323/'True_Odds_Calculator_3-way'!B323-1)</f>
        <v>2.8277445812495068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4.5001805918372551E-2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1.0459737888812721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36.028455457046455</v>
      </c>
      <c r="I323" s="6">
        <f>IF('Log_working_3-way'!$D323="","",'True_Odds_Calculator_3-way'!O324/'True_Odds_Calculator_3-way'!B324-1)</f>
        <v>5.8253482233038314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4.186788401968955E-2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1.0386773894016224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7.7772736027335352</v>
      </c>
      <c r="I324" s="6">
        <f>IF('Log_working_3-way'!$D324="","",'True_Odds_Calculator_3-way'!O325/'True_Odds_Calculator_3-way'!B325-1)</f>
        <v>4.6652775543706335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3.9882755177814477E-2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1.0366499057181748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16.426014057575049</v>
      </c>
      <c r="I325" s="6">
        <f>IF('Log_working_3-way'!$D325="","",'True_Odds_Calculator_3-way'!O326/'True_Odds_Calculator_3-way'!B326-1)</f>
        <v>7.8370213620714626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3.9121224135100219E-2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1.0373770750078841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19.244723507359463</v>
      </c>
      <c r="I326" s="6">
        <f>IF('Log_working_3-way'!$D326="","",'True_Odds_Calculator_3-way'!O327/'True_Odds_Calculator_3-way'!B327-1)</f>
        <v>7.7815029067254855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3.9381931989078911E-2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1.0210708763376324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17.169190742180572</v>
      </c>
      <c r="I327" s="6">
        <f>IF('Log_working_3-way'!$D327="","",'True_Odds_Calculator_3-way'!O328/'True_Odds_Calculator_3-way'!B328-1)</f>
        <v>8.1456809893212032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2.255916602642305E-2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1.0212478945143002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26.698236844980919</v>
      </c>
      <c r="I328" s="6">
        <f>IF('Log_working_3-way'!$D328="","",'True_Odds_Calculator_3-way'!O329/'True_Odds_Calculator_3-way'!B329-1)</f>
        <v>5.7087421058153947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2.1485431130885413E-2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1.0267543702688937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20.438152725879089</v>
      </c>
      <c r="I329" s="6">
        <f>IF('Log_working_3-way'!$D329="","",'True_Odds_Calculator_3-way'!O330/'True_Odds_Calculator_3-way'!B330-1)</f>
        <v>6.5889294265192113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2.8142785952212312E-2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1.027291256835023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22.599288507270565</v>
      </c>
      <c r="I330" s="6">
        <f>IF('Log_working_3-way'!$D330="","",'True_Odds_Calculator_3-way'!O331/'True_Odds_Calculator_3-way'!B331-1)</f>
        <v>7.4126564022155073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2.827437821705403E-2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1.0255056349344078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9.6703436388043809</v>
      </c>
      <c r="I331" s="6">
        <f>IF('Log_working_3-way'!$D331="","",'True_Odds_Calculator_3-way'!O332/'True_Odds_Calculator_3-way'!B332-1)</f>
        <v>8.101160781766545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2.7561225368086362E-2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1.0339460272649845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51.717714691427432</v>
      </c>
      <c r="I332" s="6">
        <f>IF('Log_working_3-way'!$D332="","",'True_Odds_Calculator_3-way'!O333/'True_Odds_Calculator_3-way'!B333-1)</f>
        <v>2.5376575090526696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2.557070732484612E-2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1.0260487075459852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28.75311594985288</v>
      </c>
      <c r="I333" s="6">
        <f>IF('Log_working_3-way'!$D333="","",'True_Odds_Calculator_3-way'!O334/'True_Odds_Calculator_3-way'!B334-1)</f>
        <v>4.5787518121902568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2.5912675076795511E-2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1.0243402700754376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3.5167358694459807</v>
      </c>
      <c r="I334" s="6">
        <f>IF('Log_working_3-way'!$D334="","",'True_Odds_Calculator_3-way'!O335/'True_Odds_Calculator_3-way'!B335-1)</f>
        <v>4.8098228041103948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2.3927953877679986E-2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1.0203626824191796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8.6769929428421992</v>
      </c>
      <c r="I335" s="6">
        <f>IF('Log_working_3-way'!$D335="","",'True_Odds_Calculator_3-way'!O336/'True_Odds_Calculator_3-way'!B336-1)</f>
        <v>7.1741474351964207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2.1892791686497937E-2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1.0208797027576726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18.8502435843935</v>
      </c>
      <c r="I336" s="6">
        <f>IF('Log_working_3-way'!$D336="","",'True_Odds_Calculator_3-way'!O337/'True_Odds_Calculator_3-way'!B337-1)</f>
        <v>6.3031398728929604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2.2181956852864504E-2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1.0254613430484811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34.013289324578899</v>
      </c>
      <c r="I337" s="6">
        <f>IF('Log_working_3-way'!$D337="","",'True_Odds_Calculator_3-way'!O338/'True_Odds_Calculator_3-way'!B338-1)</f>
        <v>4.8660468688315843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2.4080614605447304E-2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1.0212565821266273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19.390890691282241</v>
      </c>
      <c r="I338" s="6">
        <f>IF('Log_working_3-way'!$D338="","",'True_Odds_Calculator_3-way'!O339/'True_Odds_Calculator_3-way'!B339-1)</f>
        <v>7.0754352328955896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2.2528858438716659E-2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1.0511003452161249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-0.48653691254834563</v>
      </c>
      <c r="I339" s="6">
        <f>IF('Log_working_3-way'!$D339="","",'True_Odds_Calculator_3-way'!O340/'True_Odds_Calculator_3-way'!B340-1)</f>
        <v>0.29931329034296295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2.8617489474617619E-2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1.0218299205076684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20.54701207148684</v>
      </c>
      <c r="I340" s="6">
        <f>IF('Log_working_3-way'!$D340="","",'True_Odds_Calculator_3-way'!O341/'True_Odds_Calculator_3-way'!B341-1)</f>
        <v>7.8157201406026413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2.2948425337443012E-2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1.0342470504340493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50.165691465553792</v>
      </c>
      <c r="I341" s="6">
        <f>IF('Log_working_3-way'!$D341="","",'True_Odds_Calculator_3-way'!O342/'True_Odds_Calculator_3-way'!B342-1)</f>
        <v>2.9928511706060008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2.6273180163340459E-2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1.0240459883297095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4.3059784823846687</v>
      </c>
      <c r="I342" s="6">
        <f>IF('Log_working_3-way'!$D342="","",'True_Odds_Calculator_3-way'!O343/'True_Odds_Calculator_3-way'!B343-1)</f>
        <v>4.8375881652821118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2.4047098038039394E-2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1.0548281887140205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4.0826928396583675</v>
      </c>
      <c r="I343" s="6">
        <f>IF('Log_working_3-way'!$D343="","",'True_Odds_Calculator_3-way'!O344/'True_Odds_Calculator_3-way'!B344-1)</f>
        <v>5.9287981629540027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5.4237939597055584E-2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1.0460684607180863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13.3186688132404</v>
      </c>
      <c r="I344" s="6">
        <f>IF('Log_working_3-way'!$D344="","",'True_Odds_Calculator_3-way'!O345/'True_Odds_Calculator_3-way'!B345-1)</f>
        <v>12.171568536705324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4.9199183584485162E-2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1.1039012013698946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68.234335395889843</v>
      </c>
      <c r="I345" s="6">
        <f>IF('Log_working_3-way'!$D345="","",'True_Odds_Calculator_3-way'!O346/'True_Odds_Calculator_3-way'!B346-1)</f>
        <v>0.80308930746128104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5.5131889183613447E-2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1.1118169162189682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-0.67686220475888659</v>
      </c>
      <c r="I346" s="6">
        <f>IF('Log_working_3-way'!$D346="","",'True_Odds_Calculator_3-way'!O347/'True_Odds_Calculator_3-way'!B347-1)</f>
        <v>1.5057275654072666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6.2050579627717539E-2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1.0214952789066896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4.9035154853092058</v>
      </c>
      <c r="I347" s="6">
        <f>IF('Log_working_3-way'!$D347="","",'True_Odds_Calculator_3-way'!O348/'True_Odds_Calculator_3-way'!B348-1)</f>
        <v>8.373342374852486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2.2587488546228274E-2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1.0221515772760679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29.886430628551533</v>
      </c>
      <c r="I348" s="6">
        <f>IF('Log_working_3-way'!$D348="","",'True_Odds_Calculator_3-way'!O349/'True_Odds_Calculator_3-way'!B349-1)</f>
        <v>4.4434722545558172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2.1862056049533729E-2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1.0208151380361705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8.4337970356382552</v>
      </c>
      <c r="I349" s="6">
        <f>IF('Log_working_3-way'!$D349="","",'True_Odds_Calculator_3-way'!O350/'True_Odds_Calculator_3-way'!B350-1)</f>
        <v>7.2178854177115479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2.2355006944990485E-2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1.0206338863567261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9.3111838945837366</v>
      </c>
      <c r="I350" s="6">
        <f>IF('Log_working_3-way'!$D350="","",'True_Odds_Calculator_3-way'!O351/'True_Odds_Calculator_3-way'!B351-1)</f>
        <v>8.0368728021340488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2.2327479858054389E-2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1.0372427561747461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55.778544788483536</v>
      </c>
      <c r="I351" s="6">
        <f>IF('Log_working_3-way'!$D351="","",'True_Odds_Calculator_3-way'!O352/'True_Odds_Calculator_3-way'!B352-1)</f>
        <v>1.9165617243422792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2.6297216802748435E-2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1.0269687514793722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33.964139346258996</v>
      </c>
      <c r="I352" s="6">
        <f>IF('Log_working_3-way'!$D352="","",'True_Odds_Calculator_3-way'!O353/'True_Odds_Calculator_3-way'!B353-1)</f>
        <v>4.8008023927889196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2.5520190723916203E-2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1.0330303859659991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36.450801990747792</v>
      </c>
      <c r="I353" s="6">
        <f>IF('Log_working_3-way'!$D353="","",'True_Odds_Calculator_3-way'!O354/'True_Odds_Calculator_3-way'!B354-1)</f>
        <v>5.4817301203999067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3.0118354877451958E-2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1.0264627127733217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8.7979035195023325</v>
      </c>
      <c r="I354" s="6">
        <f>IF('Log_working_3-way'!$D354="","",'True_Odds_Calculator_3-way'!O355/'True_Odds_Calculator_3-way'!B355-1)</f>
        <v>8.9872306122885739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2.8598137973137927E-2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1.0270354675078666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22.609067302627682</v>
      </c>
      <c r="I355" s="6">
        <f>IF('Log_working_3-way'!$D355="","",'True_Odds_Calculator_3-way'!O356/'True_Odds_Calculator_3-way'!B356-1)</f>
        <v>8.6817169488599166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2.7848470467854991E-2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1.026559179470901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18.735125811324664</v>
      </c>
      <c r="I356" s="6">
        <f>IF('Log_working_3-way'!$D356="","",'True_Odds_Calculator_3-way'!O357/'True_Odds_Calculator_3-way'!B357-1)</f>
        <v>5.9908210400802497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2.8144488415573043E-2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1.0258122871025572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10.814266620232951</v>
      </c>
      <c r="I357" s="6">
        <f>IF('Log_working_3-way'!$D357="","",'True_Odds_Calculator_3-way'!O358/'True_Odds_Calculator_3-way'!B358-1)</f>
        <v>5.8832710448871657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2.7612643053507302E-2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1.0264726109886089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21.275927901705707</v>
      </c>
      <c r="I358" s="6">
        <f>IF('Log_working_3-way'!$D358="","",'True_Odds_Calculator_3-way'!O359/'True_Odds_Calculator_3-way'!B359-1)</f>
        <v>5.8826024691206928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2.7712465310211876E-2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1.0286768103131441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5.1371352906725383</v>
      </c>
      <c r="I359" s="6">
        <f>IF('Log_working_3-way'!$D359="","",'True_Odds_Calculator_3-way'!O360/'True_Odds_Calculator_3-way'!B360-1)</f>
        <v>4.1850870108843319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2.8651251055819227E-2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1.0307537723974609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3.0298334575375252</v>
      </c>
      <c r="I360" s="6">
        <f>IF('Log_working_3-way'!$D360="","",'True_Odds_Calculator_3-way'!O361/'True_Odds_Calculator_3-way'!B361-1)</f>
        <v>4.1578727504120092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2.9318829561914672E-2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1.0297311834569898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28.648968201562038</v>
      </c>
      <c r="I361" s="6">
        <f>IF('Log_working_3-way'!$D361="","",'True_Odds_Calculator_3-way'!O362/'True_Odds_Calculator_3-way'!B362-1)</f>
        <v>5.4521325808492787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2.9516392222225685E-2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1.0239541786200987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23.157474854404729</v>
      </c>
      <c r="I362" s="6">
        <f>IF('Log_working_3-way'!$D362="","",'True_Odds_Calculator_3-way'!O363/'True_Odds_Calculator_3-way'!B363-1)</f>
        <v>8.5311146639922359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2.4604712489056935E-2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1.0297274466855244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-1.6346575701643107E-2</v>
      </c>
      <c r="I363" s="6">
        <f>IF('Log_working_3-way'!$D363="","",'True_Odds_Calculator_3-way'!O364/'True_Odds_Calculator_3-way'!B364-1)</f>
        <v>5.4818254819770891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2.4800231855256039E-2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1.0198226580321037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11.486546904096073</v>
      </c>
      <c r="I364" s="6">
        <f>IF('Log_working_3-way'!$D364="","",'True_Odds_Calculator_3-way'!O365/'True_Odds_Calculator_3-way'!B365-1)</f>
        <v>7.7753709104049289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2.1507558397282578E-2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1.0609854798988365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46.248838611105533</v>
      </c>
      <c r="I365" s="6">
        <f>IF('Log_working_3-way'!$D365="","",'True_Odds_Calculator_3-way'!O366/'True_Odds_Calculator_3-way'!B366-1)</f>
        <v>3.0170746672386848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4.9620183556547293E-2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1.0369482538226473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25.99095659675422</v>
      </c>
      <c r="I366" s="6">
        <f>IF('Log_working_3-way'!$D366="","",'True_Odds_Calculator_3-way'!O367/'True_Odds_Calculator_3-way'!B367-1)</f>
        <v>7.1475118357275669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3.7189507866959959E-2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1.0314963614243209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16.519259955656377</v>
      </c>
      <c r="I367" s="6">
        <f>IF('Log_working_3-way'!$D367="","",'True_Odds_Calculator_3-way'!O368/'True_Odds_Calculator_3-way'!B368-1)</f>
        <v>9.7500125672347053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3.3590522952225088E-2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1.0325830210768674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16.803797006219504</v>
      </c>
      <c r="I368" s="6">
        <f>IF('Log_working_3-way'!$D368="","",'True_Odds_Calculator_3-way'!O369/'True_Odds_Calculator_3-way'!B369-1)</f>
        <v>10.414016552362996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3.4607265752113925E-2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1.0323832852812942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15.238477674951657</v>
      </c>
      <c r="I369" s="6">
        <f>IF('Log_working_3-way'!$D369="","",'True_Odds_Calculator_3-way'!O370/'True_Odds_Calculator_3-way'!B370-1)</f>
        <v>12.561334944464388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3.4367900779763039E-2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1.036473742855831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15.164780094352032</v>
      </c>
      <c r="I370" s="6">
        <f>IF('Log_working_3-way'!$D370="","",'True_Odds_Calculator_3-way'!O371/'True_Odds_Calculator_3-way'!B371-1)</f>
        <v>7.6788261026552913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3.9083734295123573E-2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1.0361381037523365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10.769419910885874</v>
      </c>
      <c r="I371" s="6">
        <f>IF('Log_working_3-way'!$D371="","",'True_Odds_Calculator_3-way'!O372/'True_Odds_Calculator_3-way'!B372-1)</f>
        <v>7.1352375526536367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3.8754398570946424E-2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1.0361604445166732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11.106280135910735</v>
      </c>
      <c r="I372" s="6">
        <f>IF('Log_working_3-way'!$D372="","",'True_Odds_Calculator_3-way'!O373/'True_Odds_Calculator_3-way'!B373-1)</f>
        <v>6.682497219255044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3.8702230487040135E-2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1.0406357750236446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26.179651995103576</v>
      </c>
      <c r="I373" s="6">
        <f>IF('Log_working_3-way'!$D373="","",'True_Odds_Calculator_3-way'!O374/'True_Odds_Calculator_3-way'!B374-1)</f>
        <v>5.9046540988215304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4.0975263784016169E-2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1.021338267036711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20.969782483617291</v>
      </c>
      <c r="I374" s="6">
        <f>IF('Log_working_3-way'!$D374="","",'True_Odds_Calculator_3-way'!O375/'True_Odds_Calculator_3-way'!B375-1)</f>
        <v>7.8206827183320726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2.2372907405777021E-2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1.0204689100524063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6.1109253172375047</v>
      </c>
      <c r="I375" s="6">
        <f>IF('Log_working_3-way'!$D375="","",'True_Odds_Calculator_3-way'!O376/'True_Odds_Calculator_3-way'!B376-1)</f>
        <v>7.6695265694965933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2.1706281140243311E-2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1.0294022370257303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44.787476646855552</v>
      </c>
      <c r="I376" s="6">
        <f>IF('Log_working_3-way'!$D376="","",'True_Odds_Calculator_3-way'!O377/'True_Odds_Calculator_3-way'!B377-1)</f>
        <v>3.2185409477153586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2.4584020414872176E-2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1.0200841513312242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9.8017553413639416</v>
      </c>
      <c r="I377" s="6">
        <f>IF('Log_working_3-way'!$D377="","",'True_Odds_Calculator_3-way'!O378/'True_Odds_Calculator_3-way'!B378-1)</f>
        <v>8.8006112370104379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2.1815938182002892E-2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1.0273030168327841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5.1382424294922808</v>
      </c>
      <c r="I378" s="6">
        <f>IF('Log_working_3-way'!$D378="","",'True_Odds_Calculator_3-way'!O379/'True_Odds_Calculator_3-way'!B379-1)</f>
        <v>7.4110912958589559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2.8465715905472422E-2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1.0353959881238319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43.945934187409797</v>
      </c>
      <c r="I379" s="6">
        <f>IF('Log_working_3-way'!$D379="","",'True_Odds_Calculator_3-way'!O380/'True_Odds_Calculator_3-way'!B380-1)</f>
        <v>3.9490019916317456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2.9615137469017672E-2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1.0243447498339193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11.606192036674759</v>
      </c>
      <c r="I380" s="6">
        <f>IF('Log_working_3-way'!$D380="","",'True_Odds_Calculator_3-way'!O381/'True_Odds_Calculator_3-way'!B381-1)</f>
        <v>8.9445431244819478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2.6423270329423376E-2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1.0254264048644144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10.032883160116349</v>
      </c>
      <c r="I381" s="6">
        <f>IF('Log_working_3-way'!$D381="","",'True_Odds_Calculator_3-way'!O382/'True_Odds_Calculator_3-way'!B382-1)</f>
        <v>8.5635812410521037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2.7538451090825866E-2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1.026315089111155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7.4635128002089548</v>
      </c>
      <c r="I382" s="6">
        <f>IF('Log_working_3-way'!$D382="","",'True_Odds_Calculator_3-way'!O383/'True_Odds_Calculator_3-way'!B383-1)</f>
        <v>7.8775691579377103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2.8134537121461412E-2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1.0256212556168856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15.48111724626385</v>
      </c>
      <c r="I383" s="6">
        <f>IF('Log_working_3-way'!$D383="","",'True_Odds_Calculator_3-way'!O384/'True_Odds_Calculator_3-way'!B384-1)</f>
        <v>7.3204532358215726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2.7544890032825009E-2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1.0283769579770672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22.572201589006585</v>
      </c>
      <c r="I384" s="6">
        <f>IF('Log_working_3-way'!$D384="","",'True_Odds_Calculator_3-way'!O385/'True_Odds_Calculator_3-way'!B385-1)</f>
        <v>6.4952689450723176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2.9455972729155011E-2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1.0359492607002221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36.361210157523487</v>
      </c>
      <c r="I385" s="6">
        <f>IF('Log_working_3-way'!$D385="","",'True_Odds_Calculator_3-way'!O386/'True_Odds_Calculator_3-way'!B386-1)</f>
        <v>5.9982073685770496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3.2588569077215856E-2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1.0247748077215943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10.660743682756609</v>
      </c>
      <c r="I386" s="6">
        <f>IF('Log_working_3-way'!$D386="","",'True_Odds_Calculator_3-way'!O387/'True_Odds_Calculator_3-way'!B387-1)</f>
        <v>7.6266738691141835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2.6781571316829567E-2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1.0256294520610176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13.618471482895172</v>
      </c>
      <c r="I387" s="6">
        <f>IF('Log_working_3-way'!$D387="","",'True_Odds_Calculator_3-way'!O388/'True_Odds_Calculator_3-way'!B388-1)</f>
        <v>7.6191179119493562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2.7681700268511245E-2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1.0301225850926339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26.166804895364493</v>
      </c>
      <c r="I388" s="6">
        <f>IF('Log_working_3-way'!$D388="","",'True_Odds_Calculator_3-way'!O389/'True_Odds_Calculator_3-way'!B389-1)</f>
        <v>6.0125551918380369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3.0475872936488235E-2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1.0258631790219792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17.236343495163474</v>
      </c>
      <c r="I389" s="6">
        <f>IF('Log_working_3-way'!$D389="","",'True_Odds_Calculator_3-way'!O390/'True_Odds_Calculator_3-way'!B390-1)</f>
        <v>7.1756733900056133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2.7633554144688821E-2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1.0261096332739545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18.743470724865123</v>
      </c>
      <c r="I390" s="6">
        <f>IF('Log_working_3-way'!$D390="","",'True_Odds_Calculator_3-way'!O391/'True_Odds_Calculator_3-way'!B391-1)</f>
        <v>7.2706798290189703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2.7709925669109126E-2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1.0341255632017163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35.485452008719506</v>
      </c>
      <c r="I391" s="6">
        <f>IF('Log_working_3-way'!$D391="","",'True_Odds_Calculator_3-way'!O392/'True_Odds_Calculator_3-way'!B392-1)</f>
        <v>5.1816522192867343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3.1585098947874757E-2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1.0267924882500272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5.7350394629452266</v>
      </c>
      <c r="I392" s="6">
        <f>IF('Log_working_3-way'!$D392="","",'True_Odds_Calculator_3-way'!O393/'True_Odds_Calculator_3-way'!B393-1)</f>
        <v>7.8766960729574453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2.8235661325182626E-2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1.0551963674792078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30.717238209856326</v>
      </c>
      <c r="I393" s="6">
        <f>IF('Log_working_3-way'!$D393="","",'True_Odds_Calculator_3-way'!O394/'True_Odds_Calculator_3-way'!B394-1)</f>
        <v>4.844905284699677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5.3446367170029374E-2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1.0573014670670928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34.287234949397636</v>
      </c>
      <c r="I394" s="6">
        <f>IF('Log_working_3-way'!$D394="","",'True_Odds_Calculator_3-way'!O395/'True_Odds_Calculator_3-way'!B395-1)</f>
        <v>4.4579960273450219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5.3645883691255003E-2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1.0417419338083667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14.690255258897043</v>
      </c>
      <c r="I395" s="6">
        <f>IF('Log_working_3-way'!$D395="","",'True_Odds_Calculator_3-way'!O396/'True_Odds_Calculator_3-way'!B396-1)</f>
        <v>7.529710698062372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4.4662690609353906E-2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1.0440581517410545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21.315401164417107</v>
      </c>
      <c r="I396" s="6">
        <f>IF('Log_working_3-way'!$D396="","",'True_Odds_Calculator_3-way'!O397/'True_Odds_Calculator_3-way'!B397-1)</f>
        <v>6.8056540775029264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4.581438340320676E-2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1.0554138920899085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31.477320345040674</v>
      </c>
      <c r="I397" s="6">
        <f>IF('Log_working_3-way'!$D397="","",'True_Odds_Calculator_3-way'!O398/'True_Odds_Calculator_3-way'!B398-1)</f>
        <v>6.0125629445986988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5.299810629617796E-2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1.05969140098415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32.535796787342029</v>
      </c>
      <c r="I398" s="6">
        <f>IF('Log_working_3-way'!$D398="","",'True_Odds_Calculator_3-way'!O399/'True_Odds_Calculator_3-way'!B399-1)</f>
        <v>5.6950142069795548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5.6508042046605755E-2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1.0490088856551454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21.869688966485029</v>
      </c>
      <c r="I399" s="6">
        <f>IF('Log_working_3-way'!$D399="","",'True_Odds_Calculator_3-way'!O400/'True_Odds_Calculator_3-way'!B400-1)</f>
        <v>6.1438917322517614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5.070163246049697E-2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1.0482906588658363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11.767723330543467</v>
      </c>
      <c r="I400" s="6">
        <f>IF('Log_working_3-way'!$D400="","",'True_Odds_Calculator_3-way'!O401/'True_Odds_Calculator_3-way'!B401-1)</f>
        <v>5.3865181085537452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5.0899638706936701E-2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1.0304801426304289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13.321832349786051</v>
      </c>
      <c r="I401" s="6">
        <f>IF('Log_working_3-way'!$D401="","",'True_Odds_Calculator_3-way'!O402/'True_Odds_Calculator_3-way'!B402-1)</f>
        <v>8.0541935943059144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3.289153559355884E-2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1.0298783741986532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13.898417901354515</v>
      </c>
      <c r="I402" s="6">
        <f>IF('Log_working_3-way'!$D402="","",'True_Odds_Calculator_3-way'!O403/'True_Odds_Calculator_3-way'!B403-1)</f>
        <v>9.1462031612108916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3.223715441688535E-2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1.0304857873482249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13.321313883112072</v>
      </c>
      <c r="I403" s="6">
        <f>IF('Log_working_3-way'!$D403="","",'True_Odds_Calculator_3-way'!O404/'True_Odds_Calculator_3-way'!B404-1)</f>
        <v>9.2719479092444086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3.2928928799476287E-2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1.0314621022443748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16.975443038338089</v>
      </c>
      <c r="I404" s="6">
        <f>IF('Log_working_3-way'!$D404="","",'True_Odds_Calculator_3-way'!O405/'True_Odds_Calculator_3-way'!B405-1)</f>
        <v>8.0481557490999567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3.358078535664788E-2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1.0306808668859633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9.3369611588710075</v>
      </c>
      <c r="I405" s="6">
        <f>IF('Log_working_3-way'!$D405="","",'True_Odds_Calculator_3-way'!O406/'True_Odds_Calculator_3-way'!B406-1)</f>
        <v>9.2031507744987096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3.3152099609216723E-2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1.032494614051541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18.439399086893641</v>
      </c>
      <c r="I406" s="6">
        <f>IF('Log_working_3-way'!$D406="","",'True_Odds_Calculator_3-way'!O407/'True_Odds_Calculator_3-way'!B407-1)</f>
        <v>7.7177436643141704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3.4445079288128788E-2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1.0304530860464851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13.545389470506299</v>
      </c>
      <c r="I407" s="6">
        <f>IF('Log_working_3-way'!$D407="","",'True_Odds_Calculator_3-way'!O408/'True_Odds_Calculator_3-way'!B408-1)</f>
        <v>10.277933403007388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3.2845195333606192E-2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1.0361638876395269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27.826325909844787</v>
      </c>
      <c r="I408" s="6">
        <f>IF('Log_working_3-way'!$D408="","",'True_Odds_Calculator_3-way'!O409/'True_Odds_Calculator_3-way'!B409-1)</f>
        <v>6.791232150655282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3.5877805557510634E-2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1.0311050573534268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7.0842291655870433</v>
      </c>
      <c r="I409" s="6">
        <f>IF('Log_working_3-way'!$D409="","",'True_Odds_Calculator_3-way'!O410/'True_Odds_Calculator_3-way'!B410-1)</f>
        <v>8.9421800910936309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3.3258975112604894E-2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1.030877775034696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11.889136567946126</v>
      </c>
      <c r="I410" s="6">
        <f>IF('Log_working_3-way'!$D410="","",'True_Odds_Calculator_3-way'!O411/'True_Odds_Calculator_3-way'!B411-1)</f>
        <v>10.506121486030006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3.3415685325787425E-2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1.0255094453190043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10.412316928919772</v>
      </c>
      <c r="I411" s="6">
        <f>IF('Log_working_3-way'!$D411="","",'True_Odds_Calculator_3-way'!O412/'True_Odds_Calculator_3-way'!B412-1)</f>
        <v>9.3919410336560212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2.7686078113672963E-2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1.0251266050779482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8.2745238258618237</v>
      </c>
      <c r="I412" s="6">
        <f>IF('Log_working_3-way'!$D412="","",'True_Odds_Calculator_3-way'!O413/'True_Odds_Calculator_3-way'!B413-1)</f>
        <v>8.8746644198919924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2.7113312888259689E-2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1.0253164826875321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15.761892884925416</v>
      </c>
      <c r="I413" s="6">
        <f>IF('Log_working_3-way'!$D413="","",'True_Odds_Calculator_3-way'!O414/'True_Odds_Calculator_3-way'!B414-1)</f>
        <v>9.5344042227466357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2.7171246737322186E-2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1.0259194964143132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8.8044079132307367</v>
      </c>
      <c r="I414" s="6">
        <f>IF('Log_working_3-way'!$D414="","",'True_Odds_Calculator_3-way'!O415/'True_Odds_Calculator_3-way'!B415-1)</f>
        <v>7.9877437864609497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2.7915750282122787E-2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1.047559161334584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0.11679820968628296</v>
      </c>
      <c r="I415" s="6">
        <f>IF('Log_working_3-way'!$D415="","",'True_Odds_Calculator_3-way'!O416/'True_Odds_Calculator_3-way'!B416-1)</f>
        <v>2.1815401515728419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3.5283741703635574E-2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1.035001195577409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5.2833642170914352</v>
      </c>
      <c r="I416" s="6">
        <f>IF('Log_working_3-way'!$D416="","",'True_Odds_Calculator_3-way'!O417/'True_Odds_Calculator_3-way'!B417-1)</f>
        <v>5.65142069188789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3.5703947443283202E-2</v>
      </c>
    </row>
    <row r="417" spans="4:11" x14ac:dyDescent="0.25">
      <c r="D417">
        <f>solve_for_c('True_Odds_Calculator_3-way'!A418,'True_Odds_Calculator_3-way'!B418,'True_Odds_Calculator_3-way'!C418,'Log_working_3-way'!B$1,'Log_working_3-way'!B$2)</f>
        <v>1.0401549367494296</v>
      </c>
      <c r="F417" s="6" t="e">
        <f>IF('Log_working_3-way'!D417="","",1/'True_Odds_Calculator_3-way'!N418+1/'True_Odds_Calculator_3-way'!O418+1/'True_Odds_Calculator_3-way'!#REF!-1)</f>
        <v>#REF!</v>
      </c>
      <c r="H417" s="6">
        <f>IF('Log_working_3-way'!$D417="","",'True_Odds_Calculator_3-way'!N418/'True_Odds_Calculator_3-way'!A418-1)</f>
        <v>33.126452523488574</v>
      </c>
      <c r="I417" s="6">
        <f>IF('Log_working_3-way'!$D417="","",'True_Odds_Calculator_3-way'!O418/'True_Odds_Calculator_3-way'!B418-1)</f>
        <v>4.592596870506263</v>
      </c>
      <c r="J417" s="6" t="e">
        <f>IF('Log_working_3-way'!$D417="","",'True_Odds_Calculator_3-way'!#REF!/'True_Odds_Calculator_3-way'!C418-1)</f>
        <v>#REF!</v>
      </c>
      <c r="K417" s="6">
        <f>IF('Log_working_3-way'!$D417="","",1/'True_Odds_Calculator_3-way'!A418+1/'True_Odds_Calculator_3-way'!B418+1/'True_Odds_Calculator_3-way'!C418-1)</f>
        <v>3.8222152679983967E-2</v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1.0304939670448987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12.996728223994634</v>
      </c>
      <c r="I418" s="6">
        <f>IF('Log_working_3-way'!$D418="","",'True_Odds_Calculator_3-way'!O419/'True_Odds_Calculator_3-way'!B419-1)</f>
        <v>7.8901716669006863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3.2908789562782204E-2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1.0537987528788202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-0.55795384734246189</v>
      </c>
      <c r="I419" s="6">
        <f>IF('Log_working_3-way'!$D419="","",'True_Odds_Calculator_3-way'!O420/'True_Odds_Calculator_3-way'!B420-1)</f>
        <v>1.2431602825005301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3.2782699170938345E-2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1.0228507516829923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4.7552996609934501</v>
      </c>
      <c r="I420" s="6">
        <f>IF('Log_working_3-way'!$D420="","",'True_Odds_Calculator_3-way'!O421/'True_Odds_Calculator_3-way'!B421-1)</f>
        <v>6.7083668859335326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2.3617323006436042E-2</v>
      </c>
    </row>
    <row r="421" spans="4:11" x14ac:dyDescent="0.25">
      <c r="D421">
        <f>solve_for_c('True_Odds_Calculator_3-way'!A422,'True_Odds_Calculator_3-way'!B422,'True_Odds_Calculator_3-way'!C422,'Log_working_3-way'!B$1,'Log_working_3-way'!B$2)</f>
        <v>1.0209772119462346</v>
      </c>
      <c r="F421" s="6" t="e">
        <f>IF('Log_working_3-way'!D421="","",1/'True_Odds_Calculator_3-way'!N422+1/'True_Odds_Calculator_3-way'!O422+1/'True_Odds_Calculator_3-way'!#REF!-1)</f>
        <v>#REF!</v>
      </c>
      <c r="H421" s="6">
        <f>IF('Log_working_3-way'!$D421="","",'True_Odds_Calculator_3-way'!N422/'True_Odds_Calculator_3-way'!A422-1)</f>
        <v>14.522603747564441</v>
      </c>
      <c r="I421" s="6">
        <f>IF('Log_working_3-way'!$D421="","",'True_Odds_Calculator_3-way'!O422/'True_Odds_Calculator_3-way'!B422-1)</f>
        <v>6.1050018432030226</v>
      </c>
      <c r="J421" s="6" t="e">
        <f>IF('Log_working_3-way'!$D421="","",'True_Odds_Calculator_3-way'!#REF!/'True_Odds_Calculator_3-way'!C422-1)</f>
        <v>#REF!</v>
      </c>
      <c r="K421" s="6">
        <f>IF('Log_working_3-way'!$D421="","",1/'True_Odds_Calculator_3-way'!A422+1/'True_Odds_Calculator_3-way'!B422+1/'True_Odds_Calculator_3-way'!C422-1)</f>
        <v>2.2558082555747427E-2</v>
      </c>
    </row>
    <row r="422" spans="4:11" x14ac:dyDescent="0.25">
      <c r="D422">
        <f>solve_for_c('True_Odds_Calculator_3-way'!A423,'True_Odds_Calculator_3-way'!B423,'True_Odds_Calculator_3-way'!C423,'Log_working_3-way'!B$1,'Log_working_3-way'!B$2)</f>
        <v>1.0217780023570324</v>
      </c>
      <c r="F422" s="6" t="e">
        <f>IF('Log_working_3-way'!D422="","",1/'True_Odds_Calculator_3-way'!N423+1/'True_Odds_Calculator_3-way'!O423+1/'True_Odds_Calculator_3-way'!#REF!-1)</f>
        <v>#REF!</v>
      </c>
      <c r="H422" s="6">
        <f>IF('Log_working_3-way'!$D422="","",'True_Odds_Calculator_3-way'!N423/'True_Odds_Calculator_3-way'!A423-1)</f>
        <v>18.653767800941708</v>
      </c>
      <c r="I422" s="6">
        <f>IF('Log_working_3-way'!$D422="","",'True_Odds_Calculator_3-way'!O423/'True_Odds_Calculator_3-way'!B423-1)</f>
        <v>6.9784670936573878</v>
      </c>
      <c r="J422" s="6" t="e">
        <f>IF('Log_working_3-way'!$D422="","",'True_Odds_Calculator_3-way'!#REF!/'True_Odds_Calculator_3-way'!C423-1)</f>
        <v>#REF!</v>
      </c>
      <c r="K422" s="6">
        <f>IF('Log_working_3-way'!$D422="","",1/'True_Odds_Calculator_3-way'!A423+1/'True_Odds_Calculator_3-way'!B423+1/'True_Odds_Calculator_3-way'!C423-1)</f>
        <v>2.3162120028290767E-2</v>
      </c>
    </row>
    <row r="423" spans="4:11" x14ac:dyDescent="0.25">
      <c r="D423">
        <f>solve_for_c('True_Odds_Calculator_3-way'!A424,'True_Odds_Calculator_3-way'!B424,'True_Odds_Calculator_3-way'!C424,'Log_working_3-way'!B$1,'Log_working_3-way'!B$2)</f>
        <v>1.031879979074003</v>
      </c>
      <c r="F423" s="6" t="e">
        <f>IF('Log_working_3-way'!D423="","",1/'True_Odds_Calculator_3-way'!N424+1/'True_Odds_Calculator_3-way'!O424+1/'True_Odds_Calculator_3-way'!#REF!-1)</f>
        <v>#REF!</v>
      </c>
      <c r="H423" s="6">
        <f>IF('Log_working_3-way'!$D423="","",'True_Odds_Calculator_3-way'!N424/'True_Odds_Calculator_3-way'!A424-1)</f>
        <v>51.005989392867548</v>
      </c>
      <c r="I423" s="6">
        <f>IF('Log_working_3-way'!$D423="","",'True_Odds_Calculator_3-way'!O424/'True_Odds_Calculator_3-way'!B424-1)</f>
        <v>2.2267782311230788</v>
      </c>
      <c r="J423" s="6" t="e">
        <f>IF('Log_working_3-way'!$D423="","",'True_Odds_Calculator_3-way'!#REF!/'True_Odds_Calculator_3-way'!C424-1)</f>
        <v>#REF!</v>
      </c>
      <c r="K423" s="6">
        <f>IF('Log_working_3-way'!$D423="","",1/'True_Odds_Calculator_3-way'!A424+1/'True_Odds_Calculator_3-way'!B424+1/'True_Odds_Calculator_3-way'!C424-1)</f>
        <v>2.4484760707079944E-2</v>
      </c>
    </row>
    <row r="424" spans="4:11" x14ac:dyDescent="0.25">
      <c r="D424">
        <f>solve_for_c('True_Odds_Calculator_3-way'!A425,'True_Odds_Calculator_3-way'!B425,'True_Odds_Calculator_3-way'!C425,'Log_working_3-way'!B$1,'Log_working_3-way'!B$2)</f>
        <v>1.0417513518260764</v>
      </c>
      <c r="F424" s="6" t="e">
        <f>IF('Log_working_3-way'!D424="","",1/'True_Odds_Calculator_3-way'!N425+1/'True_Odds_Calculator_3-way'!O425+1/'True_Odds_Calculator_3-way'!#REF!-1)</f>
        <v>#REF!</v>
      </c>
      <c r="H424" s="6">
        <f>IF('Log_working_3-way'!$D424="","",'True_Odds_Calculator_3-way'!N425/'True_Odds_Calculator_3-way'!A425-1)</f>
        <v>46.995786216102466</v>
      </c>
      <c r="I424" s="6">
        <f>IF('Log_working_3-way'!$D424="","",'True_Odds_Calculator_3-way'!O425/'True_Odds_Calculator_3-way'!B425-1)</f>
        <v>3.779195225982666</v>
      </c>
      <c r="J424" s="6" t="e">
        <f>IF('Log_working_3-way'!$D424="","",'True_Odds_Calculator_3-way'!#REF!/'True_Odds_Calculator_3-way'!C425-1)</f>
        <v>#REF!</v>
      </c>
      <c r="K424" s="6">
        <f>IF('Log_working_3-way'!$D424="","",1/'True_Odds_Calculator_3-way'!A425+1/'True_Odds_Calculator_3-way'!B425+1/'True_Odds_Calculator_3-way'!C425-1)</f>
        <v>3.3285181172505229E-2</v>
      </c>
    </row>
    <row r="425" spans="4:11" x14ac:dyDescent="0.25">
      <c r="D425">
        <f>solve_for_c('True_Odds_Calculator_3-way'!A426,'True_Odds_Calculator_3-way'!B426,'True_Odds_Calculator_3-way'!C426,'Log_working_3-way'!B$1,'Log_working_3-way'!B$2)</f>
        <v>1.044527875694764</v>
      </c>
      <c r="F425" s="6" t="e">
        <f>IF('Log_working_3-way'!D425="","",1/'True_Odds_Calculator_3-way'!N426+1/'True_Odds_Calculator_3-way'!O426+1/'True_Odds_Calculator_3-way'!#REF!-1)</f>
        <v>#REF!</v>
      </c>
      <c r="H425" s="6">
        <f>IF('Log_working_3-way'!$D425="","",'True_Odds_Calculator_3-way'!N426/'True_Odds_Calculator_3-way'!A426-1)</f>
        <v>4.8276608846013049</v>
      </c>
      <c r="I425" s="6">
        <f>IF('Log_working_3-way'!$D425="","",'True_Odds_Calculator_3-way'!O426/'True_Odds_Calculator_3-way'!B426-1)</f>
        <v>8.6949376911510488</v>
      </c>
      <c r="J425" s="6" t="e">
        <f>IF('Log_working_3-way'!$D425="","",'True_Odds_Calculator_3-way'!#REF!/'True_Odds_Calculator_3-way'!C426-1)</f>
        <v>#REF!</v>
      </c>
      <c r="K425" s="6">
        <f>IF('Log_working_3-way'!$D425="","",1/'True_Odds_Calculator_3-way'!A426+1/'True_Odds_Calculator_3-way'!B426+1/'True_Odds_Calculator_3-way'!C426-1)</f>
        <v>4.6154148595762168E-2</v>
      </c>
    </row>
    <row r="426" spans="4:11" x14ac:dyDescent="0.25">
      <c r="D426">
        <f>solve_for_c('True_Odds_Calculator_3-way'!A427,'True_Odds_Calculator_3-way'!B427,'True_Odds_Calculator_3-way'!C427,'Log_working_3-way'!B$1,'Log_working_3-way'!B$2)</f>
        <v>1.0413533595990518</v>
      </c>
      <c r="F426" s="6" t="e">
        <f>IF('Log_working_3-way'!D426="","",1/'True_Odds_Calculator_3-way'!N427+1/'True_Odds_Calculator_3-way'!O427+1/'True_Odds_Calculator_3-way'!#REF!-1)</f>
        <v>#REF!</v>
      </c>
      <c r="H426" s="6">
        <f>IF('Log_working_3-way'!$D426="","",'True_Odds_Calculator_3-way'!N427/'True_Odds_Calculator_3-way'!A427-1)</f>
        <v>13.383699272614308</v>
      </c>
      <c r="I426" s="6">
        <f>IF('Log_working_3-way'!$D426="","",'True_Odds_Calculator_3-way'!O427/'True_Odds_Calculator_3-way'!B427-1)</f>
        <v>9.4977474494791778</v>
      </c>
      <c r="J426" s="6" t="e">
        <f>IF('Log_working_3-way'!$D426="","",'True_Odds_Calculator_3-way'!#REF!/'True_Odds_Calculator_3-way'!C427-1)</f>
        <v>#REF!</v>
      </c>
      <c r="K426" s="6">
        <f>IF('Log_working_3-way'!$D426="","",1/'True_Odds_Calculator_3-way'!A427+1/'True_Odds_Calculator_3-way'!B427+1/'True_Odds_Calculator_3-way'!C427-1)</f>
        <v>4.4455626062176901E-2</v>
      </c>
    </row>
    <row r="427" spans="4:11" x14ac:dyDescent="0.25">
      <c r="D427">
        <f>solve_for_c('True_Odds_Calculator_3-way'!A428,'True_Odds_Calculator_3-way'!B428,'True_Odds_Calculator_3-way'!C428,'Log_working_3-way'!B$1,'Log_working_3-way'!B$2)</f>
        <v>1.040895695327849</v>
      </c>
      <c r="F427" s="6" t="e">
        <f>IF('Log_working_3-way'!D427="","",1/'True_Odds_Calculator_3-way'!N428+1/'True_Odds_Calculator_3-way'!O428+1/'True_Odds_Calculator_3-way'!#REF!-1)</f>
        <v>#REF!</v>
      </c>
      <c r="H427" s="6">
        <f>IF('Log_working_3-way'!$D427="","",'True_Odds_Calculator_3-way'!N428/'True_Odds_Calculator_3-way'!A428-1)</f>
        <v>12.435768886844743</v>
      </c>
      <c r="I427" s="6">
        <f>IF('Log_working_3-way'!$D427="","",'True_Odds_Calculator_3-way'!O428/'True_Odds_Calculator_3-way'!B428-1)</f>
        <v>9.0967967635169806</v>
      </c>
      <c r="J427" s="6" t="e">
        <f>IF('Log_working_3-way'!$D427="","",'True_Odds_Calculator_3-way'!#REF!/'True_Odds_Calculator_3-way'!C428-1)</f>
        <v>#REF!</v>
      </c>
      <c r="K427" s="6">
        <f>IF('Log_working_3-way'!$D427="","",1/'True_Odds_Calculator_3-way'!A428+1/'True_Odds_Calculator_3-way'!B428+1/'True_Odds_Calculator_3-way'!C428-1)</f>
        <v>4.4034746088213783E-2</v>
      </c>
    </row>
    <row r="428" spans="4:11" x14ac:dyDescent="0.25">
      <c r="D428">
        <f>solve_for_c('True_Odds_Calculator_3-way'!A429,'True_Odds_Calculator_3-way'!B429,'True_Odds_Calculator_3-way'!C429,'Log_working_3-way'!B$1,'Log_working_3-way'!B$2)</f>
        <v>1.0540836199754795</v>
      </c>
      <c r="F428" s="6" t="e">
        <f>IF('Log_working_3-way'!D428="","",1/'True_Odds_Calculator_3-way'!N429+1/'True_Odds_Calculator_3-way'!O429+1/'True_Odds_Calculator_3-way'!#REF!-1)</f>
        <v>#REF!</v>
      </c>
      <c r="H428" s="6">
        <f>IF('Log_working_3-way'!$D428="","",'True_Odds_Calculator_3-way'!N429/'True_Odds_Calculator_3-way'!A429-1)</f>
        <v>36.214346170122724</v>
      </c>
      <c r="I428" s="6">
        <f>IF('Log_working_3-way'!$D428="","",'True_Odds_Calculator_3-way'!O429/'True_Odds_Calculator_3-way'!B429-1)</f>
        <v>4.4007214396549985</v>
      </c>
      <c r="J428" s="6" t="e">
        <f>IF('Log_working_3-way'!$D428="","",'True_Odds_Calculator_3-way'!#REF!/'True_Odds_Calculator_3-way'!C429-1)</f>
        <v>#REF!</v>
      </c>
      <c r="K428" s="6">
        <f>IF('Log_working_3-way'!$D428="","",1/'True_Odds_Calculator_3-way'!A429+1/'True_Odds_Calculator_3-way'!B429+1/'True_Odds_Calculator_3-way'!C429-1)</f>
        <v>4.9662402274342599E-2</v>
      </c>
    </row>
    <row r="429" spans="4:11" x14ac:dyDescent="0.25">
      <c r="D429">
        <f>solve_for_c('True_Odds_Calculator_3-way'!A430,'True_Odds_Calculator_3-way'!B430,'True_Odds_Calculator_3-way'!C430,'Log_working_3-way'!B$1,'Log_working_3-way'!B$2)</f>
        <v>1.0422966493665202</v>
      </c>
      <c r="F429" s="6" t="e">
        <f>IF('Log_working_3-way'!D429="","",1/'True_Odds_Calculator_3-way'!N430+1/'True_Odds_Calculator_3-way'!O430+1/'True_Odds_Calculator_3-way'!#REF!-1)</f>
        <v>#REF!</v>
      </c>
      <c r="H429" s="6">
        <f>IF('Log_working_3-way'!$D429="","",'True_Odds_Calculator_3-way'!N430/'True_Odds_Calculator_3-way'!A430-1)</f>
        <v>19.145155980857538</v>
      </c>
      <c r="I429" s="6">
        <f>IF('Log_working_3-way'!$D429="","",'True_Odds_Calculator_3-way'!O430/'True_Odds_Calculator_3-way'!B430-1)</f>
        <v>7.4801799251902086</v>
      </c>
      <c r="J429" s="6" t="e">
        <f>IF('Log_working_3-way'!$D429="","",'True_Odds_Calculator_3-way'!#REF!/'True_Odds_Calculator_3-way'!C430-1)</f>
        <v>#REF!</v>
      </c>
      <c r="K429" s="6">
        <f>IF('Log_working_3-way'!$D429="","",1/'True_Odds_Calculator_3-way'!A430+1/'True_Odds_Calculator_3-way'!B430+1/'True_Odds_Calculator_3-way'!C430-1)</f>
        <v>4.4519081989668585E-2</v>
      </c>
    </row>
    <row r="430" spans="4:11" x14ac:dyDescent="0.25">
      <c r="D430">
        <f>solve_for_c('True_Odds_Calculator_3-way'!A431,'True_Odds_Calculator_3-way'!B431,'True_Odds_Calculator_3-way'!C431,'Log_working_3-way'!B$1,'Log_working_3-way'!B$2)</f>
        <v>1.0698230042319812</v>
      </c>
      <c r="F430" s="6" t="e">
        <f>IF('Log_working_3-way'!D430="","",1/'True_Odds_Calculator_3-way'!N431+1/'True_Odds_Calculator_3-way'!O431+1/'True_Odds_Calculator_3-way'!#REF!-1)</f>
        <v>#REF!</v>
      </c>
      <c r="H430" s="6">
        <f>IF('Log_working_3-way'!$D430="","",'True_Odds_Calculator_3-way'!N431/'True_Odds_Calculator_3-way'!A431-1)</f>
        <v>0.47878491837976589</v>
      </c>
      <c r="I430" s="6">
        <f>IF('Log_working_3-way'!$D430="","",'True_Odds_Calculator_3-way'!O431/'True_Odds_Calculator_3-way'!B431-1)</f>
        <v>2.7649794543633286</v>
      </c>
      <c r="J430" s="6" t="e">
        <f>IF('Log_working_3-way'!$D430="","",'True_Odds_Calculator_3-way'!#REF!/'True_Odds_Calculator_3-way'!C431-1)</f>
        <v>#REF!</v>
      </c>
      <c r="K430" s="6">
        <f>IF('Log_working_3-way'!$D430="","",1/'True_Odds_Calculator_3-way'!A431+1/'True_Odds_Calculator_3-way'!B431+1/'True_Odds_Calculator_3-way'!C431-1)</f>
        <v>5.3974139618930383E-2</v>
      </c>
    </row>
    <row r="431" spans="4:11" x14ac:dyDescent="0.25">
      <c r="D431">
        <f>solve_for_c('True_Odds_Calculator_3-way'!A432,'True_Odds_Calculator_3-way'!B432,'True_Odds_Calculator_3-way'!C432,'Log_working_3-way'!B$1,'Log_working_3-way'!B$2)</f>
        <v>1.0414398107043892</v>
      </c>
      <c r="F431" s="6" t="e">
        <f>IF('Log_working_3-way'!D431="","",1/'True_Odds_Calculator_3-way'!N432+1/'True_Odds_Calculator_3-way'!O432+1/'True_Odds_Calculator_3-way'!#REF!-1)</f>
        <v>#REF!</v>
      </c>
      <c r="H431" s="6">
        <f>IF('Log_working_3-way'!$D431="","",'True_Odds_Calculator_3-way'!N432/'True_Odds_Calculator_3-way'!A432-1)</f>
        <v>14.567650486594856</v>
      </c>
      <c r="I431" s="6">
        <f>IF('Log_working_3-way'!$D431="","",'True_Odds_Calculator_3-way'!O432/'True_Odds_Calculator_3-way'!B432-1)</f>
        <v>8.5281351742731033</v>
      </c>
      <c r="J431" s="6" t="e">
        <f>IF('Log_working_3-way'!$D431="","",'True_Odds_Calculator_3-way'!#REF!/'True_Odds_Calculator_3-way'!C432-1)</f>
        <v>#REF!</v>
      </c>
      <c r="K431" s="6">
        <f>IF('Log_working_3-way'!$D431="","",1/'True_Odds_Calculator_3-way'!A432+1/'True_Odds_Calculator_3-way'!B432+1/'True_Odds_Calculator_3-way'!C432-1)</f>
        <v>4.4416118723625608E-2</v>
      </c>
    </row>
    <row r="432" spans="4:11" x14ac:dyDescent="0.25">
      <c r="D432">
        <f>solve_for_c('True_Odds_Calculator_3-way'!A433,'True_Odds_Calculator_3-way'!B433,'True_Odds_Calculator_3-way'!C433,'Log_working_3-way'!B$1,'Log_working_3-way'!B$2)</f>
        <v>1.0570060490262114</v>
      </c>
      <c r="F432" s="6" t="e">
        <f>IF('Log_working_3-way'!D432="","",1/'True_Odds_Calculator_3-way'!N433+1/'True_Odds_Calculator_3-way'!O433+1/'True_Odds_Calculator_3-way'!#REF!-1)</f>
        <v>#REF!</v>
      </c>
      <c r="H432" s="6">
        <f>IF('Log_working_3-way'!$D432="","",'True_Odds_Calculator_3-way'!N433/'True_Odds_Calculator_3-way'!A433-1)</f>
        <v>41.347979554883224</v>
      </c>
      <c r="I432" s="6">
        <f>IF('Log_working_3-way'!$D432="","",'True_Odds_Calculator_3-way'!O433/'True_Odds_Calculator_3-way'!B433-1)</f>
        <v>3.4066576019649544</v>
      </c>
      <c r="J432" s="6" t="e">
        <f>IF('Log_working_3-way'!$D432="","",'True_Odds_Calculator_3-way'!#REF!/'True_Odds_Calculator_3-way'!C433-1)</f>
        <v>#REF!</v>
      </c>
      <c r="K432" s="6">
        <f>IF('Log_working_3-way'!$D432="","",1/'True_Odds_Calculator_3-way'!A433+1/'True_Odds_Calculator_3-way'!B433+1/'True_Odds_Calculator_3-way'!C433-1)</f>
        <v>4.9505665006855715E-2</v>
      </c>
    </row>
    <row r="433" spans="4:11" x14ac:dyDescent="0.25">
      <c r="D433">
        <f>solve_for_c('True_Odds_Calculator_3-way'!A434,'True_Odds_Calculator_3-way'!B434,'True_Odds_Calculator_3-way'!C434,'Log_working_3-way'!B$1,'Log_working_3-way'!B$2)</f>
        <v>1.1428752886526277</v>
      </c>
      <c r="F433" s="6" t="e">
        <f>IF('Log_working_3-way'!D433="","",1/'True_Odds_Calculator_3-way'!N434+1/'True_Odds_Calculator_3-way'!O434+1/'True_Odds_Calculator_3-way'!#REF!-1)</f>
        <v>#REF!</v>
      </c>
      <c r="H433" s="6">
        <f>IF('Log_working_3-way'!$D433="","",'True_Odds_Calculator_3-way'!N434/'True_Odds_Calculator_3-way'!A434-1)</f>
        <v>80.658705275635214</v>
      </c>
      <c r="I433" s="6">
        <f>IF('Log_working_3-way'!$D433="","",'True_Odds_Calculator_3-way'!O434/'True_Odds_Calculator_3-way'!B434-1)</f>
        <v>-0.32853021060203902</v>
      </c>
      <c r="J433" s="6" t="e">
        <f>IF('Log_working_3-way'!$D433="","",'True_Odds_Calculator_3-way'!#REF!/'True_Odds_Calculator_3-way'!C434-1)</f>
        <v>#REF!</v>
      </c>
      <c r="K433" s="6">
        <f>IF('Log_working_3-way'!$D433="","",1/'True_Odds_Calculator_3-way'!A434+1/'True_Odds_Calculator_3-way'!B434+1/'True_Odds_Calculator_3-way'!C434-1)</f>
        <v>4.9904988583734378E-2</v>
      </c>
    </row>
    <row r="434" spans="4:11" x14ac:dyDescent="0.25">
      <c r="D434">
        <f>solve_for_c('True_Odds_Calculator_3-way'!A435,'True_Odds_Calculator_3-way'!B435,'True_Odds_Calculator_3-way'!C435,'Log_working_3-way'!B$1,'Log_working_3-way'!B$2)</f>
        <v>1.0439659875937759</v>
      </c>
      <c r="F434" s="6" t="e">
        <f>IF('Log_working_3-way'!D434="","",1/'True_Odds_Calculator_3-way'!N435+1/'True_Odds_Calculator_3-way'!O435+1/'True_Odds_Calculator_3-way'!#REF!-1)</f>
        <v>#REF!</v>
      </c>
      <c r="H434" s="6">
        <f>IF('Log_working_3-way'!$D434="","",'True_Odds_Calculator_3-way'!N435/'True_Odds_Calculator_3-way'!A435-1)</f>
        <v>20.477607635292124</v>
      </c>
      <c r="I434" s="6">
        <f>IF('Log_working_3-way'!$D434="","",'True_Odds_Calculator_3-way'!O435/'True_Odds_Calculator_3-way'!B435-1)</f>
        <v>8.5155148278004607</v>
      </c>
      <c r="J434" s="6" t="e">
        <f>IF('Log_working_3-way'!$D434="","",'True_Odds_Calculator_3-way'!#REF!/'True_Odds_Calculator_3-way'!C435-1)</f>
        <v>#REF!</v>
      </c>
      <c r="K434" s="6">
        <f>IF('Log_working_3-way'!$D434="","",1/'True_Odds_Calculator_3-way'!A435+1/'True_Odds_Calculator_3-way'!B435+1/'True_Odds_Calculator_3-way'!C435-1)</f>
        <v>4.5801318948567316E-2</v>
      </c>
    </row>
    <row r="435" spans="4:11" x14ac:dyDescent="0.25">
      <c r="D435">
        <f>solve_for_c('True_Odds_Calculator_3-way'!A436,'True_Odds_Calculator_3-way'!B436,'True_Odds_Calculator_3-way'!C436,'Log_working_3-way'!B$1,'Log_working_3-way'!B$2)</f>
        <v>1.0261115280668425</v>
      </c>
      <c r="F435" s="6" t="e">
        <f>IF('Log_working_3-way'!D435="","",1/'True_Odds_Calculator_3-way'!N436+1/'True_Odds_Calculator_3-way'!O436+1/'True_Odds_Calculator_3-way'!#REF!-1)</f>
        <v>#REF!</v>
      </c>
      <c r="H435" s="6">
        <f>IF('Log_working_3-way'!$D435="","",'True_Odds_Calculator_3-way'!N436/'True_Odds_Calculator_3-way'!A436-1)</f>
        <v>8.1546797890095384</v>
      </c>
      <c r="I435" s="6">
        <f>IF('Log_working_3-way'!$D435="","",'True_Odds_Calculator_3-way'!O436/'True_Odds_Calculator_3-way'!B436-1)</f>
        <v>6.7637552208558969</v>
      </c>
      <c r="J435" s="6" t="e">
        <f>IF('Log_working_3-way'!$D435="","",'True_Odds_Calculator_3-way'!#REF!/'True_Odds_Calculator_3-way'!C436-1)</f>
        <v>#REF!</v>
      </c>
      <c r="K435" s="6">
        <f>IF('Log_working_3-way'!$D435="","",1/'True_Odds_Calculator_3-way'!A436+1/'True_Odds_Calculator_3-way'!B436+1/'True_Odds_Calculator_3-way'!C436-1)</f>
        <v>2.7830833191953674E-2</v>
      </c>
    </row>
    <row r="436" spans="4:11" x14ac:dyDescent="0.25">
      <c r="D436">
        <f>solve_for_c('True_Odds_Calculator_3-way'!A437,'True_Odds_Calculator_3-way'!B437,'True_Odds_Calculator_3-way'!C437,'Log_working_3-way'!B$1,'Log_working_3-way'!B$2)</f>
        <v>1.0267278093029117</v>
      </c>
      <c r="F436" s="6" t="e">
        <f>IF('Log_working_3-way'!D436="","",1/'True_Odds_Calculator_3-way'!N437+1/'True_Odds_Calculator_3-way'!O437+1/'True_Odds_Calculator_3-way'!#REF!-1)</f>
        <v>#REF!</v>
      </c>
      <c r="H436" s="6">
        <f>IF('Log_working_3-way'!$D436="","",'True_Odds_Calculator_3-way'!N437/'True_Odds_Calculator_3-way'!A437-1)</f>
        <v>22.379639738432694</v>
      </c>
      <c r="I436" s="6">
        <f>IF('Log_working_3-way'!$D436="","",'True_Odds_Calculator_3-way'!O437/'True_Odds_Calculator_3-way'!B437-1)</f>
        <v>6.7641090312060319</v>
      </c>
      <c r="J436" s="6" t="e">
        <f>IF('Log_working_3-way'!$D436="","",'True_Odds_Calculator_3-way'!#REF!/'True_Odds_Calculator_3-way'!C437-1)</f>
        <v>#REF!</v>
      </c>
      <c r="K436" s="6">
        <f>IF('Log_working_3-way'!$D436="","",1/'True_Odds_Calculator_3-way'!A437+1/'True_Odds_Calculator_3-way'!B437+1/'True_Odds_Calculator_3-way'!C437-1)</f>
        <v>2.7783994953913815E-2</v>
      </c>
    </row>
    <row r="437" spans="4:11" x14ac:dyDescent="0.25">
      <c r="D437">
        <f>solve_for_c('True_Odds_Calculator_3-way'!A438,'True_Odds_Calculator_3-way'!B438,'True_Odds_Calculator_3-way'!C438,'Log_working_3-way'!B$1,'Log_working_3-way'!B$2)</f>
        <v>1.0553652496291357</v>
      </c>
      <c r="F437" s="6" t="e">
        <f>IF('Log_working_3-way'!D437="","",1/'True_Odds_Calculator_3-way'!N438+1/'True_Odds_Calculator_3-way'!O438+1/'True_Odds_Calculator_3-way'!#REF!-1)</f>
        <v>#REF!</v>
      </c>
      <c r="H437" s="6">
        <f>IF('Log_working_3-way'!$D437="","",'True_Odds_Calculator_3-way'!N438/'True_Odds_Calculator_3-way'!A438-1)</f>
        <v>61.837257422692133</v>
      </c>
      <c r="I437" s="6">
        <f>IF('Log_working_3-way'!$D437="","",'True_Odds_Calculator_3-way'!O438/'True_Odds_Calculator_3-way'!B438-1)</f>
        <v>1.0118431691295857</v>
      </c>
      <c r="J437" s="6" t="e">
        <f>IF('Log_working_3-way'!$D437="","",'True_Odds_Calculator_3-way'!#REF!/'True_Odds_Calculator_3-way'!C438-1)</f>
        <v>#REF!</v>
      </c>
      <c r="K437" s="6">
        <f>IF('Log_working_3-way'!$D437="","",1/'True_Odds_Calculator_3-way'!A438+1/'True_Odds_Calculator_3-way'!B438+1/'True_Odds_Calculator_3-way'!C438-1)</f>
        <v>3.4997755518450191E-2</v>
      </c>
    </row>
    <row r="438" spans="4:11" x14ac:dyDescent="0.25">
      <c r="D438">
        <f>solve_for_c('True_Odds_Calculator_3-way'!A439,'True_Odds_Calculator_3-way'!B439,'True_Odds_Calculator_3-way'!C439,'Log_working_3-way'!B$1,'Log_working_3-way'!B$2)</f>
        <v>1.0411108277827767</v>
      </c>
      <c r="F438" s="6" t="e">
        <f>IF('Log_working_3-way'!D438="","",1/'True_Odds_Calculator_3-way'!N439+1/'True_Odds_Calculator_3-way'!O439+1/'True_Odds_Calculator_3-way'!#REF!-1)</f>
        <v>#REF!</v>
      </c>
      <c r="H438" s="6">
        <f>IF('Log_working_3-way'!$D438="","",'True_Odds_Calculator_3-way'!N439/'True_Odds_Calculator_3-way'!A439-1)</f>
        <v>5.059266989776245</v>
      </c>
      <c r="I438" s="6">
        <f>IF('Log_working_3-way'!$D438="","",'True_Odds_Calculator_3-way'!O439/'True_Odds_Calculator_3-way'!B439-1)</f>
        <v>6.1261359743447228</v>
      </c>
      <c r="J438" s="6" t="e">
        <f>IF('Log_working_3-way'!$D438="","",'True_Odds_Calculator_3-way'!#REF!/'True_Odds_Calculator_3-way'!C439-1)</f>
        <v>#REF!</v>
      </c>
      <c r="K438" s="6">
        <f>IF('Log_working_3-way'!$D438="","",1/'True_Odds_Calculator_3-way'!A439+1/'True_Odds_Calculator_3-way'!B439+1/'True_Odds_Calculator_3-way'!C439-1)</f>
        <v>4.1870560465639528E-2</v>
      </c>
    </row>
    <row r="439" spans="4:11" x14ac:dyDescent="0.25">
      <c r="D439">
        <f>solve_for_c('True_Odds_Calculator_3-way'!A440,'True_Odds_Calculator_3-way'!B440,'True_Odds_Calculator_3-way'!C440,'Log_working_3-way'!B$1,'Log_working_3-way'!B$2)</f>
        <v>1.0403949047662586</v>
      </c>
      <c r="F439" s="6" t="e">
        <f>IF('Log_working_3-way'!D439="","",1/'True_Odds_Calculator_3-way'!N440+1/'True_Odds_Calculator_3-way'!O440+1/'True_Odds_Calculator_3-way'!#REF!-1)</f>
        <v>#REF!</v>
      </c>
      <c r="H439" s="6">
        <f>IF('Log_working_3-way'!$D439="","",'True_Odds_Calculator_3-way'!N440/'True_Odds_Calculator_3-way'!A440-1)</f>
        <v>24.785006909808555</v>
      </c>
      <c r="I439" s="6">
        <f>IF('Log_working_3-way'!$D439="","",'True_Odds_Calculator_3-way'!O440/'True_Odds_Calculator_3-way'!B440-1)</f>
        <v>5.7936971083030979</v>
      </c>
      <c r="J439" s="6" t="e">
        <f>IF('Log_working_3-way'!$D439="","",'True_Odds_Calculator_3-way'!#REF!/'True_Odds_Calculator_3-way'!C440-1)</f>
        <v>#REF!</v>
      </c>
      <c r="K439" s="6">
        <f>IF('Log_working_3-way'!$D439="","",1/'True_Odds_Calculator_3-way'!A440+1/'True_Odds_Calculator_3-way'!B440+1/'True_Odds_Calculator_3-way'!C440-1)</f>
        <v>4.1161570574777429E-2</v>
      </c>
    </row>
    <row r="440" spans="4:11" x14ac:dyDescent="0.25">
      <c r="D440">
        <f>solve_for_c('True_Odds_Calculator_3-way'!A441,'True_Odds_Calculator_3-way'!B441,'True_Odds_Calculator_3-way'!C441,'Log_working_3-way'!B$1,'Log_working_3-way'!B$2)</f>
        <v>1.0445901863735878</v>
      </c>
      <c r="F440" s="6" t="e">
        <f>IF('Log_working_3-way'!D440="","",1/'True_Odds_Calculator_3-way'!N441+1/'True_Odds_Calculator_3-way'!O441+1/'True_Odds_Calculator_3-way'!#REF!-1)</f>
        <v>#REF!</v>
      </c>
      <c r="H440" s="6">
        <f>IF('Log_working_3-way'!$D440="","",'True_Odds_Calculator_3-way'!N441/'True_Odds_Calculator_3-way'!A441-1)</f>
        <v>32.190202120910001</v>
      </c>
      <c r="I440" s="6">
        <f>IF('Log_working_3-way'!$D440="","",'True_Odds_Calculator_3-way'!O441/'True_Odds_Calculator_3-way'!B441-1)</f>
        <v>5.7131158232853156</v>
      </c>
      <c r="J440" s="6" t="e">
        <f>IF('Log_working_3-way'!$D440="","",'True_Odds_Calculator_3-way'!#REF!/'True_Odds_Calculator_3-way'!C441-1)</f>
        <v>#REF!</v>
      </c>
      <c r="K440" s="6">
        <f>IF('Log_working_3-way'!$D440="","",1/'True_Odds_Calculator_3-way'!A441+1/'True_Odds_Calculator_3-way'!B441+1/'True_Odds_Calculator_3-way'!C441-1)</f>
        <v>4.2538879351023517E-2</v>
      </c>
    </row>
    <row r="441" spans="4:11" x14ac:dyDescent="0.25">
      <c r="D441">
        <f>solve_for_c('True_Odds_Calculator_3-way'!A442,'True_Odds_Calculator_3-way'!B442,'True_Odds_Calculator_3-way'!C442,'Log_working_3-way'!B$1,'Log_working_3-way'!B$2)</f>
        <v>1.0366322435737039</v>
      </c>
      <c r="F441" s="6" t="e">
        <f>IF('Log_working_3-way'!D441="","",1/'True_Odds_Calculator_3-way'!N442+1/'True_Odds_Calculator_3-way'!O442+1/'True_Odds_Calculator_3-way'!#REF!-1)</f>
        <v>#REF!</v>
      </c>
      <c r="H441" s="6">
        <f>IF('Log_working_3-way'!$D441="","",'True_Odds_Calculator_3-way'!N442/'True_Odds_Calculator_3-way'!A442-1)</f>
        <v>15.84728158738012</v>
      </c>
      <c r="I441" s="6">
        <f>IF('Log_working_3-way'!$D441="","",'True_Odds_Calculator_3-way'!O442/'True_Odds_Calculator_3-way'!B442-1)</f>
        <v>7.1322131181782353</v>
      </c>
      <c r="J441" s="6" t="e">
        <f>IF('Log_working_3-way'!$D441="","",'True_Odds_Calculator_3-way'!#REF!/'True_Odds_Calculator_3-way'!C442-1)</f>
        <v>#REF!</v>
      </c>
      <c r="K441" s="6">
        <f>IF('Log_working_3-way'!$D441="","",1/'True_Odds_Calculator_3-way'!A442+1/'True_Odds_Calculator_3-way'!B442+1/'True_Odds_Calculator_3-way'!C442-1)</f>
        <v>3.9140719559938919E-2</v>
      </c>
    </row>
    <row r="442" spans="4:11" x14ac:dyDescent="0.25">
      <c r="D442">
        <f>solve_for_c('True_Odds_Calculator_3-way'!A443,'True_Odds_Calculator_3-way'!B443,'True_Odds_Calculator_3-way'!C443,'Log_working_3-way'!B$1,'Log_working_3-way'!B$2)</f>
        <v>1.0419272931786703</v>
      </c>
      <c r="F442" s="6" t="e">
        <f>IF('Log_working_3-way'!D442="","",1/'True_Odds_Calculator_3-way'!N443+1/'True_Odds_Calculator_3-way'!O443+1/'True_Odds_Calculator_3-way'!#REF!-1)</f>
        <v>#REF!</v>
      </c>
      <c r="H442" s="6">
        <f>IF('Log_working_3-way'!$D442="","",'True_Odds_Calculator_3-way'!N443/'True_Odds_Calculator_3-way'!A443-1)</f>
        <v>5.2731323174038245</v>
      </c>
      <c r="I442" s="6">
        <f>IF('Log_working_3-way'!$D442="","",'True_Odds_Calculator_3-way'!O443/'True_Odds_Calculator_3-way'!B443-1)</f>
        <v>5.9303007704432149</v>
      </c>
      <c r="J442" s="6" t="e">
        <f>IF('Log_working_3-way'!$D442="","",'True_Odds_Calculator_3-way'!#REF!/'True_Odds_Calculator_3-way'!C443-1)</f>
        <v>#REF!</v>
      </c>
      <c r="K442" s="6">
        <f>IF('Log_working_3-way'!$D442="","",1/'True_Odds_Calculator_3-way'!A443+1/'True_Odds_Calculator_3-way'!B443+1/'True_Odds_Calculator_3-way'!C443-1)</f>
        <v>4.2706395030306821E-2</v>
      </c>
    </row>
    <row r="443" spans="4:11" x14ac:dyDescent="0.25">
      <c r="D443">
        <f>solve_for_c('True_Odds_Calculator_3-way'!A444,'True_Odds_Calculator_3-way'!B444,'True_Odds_Calculator_3-way'!C444,'Log_working_3-way'!B$1,'Log_working_3-way'!B$2)</f>
        <v>1.0417862840792305</v>
      </c>
      <c r="F443" s="6" t="e">
        <f>IF('Log_working_3-way'!D443="","",1/'True_Odds_Calculator_3-way'!N444+1/'True_Odds_Calculator_3-way'!O444+1/'True_Odds_Calculator_3-way'!#REF!-1)</f>
        <v>#REF!</v>
      </c>
      <c r="H443" s="6">
        <f>IF('Log_working_3-way'!$D443="","",'True_Odds_Calculator_3-way'!N444/'True_Odds_Calculator_3-way'!A444-1)</f>
        <v>3.680299659919533</v>
      </c>
      <c r="I443" s="6">
        <f>IF('Log_working_3-way'!$D443="","",'True_Odds_Calculator_3-way'!O444/'True_Odds_Calculator_3-way'!B444-1)</f>
        <v>5.5817796449688046</v>
      </c>
      <c r="J443" s="6" t="e">
        <f>IF('Log_working_3-way'!$D443="","",'True_Odds_Calculator_3-way'!#REF!/'True_Odds_Calculator_3-way'!C444-1)</f>
        <v>#REF!</v>
      </c>
      <c r="K443" s="6">
        <f>IF('Log_working_3-way'!$D443="","",1/'True_Odds_Calculator_3-way'!A444+1/'True_Odds_Calculator_3-way'!B444+1/'True_Odds_Calculator_3-way'!C444-1)</f>
        <v>4.1189874465516585E-2</v>
      </c>
    </row>
    <row r="444" spans="4:11" x14ac:dyDescent="0.25">
      <c r="D444">
        <f>solve_for_c('True_Odds_Calculator_3-way'!A445,'True_Odds_Calculator_3-way'!B445,'True_Odds_Calculator_3-way'!C445,'Log_working_3-way'!B$1,'Log_working_3-way'!B$2)</f>
        <v>1.0424537643858542</v>
      </c>
      <c r="F444" s="6" t="e">
        <f>IF('Log_working_3-way'!D444="","",1/'True_Odds_Calculator_3-way'!N445+1/'True_Odds_Calculator_3-way'!O445+1/'True_Odds_Calculator_3-way'!#REF!-1)</f>
        <v>#REF!</v>
      </c>
      <c r="H444" s="6">
        <f>IF('Log_working_3-way'!$D444="","",'True_Odds_Calculator_3-way'!N445/'True_Odds_Calculator_3-way'!A445-1)</f>
        <v>28.62336481403171</v>
      </c>
      <c r="I444" s="6">
        <f>IF('Log_working_3-way'!$D444="","",'True_Odds_Calculator_3-way'!O445/'True_Odds_Calculator_3-way'!B445-1)</f>
        <v>6.0873480326576326</v>
      </c>
      <c r="J444" s="6" t="e">
        <f>IF('Log_working_3-way'!$D444="","",'True_Odds_Calculator_3-way'!#REF!/'True_Odds_Calculator_3-way'!C445-1)</f>
        <v>#REF!</v>
      </c>
      <c r="K444" s="6">
        <f>IF('Log_working_3-way'!$D444="","",1/'True_Odds_Calculator_3-way'!A445+1/'True_Odds_Calculator_3-way'!B445+1/'True_Odds_Calculator_3-way'!C445-1)</f>
        <v>4.1886960668449769E-2</v>
      </c>
    </row>
    <row r="445" spans="4:11" x14ac:dyDescent="0.25">
      <c r="D445">
        <f>solve_for_c('True_Odds_Calculator_3-way'!A446,'True_Odds_Calculator_3-way'!B446,'True_Odds_Calculator_3-way'!C446,'Log_working_3-way'!B$1,'Log_working_3-way'!B$2)</f>
        <v>1.0209030780742898</v>
      </c>
      <c r="F445" s="6" t="e">
        <f>IF('Log_working_3-way'!D445="","",1/'True_Odds_Calculator_3-way'!N446+1/'True_Odds_Calculator_3-way'!O446+1/'True_Odds_Calculator_3-way'!#REF!-1)</f>
        <v>#REF!</v>
      </c>
      <c r="H445" s="6">
        <f>IF('Log_working_3-way'!$D445="","",'True_Odds_Calculator_3-way'!N446/'True_Odds_Calculator_3-way'!A446-1)</f>
        <v>6.6335264289763298</v>
      </c>
      <c r="I445" s="6">
        <f>IF('Log_working_3-way'!$D445="","",'True_Odds_Calculator_3-way'!O446/'True_Odds_Calculator_3-way'!B446-1)</f>
        <v>6.8959781866874561</v>
      </c>
      <c r="J445" s="6" t="e">
        <f>IF('Log_working_3-way'!$D445="","",'True_Odds_Calculator_3-way'!#REF!/'True_Odds_Calculator_3-way'!C446-1)</f>
        <v>#REF!</v>
      </c>
      <c r="K445" s="6">
        <f>IF('Log_working_3-way'!$D445="","",1/'True_Odds_Calculator_3-way'!A446+1/'True_Odds_Calculator_3-way'!B446+1/'True_Odds_Calculator_3-way'!C446-1)</f>
        <v>2.213611435973184E-2</v>
      </c>
    </row>
    <row r="446" spans="4:11" x14ac:dyDescent="0.25">
      <c r="D446">
        <f>solve_for_c('True_Odds_Calculator_3-way'!A447,'True_Odds_Calculator_3-way'!B447,'True_Odds_Calculator_3-way'!C447,'Log_working_3-way'!B$1,'Log_working_3-way'!B$2)</f>
        <v>1.0246325016374718</v>
      </c>
      <c r="F446" s="6" t="e">
        <f>IF('Log_working_3-way'!D446="","",1/'True_Odds_Calculator_3-way'!N447+1/'True_Odds_Calculator_3-way'!O447+1/'True_Odds_Calculator_3-way'!#REF!-1)</f>
        <v>#REF!</v>
      </c>
      <c r="H446" s="6">
        <f>IF('Log_working_3-way'!$D446="","",'True_Odds_Calculator_3-way'!N447/'True_Odds_Calculator_3-way'!A447-1)</f>
        <v>11.602278012605167</v>
      </c>
      <c r="I446" s="6">
        <f>IF('Log_working_3-way'!$D446="","",'True_Odds_Calculator_3-way'!O447/'True_Odds_Calculator_3-way'!B447-1)</f>
        <v>10.344971449011377</v>
      </c>
      <c r="J446" s="6" t="e">
        <f>IF('Log_working_3-way'!$D446="","",'True_Odds_Calculator_3-way'!#REF!/'True_Odds_Calculator_3-way'!C447-1)</f>
        <v>#REF!</v>
      </c>
      <c r="K446" s="6">
        <f>IF('Log_working_3-way'!$D446="","",1/'True_Odds_Calculator_3-way'!A447+1/'True_Odds_Calculator_3-way'!B447+1/'True_Odds_Calculator_3-way'!C447-1)</f>
        <v>2.6742057566273569E-2</v>
      </c>
    </row>
    <row r="447" spans="4:11" x14ac:dyDescent="0.25">
      <c r="D447">
        <f>solve_for_c('True_Odds_Calculator_3-way'!A448,'True_Odds_Calculator_3-way'!B448,'True_Odds_Calculator_3-way'!C448,'Log_working_3-way'!B$1,'Log_working_3-way'!B$2)</f>
        <v>1.0422888577022578</v>
      </c>
      <c r="F447" s="6" t="e">
        <f>IF('Log_working_3-way'!D447="","",1/'True_Odds_Calculator_3-way'!N448+1/'True_Odds_Calculator_3-way'!O448+1/'True_Odds_Calculator_3-way'!#REF!-1)</f>
        <v>#REF!</v>
      </c>
      <c r="H447" s="6">
        <f>IF('Log_working_3-way'!$D447="","",'True_Odds_Calculator_3-way'!N448/'True_Odds_Calculator_3-way'!A448-1)</f>
        <v>0.20513150121436174</v>
      </c>
      <c r="I447" s="6">
        <f>IF('Log_working_3-way'!$D447="","",'True_Odds_Calculator_3-way'!O448/'True_Odds_Calculator_3-way'!B448-1)</f>
        <v>3.379804668532862</v>
      </c>
      <c r="J447" s="6" t="e">
        <f>IF('Log_working_3-way'!$D447="","",'True_Odds_Calculator_3-way'!#REF!/'True_Odds_Calculator_3-way'!C448-1)</f>
        <v>#REF!</v>
      </c>
      <c r="K447" s="6">
        <f>IF('Log_working_3-way'!$D447="","",1/'True_Odds_Calculator_3-way'!A448+1/'True_Odds_Calculator_3-way'!B448+1/'True_Odds_Calculator_3-way'!C448-1)</f>
        <v>3.3592958459979894E-2</v>
      </c>
    </row>
    <row r="448" spans="4:11" x14ac:dyDescent="0.25">
      <c r="D448">
        <f>solve_for_c('True_Odds_Calculator_3-way'!A449,'True_Odds_Calculator_3-way'!B449,'True_Odds_Calculator_3-way'!C449,'Log_working_3-way'!B$1,'Log_working_3-way'!B$2)</f>
        <v>1.0414010281884454</v>
      </c>
      <c r="F448" s="6" t="e">
        <f>IF('Log_working_3-way'!D448="","",1/'True_Odds_Calculator_3-way'!N449+1/'True_Odds_Calculator_3-way'!O449+1/'True_Odds_Calculator_3-way'!#REF!-1)</f>
        <v>#REF!</v>
      </c>
      <c r="H448" s="6">
        <f>IF('Log_working_3-way'!$D448="","",'True_Odds_Calculator_3-way'!N449/'True_Odds_Calculator_3-way'!A449-1)</f>
        <v>46.987508024679201</v>
      </c>
      <c r="I448" s="6">
        <f>IF('Log_working_3-way'!$D448="","",'True_Odds_Calculator_3-way'!O449/'True_Odds_Calculator_3-way'!B449-1)</f>
        <v>3.0300712695111658</v>
      </c>
      <c r="J448" s="6" t="e">
        <f>IF('Log_working_3-way'!$D448="","",'True_Odds_Calculator_3-way'!#REF!/'True_Odds_Calculator_3-way'!C449-1)</f>
        <v>#REF!</v>
      </c>
      <c r="K448" s="6">
        <f>IF('Log_working_3-way'!$D448="","",1/'True_Odds_Calculator_3-way'!A449+1/'True_Odds_Calculator_3-way'!B449+1/'True_Odds_Calculator_3-way'!C449-1)</f>
        <v>3.3463430322683507E-2</v>
      </c>
    </row>
    <row r="449" spans="4:11" x14ac:dyDescent="0.25">
      <c r="D449">
        <f>solve_for_c('True_Odds_Calculator_3-way'!A450,'True_Odds_Calculator_3-way'!B450,'True_Odds_Calculator_3-way'!C450,'Log_working_3-way'!B$1,'Log_working_3-way'!B$2)</f>
        <v>1.0273607996921339</v>
      </c>
      <c r="F449" s="6" t="e">
        <f>IF('Log_working_3-way'!D449="","",1/'True_Odds_Calculator_3-way'!N450+1/'True_Odds_Calculator_3-way'!O450+1/'True_Odds_Calculator_3-way'!#REF!-1)</f>
        <v>#REF!</v>
      </c>
      <c r="H449" s="6">
        <f>IF('Log_working_3-way'!$D449="","",'True_Odds_Calculator_3-way'!N450/'True_Odds_Calculator_3-way'!A450-1)</f>
        <v>20.427301937243769</v>
      </c>
      <c r="I449" s="6">
        <f>IF('Log_working_3-way'!$D449="","",'True_Odds_Calculator_3-way'!O450/'True_Odds_Calculator_3-way'!B450-1)</f>
        <v>8.5531221351088575</v>
      </c>
      <c r="J449" s="6" t="e">
        <f>IF('Log_working_3-way'!$D449="","",'True_Odds_Calculator_3-way'!#REF!/'True_Odds_Calculator_3-way'!C450-1)</f>
        <v>#REF!</v>
      </c>
      <c r="K449" s="6">
        <f>IF('Log_working_3-way'!$D449="","",1/'True_Odds_Calculator_3-way'!A450+1/'True_Odds_Calculator_3-way'!B450+1/'True_Odds_Calculator_3-way'!C450-1)</f>
        <v>2.866343759981449E-2</v>
      </c>
    </row>
    <row r="450" spans="4:11" x14ac:dyDescent="0.25">
      <c r="D450">
        <f>solve_for_c('True_Odds_Calculator_3-way'!A451,'True_Odds_Calculator_3-way'!B451,'True_Odds_Calculator_3-way'!C451,'Log_working_3-way'!B$1,'Log_working_3-way'!B$2)</f>
        <v>1.0367284040741089</v>
      </c>
      <c r="F450" s="6" t="e">
        <f>IF('Log_working_3-way'!D450="","",1/'True_Odds_Calculator_3-way'!N451+1/'True_Odds_Calculator_3-way'!O451+1/'True_Odds_Calculator_3-way'!#REF!-1)</f>
        <v>#REF!</v>
      </c>
      <c r="H450" s="6">
        <f>IF('Log_working_3-way'!$D450="","",'True_Odds_Calculator_3-way'!N451/'True_Odds_Calculator_3-way'!A451-1)</f>
        <v>15.987882696464627</v>
      </c>
      <c r="I450" s="6">
        <f>IF('Log_working_3-way'!$D450="","",'True_Odds_Calculator_3-way'!O451/'True_Odds_Calculator_3-way'!B451-1)</f>
        <v>7.0378698541426559</v>
      </c>
      <c r="J450" s="6" t="e">
        <f>IF('Log_working_3-way'!$D450="","",'True_Odds_Calculator_3-way'!#REF!/'True_Odds_Calculator_3-way'!C451-1)</f>
        <v>#REF!</v>
      </c>
      <c r="K450" s="6">
        <f>IF('Log_working_3-way'!$D450="","",1/'True_Odds_Calculator_3-way'!A451+1/'True_Odds_Calculator_3-way'!B451+1/'True_Odds_Calculator_3-way'!C451-1)</f>
        <v>3.9218411567683242E-2</v>
      </c>
    </row>
    <row r="451" spans="4:11" x14ac:dyDescent="0.25">
      <c r="D451">
        <f>solve_for_c('True_Odds_Calculator_3-way'!A452,'True_Odds_Calculator_3-way'!B452,'True_Odds_Calculator_3-way'!C452,'Log_working_3-way'!B$1,'Log_working_3-way'!B$2)</f>
        <v>1.0484462806396684</v>
      </c>
      <c r="F451" s="6" t="e">
        <f>IF('Log_working_3-way'!D451="","",1/'True_Odds_Calculator_3-way'!N452+1/'True_Odds_Calculator_3-way'!O452+1/'True_Odds_Calculator_3-way'!#REF!-1)</f>
        <v>#REF!</v>
      </c>
      <c r="H451" s="6">
        <f>IF('Log_working_3-way'!$D451="","",'True_Odds_Calculator_3-way'!N452/'True_Odds_Calculator_3-way'!A452-1)</f>
        <v>37.88721773114402</v>
      </c>
      <c r="I451" s="6">
        <f>IF('Log_working_3-way'!$D451="","",'True_Odds_Calculator_3-way'!O452/'True_Odds_Calculator_3-way'!B452-1)</f>
        <v>5.3671154602971143</v>
      </c>
      <c r="J451" s="6" t="e">
        <f>IF('Log_working_3-way'!$D451="","",'True_Odds_Calculator_3-way'!#REF!/'True_Odds_Calculator_3-way'!C452-1)</f>
        <v>#REF!</v>
      </c>
      <c r="K451" s="6">
        <f>IF('Log_working_3-way'!$D451="","",1/'True_Odds_Calculator_3-way'!A452+1/'True_Odds_Calculator_3-way'!B452+1/'True_Odds_Calculator_3-way'!C452-1)</f>
        <v>4.3263044026134123E-2</v>
      </c>
    </row>
    <row r="452" spans="4:11" x14ac:dyDescent="0.25">
      <c r="D452">
        <f>solve_for_c('True_Odds_Calculator_3-way'!A453,'True_Odds_Calculator_3-way'!B453,'True_Odds_Calculator_3-way'!C453,'Log_working_3-way'!B$1,'Log_working_3-way'!B$2)</f>
        <v>1.0381848962754789</v>
      </c>
      <c r="F452" s="6" t="e">
        <f>IF('Log_working_3-way'!D452="","",1/'True_Odds_Calculator_3-way'!N453+1/'True_Odds_Calculator_3-way'!O453+1/'True_Odds_Calculator_3-way'!#REF!-1)</f>
        <v>#REF!</v>
      </c>
      <c r="H452" s="6">
        <f>IF('Log_working_3-way'!$D452="","",'True_Odds_Calculator_3-way'!N453/'True_Odds_Calculator_3-way'!A453-1)</f>
        <v>26.254247438829317</v>
      </c>
      <c r="I452" s="6">
        <f>IF('Log_working_3-way'!$D452="","",'True_Odds_Calculator_3-way'!O453/'True_Odds_Calculator_3-way'!B453-1)</f>
        <v>8.008539511993785</v>
      </c>
      <c r="J452" s="6" t="e">
        <f>IF('Log_working_3-way'!$D452="","",'True_Odds_Calculator_3-way'!#REF!/'True_Odds_Calculator_3-way'!C453-1)</f>
        <v>#REF!</v>
      </c>
      <c r="K452" s="6">
        <f>IF('Log_working_3-way'!$D452="","",1/'True_Odds_Calculator_3-way'!A453+1/'True_Odds_Calculator_3-way'!B453+1/'True_Odds_Calculator_3-way'!C453-1)</f>
        <v>3.8126092773744347E-2</v>
      </c>
    </row>
    <row r="453" spans="4:11" x14ac:dyDescent="0.25">
      <c r="D453">
        <f>solve_for_c('True_Odds_Calculator_3-way'!A454,'True_Odds_Calculator_3-way'!B454,'True_Odds_Calculator_3-way'!C454,'Log_working_3-way'!B$1,'Log_working_3-way'!B$2)</f>
        <v>1.047285675340927</v>
      </c>
      <c r="F453" s="6" t="e">
        <f>IF('Log_working_3-way'!D453="","",1/'True_Odds_Calculator_3-way'!N454+1/'True_Odds_Calculator_3-way'!O454+1/'True_Odds_Calculator_3-way'!#REF!-1)</f>
        <v>#REF!</v>
      </c>
      <c r="H453" s="6">
        <f>IF('Log_working_3-way'!$D453="","",'True_Odds_Calculator_3-way'!N454/'True_Odds_Calculator_3-way'!A454-1)</f>
        <v>44.763885020064301</v>
      </c>
      <c r="I453" s="6">
        <f>IF('Log_working_3-way'!$D453="","",'True_Odds_Calculator_3-way'!O454/'True_Odds_Calculator_3-way'!B454-1)</f>
        <v>3.3743467366799198</v>
      </c>
      <c r="J453" s="6" t="e">
        <f>IF('Log_working_3-way'!$D453="","",'True_Odds_Calculator_3-way'!#REF!/'True_Odds_Calculator_3-way'!C454-1)</f>
        <v>#REF!</v>
      </c>
      <c r="K453" s="6">
        <f>IF('Log_working_3-way'!$D453="","",1/'True_Odds_Calculator_3-way'!A454+1/'True_Odds_Calculator_3-way'!B454+1/'True_Odds_Calculator_3-way'!C454-1)</f>
        <v>3.9300436640312242E-2</v>
      </c>
    </row>
    <row r="454" spans="4:11" x14ac:dyDescent="0.25">
      <c r="D454">
        <f>solve_for_c('True_Odds_Calculator_3-way'!A455,'True_Odds_Calculator_3-way'!B455,'True_Odds_Calculator_3-way'!C455,'Log_working_3-way'!B$1,'Log_working_3-way'!B$2)</f>
        <v>1.0453463754752721</v>
      </c>
      <c r="F454" s="6" t="e">
        <f>IF('Log_working_3-way'!D454="","",1/'True_Odds_Calculator_3-way'!N455+1/'True_Odds_Calculator_3-way'!O455+1/'True_Odds_Calculator_3-way'!#REF!-1)</f>
        <v>#REF!</v>
      </c>
      <c r="H454" s="6">
        <f>IF('Log_working_3-way'!$D454="","",'True_Odds_Calculator_3-way'!N455/'True_Odds_Calculator_3-way'!A455-1)</f>
        <v>0.55757066704508595</v>
      </c>
      <c r="I454" s="6">
        <f>IF('Log_working_3-way'!$D454="","",'True_Odds_Calculator_3-way'!O455/'True_Odds_Calculator_3-way'!B455-1)</f>
        <v>5.4249673017632887</v>
      </c>
      <c r="J454" s="6" t="e">
        <f>IF('Log_working_3-way'!$D454="","",'True_Odds_Calculator_3-way'!#REF!/'True_Odds_Calculator_3-way'!C455-1)</f>
        <v>#REF!</v>
      </c>
      <c r="K454" s="6">
        <f>IF('Log_working_3-way'!$D454="","",1/'True_Odds_Calculator_3-way'!A455+1/'True_Odds_Calculator_3-way'!B455+1/'True_Odds_Calculator_3-way'!C455-1)</f>
        <v>3.9219167162693136E-2</v>
      </c>
    </row>
    <row r="455" spans="4:11" x14ac:dyDescent="0.25">
      <c r="D455">
        <f>solve_for_c('True_Odds_Calculator_3-way'!A456,'True_Odds_Calculator_3-way'!B456,'True_Odds_Calculator_3-way'!C456,'Log_working_3-way'!B$1,'Log_working_3-way'!B$2)</f>
        <v>1.0311213429781505</v>
      </c>
      <c r="F455" s="6" t="e">
        <f>IF('Log_working_3-way'!D455="","",1/'True_Odds_Calculator_3-way'!N456+1/'True_Odds_Calculator_3-way'!O456+1/'True_Odds_Calculator_3-way'!#REF!-1)</f>
        <v>#REF!</v>
      </c>
      <c r="H455" s="6">
        <f>IF('Log_working_3-way'!$D455="","",'True_Odds_Calculator_3-way'!N456/'True_Odds_Calculator_3-way'!A456-1)</f>
        <v>15.38903790722258</v>
      </c>
      <c r="I455" s="6">
        <f>IF('Log_working_3-way'!$D455="","",'True_Odds_Calculator_3-way'!O456/'True_Odds_Calculator_3-way'!B456-1)</f>
        <v>10.350116102734873</v>
      </c>
      <c r="J455" s="6" t="e">
        <f>IF('Log_working_3-way'!$D455="","",'True_Odds_Calculator_3-way'!#REF!/'True_Odds_Calculator_3-way'!C456-1)</f>
        <v>#REF!</v>
      </c>
      <c r="K455" s="6">
        <f>IF('Log_working_3-way'!$D455="","",1/'True_Odds_Calculator_3-way'!A456+1/'True_Odds_Calculator_3-way'!B456+1/'True_Odds_Calculator_3-way'!C456-1)</f>
        <v>3.3317996108060965E-2</v>
      </c>
    </row>
    <row r="456" spans="4:11" x14ac:dyDescent="0.25">
      <c r="D456">
        <f>solve_for_c('True_Odds_Calculator_3-way'!A457,'True_Odds_Calculator_3-way'!B457,'True_Odds_Calculator_3-way'!C457,'Log_working_3-way'!B$1,'Log_working_3-way'!B$2)</f>
        <v>1.0384160205504114</v>
      </c>
      <c r="F456" s="6" t="e">
        <f>IF('Log_working_3-way'!D456="","",1/'True_Odds_Calculator_3-way'!N457+1/'True_Odds_Calculator_3-way'!O457+1/'True_Odds_Calculator_3-way'!#REF!-1)</f>
        <v>#REF!</v>
      </c>
      <c r="H456" s="6">
        <f>IF('Log_working_3-way'!$D456="","",'True_Odds_Calculator_3-way'!N457/'True_Odds_Calculator_3-way'!A457-1)</f>
        <v>32.377245014735855</v>
      </c>
      <c r="I456" s="6">
        <f>IF('Log_working_3-way'!$D456="","",'True_Odds_Calculator_3-way'!O457/'True_Odds_Calculator_3-way'!B457-1)</f>
        <v>5.4740152817919014</v>
      </c>
      <c r="J456" s="6" t="e">
        <f>IF('Log_working_3-way'!$D456="","",'True_Odds_Calculator_3-way'!#REF!/'True_Odds_Calculator_3-way'!C457-1)</f>
        <v>#REF!</v>
      </c>
      <c r="K456" s="6">
        <f>IF('Log_working_3-way'!$D456="","",1/'True_Odds_Calculator_3-way'!A457+1/'True_Odds_Calculator_3-way'!B457+1/'True_Odds_Calculator_3-way'!C457-1)</f>
        <v>3.6696591024539815E-2</v>
      </c>
    </row>
    <row r="457" spans="4:11" x14ac:dyDescent="0.25">
      <c r="D457">
        <f>solve_for_c('True_Odds_Calculator_3-way'!A458,'True_Odds_Calculator_3-way'!B458,'True_Odds_Calculator_3-way'!C458,'Log_working_3-way'!B$1,'Log_working_3-way'!B$2)</f>
        <v>1.0318389690509475</v>
      </c>
      <c r="F457" s="6" t="e">
        <f>IF('Log_working_3-way'!D457="","",1/'True_Odds_Calculator_3-way'!N458+1/'True_Odds_Calculator_3-way'!O458+1/'True_Odds_Calculator_3-way'!#REF!-1)</f>
        <v>#REF!</v>
      </c>
      <c r="H457" s="6">
        <f>IF('Log_working_3-way'!$D457="","",'True_Odds_Calculator_3-way'!N458/'True_Odds_Calculator_3-way'!A458-1)</f>
        <v>8.563201193122282</v>
      </c>
      <c r="I457" s="6">
        <f>IF('Log_working_3-way'!$D457="","",'True_Odds_Calculator_3-way'!O458/'True_Odds_Calculator_3-way'!B458-1)</f>
        <v>7.4649448325802474</v>
      </c>
      <c r="J457" s="6" t="e">
        <f>IF('Log_working_3-way'!$D457="","",'True_Odds_Calculator_3-way'!#REF!/'True_Odds_Calculator_3-way'!C458-1)</f>
        <v>#REF!</v>
      </c>
      <c r="K457" s="6">
        <f>IF('Log_working_3-way'!$D457="","",1/'True_Odds_Calculator_3-way'!A458+1/'True_Odds_Calculator_3-way'!B458+1/'True_Odds_Calculator_3-way'!C458-1)</f>
        <v>3.4052210530034044E-2</v>
      </c>
    </row>
    <row r="458" spans="4:11" x14ac:dyDescent="0.25">
      <c r="D458">
        <f>solve_for_c('True_Odds_Calculator_3-way'!A459,'True_Odds_Calculator_3-way'!B459,'True_Odds_Calculator_3-way'!C459,'Log_working_3-way'!B$1,'Log_working_3-way'!B$2)</f>
        <v>1.0329087702002322</v>
      </c>
      <c r="F458" s="6" t="e">
        <f>IF('Log_working_3-way'!D458="","",1/'True_Odds_Calculator_3-way'!N459+1/'True_Odds_Calculator_3-way'!O459+1/'True_Odds_Calculator_3-way'!#REF!-1)</f>
        <v>#REF!</v>
      </c>
      <c r="H458" s="6">
        <f>IF('Log_working_3-way'!$D458="","",'True_Odds_Calculator_3-way'!N459/'True_Odds_Calculator_3-way'!A459-1)</f>
        <v>0.78420332752299426</v>
      </c>
      <c r="I458" s="6">
        <f>IF('Log_working_3-way'!$D458="","",'True_Odds_Calculator_3-way'!O459/'True_Odds_Calculator_3-way'!B459-1)</f>
        <v>2.0415878130273351</v>
      </c>
      <c r="J458" s="6" t="e">
        <f>IF('Log_working_3-way'!$D458="","",'True_Odds_Calculator_3-way'!#REF!/'True_Odds_Calculator_3-way'!C459-1)</f>
        <v>#REF!</v>
      </c>
      <c r="K458" s="6">
        <f>IF('Log_working_3-way'!$D458="","",1/'True_Odds_Calculator_3-way'!A459+1/'True_Odds_Calculator_3-way'!B459+1/'True_Odds_Calculator_3-way'!C459-1)</f>
        <v>2.6282156809036339E-2</v>
      </c>
    </row>
    <row r="459" spans="4:11" x14ac:dyDescent="0.25">
      <c r="D459">
        <f>solve_for_c('True_Odds_Calculator_3-way'!A460,'True_Odds_Calculator_3-way'!B460,'True_Odds_Calculator_3-way'!C460,'Log_working_3-way'!B$1,'Log_working_3-way'!B$2)</f>
        <v>1.0313227294447935</v>
      </c>
      <c r="F459" s="6" t="e">
        <f>IF('Log_working_3-way'!D459="","",1/'True_Odds_Calculator_3-way'!N460+1/'True_Odds_Calculator_3-way'!O460+1/'True_Odds_Calculator_3-way'!#REF!-1)</f>
        <v>#REF!</v>
      </c>
      <c r="H459" s="6">
        <f>IF('Log_working_3-way'!$D459="","",'True_Odds_Calculator_3-way'!N460/'True_Odds_Calculator_3-way'!A460-1)</f>
        <v>2.8223314103057251</v>
      </c>
      <c r="I459" s="6">
        <f>IF('Log_working_3-way'!$D459="","",'True_Odds_Calculator_3-way'!O460/'True_Odds_Calculator_3-way'!B460-1)</f>
        <v>4.5836386172800996</v>
      </c>
      <c r="J459" s="6" t="e">
        <f>IF('Log_working_3-way'!$D459="","",'True_Odds_Calculator_3-way'!#REF!/'True_Odds_Calculator_3-way'!C460-1)</f>
        <v>#REF!</v>
      </c>
      <c r="K459" s="6">
        <f>IF('Log_working_3-way'!$D459="","",1/'True_Odds_Calculator_3-way'!A460+1/'True_Odds_Calculator_3-way'!B460+1/'True_Odds_Calculator_3-way'!C460-1)</f>
        <v>2.9936828221277523E-2</v>
      </c>
    </row>
    <row r="460" spans="4:11" x14ac:dyDescent="0.25">
      <c r="D460">
        <f>solve_for_c('True_Odds_Calculator_3-way'!A461,'True_Odds_Calculator_3-way'!B461,'True_Odds_Calculator_3-way'!C461,'Log_working_3-way'!B$1,'Log_working_3-way'!B$2)</f>
        <v>1.0261583755600037</v>
      </c>
      <c r="F460" s="6" t="e">
        <f>IF('Log_working_3-way'!D460="","",1/'True_Odds_Calculator_3-way'!N461+1/'True_Odds_Calculator_3-way'!O461+1/'True_Odds_Calculator_3-way'!#REF!-1)</f>
        <v>#REF!</v>
      </c>
      <c r="H460" s="6">
        <f>IF('Log_working_3-way'!$D460="","",'True_Odds_Calculator_3-way'!N461/'True_Odds_Calculator_3-way'!A461-1)</f>
        <v>21.070510677481977</v>
      </c>
      <c r="I460" s="6">
        <f>IF('Log_working_3-way'!$D460="","",'True_Odds_Calculator_3-way'!O461/'True_Odds_Calculator_3-way'!B461-1)</f>
        <v>6.071363335611883</v>
      </c>
      <c r="J460" s="6" t="e">
        <f>IF('Log_working_3-way'!$D460="","",'True_Odds_Calculator_3-way'!#REF!/'True_Odds_Calculator_3-way'!C461-1)</f>
        <v>#REF!</v>
      </c>
      <c r="K460" s="6">
        <f>IF('Log_working_3-way'!$D460="","",1/'True_Odds_Calculator_3-way'!A461+1/'True_Odds_Calculator_3-way'!B461+1/'True_Odds_Calculator_3-way'!C461-1)</f>
        <v>2.742239601128782E-2</v>
      </c>
    </row>
    <row r="461" spans="4:11" x14ac:dyDescent="0.25">
      <c r="D461">
        <f>solve_for_c('True_Odds_Calculator_3-way'!A462,'True_Odds_Calculator_3-way'!B462,'True_Odds_Calculator_3-way'!C462,'Log_working_3-way'!B$1,'Log_working_3-way'!B$2)</f>
        <v>1.0249997005446607</v>
      </c>
      <c r="F461" s="6" t="e">
        <f>IF('Log_working_3-way'!D461="","",1/'True_Odds_Calculator_3-way'!N462+1/'True_Odds_Calculator_3-way'!O462+1/'True_Odds_Calculator_3-way'!#REF!-1)</f>
        <v>#REF!</v>
      </c>
      <c r="H461" s="6">
        <f>IF('Log_working_3-way'!$D461="","",'True_Odds_Calculator_3-way'!N462/'True_Odds_Calculator_3-way'!A462-1)</f>
        <v>10.656930578453567</v>
      </c>
      <c r="I461" s="6">
        <f>IF('Log_working_3-way'!$D461="","",'True_Odds_Calculator_3-way'!O462/'True_Odds_Calculator_3-way'!B462-1)</f>
        <v>8.8120282070347233</v>
      </c>
      <c r="J461" s="6" t="e">
        <f>IF('Log_working_3-way'!$D461="","",'True_Odds_Calculator_3-way'!#REF!/'True_Odds_Calculator_3-way'!C462-1)</f>
        <v>#REF!</v>
      </c>
      <c r="K461" s="6">
        <f>IF('Log_working_3-way'!$D461="","",1/'True_Odds_Calculator_3-way'!A462+1/'True_Odds_Calculator_3-way'!B462+1/'True_Odds_Calculator_3-way'!C462-1)</f>
        <v>2.7117442342355691E-2</v>
      </c>
    </row>
    <row r="462" spans="4:11" x14ac:dyDescent="0.25">
      <c r="D462">
        <f>solve_for_c('True_Odds_Calculator_3-way'!A463,'True_Odds_Calculator_3-way'!B463,'True_Odds_Calculator_3-way'!C463,'Log_working_3-way'!B$1,'Log_working_3-way'!B$2)</f>
        <v>1.0304812799237837</v>
      </c>
      <c r="F462" s="6" t="e">
        <f>IF('Log_working_3-way'!D462="","",1/'True_Odds_Calculator_3-way'!N463+1/'True_Odds_Calculator_3-way'!O463+1/'True_Odds_Calculator_3-way'!#REF!-1)</f>
        <v>#REF!</v>
      </c>
      <c r="H462" s="6">
        <f>IF('Log_working_3-way'!$D462="","",'True_Odds_Calculator_3-way'!N463/'True_Odds_Calculator_3-way'!A463-1)</f>
        <v>4.5240312356619912</v>
      </c>
      <c r="I462" s="6">
        <f>IF('Log_working_3-way'!$D462="","",'True_Odds_Calculator_3-way'!O463/'True_Odds_Calculator_3-way'!B463-1)</f>
        <v>6.4416590400937297</v>
      </c>
      <c r="J462" s="6" t="e">
        <f>IF('Log_working_3-way'!$D462="","",'True_Odds_Calculator_3-way'!#REF!/'True_Odds_Calculator_3-way'!C463-1)</f>
        <v>#REF!</v>
      </c>
      <c r="K462" s="6">
        <f>IF('Log_working_3-way'!$D462="","",1/'True_Odds_Calculator_3-way'!A463+1/'True_Odds_Calculator_3-way'!B463+1/'True_Odds_Calculator_3-way'!C463-1)</f>
        <v>3.1135712261954218E-2</v>
      </c>
    </row>
    <row r="463" spans="4:11" x14ac:dyDescent="0.25">
      <c r="D463">
        <f>solve_for_c('True_Odds_Calculator_3-way'!A464,'True_Odds_Calculator_3-way'!B464,'True_Odds_Calculator_3-way'!C464,'Log_working_3-way'!B$1,'Log_working_3-way'!B$2)</f>
        <v>1.0312734215056336</v>
      </c>
      <c r="F463" s="6" t="e">
        <f>IF('Log_working_3-way'!D463="","",1/'True_Odds_Calculator_3-way'!N464+1/'True_Odds_Calculator_3-way'!O464+1/'True_Odds_Calculator_3-way'!#REF!-1)</f>
        <v>#REF!</v>
      </c>
      <c r="H463" s="6">
        <f>IF('Log_working_3-way'!$D463="","",'True_Odds_Calculator_3-way'!N464/'True_Odds_Calculator_3-way'!A464-1)</f>
        <v>13.994483975645228</v>
      </c>
      <c r="I463" s="6">
        <f>IF('Log_working_3-way'!$D463="","",'True_Odds_Calculator_3-way'!O464/'True_Odds_Calculator_3-way'!B464-1)</f>
        <v>9.0018003140241269</v>
      </c>
      <c r="J463" s="6" t="e">
        <f>IF('Log_working_3-way'!$D463="","",'True_Odds_Calculator_3-way'!#REF!/'True_Odds_Calculator_3-way'!C464-1)</f>
        <v>#REF!</v>
      </c>
      <c r="K463" s="6">
        <f>IF('Log_working_3-way'!$D463="","",1/'True_Odds_Calculator_3-way'!A464+1/'True_Odds_Calculator_3-way'!B464+1/'True_Odds_Calculator_3-way'!C464-1)</f>
        <v>3.3715533341321269E-2</v>
      </c>
    </row>
    <row r="464" spans="4:11" x14ac:dyDescent="0.25">
      <c r="D464">
        <f>solve_for_c('True_Odds_Calculator_3-way'!A465,'True_Odds_Calculator_3-way'!B465,'True_Odds_Calculator_3-way'!C465,'Log_working_3-way'!B$1,'Log_working_3-way'!B$2)</f>
        <v>1.0321167653073318</v>
      </c>
      <c r="F464" s="6" t="e">
        <f>IF('Log_working_3-way'!D464="","",1/'True_Odds_Calculator_3-way'!N465+1/'True_Odds_Calculator_3-way'!O465+1/'True_Odds_Calculator_3-way'!#REF!-1)</f>
        <v>#REF!</v>
      </c>
      <c r="H464" s="6">
        <f>IF('Log_working_3-way'!$D464="","",'True_Odds_Calculator_3-way'!N465/'True_Odds_Calculator_3-way'!A465-1)</f>
        <v>18.448005052128089</v>
      </c>
      <c r="I464" s="6">
        <f>IF('Log_working_3-way'!$D464="","",'True_Odds_Calculator_3-way'!O465/'True_Odds_Calculator_3-way'!B465-1)</f>
        <v>8.7468364145858164</v>
      </c>
      <c r="J464" s="6" t="e">
        <f>IF('Log_working_3-way'!$D464="","",'True_Odds_Calculator_3-way'!#REF!/'True_Odds_Calculator_3-way'!C465-1)</f>
        <v>#REF!</v>
      </c>
      <c r="K464" s="6">
        <f>IF('Log_working_3-way'!$D464="","",1/'True_Odds_Calculator_3-way'!A465+1/'True_Odds_Calculator_3-way'!B465+1/'True_Odds_Calculator_3-way'!C465-1)</f>
        <v>3.3987325479168273E-2</v>
      </c>
    </row>
    <row r="465" spans="4:11" x14ac:dyDescent="0.25">
      <c r="D465">
        <f>solve_for_c('True_Odds_Calculator_3-way'!A466,'True_Odds_Calculator_3-way'!B466,'True_Odds_Calculator_3-way'!C466,'Log_working_3-way'!B$1,'Log_working_3-way'!B$2)</f>
        <v>1.031679201399329</v>
      </c>
      <c r="F465" s="6" t="e">
        <f>IF('Log_working_3-way'!D465="","",1/'True_Odds_Calculator_3-way'!N466+1/'True_Odds_Calculator_3-way'!O466+1/'True_Odds_Calculator_3-way'!#REF!-1)</f>
        <v>#REF!</v>
      </c>
      <c r="H465" s="6">
        <f>IF('Log_working_3-way'!$D465="","",'True_Odds_Calculator_3-way'!N466/'True_Odds_Calculator_3-way'!A466-1)</f>
        <v>6.547335974224791</v>
      </c>
      <c r="I465" s="6">
        <f>IF('Log_working_3-way'!$D465="","",'True_Odds_Calculator_3-way'!O466/'True_Odds_Calculator_3-way'!B466-1)</f>
        <v>9.4667673108611723</v>
      </c>
      <c r="J465" s="6" t="e">
        <f>IF('Log_working_3-way'!$D465="","",'True_Odds_Calculator_3-way'!#REF!/'True_Odds_Calculator_3-way'!C466-1)</f>
        <v>#REF!</v>
      </c>
      <c r="K465" s="6">
        <f>IF('Log_working_3-way'!$D465="","",1/'True_Odds_Calculator_3-way'!A466+1/'True_Odds_Calculator_3-way'!B466+1/'True_Odds_Calculator_3-way'!C466-1)</f>
        <v>3.3808892253217149E-2</v>
      </c>
    </row>
    <row r="466" spans="4:11" x14ac:dyDescent="0.25">
      <c r="D466">
        <f>solve_for_c('True_Odds_Calculator_3-way'!A467,'True_Odds_Calculator_3-way'!B467,'True_Odds_Calculator_3-way'!C467,'Log_working_3-way'!B$1,'Log_working_3-way'!B$2)</f>
        <v>1.0363680349099058</v>
      </c>
      <c r="F466" s="6" t="e">
        <f>IF('Log_working_3-way'!D466="","",1/'True_Odds_Calculator_3-way'!N467+1/'True_Odds_Calculator_3-way'!O467+1/'True_Odds_Calculator_3-way'!#REF!-1)</f>
        <v>#REF!</v>
      </c>
      <c r="H466" s="6">
        <f>IF('Log_working_3-way'!$D466="","",'True_Odds_Calculator_3-way'!N467/'True_Odds_Calculator_3-way'!A467-1)</f>
        <v>26.89135973141175</v>
      </c>
      <c r="I466" s="6">
        <f>IF('Log_working_3-way'!$D466="","",'True_Odds_Calculator_3-way'!O467/'True_Odds_Calculator_3-way'!B467-1)</f>
        <v>7.0137654267365459</v>
      </c>
      <c r="J466" s="6" t="e">
        <f>IF('Log_working_3-way'!$D466="","",'True_Odds_Calculator_3-way'!#REF!/'True_Odds_Calculator_3-way'!C467-1)</f>
        <v>#REF!</v>
      </c>
      <c r="K466" s="6">
        <f>IF('Log_working_3-way'!$D466="","",1/'True_Odds_Calculator_3-way'!A467+1/'True_Odds_Calculator_3-way'!B467+1/'True_Odds_Calculator_3-way'!C467-1)</f>
        <v>3.6345162431969946E-2</v>
      </c>
    </row>
    <row r="467" spans="4:11" x14ac:dyDescent="0.25">
      <c r="D467">
        <f>solve_for_c('True_Odds_Calculator_3-way'!A468,'True_Odds_Calculator_3-way'!B468,'True_Odds_Calculator_3-way'!C468,'Log_working_3-way'!B$1,'Log_working_3-way'!B$2)</f>
        <v>1.0324351380674863</v>
      </c>
      <c r="F467" s="6" t="e">
        <f>IF('Log_working_3-way'!D467="","",1/'True_Odds_Calculator_3-way'!N468+1/'True_Odds_Calculator_3-way'!O468+1/'True_Odds_Calculator_3-way'!#REF!-1)</f>
        <v>#REF!</v>
      </c>
      <c r="H467" s="6">
        <f>IF('Log_working_3-way'!$D467="","",'True_Odds_Calculator_3-way'!N468/'True_Odds_Calculator_3-way'!A468-1)</f>
        <v>19.535384685773128</v>
      </c>
      <c r="I467" s="6">
        <f>IF('Log_working_3-way'!$D467="","",'True_Odds_Calculator_3-way'!O468/'True_Odds_Calculator_3-way'!B468-1)</f>
        <v>8.3845239222093237</v>
      </c>
      <c r="J467" s="6" t="e">
        <f>IF('Log_working_3-way'!$D467="","",'True_Odds_Calculator_3-way'!#REF!/'True_Odds_Calculator_3-way'!C468-1)</f>
        <v>#REF!</v>
      </c>
      <c r="K467" s="6">
        <f>IF('Log_working_3-way'!$D467="","",1/'True_Odds_Calculator_3-way'!A468+1/'True_Odds_Calculator_3-way'!B468+1/'True_Odds_Calculator_3-way'!C468-1)</f>
        <v>3.4136077550378285E-2</v>
      </c>
    </row>
    <row r="468" spans="4:11" x14ac:dyDescent="0.25">
      <c r="D468">
        <f>solve_for_c('True_Odds_Calculator_3-way'!A469,'True_Odds_Calculator_3-way'!B469,'True_Odds_Calculator_3-way'!C469,'Log_working_3-way'!B$1,'Log_working_3-way'!B$2)</f>
        <v>1.031218519582658</v>
      </c>
      <c r="F468" s="6" t="e">
        <f>IF('Log_working_3-way'!D468="","",1/'True_Odds_Calculator_3-way'!N469+1/'True_Odds_Calculator_3-way'!O469+1/'True_Odds_Calculator_3-way'!#REF!-1)</f>
        <v>#REF!</v>
      </c>
      <c r="H468" s="6">
        <f>IF('Log_working_3-way'!$D468="","",'True_Odds_Calculator_3-way'!N469/'True_Odds_Calculator_3-way'!A469-1)</f>
        <v>10.583075695399669</v>
      </c>
      <c r="I468" s="6">
        <f>IF('Log_working_3-way'!$D468="","",'True_Odds_Calculator_3-way'!O469/'True_Odds_Calculator_3-way'!B469-1)</f>
        <v>7.8836553274148393</v>
      </c>
      <c r="J468" s="6" t="e">
        <f>IF('Log_working_3-way'!$D468="","",'True_Odds_Calculator_3-way'!#REF!/'True_Odds_Calculator_3-way'!C469-1)</f>
        <v>#REF!</v>
      </c>
      <c r="K468" s="6">
        <f>IF('Log_working_3-way'!$D468="","",1/'True_Odds_Calculator_3-way'!A469+1/'True_Odds_Calculator_3-way'!B469+1/'True_Odds_Calculator_3-way'!C469-1)</f>
        <v>3.3666448891362277E-2</v>
      </c>
    </row>
    <row r="469" spans="4:11" x14ac:dyDescent="0.25">
      <c r="D469">
        <f>solve_for_c('True_Odds_Calculator_3-way'!A470,'True_Odds_Calculator_3-way'!B470,'True_Odds_Calculator_3-way'!C470,'Log_working_3-way'!B$1,'Log_working_3-way'!B$2)</f>
        <v>1.0386254663524785</v>
      </c>
      <c r="F469" s="6" t="e">
        <f>IF('Log_working_3-way'!D469="","",1/'True_Odds_Calculator_3-way'!N470+1/'True_Odds_Calculator_3-way'!O470+1/'True_Odds_Calculator_3-way'!#REF!-1)</f>
        <v>#REF!</v>
      </c>
      <c r="H469" s="6">
        <f>IF('Log_working_3-way'!$D469="","",'True_Odds_Calculator_3-way'!N470/'True_Odds_Calculator_3-way'!A470-1)</f>
        <v>2.4982505105908746</v>
      </c>
      <c r="I469" s="6">
        <f>IF('Log_working_3-way'!$D469="","",'True_Odds_Calculator_3-way'!O470/'True_Odds_Calculator_3-way'!B470-1)</f>
        <v>5.7840152043679316</v>
      </c>
      <c r="J469" s="6" t="e">
        <f>IF('Log_working_3-way'!$D469="","",'True_Odds_Calculator_3-way'!#REF!/'True_Odds_Calculator_3-way'!C470-1)</f>
        <v>#REF!</v>
      </c>
      <c r="K469" s="6">
        <f>IF('Log_working_3-way'!$D469="","",1/'True_Odds_Calculator_3-way'!A470+1/'True_Odds_Calculator_3-way'!B470+1/'True_Odds_Calculator_3-way'!C470-1)</f>
        <v>3.7123528703320252E-2</v>
      </c>
    </row>
    <row r="470" spans="4:11" x14ac:dyDescent="0.25">
      <c r="D470">
        <f>solve_for_c('True_Odds_Calculator_3-way'!A471,'True_Odds_Calculator_3-way'!B471,'True_Odds_Calculator_3-way'!C471,'Log_working_3-way'!B$1,'Log_working_3-way'!B$2)</f>
        <v>1.0297260662126257</v>
      </c>
      <c r="F470" s="6" t="e">
        <f>IF('Log_working_3-way'!D470="","",1/'True_Odds_Calculator_3-way'!N471+1/'True_Odds_Calculator_3-way'!O471+1/'True_Odds_Calculator_3-way'!#REF!-1)</f>
        <v>#REF!</v>
      </c>
      <c r="H470" s="6">
        <f>IF('Log_working_3-way'!$D470="","",'True_Odds_Calculator_3-way'!N471/'True_Odds_Calculator_3-way'!A471-1)</f>
        <v>9.2813034471687867</v>
      </c>
      <c r="I470" s="6">
        <f>IF('Log_working_3-way'!$D470="","",'True_Odds_Calculator_3-way'!O471/'True_Odds_Calculator_3-way'!B471-1)</f>
        <v>7.8980952120496859</v>
      </c>
      <c r="J470" s="6" t="e">
        <f>IF('Log_working_3-way'!$D470="","",'True_Odds_Calculator_3-way'!#REF!/'True_Odds_Calculator_3-way'!C471-1)</f>
        <v>#REF!</v>
      </c>
      <c r="K470" s="6">
        <f>IF('Log_working_3-way'!$D470="","",1/'True_Odds_Calculator_3-way'!A471+1/'True_Odds_Calculator_3-way'!B471+1/'True_Odds_Calculator_3-way'!C471-1)</f>
        <v>3.198900850471742E-2</v>
      </c>
    </row>
    <row r="471" spans="4:11" x14ac:dyDescent="0.25">
      <c r="D471">
        <f>solve_for_c('True_Odds_Calculator_3-way'!A472,'True_Odds_Calculator_3-way'!B472,'True_Odds_Calculator_3-way'!C472,'Log_working_3-way'!B$1,'Log_working_3-way'!B$2)</f>
        <v>1.0292751095163641</v>
      </c>
      <c r="F471" s="6" t="e">
        <f>IF('Log_working_3-way'!D471="","",1/'True_Odds_Calculator_3-way'!N472+1/'True_Odds_Calculator_3-way'!O472+1/'True_Odds_Calculator_3-way'!#REF!-1)</f>
        <v>#REF!</v>
      </c>
      <c r="H471" s="6">
        <f>IF('Log_working_3-way'!$D471="","",'True_Odds_Calculator_3-way'!N472/'True_Odds_Calculator_3-way'!A472-1)</f>
        <v>1.0891424530158771</v>
      </c>
      <c r="I471" s="6">
        <f>IF('Log_working_3-way'!$D471="","",'True_Odds_Calculator_3-way'!O472/'True_Odds_Calculator_3-way'!B472-1)</f>
        <v>4.5511302269007547</v>
      </c>
      <c r="J471" s="6" t="e">
        <f>IF('Log_working_3-way'!$D471="","",'True_Odds_Calculator_3-way'!#REF!/'True_Odds_Calculator_3-way'!C472-1)</f>
        <v>#REF!</v>
      </c>
      <c r="K471" s="6">
        <f>IF('Log_working_3-way'!$D471="","",1/'True_Odds_Calculator_3-way'!A472+1/'True_Odds_Calculator_3-way'!B472+1/'True_Odds_Calculator_3-way'!C472-1)</f>
        <v>2.6102009846335816E-2</v>
      </c>
    </row>
    <row r="472" spans="4:11" x14ac:dyDescent="0.25">
      <c r="D472">
        <f>solve_for_c('True_Odds_Calculator_3-way'!A473,'True_Odds_Calculator_3-way'!B473,'True_Odds_Calculator_3-way'!C473,'Log_working_3-way'!B$1,'Log_working_3-way'!B$2)</f>
        <v>1.0324021695180747</v>
      </c>
      <c r="F472" s="6" t="e">
        <f>IF('Log_working_3-way'!D472="","",1/'True_Odds_Calculator_3-way'!N473+1/'True_Odds_Calculator_3-way'!O473+1/'True_Odds_Calculator_3-way'!#REF!-1)</f>
        <v>#REF!</v>
      </c>
      <c r="H472" s="6">
        <f>IF('Log_working_3-way'!$D472="","",'True_Odds_Calculator_3-way'!N473/'True_Odds_Calculator_3-way'!A473-1)</f>
        <v>36.000210761453417</v>
      </c>
      <c r="I472" s="6">
        <f>IF('Log_working_3-way'!$D472="","",'True_Odds_Calculator_3-way'!O473/'True_Odds_Calculator_3-way'!B473-1)</f>
        <v>5.1301073913763773</v>
      </c>
      <c r="J472" s="6" t="e">
        <f>IF('Log_working_3-way'!$D472="","",'True_Odds_Calculator_3-way'!#REF!/'True_Odds_Calculator_3-way'!C473-1)</f>
        <v>#REF!</v>
      </c>
      <c r="K472" s="6">
        <f>IF('Log_working_3-way'!$D472="","",1/'True_Odds_Calculator_3-way'!A473+1/'True_Odds_Calculator_3-way'!B473+1/'True_Odds_Calculator_3-way'!C473-1)</f>
        <v>2.9830554604964199E-2</v>
      </c>
    </row>
    <row r="473" spans="4:11" x14ac:dyDescent="0.25">
      <c r="D473">
        <f>solve_for_c('True_Odds_Calculator_3-way'!A474,'True_Odds_Calculator_3-way'!B474,'True_Odds_Calculator_3-way'!C474,'Log_working_3-way'!B$1,'Log_working_3-way'!B$2)</f>
        <v>1.0257369176823521</v>
      </c>
      <c r="F473" s="6" t="e">
        <f>IF('Log_working_3-way'!D473="","",1/'True_Odds_Calculator_3-way'!N474+1/'True_Odds_Calculator_3-way'!O474+1/'True_Odds_Calculator_3-way'!#REF!-1)</f>
        <v>#REF!</v>
      </c>
      <c r="H473" s="6">
        <f>IF('Log_working_3-way'!$D473="","",'True_Odds_Calculator_3-way'!N474/'True_Odds_Calculator_3-way'!A474-1)</f>
        <v>10.333515222141639</v>
      </c>
      <c r="I473" s="6">
        <f>IF('Log_working_3-way'!$D473="","",'True_Odds_Calculator_3-way'!O474/'True_Odds_Calculator_3-way'!B474-1)</f>
        <v>7.5166043582650968</v>
      </c>
      <c r="J473" s="6" t="e">
        <f>IF('Log_working_3-way'!$D473="","",'True_Odds_Calculator_3-way'!#REF!/'True_Odds_Calculator_3-way'!C474-1)</f>
        <v>#REF!</v>
      </c>
      <c r="K473" s="6">
        <f>IF('Log_working_3-way'!$D473="","",1/'True_Odds_Calculator_3-way'!A474+1/'True_Odds_Calculator_3-way'!B474+1/'True_Odds_Calculator_3-way'!C474-1)</f>
        <v>2.7779916493325452E-2</v>
      </c>
    </row>
    <row r="474" spans="4:11" x14ac:dyDescent="0.25">
      <c r="D474">
        <f>solve_for_c('True_Odds_Calculator_3-way'!A475,'True_Odds_Calculator_3-way'!B475,'True_Odds_Calculator_3-way'!C475,'Log_working_3-way'!B$1,'Log_working_3-way'!B$2)</f>
        <v>1.0381848962754789</v>
      </c>
      <c r="F474" s="6" t="e">
        <f>IF('Log_working_3-way'!D474="","",1/'True_Odds_Calculator_3-way'!N475+1/'True_Odds_Calculator_3-way'!O475+1/'True_Odds_Calculator_3-way'!#REF!-1)</f>
        <v>#REF!</v>
      </c>
      <c r="H474" s="6">
        <f>IF('Log_working_3-way'!$D474="","",'True_Odds_Calculator_3-way'!N475/'True_Odds_Calculator_3-way'!A475-1)</f>
        <v>26.254247438829317</v>
      </c>
      <c r="I474" s="6">
        <f>IF('Log_working_3-way'!$D474="","",'True_Odds_Calculator_3-way'!O475/'True_Odds_Calculator_3-way'!B475-1)</f>
        <v>8.008539511993785</v>
      </c>
      <c r="J474" s="6" t="e">
        <f>IF('Log_working_3-way'!$D474="","",'True_Odds_Calculator_3-way'!#REF!/'True_Odds_Calculator_3-way'!C475-1)</f>
        <v>#REF!</v>
      </c>
      <c r="K474" s="6">
        <f>IF('Log_working_3-way'!$D474="","",1/'True_Odds_Calculator_3-way'!A475+1/'True_Odds_Calculator_3-way'!B475+1/'True_Odds_Calculator_3-way'!C475-1)</f>
        <v>3.8126092773744347E-2</v>
      </c>
    </row>
    <row r="475" spans="4:11" x14ac:dyDescent="0.25">
      <c r="D475">
        <f>solve_for_c('True_Odds_Calculator_3-way'!A476,'True_Odds_Calculator_3-way'!B476,'True_Odds_Calculator_3-way'!C476,'Log_working_3-way'!B$1,'Log_working_3-way'!B$2)</f>
        <v>1.047285675340927</v>
      </c>
      <c r="F475" s="6" t="e">
        <f>IF('Log_working_3-way'!D475="","",1/'True_Odds_Calculator_3-way'!N476+1/'True_Odds_Calculator_3-way'!O476+1/'True_Odds_Calculator_3-way'!#REF!-1)</f>
        <v>#REF!</v>
      </c>
      <c r="H475" s="6">
        <f>IF('Log_working_3-way'!$D475="","",'True_Odds_Calculator_3-way'!N476/'True_Odds_Calculator_3-way'!A476-1)</f>
        <v>44.763885020064301</v>
      </c>
      <c r="I475" s="6">
        <f>IF('Log_working_3-way'!$D475="","",'True_Odds_Calculator_3-way'!O476/'True_Odds_Calculator_3-way'!B476-1)</f>
        <v>3.3743467366799198</v>
      </c>
      <c r="J475" s="6" t="e">
        <f>IF('Log_working_3-way'!$D475="","",'True_Odds_Calculator_3-way'!#REF!/'True_Odds_Calculator_3-way'!C476-1)</f>
        <v>#REF!</v>
      </c>
      <c r="K475" s="6">
        <f>IF('Log_working_3-way'!$D475="","",1/'True_Odds_Calculator_3-way'!A476+1/'True_Odds_Calculator_3-way'!B476+1/'True_Odds_Calculator_3-way'!C476-1)</f>
        <v>3.9300436640312242E-2</v>
      </c>
    </row>
    <row r="476" spans="4:11" x14ac:dyDescent="0.25">
      <c r="D476">
        <f>solve_for_c('True_Odds_Calculator_3-way'!A477,'True_Odds_Calculator_3-way'!B477,'True_Odds_Calculator_3-way'!C477,'Log_working_3-way'!B$1,'Log_working_3-way'!B$2)</f>
        <v>1.0453463754752721</v>
      </c>
      <c r="F476" s="6" t="e">
        <f>IF('Log_working_3-way'!D476="","",1/'True_Odds_Calculator_3-way'!N477+1/'True_Odds_Calculator_3-way'!O477+1/'True_Odds_Calculator_3-way'!#REF!-1)</f>
        <v>#REF!</v>
      </c>
      <c r="H476" s="6">
        <f>IF('Log_working_3-way'!$D476="","",'True_Odds_Calculator_3-way'!N477/'True_Odds_Calculator_3-way'!A477-1)</f>
        <v>0.55757066704508595</v>
      </c>
      <c r="I476" s="6">
        <f>IF('Log_working_3-way'!$D476="","",'True_Odds_Calculator_3-way'!O477/'True_Odds_Calculator_3-way'!B477-1)</f>
        <v>5.4249673017632887</v>
      </c>
      <c r="J476" s="6" t="e">
        <f>IF('Log_working_3-way'!$D476="","",'True_Odds_Calculator_3-way'!#REF!/'True_Odds_Calculator_3-way'!C477-1)</f>
        <v>#REF!</v>
      </c>
      <c r="K476" s="6">
        <f>IF('Log_working_3-way'!$D476="","",1/'True_Odds_Calculator_3-way'!A477+1/'True_Odds_Calculator_3-way'!B477+1/'True_Odds_Calculator_3-way'!C477-1)</f>
        <v>3.9219167162693136E-2</v>
      </c>
    </row>
    <row r="477" spans="4:11" x14ac:dyDescent="0.25">
      <c r="D477">
        <f>solve_for_c('True_Odds_Calculator_3-way'!A478,'True_Odds_Calculator_3-way'!B478,'True_Odds_Calculator_3-way'!C478,'Log_working_3-way'!B$1,'Log_working_3-way'!B$2)</f>
        <v>1.0311213429781505</v>
      </c>
      <c r="F477" s="6" t="e">
        <f>IF('Log_working_3-way'!D477="","",1/'True_Odds_Calculator_3-way'!N478+1/'True_Odds_Calculator_3-way'!O478+1/'True_Odds_Calculator_3-way'!#REF!-1)</f>
        <v>#REF!</v>
      </c>
      <c r="H477" s="6">
        <f>IF('Log_working_3-way'!$D477="","",'True_Odds_Calculator_3-way'!N478/'True_Odds_Calculator_3-way'!A478-1)</f>
        <v>15.38903790722258</v>
      </c>
      <c r="I477" s="6">
        <f>IF('Log_working_3-way'!$D477="","",'True_Odds_Calculator_3-way'!O478/'True_Odds_Calculator_3-way'!B478-1)</f>
        <v>10.350116102734873</v>
      </c>
      <c r="J477" s="6" t="e">
        <f>IF('Log_working_3-way'!$D477="","",'True_Odds_Calculator_3-way'!#REF!/'True_Odds_Calculator_3-way'!C478-1)</f>
        <v>#REF!</v>
      </c>
      <c r="K477" s="6">
        <f>IF('Log_working_3-way'!$D477="","",1/'True_Odds_Calculator_3-way'!A478+1/'True_Odds_Calculator_3-way'!B478+1/'True_Odds_Calculator_3-way'!C478-1)</f>
        <v>3.3317996108060965E-2</v>
      </c>
    </row>
    <row r="478" spans="4:11" x14ac:dyDescent="0.25">
      <c r="D478">
        <f>solve_for_c('True_Odds_Calculator_3-way'!A479,'True_Odds_Calculator_3-way'!B479,'True_Odds_Calculator_3-way'!C479,'Log_working_3-way'!B$1,'Log_working_3-way'!B$2)</f>
        <v>1.0384160205504114</v>
      </c>
      <c r="F478" s="6" t="e">
        <f>IF('Log_working_3-way'!D478="","",1/'True_Odds_Calculator_3-way'!N479+1/'True_Odds_Calculator_3-way'!O479+1/'True_Odds_Calculator_3-way'!#REF!-1)</f>
        <v>#REF!</v>
      </c>
      <c r="H478" s="6">
        <f>IF('Log_working_3-way'!$D478="","",'True_Odds_Calculator_3-way'!N479/'True_Odds_Calculator_3-way'!A479-1)</f>
        <v>32.377245014735855</v>
      </c>
      <c r="I478" s="6">
        <f>IF('Log_working_3-way'!$D478="","",'True_Odds_Calculator_3-way'!O479/'True_Odds_Calculator_3-way'!B479-1)</f>
        <v>5.4740152817919014</v>
      </c>
      <c r="J478" s="6" t="e">
        <f>IF('Log_working_3-way'!$D478="","",'True_Odds_Calculator_3-way'!#REF!/'True_Odds_Calculator_3-way'!C479-1)</f>
        <v>#REF!</v>
      </c>
      <c r="K478" s="6">
        <f>IF('Log_working_3-way'!$D478="","",1/'True_Odds_Calculator_3-way'!A479+1/'True_Odds_Calculator_3-way'!B479+1/'True_Odds_Calculator_3-way'!C479-1)</f>
        <v>3.6696591024539815E-2</v>
      </c>
    </row>
    <row r="479" spans="4:11" x14ac:dyDescent="0.25">
      <c r="D479">
        <f>solve_for_c('True_Odds_Calculator_3-way'!A480,'True_Odds_Calculator_3-way'!B480,'True_Odds_Calculator_3-way'!C480,'Log_working_3-way'!B$1,'Log_working_3-way'!B$2)</f>
        <v>1.0431276935232101</v>
      </c>
      <c r="F479" s="6" t="e">
        <f>IF('Log_working_3-way'!D479="","",1/'True_Odds_Calculator_3-way'!N480+1/'True_Odds_Calculator_3-way'!O480+1/'True_Odds_Calculator_3-way'!#REF!-1)</f>
        <v>#REF!</v>
      </c>
      <c r="H479" s="6">
        <f>IF('Log_working_3-way'!$D479="","",'True_Odds_Calculator_3-way'!N480/'True_Odds_Calculator_3-way'!A480-1)</f>
        <v>1.6394503730653343</v>
      </c>
      <c r="I479" s="6">
        <f>IF('Log_working_3-way'!$D479="","",'True_Odds_Calculator_3-way'!O480/'True_Odds_Calculator_3-way'!B480-1)</f>
        <v>3.9964130909459961</v>
      </c>
      <c r="J479" s="6" t="e">
        <f>IF('Log_working_3-way'!$D479="","",'True_Odds_Calculator_3-way'!#REF!/'True_Odds_Calculator_3-way'!C480-1)</f>
        <v>#REF!</v>
      </c>
      <c r="K479" s="6">
        <f>IF('Log_working_3-way'!$D479="","",1/'True_Odds_Calculator_3-way'!A480+1/'True_Odds_Calculator_3-way'!B480+1/'True_Odds_Calculator_3-way'!C480-1)</f>
        <v>3.8514637031687782E-2</v>
      </c>
    </row>
    <row r="480" spans="4:11" x14ac:dyDescent="0.25">
      <c r="D480">
        <f>solve_for_c('True_Odds_Calculator_3-way'!A481,'True_Odds_Calculator_3-way'!B481,'True_Odds_Calculator_3-way'!C481,'Log_working_3-way'!B$1,'Log_working_3-way'!B$2)</f>
        <v>1.0200519091628633</v>
      </c>
      <c r="F480" s="6" t="e">
        <f>IF('Log_working_3-way'!D480="","",1/'True_Odds_Calculator_3-way'!N481+1/'True_Odds_Calculator_3-way'!O481+1/'True_Odds_Calculator_3-way'!#REF!-1)</f>
        <v>#REF!</v>
      </c>
      <c r="H480" s="6">
        <f>IF('Log_working_3-way'!$D480="","",'True_Odds_Calculator_3-way'!N481/'True_Odds_Calculator_3-way'!A481-1)</f>
        <v>12.728391112532822</v>
      </c>
      <c r="I480" s="6">
        <f>IF('Log_working_3-way'!$D480="","",'True_Odds_Calculator_3-way'!O481/'True_Odds_Calculator_3-way'!B481-1)</f>
        <v>9.2500316714461768</v>
      </c>
      <c r="J480" s="6" t="e">
        <f>IF('Log_working_3-way'!$D480="","",'True_Odds_Calculator_3-way'!#REF!/'True_Odds_Calculator_3-way'!C481-1)</f>
        <v>#REF!</v>
      </c>
      <c r="K480" s="6">
        <f>IF('Log_working_3-way'!$D480="","",1/'True_Odds_Calculator_3-way'!A481+1/'True_Odds_Calculator_3-way'!B481+1/'True_Odds_Calculator_3-way'!C481-1)</f>
        <v>2.1781026144503945E-2</v>
      </c>
    </row>
    <row r="481" spans="4:11" x14ac:dyDescent="0.25">
      <c r="D481">
        <f>solve_for_c('True_Odds_Calculator_3-way'!A482,'True_Odds_Calculator_3-way'!B482,'True_Odds_Calculator_3-way'!C482,'Log_working_3-way'!B$1,'Log_working_3-way'!B$2)</f>
        <v>1.0290084258294141</v>
      </c>
      <c r="F481" s="6" t="e">
        <f>IF('Log_working_3-way'!D481="","",1/'True_Odds_Calculator_3-way'!N482+1/'True_Odds_Calculator_3-way'!O482+1/'True_Odds_Calculator_3-way'!#REF!-1)</f>
        <v>#REF!</v>
      </c>
      <c r="H481" s="6">
        <f>IF('Log_working_3-way'!$D481="","",'True_Odds_Calculator_3-way'!N482/'True_Odds_Calculator_3-way'!A482-1)</f>
        <v>3.0459710492616416</v>
      </c>
      <c r="I481" s="6">
        <f>IF('Log_working_3-way'!$D481="","",'True_Odds_Calculator_3-way'!O482/'True_Odds_Calculator_3-way'!B482-1)</f>
        <v>8.4866957903097671</v>
      </c>
      <c r="J481" s="6" t="e">
        <f>IF('Log_working_3-way'!$D481="","",'True_Odds_Calculator_3-way'!#REF!/'True_Odds_Calculator_3-way'!C482-1)</f>
        <v>#REF!</v>
      </c>
      <c r="K481" s="6">
        <f>IF('Log_working_3-way'!$D481="","",1/'True_Odds_Calculator_3-way'!A482+1/'True_Odds_Calculator_3-way'!B482+1/'True_Odds_Calculator_3-way'!C482-1)</f>
        <v>2.9402145473574226E-2</v>
      </c>
    </row>
    <row r="482" spans="4:11" x14ac:dyDescent="0.25">
      <c r="D482">
        <f>solve_for_c('True_Odds_Calculator_3-way'!A483,'True_Odds_Calculator_3-way'!B483,'True_Odds_Calculator_3-way'!C483,'Log_working_3-way'!B$1,'Log_working_3-way'!B$2)</f>
        <v>1.0385928055728146</v>
      </c>
      <c r="F482" s="6" t="e">
        <f>IF('Log_working_3-way'!D482="","",1/'True_Odds_Calculator_3-way'!N483+1/'True_Odds_Calculator_3-way'!O483+1/'True_Odds_Calculator_3-way'!#REF!-1)</f>
        <v>#REF!</v>
      </c>
      <c r="H482" s="6">
        <f>IF('Log_working_3-way'!$D482="","",'True_Odds_Calculator_3-way'!N483/'True_Odds_Calculator_3-way'!A483-1)</f>
        <v>20.800010382258357</v>
      </c>
      <c r="I482" s="6">
        <f>IF('Log_working_3-way'!$D482="","",'True_Odds_Calculator_3-way'!O483/'True_Odds_Calculator_3-way'!B483-1)</f>
        <v>8.6276684211023245</v>
      </c>
      <c r="J482" s="6" t="e">
        <f>IF('Log_working_3-way'!$D482="","",'True_Odds_Calculator_3-way'!#REF!/'True_Odds_Calculator_3-way'!C483-1)</f>
        <v>#REF!</v>
      </c>
      <c r="K482" s="6">
        <f>IF('Log_working_3-way'!$D482="","",1/'True_Odds_Calculator_3-way'!A483+1/'True_Odds_Calculator_3-way'!B483+1/'True_Odds_Calculator_3-way'!C483-1)</f>
        <v>4.0170924868255353E-2</v>
      </c>
    </row>
    <row r="483" spans="4:11" x14ac:dyDescent="0.25">
      <c r="D483">
        <f>solve_for_c('True_Odds_Calculator_3-way'!A484,'True_Odds_Calculator_3-way'!B484,'True_Odds_Calculator_3-way'!C484,'Log_working_3-way'!B$1,'Log_working_3-way'!B$2)</f>
        <v>1.0365896431997417</v>
      </c>
      <c r="F483" s="6" t="e">
        <f>IF('Log_working_3-way'!D483="","",1/'True_Odds_Calculator_3-way'!N484+1/'True_Odds_Calculator_3-way'!O484+1/'True_Odds_Calculator_3-way'!#REF!-1)</f>
        <v>#REF!</v>
      </c>
      <c r="H483" s="6">
        <f>IF('Log_working_3-way'!$D483="","",'True_Odds_Calculator_3-way'!N484/'True_Odds_Calculator_3-way'!A484-1)</f>
        <v>9.7695005506587034</v>
      </c>
      <c r="I483" s="6">
        <f>IF('Log_working_3-way'!$D483="","",'True_Odds_Calculator_3-way'!O484/'True_Odds_Calculator_3-way'!B484-1)</f>
        <v>5.4955582305915929</v>
      </c>
      <c r="J483" s="6" t="e">
        <f>IF('Log_working_3-way'!$D483="","",'True_Odds_Calculator_3-way'!#REF!/'True_Odds_Calculator_3-way'!C484-1)</f>
        <v>#REF!</v>
      </c>
      <c r="K483" s="6">
        <f>IF('Log_working_3-way'!$D483="","",1/'True_Odds_Calculator_3-way'!A484+1/'True_Odds_Calculator_3-way'!B484+1/'True_Odds_Calculator_3-way'!C484-1)</f>
        <v>3.8632864719821303E-2</v>
      </c>
    </row>
    <row r="484" spans="4:11" x14ac:dyDescent="0.25">
      <c r="D484">
        <f>solve_for_c('True_Odds_Calculator_3-way'!A485,'True_Odds_Calculator_3-way'!B485,'True_Odds_Calculator_3-way'!C485,'Log_working_3-way'!B$1,'Log_working_3-way'!B$2)</f>
        <v>1.0878872205981562</v>
      </c>
      <c r="F484" s="6" t="e">
        <f>IF('Log_working_3-way'!D484="","",1/'True_Odds_Calculator_3-way'!N485+1/'True_Odds_Calculator_3-way'!O485+1/'True_Odds_Calculator_3-way'!#REF!-1)</f>
        <v>#REF!</v>
      </c>
      <c r="H484" s="6">
        <f>IF('Log_working_3-way'!$D484="","",'True_Odds_Calculator_3-way'!N485/'True_Odds_Calculator_3-way'!A485-1)</f>
        <v>-0.57913846500000532</v>
      </c>
      <c r="I484" s="6">
        <f>IF('Log_working_3-way'!$D484="","",'True_Odds_Calculator_3-way'!O485/'True_Odds_Calculator_3-way'!B485-1)</f>
        <v>1.1592292194861096</v>
      </c>
      <c r="J484" s="6" t="e">
        <f>IF('Log_working_3-way'!$D484="","",'True_Odds_Calculator_3-way'!#REF!/'True_Odds_Calculator_3-way'!C485-1)</f>
        <v>#REF!</v>
      </c>
      <c r="K484" s="6">
        <f>IF('Log_working_3-way'!$D484="","",1/'True_Odds_Calculator_3-way'!A485+1/'True_Odds_Calculator_3-way'!B485+1/'True_Odds_Calculator_3-way'!C485-1)</f>
        <v>5.0425104674015175E-2</v>
      </c>
    </row>
    <row r="485" spans="4:11" x14ac:dyDescent="0.25">
      <c r="D485">
        <f>solve_for_c('True_Odds_Calculator_3-way'!A486,'True_Odds_Calculator_3-way'!B486,'True_Odds_Calculator_3-way'!C486,'Log_working_3-way'!B$1,'Log_working_3-way'!B$2)</f>
        <v>1.0454687575746795</v>
      </c>
      <c r="F485" s="6" t="e">
        <f>IF('Log_working_3-way'!D485="","",1/'True_Odds_Calculator_3-way'!N486+1/'True_Odds_Calculator_3-way'!O486+1/'True_Odds_Calculator_3-way'!#REF!-1)</f>
        <v>#REF!</v>
      </c>
      <c r="H485" s="6">
        <f>IF('Log_working_3-way'!$D485="","",'True_Odds_Calculator_3-way'!N486/'True_Odds_Calculator_3-way'!A486-1)</f>
        <v>32.555607741688156</v>
      </c>
      <c r="I485" s="6">
        <f>IF('Log_working_3-way'!$D485="","",'True_Odds_Calculator_3-way'!O486/'True_Odds_Calculator_3-way'!B486-1)</f>
        <v>4.7572911422911579</v>
      </c>
      <c r="J485" s="6" t="e">
        <f>IF('Log_working_3-way'!$D485="","",'True_Odds_Calculator_3-way'!#REF!/'True_Odds_Calculator_3-way'!C486-1)</f>
        <v>#REF!</v>
      </c>
      <c r="K485" s="6">
        <f>IF('Log_working_3-way'!$D485="","",1/'True_Odds_Calculator_3-way'!A486+1/'True_Odds_Calculator_3-way'!B486+1/'True_Odds_Calculator_3-way'!C486-1)</f>
        <v>4.3425585794981236E-2</v>
      </c>
    </row>
    <row r="486" spans="4:11" x14ac:dyDescent="0.25">
      <c r="D486">
        <f>solve_for_c('True_Odds_Calculator_3-way'!A487,'True_Odds_Calculator_3-way'!B487,'True_Odds_Calculator_3-way'!C487,'Log_working_3-way'!B$1,'Log_working_3-way'!B$2)</f>
        <v>1.0230834804525386</v>
      </c>
      <c r="F486" s="6" t="e">
        <f>IF('Log_working_3-way'!D486="","",1/'True_Odds_Calculator_3-way'!N487+1/'True_Odds_Calculator_3-way'!O487+1/'True_Odds_Calculator_3-way'!#REF!-1)</f>
        <v>#REF!</v>
      </c>
      <c r="H486" s="6">
        <f>IF('Log_working_3-way'!$D486="","",'True_Odds_Calculator_3-way'!N487/'True_Odds_Calculator_3-way'!A487-1)</f>
        <v>2.9731851387962802</v>
      </c>
      <c r="I486" s="6">
        <f>IF('Log_working_3-way'!$D486="","",'True_Odds_Calculator_3-way'!O487/'True_Odds_Calculator_3-way'!B487-1)</f>
        <v>6.7126239987541476</v>
      </c>
      <c r="J486" s="6" t="e">
        <f>IF('Log_working_3-way'!$D486="","",'True_Odds_Calculator_3-way'!#REF!/'True_Odds_Calculator_3-way'!C487-1)</f>
        <v>#REF!</v>
      </c>
      <c r="K486" s="6">
        <f>IF('Log_working_3-way'!$D486="","",1/'True_Odds_Calculator_3-way'!A487+1/'True_Odds_Calculator_3-way'!B487+1/'True_Odds_Calculator_3-way'!C487-1)</f>
        <v>2.3052320170841245E-2</v>
      </c>
    </row>
    <row r="487" spans="4:11" x14ac:dyDescent="0.25">
      <c r="D487">
        <f>solve_for_c('True_Odds_Calculator_3-way'!A488,'True_Odds_Calculator_3-way'!B488,'True_Odds_Calculator_3-way'!C488,'Log_working_3-way'!B$1,'Log_working_3-way'!B$2)</f>
        <v>1.0251208447599547</v>
      </c>
      <c r="F487" s="6" t="e">
        <f>IF('Log_working_3-way'!D487="","",1/'True_Odds_Calculator_3-way'!N488+1/'True_Odds_Calculator_3-way'!O488+1/'True_Odds_Calculator_3-way'!#REF!-1)</f>
        <v>#REF!</v>
      </c>
      <c r="H487" s="6">
        <f>IF('Log_working_3-way'!$D487="","",'True_Odds_Calculator_3-way'!N488/'True_Odds_Calculator_3-way'!A488-1)</f>
        <v>2.2653498607956783</v>
      </c>
      <c r="I487" s="6">
        <f>IF('Log_working_3-way'!$D487="","",'True_Odds_Calculator_3-way'!O488/'True_Odds_Calculator_3-way'!B488-1)</f>
        <v>4.211090071944561</v>
      </c>
      <c r="J487" s="6" t="e">
        <f>IF('Log_working_3-way'!$D487="","",'True_Odds_Calculator_3-way'!#REF!/'True_Odds_Calculator_3-way'!C488-1)</f>
        <v>#REF!</v>
      </c>
      <c r="K487" s="6">
        <f>IF('Log_working_3-way'!$D487="","",1/'True_Odds_Calculator_3-way'!A488+1/'True_Odds_Calculator_3-way'!B488+1/'True_Odds_Calculator_3-way'!C488-1)</f>
        <v>2.351833626801092E-2</v>
      </c>
    </row>
    <row r="488" spans="4:11" x14ac:dyDescent="0.25">
      <c r="D488">
        <f>solve_for_c('True_Odds_Calculator_3-way'!A489,'True_Odds_Calculator_3-way'!B489,'True_Odds_Calculator_3-way'!C489,'Log_working_3-way'!B$1,'Log_working_3-way'!B$2)</f>
        <v>1.0217383168567047</v>
      </c>
      <c r="F488" s="6" t="e">
        <f>IF('Log_working_3-way'!D488="","",1/'True_Odds_Calculator_3-way'!N489+1/'True_Odds_Calculator_3-way'!O489+1/'True_Odds_Calculator_3-way'!#REF!-1)</f>
        <v>#REF!</v>
      </c>
      <c r="H488" s="6">
        <f>IF('Log_working_3-way'!$D488="","",'True_Odds_Calculator_3-way'!N489/'True_Odds_Calculator_3-way'!A489-1)</f>
        <v>23.206318907310596</v>
      </c>
      <c r="I488" s="6">
        <f>IF('Log_working_3-way'!$D488="","",'True_Odds_Calculator_3-way'!O489/'True_Odds_Calculator_3-way'!B489-1)</f>
        <v>5.5636627169471335</v>
      </c>
      <c r="J488" s="6" t="e">
        <f>IF('Log_working_3-way'!$D488="","",'True_Odds_Calculator_3-way'!#REF!/'True_Odds_Calculator_3-way'!C489-1)</f>
        <v>#REF!</v>
      </c>
      <c r="K488" s="6">
        <f>IF('Log_working_3-way'!$D488="","",1/'True_Odds_Calculator_3-way'!A489+1/'True_Odds_Calculator_3-way'!B489+1/'True_Odds_Calculator_3-way'!C489-1)</f>
        <v>2.2537242132409485E-2</v>
      </c>
    </row>
    <row r="489" spans="4:11" x14ac:dyDescent="0.25">
      <c r="D489">
        <f>solve_for_c('True_Odds_Calculator_3-way'!A490,'True_Odds_Calculator_3-way'!B490,'True_Odds_Calculator_3-way'!C490,'Log_working_3-way'!B$1,'Log_working_3-way'!B$2)</f>
        <v>1.0208091574578564</v>
      </c>
      <c r="F489" s="6" t="e">
        <f>IF('Log_working_3-way'!D489="","",1/'True_Odds_Calculator_3-way'!N490+1/'True_Odds_Calculator_3-way'!O490+1/'True_Odds_Calculator_3-way'!#REF!-1)</f>
        <v>#REF!</v>
      </c>
      <c r="H489" s="6">
        <f>IF('Log_working_3-way'!$D489="","",'True_Odds_Calculator_3-way'!N490/'True_Odds_Calculator_3-way'!A490-1)</f>
        <v>7.6648583484026513</v>
      </c>
      <c r="I489" s="6">
        <f>IF('Log_working_3-way'!$D489="","",'True_Odds_Calculator_3-way'!O490/'True_Odds_Calculator_3-way'!B490-1)</f>
        <v>7.2186754723903874</v>
      </c>
      <c r="J489" s="6" t="e">
        <f>IF('Log_working_3-way'!$D489="","",'True_Odds_Calculator_3-way'!#REF!/'True_Odds_Calculator_3-way'!C490-1)</f>
        <v>#REF!</v>
      </c>
      <c r="K489" s="6">
        <f>IF('Log_working_3-way'!$D489="","",1/'True_Odds_Calculator_3-way'!A490+1/'True_Odds_Calculator_3-way'!B490+1/'True_Odds_Calculator_3-way'!C490-1)</f>
        <v>2.2256728778467849E-2</v>
      </c>
    </row>
    <row r="490" spans="4:11" x14ac:dyDescent="0.25">
      <c r="D490">
        <f>solve_for_c('True_Odds_Calculator_3-way'!A491,'True_Odds_Calculator_3-way'!B491,'True_Odds_Calculator_3-way'!C491,'Log_working_3-way'!B$1,'Log_working_3-way'!B$2)</f>
        <v>1.0382406172532743</v>
      </c>
      <c r="F490" s="6" t="e">
        <f>IF('Log_working_3-way'!D490="","",1/'True_Odds_Calculator_3-way'!N491+1/'True_Odds_Calculator_3-way'!O491+1/'True_Odds_Calculator_3-way'!#REF!-1)</f>
        <v>#REF!</v>
      </c>
      <c r="H490" s="6">
        <f>IF('Log_working_3-way'!$D490="","",'True_Odds_Calculator_3-way'!N491/'True_Odds_Calculator_3-way'!A491-1)</f>
        <v>-4.4691966745307399E-2</v>
      </c>
      <c r="I490" s="6">
        <f>IF('Log_working_3-way'!$D490="","",'True_Odds_Calculator_3-way'!O491/'True_Odds_Calculator_3-way'!B491-1)</f>
        <v>2.2505070295478102</v>
      </c>
      <c r="J490" s="6" t="e">
        <f>IF('Log_working_3-way'!$D490="","",'True_Odds_Calculator_3-way'!#REF!/'True_Odds_Calculator_3-way'!C491-1)</f>
        <v>#REF!</v>
      </c>
      <c r="K490" s="6">
        <f>IF('Log_working_3-way'!$D490="","",1/'True_Odds_Calculator_3-way'!A491+1/'True_Odds_Calculator_3-way'!B491+1/'True_Odds_Calculator_3-way'!C491-1)</f>
        <v>2.8192040956610764E-2</v>
      </c>
    </row>
    <row r="491" spans="4:11" x14ac:dyDescent="0.25">
      <c r="D491">
        <f>solve_for_c('True_Odds_Calculator_3-way'!A492,'True_Odds_Calculator_3-way'!B492,'True_Odds_Calculator_3-way'!C492,'Log_working_3-way'!B$1,'Log_working_3-way'!B$2)</f>
        <v>1.0304794670099788</v>
      </c>
      <c r="F491" s="6" t="e">
        <f>IF('Log_working_3-way'!D491="","",1/'True_Odds_Calculator_3-way'!N492+1/'True_Odds_Calculator_3-way'!O492+1/'True_Odds_Calculator_3-way'!#REF!-1)</f>
        <v>#REF!</v>
      </c>
      <c r="H491" s="6">
        <f>IF('Log_working_3-way'!$D491="","",'True_Odds_Calculator_3-way'!N492/'True_Odds_Calculator_3-way'!A492-1)</f>
        <v>43.502718015465895</v>
      </c>
      <c r="I491" s="6">
        <f>IF('Log_working_3-way'!$D491="","",'True_Odds_Calculator_3-way'!O492/'True_Odds_Calculator_3-way'!B492-1)</f>
        <v>3.5082092052758229</v>
      </c>
      <c r="J491" s="6" t="e">
        <f>IF('Log_working_3-way'!$D491="","",'True_Odds_Calculator_3-way'!#REF!/'True_Odds_Calculator_3-way'!C492-1)</f>
        <v>#REF!</v>
      </c>
      <c r="K491" s="6">
        <f>IF('Log_working_3-way'!$D491="","",1/'True_Odds_Calculator_3-way'!A492+1/'True_Odds_Calculator_3-way'!B492+1/'True_Odds_Calculator_3-way'!C492-1)</f>
        <v>2.5864574251670991E-2</v>
      </c>
    </row>
    <row r="492" spans="4:11" x14ac:dyDescent="0.25">
      <c r="D492">
        <f>solve_for_c('True_Odds_Calculator_3-way'!A493,'True_Odds_Calculator_3-way'!B493,'True_Odds_Calculator_3-way'!C493,'Log_working_3-way'!B$1,'Log_working_3-way'!B$2)</f>
        <v>1.0306947973964788</v>
      </c>
      <c r="F492" s="6" t="e">
        <f>IF('Log_working_3-way'!D492="","",1/'True_Odds_Calculator_3-way'!N493+1/'True_Odds_Calculator_3-way'!O493+1/'True_Odds_Calculator_3-way'!#REF!-1)</f>
        <v>#REF!</v>
      </c>
      <c r="H492" s="6">
        <f>IF('Log_working_3-way'!$D492="","",'True_Odds_Calculator_3-way'!N493/'True_Odds_Calculator_3-way'!A493-1)</f>
        <v>3.9412775977663053</v>
      </c>
      <c r="I492" s="6">
        <f>IF('Log_working_3-way'!$D492="","",'True_Odds_Calculator_3-way'!O493/'True_Odds_Calculator_3-way'!B493-1)</f>
        <v>7.0073390415183603</v>
      </c>
      <c r="J492" s="6" t="e">
        <f>IF('Log_working_3-way'!$D492="","",'True_Odds_Calculator_3-way'!#REF!/'True_Odds_Calculator_3-way'!C493-1)</f>
        <v>#REF!</v>
      </c>
      <c r="K492" s="6">
        <f>IF('Log_working_3-way'!$D492="","",1/'True_Odds_Calculator_3-way'!A493+1/'True_Odds_Calculator_3-way'!B493+1/'True_Odds_Calculator_3-way'!C493-1)</f>
        <v>3.122467117649963E-2</v>
      </c>
    </row>
    <row r="493" spans="4:11" x14ac:dyDescent="0.25">
      <c r="D493">
        <f>solve_for_c('True_Odds_Calculator_3-way'!A494,'True_Odds_Calculator_3-way'!B494,'True_Odds_Calculator_3-way'!C494,'Log_working_3-way'!B$1,'Log_working_3-way'!B$2)</f>
        <v>1.0260095354877321</v>
      </c>
      <c r="F493" s="6" t="e">
        <f>IF('Log_working_3-way'!D493="","",1/'True_Odds_Calculator_3-way'!N494+1/'True_Odds_Calculator_3-way'!O494+1/'True_Odds_Calculator_3-way'!#REF!-1)</f>
        <v>#REF!</v>
      </c>
      <c r="H493" s="6">
        <f>IF('Log_working_3-way'!$D493="","",'True_Odds_Calculator_3-way'!N494/'True_Odds_Calculator_3-way'!A494-1)</f>
        <v>15.474570719795125</v>
      </c>
      <c r="I493" s="6">
        <f>IF('Log_working_3-way'!$D493="","",'True_Odds_Calculator_3-way'!O494/'True_Odds_Calculator_3-way'!B494-1)</f>
        <v>7.2207183480359536</v>
      </c>
      <c r="J493" s="6" t="e">
        <f>IF('Log_working_3-way'!$D493="","",'True_Odds_Calculator_3-way'!#REF!/'True_Odds_Calculator_3-way'!C494-1)</f>
        <v>#REF!</v>
      </c>
      <c r="K493" s="6">
        <f>IF('Log_working_3-way'!$D493="","",1/'True_Odds_Calculator_3-way'!A494+1/'True_Odds_Calculator_3-way'!B494+1/'True_Odds_Calculator_3-way'!C494-1)</f>
        <v>2.7953207186262041E-2</v>
      </c>
    </row>
    <row r="494" spans="4:11" x14ac:dyDescent="0.25">
      <c r="D494">
        <f>solve_for_c('True_Odds_Calculator_3-way'!A495,'True_Odds_Calculator_3-way'!B495,'True_Odds_Calculator_3-way'!C495,'Log_working_3-way'!B$1,'Log_working_3-way'!B$2)</f>
        <v>1.0275026552094149</v>
      </c>
      <c r="F494" s="6" t="e">
        <f>IF('Log_working_3-way'!D494="","",1/'True_Odds_Calculator_3-way'!N495+1/'True_Odds_Calculator_3-way'!O495+1/'True_Odds_Calculator_3-way'!#REF!-1)</f>
        <v>#REF!</v>
      </c>
      <c r="H494" s="6">
        <f>IF('Log_working_3-way'!$D494="","",'True_Odds_Calculator_3-way'!N495/'True_Odds_Calculator_3-way'!A495-1)</f>
        <v>5.5250194003000415</v>
      </c>
      <c r="I494" s="6">
        <f>IF('Log_working_3-way'!$D494="","",'True_Odds_Calculator_3-way'!O495/'True_Odds_Calculator_3-way'!B495-1)</f>
        <v>6.5856074292867328</v>
      </c>
      <c r="J494" s="6" t="e">
        <f>IF('Log_working_3-way'!$D494="","",'True_Odds_Calculator_3-way'!#REF!/'True_Odds_Calculator_3-way'!C495-1)</f>
        <v>#REF!</v>
      </c>
      <c r="K494" s="6">
        <f>IF('Log_working_3-way'!$D494="","",1/'True_Odds_Calculator_3-way'!A495+1/'True_Odds_Calculator_3-way'!B495+1/'True_Odds_Calculator_3-way'!C495-1)</f>
        <v>2.8593044882873508E-2</v>
      </c>
    </row>
    <row r="495" spans="4:11" x14ac:dyDescent="0.25">
      <c r="D495">
        <f>solve_for_c('True_Odds_Calculator_3-way'!A496,'True_Odds_Calculator_3-way'!B496,'True_Odds_Calculator_3-way'!C496,'Log_working_3-way'!B$1,'Log_working_3-way'!B$2)</f>
        <v>1.0200075608126198</v>
      </c>
      <c r="F495" s="6" t="e">
        <f>IF('Log_working_3-way'!D495="","",1/'True_Odds_Calculator_3-way'!N496+1/'True_Odds_Calculator_3-way'!O496+1/'True_Odds_Calculator_3-way'!#REF!-1)</f>
        <v>#REF!</v>
      </c>
      <c r="H495" s="6">
        <f>IF('Log_working_3-way'!$D495="","",'True_Odds_Calculator_3-way'!N496/'True_Odds_Calculator_3-way'!A496-1)</f>
        <v>11.135855194007721</v>
      </c>
      <c r="I495" s="6">
        <f>IF('Log_working_3-way'!$D495="","",'True_Odds_Calculator_3-way'!O496/'True_Odds_Calculator_3-way'!B496-1)</f>
        <v>6.9449804508720456</v>
      </c>
      <c r="J495" s="6" t="e">
        <f>IF('Log_working_3-way'!$D495="","",'True_Odds_Calculator_3-way'!#REF!/'True_Odds_Calculator_3-way'!C496-1)</f>
        <v>#REF!</v>
      </c>
      <c r="K495" s="6">
        <f>IF('Log_working_3-way'!$D495="","",1/'True_Odds_Calculator_3-way'!A496+1/'True_Odds_Calculator_3-way'!B496+1/'True_Odds_Calculator_3-way'!C496-1)</f>
        <v>2.1628345572007657E-2</v>
      </c>
    </row>
    <row r="496" spans="4:11" x14ac:dyDescent="0.25">
      <c r="D496">
        <f>solve_for_c('True_Odds_Calculator_3-way'!A497,'True_Odds_Calculator_3-way'!B497,'True_Odds_Calculator_3-way'!C497,'Log_working_3-way'!B$1,'Log_working_3-way'!B$2)</f>
        <v>1.0200786428413116</v>
      </c>
      <c r="F496" s="6" t="e">
        <f>IF('Log_working_3-way'!D496="","",1/'True_Odds_Calculator_3-way'!N497+1/'True_Odds_Calculator_3-way'!O497+1/'True_Odds_Calculator_3-way'!#REF!-1)</f>
        <v>#REF!</v>
      </c>
      <c r="H496" s="6">
        <f>IF('Log_working_3-way'!$D496="","",'True_Odds_Calculator_3-way'!N497/'True_Odds_Calculator_3-way'!A497-1)</f>
        <v>5.9995114833823679</v>
      </c>
      <c r="I496" s="6">
        <f>IF('Log_working_3-way'!$D496="","",'True_Odds_Calculator_3-way'!O497/'True_Odds_Calculator_3-way'!B497-1)</f>
        <v>8.5016902810492141</v>
      </c>
      <c r="J496" s="6" t="e">
        <f>IF('Log_working_3-way'!$D496="","",'True_Odds_Calculator_3-way'!#REF!/'True_Odds_Calculator_3-way'!C497-1)</f>
        <v>#REF!</v>
      </c>
      <c r="K496" s="6">
        <f>IF('Log_working_3-way'!$D496="","",1/'True_Odds_Calculator_3-way'!A497+1/'True_Odds_Calculator_3-way'!B497+1/'True_Odds_Calculator_3-way'!C497-1)</f>
        <v>2.1384035001358548E-2</v>
      </c>
    </row>
    <row r="497" spans="4:11" x14ac:dyDescent="0.25">
      <c r="D497">
        <f>solve_for_c('True_Odds_Calculator_3-way'!A498,'True_Odds_Calculator_3-way'!B498,'True_Odds_Calculator_3-way'!C498,'Log_working_3-way'!B$1,'Log_working_3-way'!B$2)</f>
        <v>1.0200557800393659</v>
      </c>
      <c r="F497" s="6" t="e">
        <f>IF('Log_working_3-way'!D497="","",1/'True_Odds_Calculator_3-way'!N498+1/'True_Odds_Calculator_3-way'!O498+1/'True_Odds_Calculator_3-way'!#REF!-1)</f>
        <v>#REF!</v>
      </c>
      <c r="H497" s="6">
        <f>IF('Log_working_3-way'!$D497="","",'True_Odds_Calculator_3-way'!N498/'True_Odds_Calculator_3-way'!A498-1)</f>
        <v>9.4527961700780292</v>
      </c>
      <c r="I497" s="6">
        <f>IF('Log_working_3-way'!$D497="","",'True_Odds_Calculator_3-way'!O498/'True_Odds_Calculator_3-way'!B498-1)</f>
        <v>7.8797178670836345</v>
      </c>
      <c r="J497" s="6" t="e">
        <f>IF('Log_working_3-way'!$D497="","",'True_Odds_Calculator_3-way'!#REF!/'True_Odds_Calculator_3-way'!C498-1)</f>
        <v>#REF!</v>
      </c>
      <c r="K497" s="6">
        <f>IF('Log_working_3-way'!$D497="","",1/'True_Odds_Calculator_3-way'!A498+1/'True_Odds_Calculator_3-way'!B498+1/'True_Odds_Calculator_3-way'!C498-1)</f>
        <v>2.1702992299598378E-2</v>
      </c>
    </row>
    <row r="498" spans="4:11" x14ac:dyDescent="0.25">
      <c r="D498">
        <f>solve_for_c('True_Odds_Calculator_3-way'!A499,'True_Odds_Calculator_3-way'!B499,'True_Odds_Calculator_3-way'!C499,'Log_working_3-way'!B$1,'Log_working_3-way'!B$2)</f>
        <v>1.0224176099630726</v>
      </c>
      <c r="F498" s="6" t="e">
        <f>IF('Log_working_3-way'!D498="","",1/'True_Odds_Calculator_3-way'!N499+1/'True_Odds_Calculator_3-way'!O499+1/'True_Odds_Calculator_3-way'!#REF!-1)</f>
        <v>#REF!</v>
      </c>
      <c r="H498" s="6">
        <f>IF('Log_working_3-way'!$D498="","",'True_Odds_Calculator_3-way'!N499/'True_Odds_Calculator_3-way'!A499-1)</f>
        <v>6.2929762487187668</v>
      </c>
      <c r="I498" s="6">
        <f>IF('Log_working_3-way'!$D498="","",'True_Odds_Calculator_3-way'!O499/'True_Odds_Calculator_3-way'!B499-1)</f>
        <v>6.7084484785173197</v>
      </c>
      <c r="J498" s="6" t="e">
        <f>IF('Log_working_3-way'!$D498="","",'True_Odds_Calculator_3-way'!#REF!/'True_Odds_Calculator_3-way'!C499-1)</f>
        <v>#REF!</v>
      </c>
      <c r="K498" s="6">
        <f>IF('Log_working_3-way'!$D498="","",1/'True_Odds_Calculator_3-way'!A499+1/'True_Odds_Calculator_3-way'!B499+1/'True_Odds_Calculator_3-way'!C499-1)</f>
        <v>2.3606488195458741E-2</v>
      </c>
    </row>
    <row r="499" spans="4:11" x14ac:dyDescent="0.25">
      <c r="D499">
        <f>solve_for_c('True_Odds_Calculator_3-way'!A500,'True_Odds_Calculator_3-way'!B500,'True_Odds_Calculator_3-way'!C500,'Log_working_3-way'!B$1,'Log_working_3-way'!B$2)</f>
        <v>1.0306116844896831</v>
      </c>
      <c r="F499" s="6" t="e">
        <f>IF('Log_working_3-way'!D499="","",1/'True_Odds_Calculator_3-way'!N500+1/'True_Odds_Calculator_3-way'!O500+1/'True_Odds_Calculator_3-way'!#REF!-1)</f>
        <v>#REF!</v>
      </c>
      <c r="H499" s="6">
        <f>IF('Log_working_3-way'!$D499="","",'True_Odds_Calculator_3-way'!N500/'True_Odds_Calculator_3-way'!A500-1)</f>
        <v>38.479972147337087</v>
      </c>
      <c r="I499" s="6">
        <f>IF('Log_working_3-way'!$D499="","",'True_Odds_Calculator_3-way'!O500/'True_Odds_Calculator_3-way'!B500-1)</f>
        <v>4.1427762370707475</v>
      </c>
      <c r="J499" s="6" t="e">
        <f>IF('Log_working_3-way'!$D499="","",'True_Odds_Calculator_3-way'!#REF!/'True_Odds_Calculator_3-way'!C500-1)</f>
        <v>#REF!</v>
      </c>
      <c r="K499" s="6">
        <f>IF('Log_working_3-way'!$D499="","",1/'True_Odds_Calculator_3-way'!A500+1/'True_Odds_Calculator_3-way'!B500+1/'True_Odds_Calculator_3-way'!C500-1)</f>
        <v>2.7599436810564315E-2</v>
      </c>
    </row>
    <row r="500" spans="4:11" x14ac:dyDescent="0.25">
      <c r="D500">
        <f>solve_for_c('True_Odds_Calculator_3-way'!A501,'True_Odds_Calculator_3-way'!B501,'True_Odds_Calculator_3-way'!C501,'Log_working_3-way'!B$1,'Log_working_3-way'!B$2)</f>
        <v>1.028184993909198</v>
      </c>
      <c r="F500" s="6" t="e">
        <f>IF('Log_working_3-way'!D500="","",1/'True_Odds_Calculator_3-way'!N501+1/'True_Odds_Calculator_3-way'!O501+1/'True_Odds_Calculator_3-way'!#REF!-1)</f>
        <v>#REF!</v>
      </c>
      <c r="H500" s="6">
        <f>IF('Log_working_3-way'!$D500="","",'True_Odds_Calculator_3-way'!N501/'True_Odds_Calculator_3-way'!A501-1)</f>
        <v>5.4185852862739701</v>
      </c>
      <c r="I500" s="6">
        <f>IF('Log_working_3-way'!$D500="","",'True_Odds_Calculator_3-way'!O501/'True_Odds_Calculator_3-way'!B501-1)</f>
        <v>7.9188865390657828</v>
      </c>
      <c r="J500" s="6" t="e">
        <f>IF('Log_working_3-way'!$D500="","",'True_Odds_Calculator_3-way'!#REF!/'True_Odds_Calculator_3-way'!C501-1)</f>
        <v>#REF!</v>
      </c>
      <c r="K500" s="6">
        <f>IF('Log_working_3-way'!$D500="","",1/'True_Odds_Calculator_3-way'!A501+1/'True_Odds_Calculator_3-way'!B501+1/'True_Odds_Calculator_3-way'!C501-1)</f>
        <v>2.9583279845780464E-2</v>
      </c>
    </row>
    <row r="501" spans="4:11" x14ac:dyDescent="0.25">
      <c r="D501">
        <f>solve_for_c('True_Odds_Calculator_3-way'!A502,'True_Odds_Calculator_3-way'!B502,'True_Odds_Calculator_3-way'!C502,'Log_working_3-way'!B$1,'Log_working_3-way'!B$2)</f>
        <v>1.0261089263483532</v>
      </c>
      <c r="F501" s="6" t="e">
        <f>IF('Log_working_3-way'!D501="","",1/'True_Odds_Calculator_3-way'!N502+1/'True_Odds_Calculator_3-way'!O502+1/'True_Odds_Calculator_3-way'!#REF!-1)</f>
        <v>#REF!</v>
      </c>
      <c r="H501" s="6">
        <f>IF('Log_working_3-way'!$D501="","",'True_Odds_Calculator_3-way'!N502/'True_Odds_Calculator_3-way'!A502-1)</f>
        <v>14.194416771597599</v>
      </c>
      <c r="I501" s="6">
        <f>IF('Log_working_3-way'!$D501="","",'True_Odds_Calculator_3-way'!O502/'True_Odds_Calculator_3-way'!B502-1)</f>
        <v>8.6176913802182522</v>
      </c>
      <c r="J501" s="6" t="e">
        <f>IF('Log_working_3-way'!$D501="","",'True_Odds_Calculator_3-way'!#REF!/'True_Odds_Calculator_3-way'!C502-1)</f>
        <v>#REF!</v>
      </c>
      <c r="K501" s="6">
        <f>IF('Log_working_3-way'!$D501="","",1/'True_Odds_Calculator_3-way'!A502+1/'True_Odds_Calculator_3-way'!B502+1/'True_Odds_Calculator_3-way'!C502-1)</f>
        <v>2.8193663380696732E-2</v>
      </c>
    </row>
    <row r="502" spans="4:11" x14ac:dyDescent="0.25">
      <c r="D502">
        <f>solve_for_c('True_Odds_Calculator_3-way'!A503,'True_Odds_Calculator_3-way'!B503,'True_Odds_Calculator_3-way'!C503,'Log_working_3-way'!B$1,'Log_working_3-way'!B$2)</f>
        <v>1.0343637409798823</v>
      </c>
      <c r="F502" s="6" t="e">
        <f>IF('Log_working_3-way'!D502="","",1/'True_Odds_Calculator_3-way'!N503+1/'True_Odds_Calculator_3-way'!O503+1/'True_Odds_Calculator_3-way'!#REF!-1)</f>
        <v>#REF!</v>
      </c>
      <c r="H502" s="6">
        <f>IF('Log_working_3-way'!$D502="","",'True_Odds_Calculator_3-way'!N503/'True_Odds_Calculator_3-way'!A503-1)</f>
        <v>31.722915515592483</v>
      </c>
      <c r="I502" s="6">
        <f>IF('Log_working_3-way'!$D502="","",'True_Odds_Calculator_3-way'!O503/'True_Odds_Calculator_3-way'!B503-1)</f>
        <v>5.9581088961559985</v>
      </c>
      <c r="J502" s="6" t="e">
        <f>IF('Log_working_3-way'!$D502="","",'True_Odds_Calculator_3-way'!#REF!/'True_Odds_Calculator_3-way'!C503-1)</f>
        <v>#REF!</v>
      </c>
      <c r="K502" s="6">
        <f>IF('Log_working_3-way'!$D502="","",1/'True_Odds_Calculator_3-way'!A503+1/'True_Odds_Calculator_3-way'!B503+1/'True_Odds_Calculator_3-way'!C503-1)</f>
        <v>3.2978102114627816E-2</v>
      </c>
    </row>
    <row r="503" spans="4:11" x14ac:dyDescent="0.25">
      <c r="D503">
        <f>solve_for_c('True_Odds_Calculator_3-way'!A504,'True_Odds_Calculator_3-way'!B504,'True_Odds_Calculator_3-way'!C504,'Log_working_3-way'!B$1,'Log_working_3-way'!B$2)</f>
        <v>1.0249664833401224</v>
      </c>
      <c r="F503" s="6" t="e">
        <f>IF('Log_working_3-way'!D503="","",1/'True_Odds_Calculator_3-way'!N504+1/'True_Odds_Calculator_3-way'!O504+1/'True_Odds_Calculator_3-way'!#REF!-1)</f>
        <v>#REF!</v>
      </c>
      <c r="H503" s="6">
        <f>IF('Log_working_3-way'!$D503="","",'True_Odds_Calculator_3-way'!N504/'True_Odds_Calculator_3-way'!A504-1)</f>
        <v>7.1831077137795631</v>
      </c>
      <c r="I503" s="6">
        <f>IF('Log_working_3-way'!$D503="","",'True_Odds_Calculator_3-way'!O504/'True_Odds_Calculator_3-way'!B504-1)</f>
        <v>8.1087955150858253</v>
      </c>
      <c r="J503" s="6" t="e">
        <f>IF('Log_working_3-way'!$D503="","",'True_Odds_Calculator_3-way'!#REF!/'True_Odds_Calculator_3-way'!C504-1)</f>
        <v>#REF!</v>
      </c>
      <c r="K503" s="6">
        <f>IF('Log_working_3-way'!$D503="","",1/'True_Odds_Calculator_3-way'!A504+1/'True_Odds_Calculator_3-way'!B504+1/'True_Odds_Calculator_3-way'!C504-1)</f>
        <v>2.6699952775905755E-2</v>
      </c>
    </row>
    <row r="504" spans="4:11" x14ac:dyDescent="0.25">
      <c r="D504">
        <f>solve_for_c('True_Odds_Calculator_3-way'!A505,'True_Odds_Calculator_3-way'!B505,'True_Odds_Calculator_3-way'!C505,'Log_working_3-way'!B$1,'Log_working_3-way'!B$2)</f>
        <v>1.0256141592356807</v>
      </c>
      <c r="F504" s="6" t="e">
        <f>IF('Log_working_3-way'!D504="","",1/'True_Odds_Calculator_3-way'!N505+1/'True_Odds_Calculator_3-way'!O505+1/'True_Odds_Calculator_3-way'!#REF!-1)</f>
        <v>#REF!</v>
      </c>
      <c r="H504" s="6">
        <f>IF('Log_working_3-way'!$D504="","",'True_Odds_Calculator_3-way'!N505/'True_Odds_Calculator_3-way'!A505-1)</f>
        <v>15.756022636821321</v>
      </c>
      <c r="I504" s="6">
        <f>IF('Log_working_3-way'!$D504="","",'True_Odds_Calculator_3-way'!O505/'True_Odds_Calculator_3-way'!B505-1)</f>
        <v>8.2707528460716659</v>
      </c>
      <c r="J504" s="6" t="e">
        <f>IF('Log_working_3-way'!$D504="","",'True_Odds_Calculator_3-way'!#REF!/'True_Odds_Calculator_3-way'!C505-1)</f>
        <v>#REF!</v>
      </c>
      <c r="K504" s="6">
        <f>IF('Log_working_3-way'!$D504="","",1/'True_Odds_Calculator_3-way'!A505+1/'True_Odds_Calculator_3-way'!B505+1/'True_Odds_Calculator_3-way'!C505-1)</f>
        <v>2.7531102425896403E-2</v>
      </c>
    </row>
    <row r="505" spans="4:11" x14ac:dyDescent="0.25">
      <c r="D505">
        <f>solve_for_c('True_Odds_Calculator_3-way'!A506,'True_Odds_Calculator_3-way'!B506,'True_Odds_Calculator_3-way'!C506,'Log_working_3-way'!B$1,'Log_working_3-way'!B$2)</f>
        <v>1.0260966596581813</v>
      </c>
      <c r="F505" s="6" t="e">
        <f>IF('Log_working_3-way'!D505="","",1/'True_Odds_Calculator_3-way'!N506+1/'True_Odds_Calculator_3-way'!O506+1/'True_Odds_Calculator_3-way'!#REF!-1)</f>
        <v>#REF!</v>
      </c>
      <c r="H505" s="6">
        <f>IF('Log_working_3-way'!$D505="","",'True_Odds_Calculator_3-way'!N506/'True_Odds_Calculator_3-way'!A506-1)</f>
        <v>7.2681340733907724</v>
      </c>
      <c r="I505" s="6">
        <f>IF('Log_working_3-way'!$D505="","",'True_Odds_Calculator_3-way'!O506/'True_Odds_Calculator_3-way'!B506-1)</f>
        <v>9.0571510385578247</v>
      </c>
      <c r="J505" s="6" t="e">
        <f>IF('Log_working_3-way'!$D505="","",'True_Odds_Calculator_3-way'!#REF!/'True_Odds_Calculator_3-way'!C506-1)</f>
        <v>#REF!</v>
      </c>
      <c r="K505" s="6">
        <f>IF('Log_working_3-way'!$D505="","",1/'True_Odds_Calculator_3-way'!A506+1/'True_Odds_Calculator_3-way'!B506+1/'True_Odds_Calculator_3-way'!C506-1)</f>
        <v>2.8026357200601204E-2</v>
      </c>
    </row>
    <row r="506" spans="4:11" x14ac:dyDescent="0.25">
      <c r="D506">
        <f>solve_for_c('True_Odds_Calculator_3-way'!A507,'True_Odds_Calculator_3-way'!B507,'True_Odds_Calculator_3-way'!C507,'Log_working_3-way'!B$1,'Log_working_3-way'!B$2)</f>
        <v>1.0267357362500946</v>
      </c>
      <c r="F506" s="6" t="e">
        <f>IF('Log_working_3-way'!D506="","",1/'True_Odds_Calculator_3-way'!N507+1/'True_Odds_Calculator_3-way'!O507+1/'True_Odds_Calculator_3-way'!#REF!-1)</f>
        <v>#REF!</v>
      </c>
      <c r="H506" s="6">
        <f>IF('Log_working_3-way'!$D506="","",'True_Odds_Calculator_3-way'!N507/'True_Odds_Calculator_3-way'!A507-1)</f>
        <v>21.272414660897851</v>
      </c>
      <c r="I506" s="6">
        <f>IF('Log_working_3-way'!$D506="","",'True_Odds_Calculator_3-way'!O507/'True_Odds_Calculator_3-way'!B507-1)</f>
        <v>8.3251286296492726</v>
      </c>
      <c r="J506" s="6" t="e">
        <f>IF('Log_working_3-way'!$D506="","",'True_Odds_Calculator_3-way'!#REF!/'True_Odds_Calculator_3-way'!C507-1)</f>
        <v>#REF!</v>
      </c>
      <c r="K506" s="6">
        <f>IF('Log_working_3-way'!$D506="","",1/'True_Odds_Calculator_3-way'!A507+1/'True_Odds_Calculator_3-way'!B507+1/'True_Odds_Calculator_3-way'!C507-1)</f>
        <v>2.7874576218563707E-2</v>
      </c>
    </row>
    <row r="507" spans="4:11" x14ac:dyDescent="0.25">
      <c r="D507">
        <f>solve_for_c('True_Odds_Calculator_3-way'!A508,'True_Odds_Calculator_3-way'!B508,'True_Odds_Calculator_3-way'!C508,'Log_working_3-way'!B$1,'Log_working_3-way'!B$2)</f>
        <v>1.0257453253793956</v>
      </c>
      <c r="F507" s="6" t="e">
        <f>IF('Log_working_3-way'!D507="","",1/'True_Odds_Calculator_3-way'!N508+1/'True_Odds_Calculator_3-way'!O508+1/'True_Odds_Calculator_3-way'!#REF!-1)</f>
        <v>#REF!</v>
      </c>
      <c r="H507" s="6">
        <f>IF('Log_working_3-way'!$D507="","",'True_Odds_Calculator_3-way'!N508/'True_Odds_Calculator_3-way'!A508-1)</f>
        <v>15.753773281542287</v>
      </c>
      <c r="I507" s="6">
        <f>IF('Log_working_3-way'!$D507="","",'True_Odds_Calculator_3-way'!O508/'True_Odds_Calculator_3-way'!B508-1)</f>
        <v>7.8281672409389778</v>
      </c>
      <c r="J507" s="6" t="e">
        <f>IF('Log_working_3-way'!$D507="","",'True_Odds_Calculator_3-way'!#REF!/'True_Odds_Calculator_3-way'!C508-1)</f>
        <v>#REF!</v>
      </c>
      <c r="K507" s="6">
        <f>IF('Log_working_3-way'!$D507="","",1/'True_Odds_Calculator_3-way'!A508+1/'True_Odds_Calculator_3-way'!B508+1/'True_Odds_Calculator_3-way'!C508-1)</f>
        <v>2.766905836398692E-2</v>
      </c>
    </row>
    <row r="508" spans="4:11" x14ac:dyDescent="0.25">
      <c r="D508">
        <f>solve_for_c('True_Odds_Calculator_3-way'!A509,'True_Odds_Calculator_3-way'!B509,'True_Odds_Calculator_3-way'!C509,'Log_working_3-way'!B$1,'Log_working_3-way'!B$2)</f>
        <v>1.0256359733301683</v>
      </c>
      <c r="F508" s="6" t="e">
        <f>IF('Log_working_3-way'!D508="","",1/'True_Odds_Calculator_3-way'!N509+1/'True_Odds_Calculator_3-way'!O509+1/'True_Odds_Calculator_3-way'!#REF!-1)</f>
        <v>#REF!</v>
      </c>
      <c r="H508" s="6">
        <f>IF('Log_working_3-way'!$D508="","",'True_Odds_Calculator_3-way'!N509/'True_Odds_Calculator_3-way'!A509-1)</f>
        <v>9.1925304452995213</v>
      </c>
      <c r="I508" s="6">
        <f>IF('Log_working_3-way'!$D508="","",'True_Odds_Calculator_3-way'!O509/'True_Odds_Calculator_3-way'!B509-1)</f>
        <v>7.2239808633690785</v>
      </c>
      <c r="J508" s="6" t="e">
        <f>IF('Log_working_3-way'!$D508="","",'True_Odds_Calculator_3-way'!#REF!/'True_Odds_Calculator_3-way'!C509-1)</f>
        <v>#REF!</v>
      </c>
      <c r="K508" s="6">
        <f>IF('Log_working_3-way'!$D508="","",1/'True_Odds_Calculator_3-way'!A509+1/'True_Odds_Calculator_3-way'!B509+1/'True_Odds_Calculator_3-way'!C509-1)</f>
        <v>2.7545410383728042E-2</v>
      </c>
    </row>
    <row r="509" spans="4:11" x14ac:dyDescent="0.25">
      <c r="D509">
        <f>solve_for_c('True_Odds_Calculator_3-way'!A510,'True_Odds_Calculator_3-way'!B510,'True_Odds_Calculator_3-way'!C510,'Log_working_3-way'!B$1,'Log_working_3-way'!B$2)</f>
        <v>1.0264776494114258</v>
      </c>
      <c r="F509" s="6" t="e">
        <f>IF('Log_working_3-way'!D509="","",1/'True_Odds_Calculator_3-way'!N510+1/'True_Odds_Calculator_3-way'!O510+1/'True_Odds_Calculator_3-way'!#REF!-1)</f>
        <v>#REF!</v>
      </c>
      <c r="H509" s="6">
        <f>IF('Log_working_3-way'!$D509="","",'True_Odds_Calculator_3-way'!N510/'True_Odds_Calculator_3-way'!A510-1)</f>
        <v>12.739060263024761</v>
      </c>
      <c r="I509" s="6">
        <f>IF('Log_working_3-way'!$D509="","",'True_Odds_Calculator_3-way'!O510/'True_Odds_Calculator_3-way'!B510-1)</f>
        <v>8.9864495805656244</v>
      </c>
      <c r="J509" s="6" t="e">
        <f>IF('Log_working_3-way'!$D509="","",'True_Odds_Calculator_3-way'!#REF!/'True_Odds_Calculator_3-way'!C510-1)</f>
        <v>#REF!</v>
      </c>
      <c r="K509" s="6">
        <f>IF('Log_working_3-way'!$D509="","",1/'True_Odds_Calculator_3-way'!A510+1/'True_Odds_Calculator_3-way'!B510+1/'True_Odds_Calculator_3-way'!C510-1)</f>
        <v>2.8678583758143139E-2</v>
      </c>
    </row>
    <row r="510" spans="4:11" x14ac:dyDescent="0.25">
      <c r="D510">
        <f>solve_for_c('True_Odds_Calculator_3-way'!A511,'True_Odds_Calculator_3-way'!B511,'True_Odds_Calculator_3-way'!C511,'Log_working_3-way'!B$1,'Log_working_3-way'!B$2)</f>
        <v>1.0269346788095175</v>
      </c>
      <c r="F510" s="6" t="e">
        <f>IF('Log_working_3-way'!D510="","",1/'True_Odds_Calculator_3-way'!N511+1/'True_Odds_Calculator_3-way'!O511+1/'True_Odds_Calculator_3-way'!#REF!-1)</f>
        <v>#REF!</v>
      </c>
      <c r="H510" s="6">
        <f>IF('Log_working_3-way'!$D510="","",'True_Odds_Calculator_3-way'!N511/'True_Odds_Calculator_3-way'!A511-1)</f>
        <v>5.1411109928439975</v>
      </c>
      <c r="I510" s="6">
        <f>IF('Log_working_3-way'!$D510="","",'True_Odds_Calculator_3-way'!O511/'True_Odds_Calculator_3-way'!B511-1)</f>
        <v>6.9866055755737682</v>
      </c>
      <c r="J510" s="6" t="e">
        <f>IF('Log_working_3-way'!$D510="","",'True_Odds_Calculator_3-way'!#REF!/'True_Odds_Calculator_3-way'!C511-1)</f>
        <v>#REF!</v>
      </c>
      <c r="K510" s="6">
        <f>IF('Log_working_3-way'!$D510="","",1/'True_Odds_Calculator_3-way'!A511+1/'True_Odds_Calculator_3-way'!B511+1/'True_Odds_Calculator_3-way'!C511-1)</f>
        <v>2.798531112780589E-2</v>
      </c>
    </row>
    <row r="511" spans="4:11" x14ac:dyDescent="0.25">
      <c r="D511">
        <f>solve_for_c('True_Odds_Calculator_3-way'!A512,'True_Odds_Calculator_3-way'!B512,'True_Odds_Calculator_3-way'!C512,'Log_working_3-way'!B$1,'Log_working_3-way'!B$2)</f>
        <v>1.0403131324568005</v>
      </c>
      <c r="F511" s="6" t="e">
        <f>IF('Log_working_3-way'!D511="","",1/'True_Odds_Calculator_3-way'!N512+1/'True_Odds_Calculator_3-way'!O512+1/'True_Odds_Calculator_3-way'!#REF!-1)</f>
        <v>#REF!</v>
      </c>
      <c r="H511" s="6">
        <f>IF('Log_working_3-way'!$D511="","",'True_Odds_Calculator_3-way'!N512/'True_Odds_Calculator_3-way'!A512-1)</f>
        <v>32.714240118135443</v>
      </c>
      <c r="I511" s="6">
        <f>IF('Log_working_3-way'!$D511="","",'True_Odds_Calculator_3-way'!O512/'True_Odds_Calculator_3-way'!B512-1)</f>
        <v>4.6727331276160946</v>
      </c>
      <c r="J511" s="6" t="e">
        <f>IF('Log_working_3-way'!$D511="","",'True_Odds_Calculator_3-way'!#REF!/'True_Odds_Calculator_3-way'!C512-1)</f>
        <v>#REF!</v>
      </c>
      <c r="K511" s="6">
        <f>IF('Log_working_3-way'!$D511="","",1/'True_Odds_Calculator_3-way'!A512+1/'True_Odds_Calculator_3-way'!B512+1/'True_Odds_Calculator_3-way'!C512-1)</f>
        <v>3.8516055586363951E-2</v>
      </c>
    </row>
    <row r="512" spans="4:11" x14ac:dyDescent="0.25">
      <c r="D512">
        <f>solve_for_c('True_Odds_Calculator_3-way'!A513,'True_Odds_Calculator_3-way'!B513,'True_Odds_Calculator_3-way'!C513,'Log_working_3-way'!B$1,'Log_working_3-way'!B$2)</f>
        <v>1.0391230940564156</v>
      </c>
      <c r="F512" s="6" t="e">
        <f>IF('Log_working_3-way'!D512="","",1/'True_Odds_Calculator_3-way'!N513+1/'True_Odds_Calculator_3-way'!O513+1/'True_Odds_Calculator_3-way'!#REF!-1)</f>
        <v>#REF!</v>
      </c>
      <c r="H512" s="6">
        <f>IF('Log_working_3-way'!$D512="","",'True_Odds_Calculator_3-way'!N513/'True_Odds_Calculator_3-way'!A513-1)</f>
        <v>3.2528374986358175</v>
      </c>
      <c r="I512" s="6">
        <f>IF('Log_working_3-way'!$D512="","",'True_Odds_Calculator_3-way'!O513/'True_Odds_Calculator_3-way'!B513-1)</f>
        <v>4.8457552299916831</v>
      </c>
      <c r="J512" s="6" t="e">
        <f>IF('Log_working_3-way'!$D512="","",'True_Odds_Calculator_3-way'!#REF!/'True_Odds_Calculator_3-way'!C513-1)</f>
        <v>#REF!</v>
      </c>
      <c r="K512" s="6">
        <f>IF('Log_working_3-way'!$D512="","",1/'True_Odds_Calculator_3-way'!A513+1/'True_Odds_Calculator_3-way'!B513+1/'True_Odds_Calculator_3-way'!C513-1)</f>
        <v>3.7784801169866711E-2</v>
      </c>
    </row>
    <row r="513" spans="4:11" x14ac:dyDescent="0.25">
      <c r="D513">
        <f>solve_for_c('True_Odds_Calculator_3-way'!A514,'True_Odds_Calculator_3-way'!B514,'True_Odds_Calculator_3-way'!C514,'Log_working_3-way'!B$1,'Log_working_3-way'!B$2)</f>
        <v>1.030980453418582</v>
      </c>
      <c r="F513" s="6" t="e">
        <f>IF('Log_working_3-way'!D513="","",1/'True_Odds_Calculator_3-way'!N514+1/'True_Odds_Calculator_3-way'!O514+1/'True_Odds_Calculator_3-way'!#REF!-1)</f>
        <v>#REF!</v>
      </c>
      <c r="H513" s="6">
        <f>IF('Log_working_3-way'!$D513="","",'True_Odds_Calculator_3-way'!N514/'True_Odds_Calculator_3-way'!A514-1)</f>
        <v>13.537155151422644</v>
      </c>
      <c r="I513" s="6">
        <f>IF('Log_working_3-way'!$D513="","",'True_Odds_Calculator_3-way'!O514/'True_Odds_Calculator_3-way'!B514-1)</f>
        <v>8.44971870604782</v>
      </c>
      <c r="J513" s="6" t="e">
        <f>IF('Log_working_3-way'!$D513="","",'True_Odds_Calculator_3-way'!#REF!/'True_Odds_Calculator_3-way'!C514-1)</f>
        <v>#REF!</v>
      </c>
      <c r="K513" s="6">
        <f>IF('Log_working_3-way'!$D513="","",1/'True_Odds_Calculator_3-way'!A514+1/'True_Odds_Calculator_3-way'!B514+1/'True_Odds_Calculator_3-way'!C514-1)</f>
        <v>3.3430232558139483E-2</v>
      </c>
    </row>
    <row r="514" spans="4:11" x14ac:dyDescent="0.25">
      <c r="D514">
        <f>solve_for_c('True_Odds_Calculator_3-way'!A515,'True_Odds_Calculator_3-way'!B515,'True_Odds_Calculator_3-way'!C515,'Log_working_3-way'!B$1,'Log_working_3-way'!B$2)</f>
        <v>1.0330062248398828</v>
      </c>
      <c r="F514" s="6" t="e">
        <f>IF('Log_working_3-way'!D514="","",1/'True_Odds_Calculator_3-way'!N515+1/'True_Odds_Calculator_3-way'!O515+1/'True_Odds_Calculator_3-way'!#REF!-1)</f>
        <v>#REF!</v>
      </c>
      <c r="H514" s="6">
        <f>IF('Log_working_3-way'!$D514="","",'True_Odds_Calculator_3-way'!N515/'True_Odds_Calculator_3-way'!A515-1)</f>
        <v>25.244651403868634</v>
      </c>
      <c r="I514" s="6">
        <f>IF('Log_working_3-way'!$D514="","",'True_Odds_Calculator_3-way'!O515/'True_Odds_Calculator_3-way'!B515-1)</f>
        <v>5.8070754691316555</v>
      </c>
      <c r="J514" s="6" t="e">
        <f>IF('Log_working_3-way'!$D514="","",'True_Odds_Calculator_3-way'!#REF!/'True_Odds_Calculator_3-way'!C515-1)</f>
        <v>#REF!</v>
      </c>
      <c r="K514" s="6">
        <f>IF('Log_working_3-way'!$D514="","",1/'True_Odds_Calculator_3-way'!A515+1/'True_Odds_Calculator_3-way'!B515+1/'True_Odds_Calculator_3-way'!C515-1)</f>
        <v>3.3610075198501344E-2</v>
      </c>
    </row>
    <row r="515" spans="4:11" x14ac:dyDescent="0.25">
      <c r="D515">
        <f>solve_for_c('True_Odds_Calculator_3-way'!A516,'True_Odds_Calculator_3-way'!B516,'True_Odds_Calculator_3-way'!C516,'Log_working_3-way'!B$1,'Log_working_3-way'!B$2)</f>
        <v>1.031228254381958</v>
      </c>
      <c r="F515" s="6" t="e">
        <f>IF('Log_working_3-way'!D515="","",1/'True_Odds_Calculator_3-way'!N516+1/'True_Odds_Calculator_3-way'!O516+1/'True_Odds_Calculator_3-way'!#REF!-1)</f>
        <v>#REF!</v>
      </c>
      <c r="H515" s="6">
        <f>IF('Log_working_3-way'!$D515="","",'True_Odds_Calculator_3-way'!N516/'True_Odds_Calculator_3-way'!A516-1)</f>
        <v>8.9393408312277156</v>
      </c>
      <c r="I515" s="6">
        <f>IF('Log_working_3-way'!$D515="","",'True_Odds_Calculator_3-way'!O516/'True_Odds_Calculator_3-way'!B516-1)</f>
        <v>7.9933000620448293</v>
      </c>
      <c r="J515" s="6" t="e">
        <f>IF('Log_working_3-way'!$D515="","",'True_Odds_Calculator_3-way'!#REF!/'True_Odds_Calculator_3-way'!C516-1)</f>
        <v>#REF!</v>
      </c>
      <c r="K515" s="6">
        <f>IF('Log_working_3-way'!$D515="","",1/'True_Odds_Calculator_3-way'!A516+1/'True_Odds_Calculator_3-way'!B516+1/'True_Odds_Calculator_3-way'!C516-1)</f>
        <v>3.3554134599430796E-2</v>
      </c>
    </row>
    <row r="516" spans="4:11" x14ac:dyDescent="0.25">
      <c r="D516">
        <f>solve_for_c('True_Odds_Calculator_3-way'!A517,'True_Odds_Calculator_3-way'!B517,'True_Odds_Calculator_3-way'!C517,'Log_working_3-way'!B$1,'Log_working_3-way'!B$2)</f>
        <v>1.0314525712285969</v>
      </c>
      <c r="F516" s="6" t="e">
        <f>IF('Log_working_3-way'!D516="","",1/'True_Odds_Calculator_3-way'!N517+1/'True_Odds_Calculator_3-way'!O517+1/'True_Odds_Calculator_3-way'!#REF!-1)</f>
        <v>#REF!</v>
      </c>
      <c r="H516" s="6">
        <f>IF('Log_working_3-way'!$D516="","",'True_Odds_Calculator_3-way'!N517/'True_Odds_Calculator_3-way'!A517-1)</f>
        <v>8.2155331693085536</v>
      </c>
      <c r="I516" s="6">
        <f>IF('Log_working_3-way'!$D516="","",'True_Odds_Calculator_3-way'!O517/'True_Odds_Calculator_3-way'!B517-1)</f>
        <v>7.9921346109210933</v>
      </c>
      <c r="J516" s="6" t="e">
        <f>IF('Log_working_3-way'!$D516="","",'True_Odds_Calculator_3-way'!#REF!/'True_Odds_Calculator_3-way'!C517-1)</f>
        <v>#REF!</v>
      </c>
      <c r="K516" s="6">
        <f>IF('Log_working_3-way'!$D516="","",1/'True_Odds_Calculator_3-way'!A517+1/'True_Odds_Calculator_3-way'!B517+1/'True_Odds_Calculator_3-way'!C517-1)</f>
        <v>3.3688091316020463E-2</v>
      </c>
    </row>
    <row r="517" spans="4:11" x14ac:dyDescent="0.25">
      <c r="D517">
        <f>solve_for_c('True_Odds_Calculator_3-way'!A518,'True_Odds_Calculator_3-way'!B518,'True_Odds_Calculator_3-way'!C518,'Log_working_3-way'!B$1,'Log_working_3-way'!B$2)</f>
        <v>1.033471074576471</v>
      </c>
      <c r="F517" s="6" t="e">
        <f>IF('Log_working_3-way'!D517="","",1/'True_Odds_Calculator_3-way'!N518+1/'True_Odds_Calculator_3-way'!O518+1/'True_Odds_Calculator_3-way'!#REF!-1)</f>
        <v>#REF!</v>
      </c>
      <c r="H517" s="6">
        <f>IF('Log_working_3-way'!$D517="","",'True_Odds_Calculator_3-way'!N518/'True_Odds_Calculator_3-way'!A518-1)</f>
        <v>21.120255045884296</v>
      </c>
      <c r="I517" s="6">
        <f>IF('Log_working_3-way'!$D517="","",'True_Odds_Calculator_3-way'!O518/'True_Odds_Calculator_3-way'!B518-1)</f>
        <v>7.5079102630055008</v>
      </c>
      <c r="J517" s="6" t="e">
        <f>IF('Log_working_3-way'!$D517="","",'True_Odds_Calculator_3-way'!#REF!/'True_Odds_Calculator_3-way'!C518-1)</f>
        <v>#REF!</v>
      </c>
      <c r="K517" s="6">
        <f>IF('Log_working_3-way'!$D517="","",1/'True_Odds_Calculator_3-way'!A518+1/'True_Odds_Calculator_3-way'!B518+1/'True_Odds_Calculator_3-way'!C518-1)</f>
        <v>3.4945064306301177E-2</v>
      </c>
    </row>
    <row r="518" spans="4:11" x14ac:dyDescent="0.25">
      <c r="D518">
        <f>solve_for_c('True_Odds_Calculator_3-way'!A519,'True_Odds_Calculator_3-way'!B519,'True_Odds_Calculator_3-way'!C519,'Log_working_3-way'!B$1,'Log_working_3-way'!B$2)</f>
        <v>1.0363567873141502</v>
      </c>
      <c r="F518" s="6" t="e">
        <f>IF('Log_working_3-way'!D518="","",1/'True_Odds_Calculator_3-way'!N519+1/'True_Odds_Calculator_3-way'!O519+1/'True_Odds_Calculator_3-way'!#REF!-1)</f>
        <v>#REF!</v>
      </c>
      <c r="H518" s="6">
        <f>IF('Log_working_3-way'!$D518="","",'True_Odds_Calculator_3-way'!N519/'True_Odds_Calculator_3-way'!A519-1)</f>
        <v>30.903758607146514</v>
      </c>
      <c r="I518" s="6">
        <f>IF('Log_working_3-way'!$D518="","",'True_Odds_Calculator_3-way'!O519/'True_Odds_Calculator_3-way'!B519-1)</f>
        <v>5.4161852720132853</v>
      </c>
      <c r="J518" s="6" t="e">
        <f>IF('Log_working_3-way'!$D518="","",'True_Odds_Calculator_3-way'!#REF!/'True_Odds_Calculator_3-way'!C519-1)</f>
        <v>#REF!</v>
      </c>
      <c r="K518" s="6">
        <f>IF('Log_working_3-way'!$D518="","",1/'True_Odds_Calculator_3-way'!A519+1/'True_Odds_Calculator_3-way'!B519+1/'True_Odds_Calculator_3-way'!C519-1)</f>
        <v>3.5284359033339596E-2</v>
      </c>
    </row>
    <row r="519" spans="4:11" x14ac:dyDescent="0.25">
      <c r="D519">
        <f>solve_for_c('True_Odds_Calculator_3-way'!A520,'True_Odds_Calculator_3-way'!B520,'True_Odds_Calculator_3-way'!C520,'Log_working_3-way'!B$1,'Log_working_3-way'!B$2)</f>
        <v>1.034150770312632</v>
      </c>
      <c r="F519" s="6" t="e">
        <f>IF('Log_working_3-way'!D519="","",1/'True_Odds_Calculator_3-way'!N520+1/'True_Odds_Calculator_3-way'!O520+1/'True_Odds_Calculator_3-way'!#REF!-1)</f>
        <v>#REF!</v>
      </c>
      <c r="H519" s="6">
        <f>IF('Log_working_3-way'!$D519="","",'True_Odds_Calculator_3-way'!N520/'True_Odds_Calculator_3-way'!A520-1)</f>
        <v>5.3872058304023032</v>
      </c>
      <c r="I519" s="6">
        <f>IF('Log_working_3-way'!$D519="","",'True_Odds_Calculator_3-way'!O520/'True_Odds_Calculator_3-way'!B520-1)</f>
        <v>5.1016033273295305</v>
      </c>
      <c r="J519" s="6" t="e">
        <f>IF('Log_working_3-way'!$D519="","",'True_Odds_Calculator_3-way'!#REF!/'True_Odds_Calculator_3-way'!C520-1)</f>
        <v>#REF!</v>
      </c>
      <c r="K519" s="6">
        <f>IF('Log_working_3-way'!$D519="","",1/'True_Odds_Calculator_3-way'!A520+1/'True_Odds_Calculator_3-way'!B520+1/'True_Odds_Calculator_3-way'!C520-1)</f>
        <v>3.4641479621079219E-2</v>
      </c>
    </row>
    <row r="520" spans="4:11" x14ac:dyDescent="0.25">
      <c r="D520">
        <f>solve_for_c('True_Odds_Calculator_3-way'!A521,'True_Odds_Calculator_3-way'!B521,'True_Odds_Calculator_3-way'!C521,'Log_working_3-way'!B$1,'Log_working_3-way'!B$2)</f>
        <v>1.030758524875115</v>
      </c>
      <c r="F520" s="6" t="e">
        <f>IF('Log_working_3-way'!D520="","",1/'True_Odds_Calculator_3-way'!N521+1/'True_Odds_Calculator_3-way'!O521+1/'True_Odds_Calculator_3-way'!#REF!-1)</f>
        <v>#REF!</v>
      </c>
      <c r="H520" s="6">
        <f>IF('Log_working_3-way'!$D520="","",'True_Odds_Calculator_3-way'!N521/'True_Odds_Calculator_3-way'!A521-1)</f>
        <v>8.8193635759668272</v>
      </c>
      <c r="I520" s="6">
        <f>IF('Log_working_3-way'!$D520="","",'True_Odds_Calculator_3-way'!O521/'True_Odds_Calculator_3-way'!B521-1)</f>
        <v>7.1813646830721449</v>
      </c>
      <c r="J520" s="6" t="e">
        <f>IF('Log_working_3-way'!$D520="","",'True_Odds_Calculator_3-way'!#REF!/'True_Odds_Calculator_3-way'!C521-1)</f>
        <v>#REF!</v>
      </c>
      <c r="K520" s="6">
        <f>IF('Log_working_3-way'!$D520="","",1/'True_Odds_Calculator_3-way'!A521+1/'True_Odds_Calculator_3-way'!B521+1/'True_Odds_Calculator_3-way'!C521-1)</f>
        <v>3.2897825557544502E-2</v>
      </c>
    </row>
    <row r="521" spans="4:11" x14ac:dyDescent="0.25">
      <c r="D521">
        <f>solve_for_c('True_Odds_Calculator_3-way'!A522,'True_Odds_Calculator_3-way'!B522,'True_Odds_Calculator_3-way'!C522,'Log_working_3-way'!B$1,'Log_working_3-way'!B$2)</f>
        <v>1.030967878469182</v>
      </c>
      <c r="F521" s="6" t="e">
        <f>IF('Log_working_3-way'!D521="","",1/'True_Odds_Calculator_3-way'!N522+1/'True_Odds_Calculator_3-way'!O522+1/'True_Odds_Calculator_3-way'!#REF!-1)</f>
        <v>#REF!</v>
      </c>
      <c r="H521" s="6">
        <f>IF('Log_working_3-way'!$D521="","",'True_Odds_Calculator_3-way'!N522/'True_Odds_Calculator_3-way'!A522-1)</f>
        <v>11.432000365799317</v>
      </c>
      <c r="I521" s="6">
        <f>IF('Log_working_3-way'!$D521="","",'True_Odds_Calculator_3-way'!O522/'True_Odds_Calculator_3-way'!B522-1)</f>
        <v>7.322248178758219</v>
      </c>
      <c r="J521" s="6" t="e">
        <f>IF('Log_working_3-way'!$D521="","",'True_Odds_Calculator_3-way'!#REF!/'True_Odds_Calculator_3-way'!C522-1)</f>
        <v>#REF!</v>
      </c>
      <c r="K521" s="6">
        <f>IF('Log_working_3-way'!$D521="","",1/'True_Odds_Calculator_3-way'!A522+1/'True_Odds_Calculator_3-way'!B522+1/'True_Odds_Calculator_3-way'!C522-1)</f>
        <v>3.3357460345886825E-2</v>
      </c>
    </row>
    <row r="522" spans="4:11" x14ac:dyDescent="0.25">
      <c r="D522">
        <f>solve_for_c('True_Odds_Calculator_3-way'!A523,'True_Odds_Calculator_3-way'!B523,'True_Odds_Calculator_3-way'!C523,'Log_working_3-way'!B$1,'Log_working_3-way'!B$2)</f>
        <v>1.0334907142101684</v>
      </c>
      <c r="F522" s="6" t="e">
        <f>IF('Log_working_3-way'!D522="","",1/'True_Odds_Calculator_3-way'!N523+1/'True_Odds_Calculator_3-way'!O523+1/'True_Odds_Calculator_3-way'!#REF!-1)</f>
        <v>#REF!</v>
      </c>
      <c r="H522" s="6">
        <f>IF('Log_working_3-way'!$D522="","",'True_Odds_Calculator_3-way'!N523/'True_Odds_Calculator_3-way'!A523-1)</f>
        <v>20.49540747536367</v>
      </c>
      <c r="I522" s="6">
        <f>IF('Log_working_3-way'!$D522="","",'True_Odds_Calculator_3-way'!O523/'True_Odds_Calculator_3-way'!B523-1)</f>
        <v>7.5066311543884776</v>
      </c>
      <c r="J522" s="6" t="e">
        <f>IF('Log_working_3-way'!$D522="","",'True_Odds_Calculator_3-way'!#REF!/'True_Odds_Calculator_3-way'!C523-1)</f>
        <v>#REF!</v>
      </c>
      <c r="K522" s="6">
        <f>IF('Log_working_3-way'!$D522="","",1/'True_Odds_Calculator_3-way'!A523+1/'True_Odds_Calculator_3-way'!B523+1/'True_Odds_Calculator_3-way'!C523-1)</f>
        <v>3.510068491872409E-2</v>
      </c>
    </row>
    <row r="523" spans="4:11" x14ac:dyDescent="0.25">
      <c r="D523">
        <f>solve_for_c('True_Odds_Calculator_3-way'!A524,'True_Odds_Calculator_3-way'!B524,'True_Odds_Calculator_3-way'!C524,'Log_working_3-way'!B$1,'Log_working_3-way'!B$2)</f>
        <v>1.0308896760990325</v>
      </c>
      <c r="F523" s="6" t="e">
        <f>IF('Log_working_3-way'!D523="","",1/'True_Odds_Calculator_3-way'!N524+1/'True_Odds_Calculator_3-way'!O524+1/'True_Odds_Calculator_3-way'!#REF!-1)</f>
        <v>#REF!</v>
      </c>
      <c r="H523" s="6">
        <f>IF('Log_working_3-way'!$D523="","",'True_Odds_Calculator_3-way'!N524/'True_Odds_Calculator_3-way'!A524-1)</f>
        <v>10.830274988169727</v>
      </c>
      <c r="I523" s="6">
        <f>IF('Log_working_3-way'!$D523="","",'True_Odds_Calculator_3-way'!O524/'True_Odds_Calculator_3-way'!B524-1)</f>
        <v>8.7522718360527172</v>
      </c>
      <c r="J523" s="6" t="e">
        <f>IF('Log_working_3-way'!$D523="","",'True_Odds_Calculator_3-way'!#REF!/'True_Odds_Calculator_3-way'!C524-1)</f>
        <v>#REF!</v>
      </c>
      <c r="K523" s="6">
        <f>IF('Log_working_3-way'!$D523="","",1/'True_Odds_Calculator_3-way'!A524+1/'True_Odds_Calculator_3-way'!B524+1/'True_Odds_Calculator_3-way'!C524-1)</f>
        <v>3.3411033411033353E-2</v>
      </c>
    </row>
    <row r="524" spans="4:11" x14ac:dyDescent="0.25">
      <c r="D524">
        <f>solve_for_c('True_Odds_Calculator_3-way'!A525,'True_Odds_Calculator_3-way'!B525,'True_Odds_Calculator_3-way'!C525,'Log_working_3-way'!B$1,'Log_working_3-way'!B$2)</f>
        <v>1.0313386638104842</v>
      </c>
      <c r="F524" s="6" t="e">
        <f>IF('Log_working_3-way'!D524="","",1/'True_Odds_Calculator_3-way'!N525+1/'True_Odds_Calculator_3-way'!O525+1/'True_Odds_Calculator_3-way'!#REF!-1)</f>
        <v>#REF!</v>
      </c>
      <c r="H524" s="6">
        <f>IF('Log_working_3-way'!$D524="","",'True_Odds_Calculator_3-way'!N525/'True_Odds_Calculator_3-way'!A525-1)</f>
        <v>13.876555873536239</v>
      </c>
      <c r="I524" s="6">
        <f>IF('Log_working_3-way'!$D524="","",'True_Odds_Calculator_3-way'!O525/'True_Odds_Calculator_3-way'!B525-1)</f>
        <v>7.7235708291777723</v>
      </c>
      <c r="J524" s="6" t="e">
        <f>IF('Log_working_3-way'!$D524="","",'True_Odds_Calculator_3-way'!#REF!/'True_Odds_Calculator_3-way'!C525-1)</f>
        <v>#REF!</v>
      </c>
      <c r="K524" s="6">
        <f>IF('Log_working_3-way'!$D524="","",1/'True_Odds_Calculator_3-way'!A525+1/'True_Odds_Calculator_3-way'!B525+1/'True_Odds_Calculator_3-way'!C525-1)</f>
        <v>3.3754091373043416E-2</v>
      </c>
    </row>
    <row r="525" spans="4:11" x14ac:dyDescent="0.25">
      <c r="D525">
        <f>solve_for_c('True_Odds_Calculator_3-way'!A526,'True_Odds_Calculator_3-way'!B526,'True_Odds_Calculator_3-way'!C526,'Log_working_3-way'!B$1,'Log_working_3-way'!B$2)</f>
        <v>1.0326626778485026</v>
      </c>
      <c r="F525" s="6" t="e">
        <f>IF('Log_working_3-way'!D525="","",1/'True_Odds_Calculator_3-way'!N526+1/'True_Odds_Calculator_3-way'!O526+1/'True_Odds_Calculator_3-way'!#REF!-1)</f>
        <v>#REF!</v>
      </c>
      <c r="H525" s="6">
        <f>IF('Log_working_3-way'!$D525="","",'True_Odds_Calculator_3-way'!N526/'True_Odds_Calculator_3-way'!A526-1)</f>
        <v>21.351596973722891</v>
      </c>
      <c r="I525" s="6">
        <f>IF('Log_working_3-way'!$D525="","",'True_Odds_Calculator_3-way'!O526/'True_Odds_Calculator_3-way'!B526-1)</f>
        <v>6.5875016004138702</v>
      </c>
      <c r="J525" s="6" t="e">
        <f>IF('Log_working_3-way'!$D525="","",'True_Odds_Calculator_3-way'!#REF!/'True_Odds_Calculator_3-way'!C526-1)</f>
        <v>#REF!</v>
      </c>
      <c r="K525" s="6">
        <f>IF('Log_working_3-way'!$D525="","",1/'True_Odds_Calculator_3-way'!A526+1/'True_Odds_Calculator_3-way'!B526+1/'True_Odds_Calculator_3-way'!C526-1)</f>
        <v>3.4105319303004755E-2</v>
      </c>
    </row>
    <row r="526" spans="4:11" x14ac:dyDescent="0.25">
      <c r="D526">
        <f>solve_for_c('True_Odds_Calculator_3-way'!A527,'True_Odds_Calculator_3-way'!B527,'True_Odds_Calculator_3-way'!C527,'Log_working_3-way'!B$1,'Log_working_3-way'!B$2)</f>
        <v>1.0325324420439153</v>
      </c>
      <c r="F526" s="6" t="e">
        <f>IF('Log_working_3-way'!D526="","",1/'True_Odds_Calculator_3-way'!N527+1/'True_Odds_Calculator_3-way'!O527+1/'True_Odds_Calculator_3-way'!#REF!-1)</f>
        <v>#REF!</v>
      </c>
      <c r="H526" s="6">
        <f>IF('Log_working_3-way'!$D526="","",'True_Odds_Calculator_3-way'!N527/'True_Odds_Calculator_3-way'!A527-1)</f>
        <v>17.112536202971391</v>
      </c>
      <c r="I526" s="6">
        <f>IF('Log_working_3-way'!$D526="","",'True_Odds_Calculator_3-way'!O527/'True_Odds_Calculator_3-way'!B527-1)</f>
        <v>6.7562860172760928</v>
      </c>
      <c r="J526" s="6" t="e">
        <f>IF('Log_working_3-way'!$D526="","",'True_Odds_Calculator_3-way'!#REF!/'True_Odds_Calculator_3-way'!C527-1)</f>
        <v>#REF!</v>
      </c>
      <c r="K526" s="6">
        <f>IF('Log_working_3-way'!$D526="","",1/'True_Odds_Calculator_3-way'!A527+1/'True_Odds_Calculator_3-way'!B527+1/'True_Odds_Calculator_3-way'!C527-1)</f>
        <v>3.4657889460220748E-2</v>
      </c>
    </row>
    <row r="527" spans="4:11" x14ac:dyDescent="0.25">
      <c r="D527">
        <f>solve_for_c('True_Odds_Calculator_3-way'!A528,'True_Odds_Calculator_3-way'!B528,'True_Odds_Calculator_3-way'!C528,'Log_working_3-way'!B$1,'Log_working_3-way'!B$2)</f>
        <v>1.0342065637714977</v>
      </c>
      <c r="F527" s="6" t="e">
        <f>IF('Log_working_3-way'!D527="","",1/'True_Odds_Calculator_3-way'!N528+1/'True_Odds_Calculator_3-way'!O528+1/'True_Odds_Calculator_3-way'!#REF!-1)</f>
        <v>#REF!</v>
      </c>
      <c r="H527" s="6">
        <f>IF('Log_working_3-way'!$D527="","",'True_Odds_Calculator_3-way'!N528/'True_Odds_Calculator_3-way'!A528-1)</f>
        <v>25.214648335847421</v>
      </c>
      <c r="I527" s="6">
        <f>IF('Log_working_3-way'!$D527="","",'True_Odds_Calculator_3-way'!O528/'True_Odds_Calculator_3-way'!B528-1)</f>
        <v>6.293629968094729</v>
      </c>
      <c r="J527" s="6" t="e">
        <f>IF('Log_working_3-way'!$D527="","",'True_Odds_Calculator_3-way'!#REF!/'True_Odds_Calculator_3-way'!C528-1)</f>
        <v>#REF!</v>
      </c>
      <c r="K527" s="6">
        <f>IF('Log_working_3-way'!$D527="","",1/'True_Odds_Calculator_3-way'!A528+1/'True_Odds_Calculator_3-way'!B528+1/'True_Odds_Calculator_3-way'!C528-1)</f>
        <v>3.4793057819373807E-2</v>
      </c>
    </row>
    <row r="528" spans="4:11" x14ac:dyDescent="0.25">
      <c r="D528">
        <f>solve_for_c('True_Odds_Calculator_3-way'!A529,'True_Odds_Calculator_3-way'!B529,'True_Odds_Calculator_3-way'!C529,'Log_working_3-way'!B$1,'Log_working_3-way'!B$2)</f>
        <v>1.0311288864867603</v>
      </c>
      <c r="F528" s="6" t="e">
        <f>IF('Log_working_3-way'!D528="","",1/'True_Odds_Calculator_3-way'!N529+1/'True_Odds_Calculator_3-way'!O529+1/'True_Odds_Calculator_3-way'!#REF!-1)</f>
        <v>#REF!</v>
      </c>
      <c r="H528" s="6">
        <f>IF('Log_working_3-way'!$D528="","",'True_Odds_Calculator_3-way'!N529/'True_Odds_Calculator_3-way'!A529-1)</f>
        <v>15.523991763242691</v>
      </c>
      <c r="I528" s="6">
        <f>IF('Log_working_3-way'!$D528="","",'True_Odds_Calculator_3-way'!O529/'True_Odds_Calculator_3-way'!B529-1)</f>
        <v>7.0833894685968879</v>
      </c>
      <c r="J528" s="6" t="e">
        <f>IF('Log_working_3-way'!$D528="","",'True_Odds_Calculator_3-way'!#REF!/'True_Odds_Calculator_3-way'!C529-1)</f>
        <v>#REF!</v>
      </c>
      <c r="K528" s="6">
        <f>IF('Log_working_3-way'!$D528="","",1/'True_Odds_Calculator_3-way'!A529+1/'True_Odds_Calculator_3-way'!B529+1/'True_Odds_Calculator_3-way'!C529-1)</f>
        <v>3.3366309350899792E-2</v>
      </c>
    </row>
    <row r="529" spans="4:11" x14ac:dyDescent="0.25">
      <c r="D529">
        <f>solve_for_c('True_Odds_Calculator_3-way'!A530,'True_Odds_Calculator_3-way'!B530,'True_Odds_Calculator_3-way'!C530,'Log_working_3-way'!B$1,'Log_working_3-way'!B$2)</f>
        <v>1.0303950715830348</v>
      </c>
      <c r="F529" s="6" t="e">
        <f>IF('Log_working_3-way'!D529="","",1/'True_Odds_Calculator_3-way'!N530+1/'True_Odds_Calculator_3-way'!O530+1/'True_Odds_Calculator_3-way'!#REF!-1)</f>
        <v>#REF!</v>
      </c>
      <c r="H529" s="6">
        <f>IF('Log_working_3-way'!$D529="","",'True_Odds_Calculator_3-way'!N530/'True_Odds_Calculator_3-way'!A530-1)</f>
        <v>11.617655397697675</v>
      </c>
      <c r="I529" s="6">
        <f>IF('Log_working_3-way'!$D529="","",'True_Odds_Calculator_3-way'!O530/'True_Odds_Calculator_3-way'!B530-1)</f>
        <v>9.2055582835421745</v>
      </c>
      <c r="J529" s="6" t="e">
        <f>IF('Log_working_3-way'!$D529="","",'True_Odds_Calculator_3-way'!#REF!/'True_Odds_Calculator_3-way'!C530-1)</f>
        <v>#REF!</v>
      </c>
      <c r="K529" s="6">
        <f>IF('Log_working_3-way'!$D529="","",1/'True_Odds_Calculator_3-way'!A530+1/'True_Odds_Calculator_3-way'!B530+1/'True_Odds_Calculator_3-way'!C530-1)</f>
        <v>3.2908377222456764E-2</v>
      </c>
    </row>
    <row r="530" spans="4:11" x14ac:dyDescent="0.25">
      <c r="D530">
        <f>solve_for_c('True_Odds_Calculator_3-way'!A531,'True_Odds_Calculator_3-way'!B531,'True_Odds_Calculator_3-way'!C531,'Log_working_3-way'!B$1,'Log_working_3-way'!B$2)</f>
        <v>1.034025576391719</v>
      </c>
      <c r="F530" s="6" t="e">
        <f>IF('Log_working_3-way'!D530="","",1/'True_Odds_Calculator_3-way'!N531+1/'True_Odds_Calculator_3-way'!O531+1/'True_Odds_Calculator_3-way'!#REF!-1)</f>
        <v>#REF!</v>
      </c>
      <c r="H530" s="6">
        <f>IF('Log_working_3-way'!$D530="","",'True_Odds_Calculator_3-way'!N531/'True_Odds_Calculator_3-way'!A531-1)</f>
        <v>5.384598125931265</v>
      </c>
      <c r="I530" s="6">
        <f>IF('Log_working_3-way'!$D530="","",'True_Odds_Calculator_3-way'!O531/'True_Odds_Calculator_3-way'!B531-1)</f>
        <v>6.3319504057406899</v>
      </c>
      <c r="J530" s="6" t="e">
        <f>IF('Log_working_3-way'!$D530="","",'True_Odds_Calculator_3-way'!#REF!/'True_Odds_Calculator_3-way'!C531-1)</f>
        <v>#REF!</v>
      </c>
      <c r="K530" s="6">
        <f>IF('Log_working_3-way'!$D530="","",1/'True_Odds_Calculator_3-way'!A531+1/'True_Odds_Calculator_3-way'!B531+1/'True_Odds_Calculator_3-way'!C531-1)</f>
        <v>3.5064065218342044E-2</v>
      </c>
    </row>
    <row r="531" spans="4:11" x14ac:dyDescent="0.25">
      <c r="D531">
        <f>solve_for_c('True_Odds_Calculator_3-way'!A532,'True_Odds_Calculator_3-way'!B532,'True_Odds_Calculator_3-way'!C532,'Log_working_3-way'!B$1,'Log_working_3-way'!B$2)</f>
        <v>1.0299586988458687</v>
      </c>
      <c r="F531" s="6" t="e">
        <f>IF('Log_working_3-way'!D531="","",1/'True_Odds_Calculator_3-way'!N532+1/'True_Odds_Calculator_3-way'!O532+1/'True_Odds_Calculator_3-way'!#REF!-1)</f>
        <v>#REF!</v>
      </c>
      <c r="H531" s="6">
        <f>IF('Log_working_3-way'!$D531="","",'True_Odds_Calculator_3-way'!N532/'True_Odds_Calculator_3-way'!A532-1)</f>
        <v>9.0802066408532642</v>
      </c>
      <c r="I531" s="6">
        <f>IF('Log_working_3-way'!$D531="","",'True_Odds_Calculator_3-way'!O532/'True_Odds_Calculator_3-way'!B532-1)</f>
        <v>8.5794060577706457</v>
      </c>
      <c r="J531" s="6" t="e">
        <f>IF('Log_working_3-way'!$D531="","",'True_Odds_Calculator_3-way'!#REF!/'True_Odds_Calculator_3-way'!C532-1)</f>
        <v>#REF!</v>
      </c>
      <c r="K531" s="6">
        <f>IF('Log_working_3-way'!$D531="","",1/'True_Odds_Calculator_3-way'!A532+1/'True_Odds_Calculator_3-way'!B532+1/'True_Odds_Calculator_3-way'!C532-1)</f>
        <v>3.2302970962369226E-2</v>
      </c>
    </row>
    <row r="532" spans="4:11" x14ac:dyDescent="0.25">
      <c r="D532">
        <f>solve_for_c('True_Odds_Calculator_3-way'!A533,'True_Odds_Calculator_3-way'!B533,'True_Odds_Calculator_3-way'!C533,'Log_working_3-way'!B$1,'Log_working_3-way'!B$2)</f>
        <v>1.0312519391396335</v>
      </c>
      <c r="F532" s="6" t="e">
        <f>IF('Log_working_3-way'!D532="","",1/'True_Odds_Calculator_3-way'!N533+1/'True_Odds_Calculator_3-way'!O533+1/'True_Odds_Calculator_3-way'!#REF!-1)</f>
        <v>#REF!</v>
      </c>
      <c r="H532" s="6">
        <f>IF('Log_working_3-way'!$D532="","",'True_Odds_Calculator_3-way'!N533/'True_Odds_Calculator_3-way'!A533-1)</f>
        <v>20.543346694620755</v>
      </c>
      <c r="I532" s="6">
        <f>IF('Log_working_3-way'!$D532="","",'True_Odds_Calculator_3-way'!O533/'True_Odds_Calculator_3-way'!B533-1)</f>
        <v>6.4296864959832671</v>
      </c>
      <c r="J532" s="6" t="e">
        <f>IF('Log_working_3-way'!$D532="","",'True_Odds_Calculator_3-way'!#REF!/'True_Odds_Calculator_3-way'!C533-1)</f>
        <v>#REF!</v>
      </c>
      <c r="K532" s="6">
        <f>IF('Log_working_3-way'!$D532="","",1/'True_Odds_Calculator_3-way'!A533+1/'True_Odds_Calculator_3-way'!B533+1/'True_Odds_Calculator_3-way'!C533-1)</f>
        <v>3.2797332547763736E-2</v>
      </c>
    </row>
    <row r="533" spans="4:11" x14ac:dyDescent="0.25">
      <c r="D533">
        <f>solve_for_c('True_Odds_Calculator_3-way'!A534,'True_Odds_Calculator_3-way'!B534,'True_Odds_Calculator_3-way'!C534,'Log_working_3-way'!B$1,'Log_working_3-way'!B$2)</f>
        <v>1.0534846614559168</v>
      </c>
      <c r="F533" s="6" t="e">
        <f>IF('Log_working_3-way'!D533="","",1/'True_Odds_Calculator_3-way'!N534+1/'True_Odds_Calculator_3-way'!O534+1/'True_Odds_Calculator_3-way'!#REF!-1)</f>
        <v>#REF!</v>
      </c>
      <c r="H533" s="6">
        <f>IF('Log_working_3-way'!$D533="","",'True_Odds_Calculator_3-way'!N534/'True_Odds_Calculator_3-way'!A534-1)</f>
        <v>4.7316782173747196</v>
      </c>
      <c r="I533" s="6">
        <f>IF('Log_working_3-way'!$D533="","",'True_Odds_Calculator_3-way'!O534/'True_Odds_Calculator_3-way'!B534-1)</f>
        <v>5.4725150831344198</v>
      </c>
      <c r="J533" s="6" t="e">
        <f>IF('Log_working_3-way'!$D533="","",'True_Odds_Calculator_3-way'!#REF!/'True_Odds_Calculator_3-way'!C534-1)</f>
        <v>#REF!</v>
      </c>
      <c r="K533" s="6">
        <f>IF('Log_working_3-way'!$D533="","",1/'True_Odds_Calculator_3-way'!A534+1/'True_Odds_Calculator_3-way'!B534+1/'True_Odds_Calculator_3-way'!C534-1)</f>
        <v>5.3244938876064962E-2</v>
      </c>
    </row>
    <row r="534" spans="4:11" x14ac:dyDescent="0.25">
      <c r="D534">
        <f>solve_for_c('True_Odds_Calculator_3-way'!A535,'True_Odds_Calculator_3-way'!B535,'True_Odds_Calculator_3-way'!C535,'Log_working_3-way'!B$1,'Log_working_3-way'!B$2)</f>
        <v>1.046300606923543</v>
      </c>
      <c r="F534" s="6" t="e">
        <f>IF('Log_working_3-way'!D534="","",1/'True_Odds_Calculator_3-way'!N535+1/'True_Odds_Calculator_3-way'!O535+1/'True_Odds_Calculator_3-way'!#REF!-1)</f>
        <v>#REF!</v>
      </c>
      <c r="H534" s="6">
        <f>IF('Log_working_3-way'!$D534="","",'True_Odds_Calculator_3-way'!N535/'True_Odds_Calculator_3-way'!A535-1)</f>
        <v>15.825208652862223</v>
      </c>
      <c r="I534" s="6">
        <f>IF('Log_working_3-way'!$D534="","",'True_Odds_Calculator_3-way'!O535/'True_Odds_Calculator_3-way'!B535-1)</f>
        <v>7.1482090124544975</v>
      </c>
      <c r="J534" s="6" t="e">
        <f>IF('Log_working_3-way'!$D534="","",'True_Odds_Calculator_3-way'!#REF!/'True_Odds_Calculator_3-way'!C535-1)</f>
        <v>#REF!</v>
      </c>
      <c r="K534" s="6">
        <f>IF('Log_working_3-way'!$D534="","",1/'True_Odds_Calculator_3-way'!A535+1/'True_Odds_Calculator_3-way'!B535+1/'True_Odds_Calculator_3-way'!C535-1)</f>
        <v>4.9266064745940863E-2</v>
      </c>
    </row>
    <row r="535" spans="4:11" x14ac:dyDescent="0.25">
      <c r="D535">
        <f>solve_for_c('True_Odds_Calculator_3-way'!A536,'True_Odds_Calculator_3-way'!B536,'True_Odds_Calculator_3-way'!C536,'Log_working_3-way'!B$1,'Log_working_3-way'!B$2)</f>
        <v>1.0482724477409897</v>
      </c>
      <c r="F535" s="6" t="e">
        <f>IF('Log_working_3-way'!D535="","",1/'True_Odds_Calculator_3-way'!N536+1/'True_Odds_Calculator_3-way'!O536+1/'True_Odds_Calculator_3-way'!#REF!-1)</f>
        <v>#REF!</v>
      </c>
      <c r="H535" s="6">
        <f>IF('Log_working_3-way'!$D535="","",'True_Odds_Calculator_3-way'!N536/'True_Odds_Calculator_3-way'!A536-1)</f>
        <v>10.161684861925476</v>
      </c>
      <c r="I535" s="6">
        <f>IF('Log_working_3-way'!$D535="","",'True_Odds_Calculator_3-way'!O536/'True_Odds_Calculator_3-way'!B536-1)</f>
        <v>5.6254753034802993</v>
      </c>
      <c r="J535" s="6" t="e">
        <f>IF('Log_working_3-way'!$D535="","",'True_Odds_Calculator_3-way'!#REF!/'True_Odds_Calculator_3-way'!C536-1)</f>
        <v>#REF!</v>
      </c>
      <c r="K535" s="6">
        <f>IF('Log_working_3-way'!$D535="","",1/'True_Odds_Calculator_3-way'!A536+1/'True_Odds_Calculator_3-way'!B536+1/'True_Odds_Calculator_3-way'!C536-1)</f>
        <v>5.0762440613165261E-2</v>
      </c>
    </row>
    <row r="536" spans="4:11" x14ac:dyDescent="0.25">
      <c r="D536">
        <f>solve_for_c('True_Odds_Calculator_3-way'!A537,'True_Odds_Calculator_3-way'!B537,'True_Odds_Calculator_3-way'!C537,'Log_working_3-way'!B$1,'Log_working_3-way'!B$2)</f>
        <v>1.0605830529860494</v>
      </c>
      <c r="F536" s="6" t="e">
        <f>IF('Log_working_3-way'!D536="","",1/'True_Odds_Calculator_3-way'!N537+1/'True_Odds_Calculator_3-way'!O537+1/'True_Odds_Calculator_3-way'!#REF!-1)</f>
        <v>#REF!</v>
      </c>
      <c r="H536" s="6">
        <f>IF('Log_working_3-way'!$D536="","",'True_Odds_Calculator_3-way'!N537/'True_Odds_Calculator_3-way'!A537-1)</f>
        <v>6.5530409475535132</v>
      </c>
      <c r="I536" s="6">
        <f>IF('Log_working_3-way'!$D536="","",'True_Odds_Calculator_3-way'!O537/'True_Odds_Calculator_3-way'!B537-1)</f>
        <v>6.8617467960314045</v>
      </c>
      <c r="J536" s="6" t="e">
        <f>IF('Log_working_3-way'!$D536="","",'True_Odds_Calculator_3-way'!#REF!/'True_Odds_Calculator_3-way'!C537-1)</f>
        <v>#REF!</v>
      </c>
      <c r="K536" s="6">
        <f>IF('Log_working_3-way'!$D536="","",1/'True_Odds_Calculator_3-way'!A537+1/'True_Odds_Calculator_3-way'!B537+1/'True_Odds_Calculator_3-way'!C537-1)</f>
        <v>6.2499538452005066E-2</v>
      </c>
    </row>
    <row r="537" spans="4:11" x14ac:dyDescent="0.25">
      <c r="D537">
        <f>solve_for_c('True_Odds_Calculator_3-way'!A538,'True_Odds_Calculator_3-way'!B538,'True_Odds_Calculator_3-way'!C538,'Log_working_3-way'!B$1,'Log_working_3-way'!B$2)</f>
        <v>1.045999996547206</v>
      </c>
      <c r="F537" s="6" t="e">
        <f>IF('Log_working_3-way'!D537="","",1/'True_Odds_Calculator_3-way'!N538+1/'True_Odds_Calculator_3-way'!O538+1/'True_Odds_Calculator_3-way'!#REF!-1)</f>
        <v>#REF!</v>
      </c>
      <c r="H537" s="6">
        <f>IF('Log_working_3-way'!$D537="","",'True_Odds_Calculator_3-way'!N538/'True_Odds_Calculator_3-way'!A538-1)</f>
        <v>16.71512768211803</v>
      </c>
      <c r="I537" s="6">
        <f>IF('Log_working_3-way'!$D537="","",'True_Odds_Calculator_3-way'!O538/'True_Odds_Calculator_3-way'!B538-1)</f>
        <v>9.6654179747689675</v>
      </c>
      <c r="J537" s="6" t="e">
        <f>IF('Log_working_3-way'!$D537="","",'True_Odds_Calculator_3-way'!#REF!/'True_Odds_Calculator_3-way'!C538-1)</f>
        <v>#REF!</v>
      </c>
      <c r="K537" s="6">
        <f>IF('Log_working_3-way'!$D537="","",1/'True_Odds_Calculator_3-way'!A538+1/'True_Odds_Calculator_3-way'!B538+1/'True_Odds_Calculator_3-way'!C538-1)</f>
        <v>4.8768762273907917E-2</v>
      </c>
    </row>
    <row r="538" spans="4:11" x14ac:dyDescent="0.25">
      <c r="D538">
        <f>solve_for_c('True_Odds_Calculator_3-way'!A539,'True_Odds_Calculator_3-way'!B539,'True_Odds_Calculator_3-way'!C539,'Log_working_3-way'!B$1,'Log_working_3-way'!B$2)</f>
        <v>1.0489893716875691</v>
      </c>
      <c r="F538" s="6" t="e">
        <f>IF('Log_working_3-way'!D538="","",1/'True_Odds_Calculator_3-way'!N539+1/'True_Odds_Calculator_3-way'!O539+1/'True_Odds_Calculator_3-way'!#REF!-1)</f>
        <v>#REF!</v>
      </c>
      <c r="H538" s="6">
        <f>IF('Log_working_3-way'!$D538="","",'True_Odds_Calculator_3-way'!N539/'True_Odds_Calculator_3-way'!A539-1)</f>
        <v>22.098219001122668</v>
      </c>
      <c r="I538" s="6">
        <f>IF('Log_working_3-way'!$D538="","",'True_Odds_Calculator_3-way'!O539/'True_Odds_Calculator_3-way'!B539-1)</f>
        <v>5.6266212767751815</v>
      </c>
      <c r="J538" s="6" t="e">
        <f>IF('Log_working_3-way'!$D538="","",'True_Odds_Calculator_3-way'!#REF!/'True_Odds_Calculator_3-way'!C539-1)</f>
        <v>#REF!</v>
      </c>
      <c r="K538" s="6">
        <f>IF('Log_working_3-way'!$D538="","",1/'True_Odds_Calculator_3-way'!A539+1/'True_Odds_Calculator_3-way'!B539+1/'True_Odds_Calculator_3-way'!C539-1)</f>
        <v>5.0580727241310575E-2</v>
      </c>
    </row>
    <row r="539" spans="4:11" x14ac:dyDescent="0.25">
      <c r="D539">
        <f>solve_for_c('True_Odds_Calculator_3-way'!A540,'True_Odds_Calculator_3-way'!B540,'True_Odds_Calculator_3-way'!C540,'Log_working_3-way'!B$1,'Log_working_3-way'!B$2)</f>
        <v>1.0204833436395921</v>
      </c>
      <c r="F539" s="6" t="e">
        <f>IF('Log_working_3-way'!D539="","",1/'True_Odds_Calculator_3-way'!N540+1/'True_Odds_Calculator_3-way'!O540+1/'True_Odds_Calculator_3-way'!#REF!-1)</f>
        <v>#REF!</v>
      </c>
      <c r="H539" s="6">
        <f>IF('Log_working_3-way'!$D539="","",'True_Odds_Calculator_3-way'!N540/'True_Odds_Calculator_3-way'!A540-1)</f>
        <v>13.471562298712223</v>
      </c>
      <c r="I539" s="6">
        <f>IF('Log_working_3-way'!$D539="","",'True_Odds_Calculator_3-way'!O540/'True_Odds_Calculator_3-way'!B540-1)</f>
        <v>8.319059703103056</v>
      </c>
      <c r="J539" s="6" t="e">
        <f>IF('Log_working_3-way'!$D539="","",'True_Odds_Calculator_3-way'!#REF!/'True_Odds_Calculator_3-way'!C540-1)</f>
        <v>#REF!</v>
      </c>
      <c r="K539" s="6">
        <f>IF('Log_working_3-way'!$D539="","",1/'True_Odds_Calculator_3-way'!A540+1/'True_Odds_Calculator_3-way'!B540+1/'True_Odds_Calculator_3-way'!C540-1)</f>
        <v>2.220472834507925E-2</v>
      </c>
    </row>
    <row r="540" spans="4:11" x14ac:dyDescent="0.25">
      <c r="D540">
        <f>solve_for_c('True_Odds_Calculator_3-way'!A541,'True_Odds_Calculator_3-way'!B541,'True_Odds_Calculator_3-way'!C541,'Log_working_3-way'!B$1,'Log_working_3-way'!B$2)</f>
        <v>1.0292743197598737</v>
      </c>
      <c r="F540" s="6" t="e">
        <f>IF('Log_working_3-way'!D540="","",1/'True_Odds_Calculator_3-way'!N541+1/'True_Odds_Calculator_3-way'!O541+1/'True_Odds_Calculator_3-way'!#REF!-1)</f>
        <v>#REF!</v>
      </c>
      <c r="H540" s="6">
        <f>IF('Log_working_3-way'!$D540="","",'True_Odds_Calculator_3-way'!N541/'True_Odds_Calculator_3-way'!A541-1)</f>
        <v>44.787337097412959</v>
      </c>
      <c r="I540" s="6">
        <f>IF('Log_working_3-way'!$D540="","",'True_Odds_Calculator_3-way'!O541/'True_Odds_Calculator_3-way'!B541-1)</f>
        <v>2.8422889800975324</v>
      </c>
      <c r="J540" s="6" t="e">
        <f>IF('Log_working_3-way'!$D540="","",'True_Odds_Calculator_3-way'!#REF!/'True_Odds_Calculator_3-way'!C541-1)</f>
        <v>#REF!</v>
      </c>
      <c r="K540" s="6">
        <f>IF('Log_working_3-way'!$D540="","",1/'True_Odds_Calculator_3-way'!A541+1/'True_Odds_Calculator_3-way'!B541+1/'True_Odds_Calculator_3-way'!C541-1)</f>
        <v>2.458714311512078E-2</v>
      </c>
    </row>
    <row r="541" spans="4:11" x14ac:dyDescent="0.25">
      <c r="D541">
        <f>solve_for_c('True_Odds_Calculator_3-way'!A542,'True_Odds_Calculator_3-way'!B542,'True_Odds_Calculator_3-way'!C542,'Log_working_3-way'!B$1,'Log_working_3-way'!B$2)</f>
        <v>1.0203632452001661</v>
      </c>
      <c r="F541" s="6" t="e">
        <f>IF('Log_working_3-way'!D541="","",1/'True_Odds_Calculator_3-way'!N542+1/'True_Odds_Calculator_3-way'!O542+1/'True_Odds_Calculator_3-way'!#REF!-1)</f>
        <v>#REF!</v>
      </c>
      <c r="H541" s="6">
        <f>IF('Log_working_3-way'!$D541="","",'True_Odds_Calculator_3-way'!N542/'True_Odds_Calculator_3-way'!A542-1)</f>
        <v>11.479247583517694</v>
      </c>
      <c r="I541" s="6">
        <f>IF('Log_working_3-way'!$D541="","",'True_Odds_Calculator_3-way'!O542/'True_Odds_Calculator_3-way'!B542-1)</f>
        <v>8.0388393542907668</v>
      </c>
      <c r="J541" s="6" t="e">
        <f>IF('Log_working_3-way'!$D541="","",'True_Odds_Calculator_3-way'!#REF!/'True_Odds_Calculator_3-way'!C542-1)</f>
        <v>#REF!</v>
      </c>
      <c r="K541" s="6">
        <f>IF('Log_working_3-way'!$D541="","",1/'True_Odds_Calculator_3-way'!A542+1/'True_Odds_Calculator_3-way'!B542+1/'True_Odds_Calculator_3-way'!C542-1)</f>
        <v>2.2105055248921923E-2</v>
      </c>
    </row>
    <row r="542" spans="4:11" x14ac:dyDescent="0.25">
      <c r="D542">
        <f>solve_for_c('True_Odds_Calculator_3-way'!A543,'True_Odds_Calculator_3-way'!B543,'True_Odds_Calculator_3-way'!C543,'Log_working_3-way'!B$1,'Log_working_3-way'!B$2)</f>
        <v>1.0354694402041202</v>
      </c>
      <c r="F542" s="6" t="e">
        <f>IF('Log_working_3-way'!D542="","",1/'True_Odds_Calculator_3-way'!N543+1/'True_Odds_Calculator_3-way'!O543+1/'True_Odds_Calculator_3-way'!#REF!-1)</f>
        <v>#REF!</v>
      </c>
      <c r="H542" s="6">
        <f>IF('Log_working_3-way'!$D542="","",'True_Odds_Calculator_3-way'!N543/'True_Odds_Calculator_3-way'!A543-1)</f>
        <v>8.7100113280407996</v>
      </c>
      <c r="I542" s="6">
        <f>IF('Log_working_3-way'!$D542="","",'True_Odds_Calculator_3-way'!O543/'True_Odds_Calculator_3-way'!B543-1)</f>
        <v>7.5852160750710489</v>
      </c>
      <c r="J542" s="6" t="e">
        <f>IF('Log_working_3-way'!$D542="","",'True_Odds_Calculator_3-way'!#REF!/'True_Odds_Calculator_3-way'!C543-1)</f>
        <v>#REF!</v>
      </c>
      <c r="K542" s="6">
        <f>IF('Log_working_3-way'!$D542="","",1/'True_Odds_Calculator_3-way'!A543+1/'True_Odds_Calculator_3-way'!B543+1/'True_Odds_Calculator_3-way'!C543-1)</f>
        <v>3.7908708416926729E-2</v>
      </c>
    </row>
    <row r="543" spans="4:11" x14ac:dyDescent="0.25">
      <c r="D543">
        <f>solve_for_c('True_Odds_Calculator_3-way'!A544,'True_Odds_Calculator_3-way'!B544,'True_Odds_Calculator_3-way'!C544,'Log_working_3-way'!B$1,'Log_working_3-way'!B$2)</f>
        <v>1.0380581245151497</v>
      </c>
      <c r="F543" s="6" t="e">
        <f>IF('Log_working_3-way'!D543="","",1/'True_Odds_Calculator_3-way'!N544+1/'True_Odds_Calculator_3-way'!O544+1/'True_Odds_Calculator_3-way'!#REF!-1)</f>
        <v>#REF!</v>
      </c>
      <c r="H543" s="6">
        <f>IF('Log_working_3-way'!$D543="","",'True_Odds_Calculator_3-way'!N544/'True_Odds_Calculator_3-way'!A544-1)</f>
        <v>18.864543408833079</v>
      </c>
      <c r="I543" s="6">
        <f>IF('Log_working_3-way'!$D543="","",'True_Odds_Calculator_3-way'!O544/'True_Odds_Calculator_3-way'!B544-1)</f>
        <v>8.6895328897709376</v>
      </c>
      <c r="J543" s="6" t="e">
        <f>IF('Log_working_3-way'!$D543="","",'True_Odds_Calculator_3-way'!#REF!/'True_Odds_Calculator_3-way'!C544-1)</f>
        <v>#REF!</v>
      </c>
      <c r="K543" s="6">
        <f>IF('Log_working_3-way'!$D543="","",1/'True_Odds_Calculator_3-way'!A544+1/'True_Odds_Calculator_3-way'!B544+1/'True_Odds_Calculator_3-way'!C544-1)</f>
        <v>4.0102286751080296E-2</v>
      </c>
    </row>
    <row r="544" spans="4:11" x14ac:dyDescent="0.25">
      <c r="D544">
        <f>solve_for_c('True_Odds_Calculator_3-way'!A545,'True_Odds_Calculator_3-way'!B545,'True_Odds_Calculator_3-way'!C545,'Log_working_3-way'!B$1,'Log_working_3-way'!B$2)</f>
        <v>1.0496997116426658</v>
      </c>
      <c r="F544" s="6" t="e">
        <f>IF('Log_working_3-way'!D544="","",1/'True_Odds_Calculator_3-way'!N545+1/'True_Odds_Calculator_3-way'!O545+1/'True_Odds_Calculator_3-way'!#REF!-1)</f>
        <v>#REF!</v>
      </c>
      <c r="H544" s="6">
        <f>IF('Log_working_3-way'!$D544="","",'True_Odds_Calculator_3-way'!N545/'True_Odds_Calculator_3-way'!A545-1)</f>
        <v>20.979651428050005</v>
      </c>
      <c r="I544" s="6">
        <f>IF('Log_working_3-way'!$D544="","",'True_Odds_Calculator_3-way'!O545/'True_Odds_Calculator_3-way'!B545-1)</f>
        <v>7.8389318056881656</v>
      </c>
      <c r="J544" s="6" t="e">
        <f>IF('Log_working_3-way'!$D544="","",'True_Odds_Calculator_3-way'!#REF!/'True_Odds_Calculator_3-way'!C545-1)</f>
        <v>#REF!</v>
      </c>
      <c r="K544" s="6">
        <f>IF('Log_working_3-way'!$D544="","",1/'True_Odds_Calculator_3-way'!A545+1/'True_Odds_Calculator_3-way'!B545+1/'True_Odds_Calculator_3-way'!C545-1)</f>
        <v>5.1604726358229103E-2</v>
      </c>
    </row>
    <row r="545" spans="4:11" x14ac:dyDescent="0.25">
      <c r="D545">
        <f>solve_for_c('True_Odds_Calculator_3-way'!A546,'True_Odds_Calculator_3-way'!B546,'True_Odds_Calculator_3-way'!C546,'Log_working_3-way'!B$1,'Log_working_3-way'!B$2)</f>
        <v>1.0467420377916812</v>
      </c>
      <c r="F545" s="6" t="e">
        <f>IF('Log_working_3-way'!D545="","",1/'True_Odds_Calculator_3-way'!N546+1/'True_Odds_Calculator_3-way'!O546+1/'True_Odds_Calculator_3-way'!#REF!-1)</f>
        <v>#REF!</v>
      </c>
      <c r="H545" s="6">
        <f>IF('Log_working_3-way'!$D545="","",'True_Odds_Calculator_3-way'!N546/'True_Odds_Calculator_3-way'!A546-1)</f>
        <v>6.6923370944561658</v>
      </c>
      <c r="I545" s="6">
        <f>IF('Log_working_3-way'!$D545="","",'True_Odds_Calculator_3-way'!O546/'True_Odds_Calculator_3-way'!B546-1)</f>
        <v>8.1924630160053304</v>
      </c>
      <c r="J545" s="6" t="e">
        <f>IF('Log_working_3-way'!$D545="","",'True_Odds_Calculator_3-way'!#REF!/'True_Odds_Calculator_3-way'!C546-1)</f>
        <v>#REF!</v>
      </c>
      <c r="K545" s="6">
        <f>IF('Log_working_3-way'!$D545="","",1/'True_Odds_Calculator_3-way'!A546+1/'True_Odds_Calculator_3-way'!B546+1/'True_Odds_Calculator_3-way'!C546-1)</f>
        <v>4.9195369847543802E-2</v>
      </c>
    </row>
    <row r="546" spans="4:11" x14ac:dyDescent="0.25">
      <c r="D546">
        <f>solve_for_c('True_Odds_Calculator_3-way'!A547,'True_Odds_Calculator_3-way'!B547,'True_Odds_Calculator_3-way'!C547,'Log_working_3-way'!B$1,'Log_working_3-way'!B$2)</f>
        <v>1.0292541021122248</v>
      </c>
      <c r="F546" s="6" t="e">
        <f>IF('Log_working_3-way'!D546="","",1/'True_Odds_Calculator_3-way'!N547+1/'True_Odds_Calculator_3-way'!O547+1/'True_Odds_Calculator_3-way'!#REF!-1)</f>
        <v>#REF!</v>
      </c>
      <c r="H546" s="6">
        <f>IF('Log_working_3-way'!$D546="","",'True_Odds_Calculator_3-way'!N547/'True_Odds_Calculator_3-way'!A547-1)</f>
        <v>45.434015532124079</v>
      </c>
      <c r="I546" s="6">
        <f>IF('Log_working_3-way'!$D546="","",'True_Odds_Calculator_3-way'!O547/'True_Odds_Calculator_3-way'!B547-1)</f>
        <v>2.984390068617115</v>
      </c>
      <c r="J546" s="6" t="e">
        <f>IF('Log_working_3-way'!$D546="","",'True_Odds_Calculator_3-way'!#REF!/'True_Odds_Calculator_3-way'!C547-1)</f>
        <v>#REF!</v>
      </c>
      <c r="K546" s="6">
        <f>IF('Log_working_3-way'!$D546="","",1/'True_Odds_Calculator_3-way'!A547+1/'True_Odds_Calculator_3-way'!B547+1/'True_Odds_Calculator_3-way'!C547-1)</f>
        <v>2.4301369128955308E-2</v>
      </c>
    </row>
    <row r="547" spans="4:11" x14ac:dyDescent="0.25">
      <c r="D547">
        <f>solve_for_c('True_Odds_Calculator_3-way'!A548,'True_Odds_Calculator_3-way'!B548,'True_Odds_Calculator_3-way'!C548,'Log_working_3-way'!B$1,'Log_working_3-way'!B$2)</f>
        <v>1.0255570454385046</v>
      </c>
      <c r="F547" s="6" t="e">
        <f>IF('Log_working_3-way'!D547="","",1/'True_Odds_Calculator_3-way'!N548+1/'True_Odds_Calculator_3-way'!O548+1/'True_Odds_Calculator_3-way'!#REF!-1)</f>
        <v>#REF!</v>
      </c>
      <c r="H547" s="6">
        <f>IF('Log_working_3-way'!$D547="","",'True_Odds_Calculator_3-way'!N548/'True_Odds_Calculator_3-way'!A548-1)</f>
        <v>26.58111936421912</v>
      </c>
      <c r="I547" s="6">
        <f>IF('Log_working_3-way'!$D547="","",'True_Odds_Calculator_3-way'!O548/'True_Odds_Calculator_3-way'!B548-1)</f>
        <v>5.8225069483564331</v>
      </c>
      <c r="J547" s="6" t="e">
        <f>IF('Log_working_3-way'!$D547="","",'True_Odds_Calculator_3-way'!#REF!/'True_Odds_Calculator_3-way'!C548-1)</f>
        <v>#REF!</v>
      </c>
      <c r="K547" s="6">
        <f>IF('Log_working_3-way'!$D547="","",1/'True_Odds_Calculator_3-way'!A548+1/'True_Odds_Calculator_3-way'!B548+1/'True_Odds_Calculator_3-way'!C548-1)</f>
        <v>2.5822956332423486E-2</v>
      </c>
    </row>
    <row r="548" spans="4:11" x14ac:dyDescent="0.25">
      <c r="D548">
        <f>solve_for_c('True_Odds_Calculator_3-way'!A549,'True_Odds_Calculator_3-way'!B549,'True_Odds_Calculator_3-way'!C549,'Log_working_3-way'!B$1,'Log_working_3-way'!B$2)</f>
        <v>1.0240373004309169</v>
      </c>
      <c r="F548" s="6" t="e">
        <f>IF('Log_working_3-way'!D548="","",1/'True_Odds_Calculator_3-way'!N549+1/'True_Odds_Calculator_3-way'!O549+1/'True_Odds_Calculator_3-way'!#REF!-1)</f>
        <v>#REF!</v>
      </c>
      <c r="H548" s="6">
        <f>IF('Log_working_3-way'!$D548="","",'True_Odds_Calculator_3-way'!N549/'True_Odds_Calculator_3-way'!A549-1)</f>
        <v>29.830714627138427</v>
      </c>
      <c r="I548" s="6">
        <f>IF('Log_working_3-way'!$D548="","",'True_Odds_Calculator_3-way'!O549/'True_Odds_Calculator_3-way'!B549-1)</f>
        <v>4.726951334921667</v>
      </c>
      <c r="J548" s="6" t="e">
        <f>IF('Log_working_3-way'!$D548="","",'True_Odds_Calculator_3-way'!#REF!/'True_Odds_Calculator_3-way'!C549-1)</f>
        <v>#REF!</v>
      </c>
      <c r="K548" s="6">
        <f>IF('Log_working_3-way'!$D548="","",1/'True_Odds_Calculator_3-way'!A549+1/'True_Odds_Calculator_3-way'!B549+1/'True_Odds_Calculator_3-way'!C549-1)</f>
        <v>2.370872319453543E-2</v>
      </c>
    </row>
    <row r="549" spans="4:11" x14ac:dyDescent="0.25">
      <c r="D549">
        <f>solve_for_c('True_Odds_Calculator_3-way'!A550,'True_Odds_Calculator_3-way'!B550,'True_Odds_Calculator_3-way'!C550,'Log_working_3-way'!B$1,'Log_working_3-way'!B$2)</f>
        <v>1.0253134251123148</v>
      </c>
      <c r="F549" s="6" t="e">
        <f>IF('Log_working_3-way'!D549="","",1/'True_Odds_Calculator_3-way'!N550+1/'True_Odds_Calculator_3-way'!O550+1/'True_Odds_Calculator_3-way'!#REF!-1)</f>
        <v>#REF!</v>
      </c>
      <c r="H549" s="6">
        <f>IF('Log_working_3-way'!$D549="","",'True_Odds_Calculator_3-way'!N550/'True_Odds_Calculator_3-way'!A550-1)</f>
        <v>2.2394705213599395</v>
      </c>
      <c r="I549" s="6">
        <f>IF('Log_working_3-way'!$D549="","",'True_Odds_Calculator_3-way'!O550/'True_Odds_Calculator_3-way'!B550-1)</f>
        <v>5.289647083204974</v>
      </c>
      <c r="J549" s="6" t="e">
        <f>IF('Log_working_3-way'!$D549="","",'True_Odds_Calculator_3-way'!#REF!/'True_Odds_Calculator_3-way'!C550-1)</f>
        <v>#REF!</v>
      </c>
      <c r="K549" s="6">
        <f>IF('Log_working_3-way'!$D549="","",1/'True_Odds_Calculator_3-way'!A550+1/'True_Odds_Calculator_3-way'!B550+1/'True_Odds_Calculator_3-way'!C550-1)</f>
        <v>2.4191763193863292E-2</v>
      </c>
    </row>
    <row r="550" spans="4:11" x14ac:dyDescent="0.25">
      <c r="D550">
        <f>solve_for_c('True_Odds_Calculator_3-way'!A551,'True_Odds_Calculator_3-way'!B551,'True_Odds_Calculator_3-way'!C551,'Log_working_3-way'!B$1,'Log_working_3-way'!B$2)</f>
        <v>1.0268250874611089</v>
      </c>
      <c r="F550" s="6" t="e">
        <f>IF('Log_working_3-way'!D550="","",1/'True_Odds_Calculator_3-way'!N551+1/'True_Odds_Calculator_3-way'!O551+1/'True_Odds_Calculator_3-way'!#REF!-1)</f>
        <v>#REF!</v>
      </c>
      <c r="H550" s="6">
        <f>IF('Log_working_3-way'!$D550="","",'True_Odds_Calculator_3-way'!N551/'True_Odds_Calculator_3-way'!A551-1)</f>
        <v>6.935465716161711</v>
      </c>
      <c r="I550" s="6">
        <f>IF('Log_working_3-way'!$D550="","",'True_Odds_Calculator_3-way'!O551/'True_Odds_Calculator_3-way'!B551-1)</f>
        <v>8.7968712545206298</v>
      </c>
      <c r="J550" s="6" t="e">
        <f>IF('Log_working_3-way'!$D550="","",'True_Odds_Calculator_3-way'!#REF!/'True_Odds_Calculator_3-way'!C551-1)</f>
        <v>#REF!</v>
      </c>
      <c r="K550" s="6">
        <f>IF('Log_working_3-way'!$D550="","",1/'True_Odds_Calculator_3-way'!A551+1/'True_Odds_Calculator_3-way'!B551+1/'True_Odds_Calculator_3-way'!C551-1)</f>
        <v>2.8706518068220221E-2</v>
      </c>
    </row>
    <row r="551" spans="4:11" x14ac:dyDescent="0.25">
      <c r="D551">
        <f>solve_for_c('True_Odds_Calculator_3-way'!A552,'True_Odds_Calculator_3-way'!B552,'True_Odds_Calculator_3-way'!C552,'Log_working_3-way'!B$1,'Log_working_3-way'!B$2)</f>
        <v>1.0257657203690889</v>
      </c>
      <c r="F551" s="6" t="e">
        <f>IF('Log_working_3-way'!D551="","",1/'True_Odds_Calculator_3-way'!N552+1/'True_Odds_Calculator_3-way'!O552+1/'True_Odds_Calculator_3-way'!#REF!-1)</f>
        <v>#REF!</v>
      </c>
      <c r="H551" s="6">
        <f>IF('Log_working_3-way'!$D551="","",'True_Odds_Calculator_3-way'!N552/'True_Odds_Calculator_3-way'!A552-1)</f>
        <v>6.721353681665498</v>
      </c>
      <c r="I551" s="6">
        <f>IF('Log_working_3-way'!$D551="","",'True_Odds_Calculator_3-way'!O552/'True_Odds_Calculator_3-way'!B552-1)</f>
        <v>9.8844822511145765</v>
      </c>
      <c r="J551" s="6" t="e">
        <f>IF('Log_working_3-way'!$D551="","",'True_Odds_Calculator_3-way'!#REF!/'True_Odds_Calculator_3-way'!C552-1)</f>
        <v>#REF!</v>
      </c>
      <c r="K551" s="6">
        <f>IF('Log_working_3-way'!$D551="","",1/'True_Odds_Calculator_3-way'!A552+1/'True_Odds_Calculator_3-way'!B552+1/'True_Odds_Calculator_3-way'!C552-1)</f>
        <v>2.7660935125043418E-2</v>
      </c>
    </row>
    <row r="552" spans="4:11" x14ac:dyDescent="0.25">
      <c r="D552">
        <f>solve_for_c('True_Odds_Calculator_3-way'!A553,'True_Odds_Calculator_3-way'!B553,'True_Odds_Calculator_3-way'!C553,'Log_working_3-way'!B$1,'Log_working_3-way'!B$2)</f>
        <v>1.0248944562122544</v>
      </c>
      <c r="F552" s="6" t="e">
        <f>IF('Log_working_3-way'!D552="","",1/'True_Odds_Calculator_3-way'!N553+1/'True_Odds_Calculator_3-way'!O553+1/'True_Odds_Calculator_3-way'!#REF!-1)</f>
        <v>#REF!</v>
      </c>
      <c r="H552" s="6">
        <f>IF('Log_working_3-way'!$D552="","",'True_Odds_Calculator_3-way'!N553/'True_Odds_Calculator_3-way'!A553-1)</f>
        <v>18.073525366524265</v>
      </c>
      <c r="I552" s="6">
        <f>IF('Log_working_3-way'!$D552="","",'True_Odds_Calculator_3-way'!O553/'True_Odds_Calculator_3-way'!B553-1)</f>
        <v>8.4544829885248873</v>
      </c>
      <c r="J552" s="6" t="e">
        <f>IF('Log_working_3-way'!$D552="","",'True_Odds_Calculator_3-way'!#REF!/'True_Odds_Calculator_3-way'!C553-1)</f>
        <v>#REF!</v>
      </c>
      <c r="K552" s="6">
        <f>IF('Log_working_3-way'!$D552="","",1/'True_Odds_Calculator_3-way'!A553+1/'True_Odds_Calculator_3-way'!B553+1/'True_Odds_Calculator_3-way'!C553-1)</f>
        <v>2.6483919889671137E-2</v>
      </c>
    </row>
    <row r="553" spans="4:11" x14ac:dyDescent="0.25">
      <c r="D553">
        <f>solve_for_c('True_Odds_Calculator_3-way'!A554,'True_Odds_Calculator_3-way'!B554,'True_Odds_Calculator_3-way'!C554,'Log_working_3-way'!B$1,'Log_working_3-way'!B$2)</f>
        <v>1.025071800383516</v>
      </c>
      <c r="F553" s="6" t="e">
        <f>IF('Log_working_3-way'!D553="","",1/'True_Odds_Calculator_3-way'!N554+1/'True_Odds_Calculator_3-way'!O554+1/'True_Odds_Calculator_3-way'!#REF!-1)</f>
        <v>#REF!</v>
      </c>
      <c r="H553" s="6">
        <f>IF('Log_working_3-way'!$D553="","",'True_Odds_Calculator_3-way'!N554/'True_Odds_Calculator_3-way'!A554-1)</f>
        <v>12.158956777743422</v>
      </c>
      <c r="I553" s="6">
        <f>IF('Log_working_3-way'!$D553="","",'True_Odds_Calculator_3-way'!O554/'True_Odds_Calculator_3-way'!B554-1)</f>
        <v>10.985869599810028</v>
      </c>
      <c r="J553" s="6" t="e">
        <f>IF('Log_working_3-way'!$D553="","",'True_Odds_Calculator_3-way'!#REF!/'True_Odds_Calculator_3-way'!C554-1)</f>
        <v>#REF!</v>
      </c>
      <c r="K553" s="6">
        <f>IF('Log_working_3-way'!$D553="","",1/'True_Odds_Calculator_3-way'!A554+1/'True_Odds_Calculator_3-way'!B554+1/'True_Odds_Calculator_3-way'!C554-1)</f>
        <v>2.7166227114627572E-2</v>
      </c>
    </row>
    <row r="554" spans="4:11" x14ac:dyDescent="0.25">
      <c r="D554">
        <f>solve_for_c('True_Odds_Calculator_3-way'!A555,'True_Odds_Calculator_3-way'!B555,'True_Odds_Calculator_3-way'!C555,'Log_working_3-way'!B$1,'Log_working_3-way'!B$2)</f>
        <v>1.0254960349080491</v>
      </c>
      <c r="F554" s="6" t="e">
        <f>IF('Log_working_3-way'!D554="","",1/'True_Odds_Calculator_3-way'!N555+1/'True_Odds_Calculator_3-way'!O555+1/'True_Odds_Calculator_3-way'!#REF!-1)</f>
        <v>#REF!</v>
      </c>
      <c r="H554" s="6">
        <f>IF('Log_working_3-way'!$D554="","",'True_Odds_Calculator_3-way'!N555/'True_Odds_Calculator_3-way'!A555-1)</f>
        <v>10.732017372105911</v>
      </c>
      <c r="I554" s="6">
        <f>IF('Log_working_3-way'!$D554="","",'True_Odds_Calculator_3-way'!O555/'True_Odds_Calculator_3-way'!B555-1)</f>
        <v>8.6836514336091764</v>
      </c>
      <c r="J554" s="6" t="e">
        <f>IF('Log_working_3-way'!$D554="","",'True_Odds_Calculator_3-way'!#REF!/'True_Odds_Calculator_3-way'!C555-1)</f>
        <v>#REF!</v>
      </c>
      <c r="K554" s="6">
        <f>IF('Log_working_3-way'!$D554="","",1/'True_Odds_Calculator_3-way'!A555+1/'True_Odds_Calculator_3-way'!B555+1/'True_Odds_Calculator_3-way'!C555-1)</f>
        <v>2.7643139121068527E-2</v>
      </c>
    </row>
    <row r="555" spans="4:11" x14ac:dyDescent="0.25">
      <c r="D555">
        <f>solve_for_c('True_Odds_Calculator_3-way'!A556,'True_Odds_Calculator_3-way'!B556,'True_Odds_Calculator_3-way'!C556,'Log_working_3-way'!B$1,'Log_working_3-way'!B$2)</f>
        <v>1.027781247927493</v>
      </c>
      <c r="F555" s="6" t="e">
        <f>IF('Log_working_3-way'!D555="","",1/'True_Odds_Calculator_3-way'!N556+1/'True_Odds_Calculator_3-way'!O556+1/'True_Odds_Calculator_3-way'!#REF!-1)</f>
        <v>#REF!</v>
      </c>
      <c r="H555" s="6">
        <f>IF('Log_working_3-way'!$D555="","",'True_Odds_Calculator_3-way'!N556/'True_Odds_Calculator_3-way'!A556-1)</f>
        <v>5.4865182372497374</v>
      </c>
      <c r="I555" s="6">
        <f>IF('Log_working_3-way'!$D555="","",'True_Odds_Calculator_3-way'!O556/'True_Odds_Calculator_3-way'!B556-1)</f>
        <v>8.8531314645082553</v>
      </c>
      <c r="J555" s="6" t="e">
        <f>IF('Log_working_3-way'!$D555="","",'True_Odds_Calculator_3-way'!#REF!/'True_Odds_Calculator_3-way'!C556-1)</f>
        <v>#REF!</v>
      </c>
      <c r="K555" s="6">
        <f>IF('Log_working_3-way'!$D555="","",1/'True_Odds_Calculator_3-way'!A556+1/'True_Odds_Calculator_3-way'!B556+1/'True_Odds_Calculator_3-way'!C556-1)</f>
        <v>2.9357958178960697E-2</v>
      </c>
    </row>
    <row r="556" spans="4:11" x14ac:dyDescent="0.25">
      <c r="D556">
        <f>solve_for_c('True_Odds_Calculator_3-way'!A557,'True_Odds_Calculator_3-way'!B557,'True_Odds_Calculator_3-way'!C557,'Log_working_3-way'!B$1,'Log_working_3-way'!B$2)</f>
        <v>1.0263169045105087</v>
      </c>
      <c r="F556" s="6" t="e">
        <f>IF('Log_working_3-way'!D556="","",1/'True_Odds_Calculator_3-way'!N557+1/'True_Odds_Calculator_3-way'!O557+1/'True_Odds_Calculator_3-way'!#REF!-1)</f>
        <v>#REF!</v>
      </c>
      <c r="H556" s="6">
        <f>IF('Log_working_3-way'!$D556="","",'True_Odds_Calculator_3-way'!N557/'True_Odds_Calculator_3-way'!A557-1)</f>
        <v>19.473367639915168</v>
      </c>
      <c r="I556" s="6">
        <f>IF('Log_working_3-way'!$D556="","",'True_Odds_Calculator_3-way'!O557/'True_Odds_Calculator_3-way'!B557-1)</f>
        <v>8.2685597062121641</v>
      </c>
      <c r="J556" s="6" t="e">
        <f>IF('Log_working_3-way'!$D556="","",'True_Odds_Calculator_3-way'!#REF!/'True_Odds_Calculator_3-way'!C557-1)</f>
        <v>#REF!</v>
      </c>
      <c r="K556" s="6">
        <f>IF('Log_working_3-way'!$D556="","",1/'True_Odds_Calculator_3-way'!A557+1/'True_Odds_Calculator_3-way'!B557+1/'True_Odds_Calculator_3-way'!C557-1)</f>
        <v>2.7774238305583898E-2</v>
      </c>
    </row>
    <row r="557" spans="4:11" x14ac:dyDescent="0.25">
      <c r="D557">
        <f>solve_for_c('True_Odds_Calculator_3-way'!A558,'True_Odds_Calculator_3-way'!B558,'True_Odds_Calculator_3-way'!C558,'Log_working_3-way'!B$1,'Log_working_3-way'!B$2)</f>
        <v>1.026770886267246</v>
      </c>
      <c r="F557" s="6" t="e">
        <f>IF('Log_working_3-way'!D557="","",1/'True_Odds_Calculator_3-way'!N558+1/'True_Odds_Calculator_3-way'!O558+1/'True_Odds_Calculator_3-way'!#REF!-1)</f>
        <v>#REF!</v>
      </c>
      <c r="H557" s="6">
        <f>IF('Log_working_3-way'!$D557="","",'True_Odds_Calculator_3-way'!N558/'True_Odds_Calculator_3-way'!A558-1)</f>
        <v>21.058493865168202</v>
      </c>
      <c r="I557" s="6">
        <f>IF('Log_working_3-way'!$D557="","",'True_Odds_Calculator_3-way'!O558/'True_Odds_Calculator_3-way'!B558-1)</f>
        <v>8.0420469535796943</v>
      </c>
      <c r="J557" s="6" t="e">
        <f>IF('Log_working_3-way'!$D557="","",'True_Odds_Calculator_3-way'!#REF!/'True_Odds_Calculator_3-way'!C558-1)</f>
        <v>#REF!</v>
      </c>
      <c r="K557" s="6">
        <f>IF('Log_working_3-way'!$D557="","",1/'True_Odds_Calculator_3-way'!A558+1/'True_Odds_Calculator_3-way'!B558+1/'True_Odds_Calculator_3-way'!C558-1)</f>
        <v>2.7982105217877473E-2</v>
      </c>
    </row>
    <row r="558" spans="4:11" x14ac:dyDescent="0.25">
      <c r="D558">
        <f>solve_for_c('True_Odds_Calculator_3-way'!A559,'True_Odds_Calculator_3-way'!B559,'True_Odds_Calculator_3-way'!C559,'Log_working_3-way'!B$1,'Log_working_3-way'!B$2)</f>
        <v>1.0352463498409592</v>
      </c>
      <c r="F558" s="6" t="e">
        <f>IF('Log_working_3-way'!D558="","",1/'True_Odds_Calculator_3-way'!N559+1/'True_Odds_Calculator_3-way'!O559+1/'True_Odds_Calculator_3-way'!#REF!-1)</f>
        <v>#REF!</v>
      </c>
      <c r="H558" s="6">
        <f>IF('Log_working_3-way'!$D558="","",'True_Odds_Calculator_3-way'!N559/'True_Odds_Calculator_3-way'!A559-1)</f>
        <v>0.89952586621829389</v>
      </c>
      <c r="I558" s="6">
        <f>IF('Log_working_3-way'!$D558="","",'True_Odds_Calculator_3-way'!O559/'True_Odds_Calculator_3-way'!B559-1)</f>
        <v>3.2679619343356112</v>
      </c>
      <c r="J558" s="6" t="e">
        <f>IF('Log_working_3-way'!$D558="","",'True_Odds_Calculator_3-way'!#REF!/'True_Odds_Calculator_3-way'!C559-1)</f>
        <v>#REF!</v>
      </c>
      <c r="K558" s="6">
        <f>IF('Log_working_3-way'!$D558="","",1/'True_Odds_Calculator_3-way'!A559+1/'True_Odds_Calculator_3-way'!B559+1/'True_Odds_Calculator_3-way'!C559-1)</f>
        <v>2.9775854573698357E-2</v>
      </c>
    </row>
    <row r="559" spans="4:11" x14ac:dyDescent="0.25">
      <c r="D559">
        <f>solve_for_c('True_Odds_Calculator_3-way'!A560,'True_Odds_Calculator_3-way'!B560,'True_Odds_Calculator_3-way'!C560,'Log_working_3-way'!B$1,'Log_working_3-way'!B$2)</f>
        <v>1.0292052146286208</v>
      </c>
      <c r="F559" s="6" t="e">
        <f>IF('Log_working_3-way'!D559="","",1/'True_Odds_Calculator_3-way'!N560+1/'True_Odds_Calculator_3-way'!O560+1/'True_Odds_Calculator_3-way'!#REF!-1)</f>
        <v>#REF!</v>
      </c>
      <c r="H559" s="6">
        <f>IF('Log_working_3-way'!$D559="","",'True_Odds_Calculator_3-way'!N560/'True_Odds_Calculator_3-way'!A560-1)</f>
        <v>24.015858732199867</v>
      </c>
      <c r="I559" s="6">
        <f>IF('Log_working_3-way'!$D559="","",'True_Odds_Calculator_3-way'!O560/'True_Odds_Calculator_3-way'!B560-1)</f>
        <v>5.3503016171920939</v>
      </c>
      <c r="J559" s="6" t="e">
        <f>IF('Log_working_3-way'!$D559="","",'True_Odds_Calculator_3-way'!#REF!/'True_Odds_Calculator_3-way'!C560-1)</f>
        <v>#REF!</v>
      </c>
      <c r="K559" s="6">
        <f>IF('Log_working_3-way'!$D559="","",1/'True_Odds_Calculator_3-way'!A560+1/'True_Odds_Calculator_3-way'!B560+1/'True_Odds_Calculator_3-way'!C560-1)</f>
        <v>3.0035355567960886E-2</v>
      </c>
    </row>
    <row r="560" spans="4:11" x14ac:dyDescent="0.25">
      <c r="D560">
        <f>solve_for_c('True_Odds_Calculator_3-way'!A561,'True_Odds_Calculator_3-way'!B561,'True_Odds_Calculator_3-way'!C561,'Log_working_3-way'!B$1,'Log_working_3-way'!B$2)</f>
        <v>1.0296297756832855</v>
      </c>
      <c r="F560" s="6" t="e">
        <f>IF('Log_working_3-way'!D560="","",1/'True_Odds_Calculator_3-way'!N561+1/'True_Odds_Calculator_3-way'!O561+1/'True_Odds_Calculator_3-way'!#REF!-1)</f>
        <v>#REF!</v>
      </c>
      <c r="H560" s="6">
        <f>IF('Log_working_3-way'!$D560="","",'True_Odds_Calculator_3-way'!N561/'True_Odds_Calculator_3-way'!A561-1)</f>
        <v>5.6185521864815815</v>
      </c>
      <c r="I560" s="6">
        <f>IF('Log_working_3-way'!$D560="","",'True_Odds_Calculator_3-way'!O561/'True_Odds_Calculator_3-way'!B561-1)</f>
        <v>4.5832674964074593</v>
      </c>
      <c r="J560" s="6" t="e">
        <f>IF('Log_working_3-way'!$D560="","",'True_Odds_Calculator_3-way'!#REF!/'True_Odds_Calculator_3-way'!C561-1)</f>
        <v>#REF!</v>
      </c>
      <c r="K560" s="6">
        <f>IF('Log_working_3-way'!$D560="","",1/'True_Odds_Calculator_3-way'!A561+1/'True_Odds_Calculator_3-way'!B561+1/'True_Odds_Calculator_3-way'!C561-1)</f>
        <v>3.0005288321872658E-2</v>
      </c>
    </row>
    <row r="561" spans="4:11" x14ac:dyDescent="0.25">
      <c r="D561">
        <f>solve_for_c('True_Odds_Calculator_3-way'!A562,'True_Odds_Calculator_3-way'!B562,'True_Odds_Calculator_3-way'!C562,'Log_working_3-way'!B$1,'Log_working_3-way'!B$2)</f>
        <v>1.0400705942455388</v>
      </c>
      <c r="F561" s="6" t="e">
        <f>IF('Log_working_3-way'!D561="","",1/'True_Odds_Calculator_3-way'!N562+1/'True_Odds_Calculator_3-way'!O562+1/'True_Odds_Calculator_3-way'!#REF!-1)</f>
        <v>#REF!</v>
      </c>
      <c r="H561" s="6">
        <f>IF('Log_working_3-way'!$D561="","",'True_Odds_Calculator_3-way'!N562/'True_Odds_Calculator_3-way'!A562-1)</f>
        <v>46.348094452314896</v>
      </c>
      <c r="I561" s="6">
        <f>IF('Log_working_3-way'!$D561="","",'True_Odds_Calculator_3-way'!O562/'True_Odds_Calculator_3-way'!B562-1)</f>
        <v>2.7965736043736391</v>
      </c>
      <c r="J561" s="6" t="e">
        <f>IF('Log_working_3-way'!$D561="","",'True_Odds_Calculator_3-way'!#REF!/'True_Odds_Calculator_3-way'!C562-1)</f>
        <v>#REF!</v>
      </c>
      <c r="K561" s="6">
        <f>IF('Log_working_3-way'!$D561="","",1/'True_Odds_Calculator_3-way'!A562+1/'True_Odds_Calculator_3-way'!B562+1/'True_Odds_Calculator_3-way'!C562-1)</f>
        <v>3.282185629444756E-2</v>
      </c>
    </row>
    <row r="562" spans="4:11" x14ac:dyDescent="0.25">
      <c r="D562">
        <f>solve_for_c('True_Odds_Calculator_3-way'!A563,'True_Odds_Calculator_3-way'!B563,'True_Odds_Calculator_3-way'!C563,'Log_working_3-way'!B$1,'Log_working_3-way'!B$2)</f>
        <v>1.0448802459348112</v>
      </c>
      <c r="F562" s="6" t="e">
        <f>IF('Log_working_3-way'!D562="","",1/'True_Odds_Calculator_3-way'!N563+1/'True_Odds_Calculator_3-way'!O563+1/'True_Odds_Calculator_3-way'!#REF!-1)</f>
        <v>#REF!</v>
      </c>
      <c r="H562" s="6">
        <f>IF('Log_working_3-way'!$D562="","",'True_Odds_Calculator_3-way'!N563/'True_Odds_Calculator_3-way'!A563-1)</f>
        <v>52.071373091129864</v>
      </c>
      <c r="I562" s="6">
        <f>IF('Log_working_3-way'!$D562="","",'True_Odds_Calculator_3-way'!O563/'True_Odds_Calculator_3-way'!B563-1)</f>
        <v>1.9459041832608204</v>
      </c>
      <c r="J562" s="6" t="e">
        <f>IF('Log_working_3-way'!$D562="","",'True_Odds_Calculator_3-way'!#REF!/'True_Odds_Calculator_3-way'!C563-1)</f>
        <v>#REF!</v>
      </c>
      <c r="K562" s="6">
        <f>IF('Log_working_3-way'!$D562="","",1/'True_Odds_Calculator_3-way'!A563+1/'True_Odds_Calculator_3-way'!B563+1/'True_Odds_Calculator_3-way'!C563-1)</f>
        <v>3.388477258910072E-2</v>
      </c>
    </row>
    <row r="563" spans="4:11" x14ac:dyDescent="0.25">
      <c r="D563">
        <f>solve_for_c('True_Odds_Calculator_3-way'!A564,'True_Odds_Calculator_3-way'!B564,'True_Odds_Calculator_3-way'!C564,'Log_working_3-way'!B$1,'Log_working_3-way'!B$2)</f>
        <v>1.0265012575827308</v>
      </c>
      <c r="F563" s="6" t="e">
        <f>IF('Log_working_3-way'!D563="","",1/'True_Odds_Calculator_3-way'!N564+1/'True_Odds_Calculator_3-way'!O564+1/'True_Odds_Calculator_3-way'!#REF!-1)</f>
        <v>#REF!</v>
      </c>
      <c r="H563" s="6">
        <f>IF('Log_working_3-way'!$D563="","",'True_Odds_Calculator_3-way'!N564/'True_Odds_Calculator_3-way'!A564-1)</f>
        <v>13.7189177186197</v>
      </c>
      <c r="I563" s="6">
        <f>IF('Log_working_3-way'!$D563="","",'True_Odds_Calculator_3-way'!O564/'True_Odds_Calculator_3-way'!B564-1)</f>
        <v>7.9815300708337169</v>
      </c>
      <c r="J563" s="6" t="e">
        <f>IF('Log_working_3-way'!$D563="","",'True_Odds_Calculator_3-way'!#REF!/'True_Odds_Calculator_3-way'!C564-1)</f>
        <v>#REF!</v>
      </c>
      <c r="K563" s="6">
        <f>IF('Log_working_3-way'!$D563="","",1/'True_Odds_Calculator_3-way'!A564+1/'True_Odds_Calculator_3-way'!B564+1/'True_Odds_Calculator_3-way'!C564-1)</f>
        <v>2.8626895945571551E-2</v>
      </c>
    </row>
    <row r="564" spans="4:11" x14ac:dyDescent="0.25">
      <c r="D564">
        <f>solve_for_c('True_Odds_Calculator_3-way'!A565,'True_Odds_Calculator_3-way'!B565,'True_Odds_Calculator_3-way'!C565,'Log_working_3-way'!B$1,'Log_working_3-way'!B$2)</f>
        <v>1.0260849065784183</v>
      </c>
      <c r="F564" s="6" t="e">
        <f>IF('Log_working_3-way'!D564="","",1/'True_Odds_Calculator_3-way'!N565+1/'True_Odds_Calculator_3-way'!O565+1/'True_Odds_Calculator_3-way'!#REF!-1)</f>
        <v>#REF!</v>
      </c>
      <c r="H564" s="6">
        <f>IF('Log_working_3-way'!$D564="","",'True_Odds_Calculator_3-way'!N565/'True_Odds_Calculator_3-way'!A565-1)</f>
        <v>14.194791456295743</v>
      </c>
      <c r="I564" s="6">
        <f>IF('Log_working_3-way'!$D564="","",'True_Odds_Calculator_3-way'!O565/'True_Odds_Calculator_3-way'!B565-1)</f>
        <v>8.7400597492993324</v>
      </c>
      <c r="J564" s="6" t="e">
        <f>IF('Log_working_3-way'!$D564="","",'True_Odds_Calculator_3-way'!#REF!/'True_Odds_Calculator_3-way'!C565-1)</f>
        <v>#REF!</v>
      </c>
      <c r="K564" s="6">
        <f>IF('Log_working_3-way'!$D564="","",1/'True_Odds_Calculator_3-way'!A565+1/'True_Odds_Calculator_3-way'!B565+1/'True_Odds_Calculator_3-way'!C565-1)</f>
        <v>2.8168309401110703E-2</v>
      </c>
    </row>
    <row r="565" spans="4:11" x14ac:dyDescent="0.25">
      <c r="D565">
        <f>solve_for_c('True_Odds_Calculator_3-way'!A566,'True_Odds_Calculator_3-way'!B566,'True_Odds_Calculator_3-way'!C566,'Log_working_3-way'!B$1,'Log_working_3-way'!B$2)</f>
        <v>1.02649534844596</v>
      </c>
      <c r="F565" s="6" t="e">
        <f>IF('Log_working_3-way'!D565="","",1/'True_Odds_Calculator_3-way'!N566+1/'True_Odds_Calculator_3-way'!O566+1/'True_Odds_Calculator_3-way'!#REF!-1)</f>
        <v>#REF!</v>
      </c>
      <c r="H565" s="6">
        <f>IF('Log_working_3-way'!$D565="","",'True_Odds_Calculator_3-way'!N566/'True_Odds_Calculator_3-way'!A566-1)</f>
        <v>15.603008764273753</v>
      </c>
      <c r="I565" s="6">
        <f>IF('Log_working_3-way'!$D565="","",'True_Odds_Calculator_3-way'!O566/'True_Odds_Calculator_3-way'!B566-1)</f>
        <v>7.0289553216320524</v>
      </c>
      <c r="J565" s="6" t="e">
        <f>IF('Log_working_3-way'!$D565="","",'True_Odds_Calculator_3-way'!#REF!/'True_Odds_Calculator_3-way'!C566-1)</f>
        <v>#REF!</v>
      </c>
      <c r="K565" s="6">
        <f>IF('Log_working_3-way'!$D565="","",1/'True_Odds_Calculator_3-way'!A566+1/'True_Odds_Calculator_3-way'!B566+1/'True_Odds_Calculator_3-way'!C566-1)</f>
        <v>2.8448314793964702E-2</v>
      </c>
    </row>
    <row r="566" spans="4:11" x14ac:dyDescent="0.25">
      <c r="D566">
        <f>solve_for_c('True_Odds_Calculator_3-way'!A567,'True_Odds_Calculator_3-way'!B567,'True_Odds_Calculator_3-way'!C567,'Log_working_3-way'!B$1,'Log_working_3-way'!B$2)</f>
        <v>1.0277728254293361</v>
      </c>
      <c r="F566" s="6" t="e">
        <f>IF('Log_working_3-way'!D566="","",1/'True_Odds_Calculator_3-way'!N567+1/'True_Odds_Calculator_3-way'!O567+1/'True_Odds_Calculator_3-way'!#REF!-1)</f>
        <v>#REF!</v>
      </c>
      <c r="H566" s="6">
        <f>IF('Log_working_3-way'!$D566="","",'True_Odds_Calculator_3-way'!N567/'True_Odds_Calculator_3-way'!A567-1)</f>
        <v>22.126661918087695</v>
      </c>
      <c r="I566" s="6">
        <f>IF('Log_working_3-way'!$D566="","",'True_Odds_Calculator_3-way'!O567/'True_Odds_Calculator_3-way'!B567-1)</f>
        <v>6.5832368458196919</v>
      </c>
      <c r="J566" s="6" t="e">
        <f>IF('Log_working_3-way'!$D566="","",'True_Odds_Calculator_3-way'!#REF!/'True_Odds_Calculator_3-way'!C567-1)</f>
        <v>#REF!</v>
      </c>
      <c r="K566" s="6">
        <f>IF('Log_working_3-way'!$D566="","",1/'True_Odds_Calculator_3-way'!A567+1/'True_Odds_Calculator_3-way'!B567+1/'True_Odds_Calculator_3-way'!C567-1)</f>
        <v>2.8914591699369829E-2</v>
      </c>
    </row>
    <row r="567" spans="4:11" x14ac:dyDescent="0.25">
      <c r="D567">
        <f>solve_for_c('True_Odds_Calculator_3-way'!A568,'True_Odds_Calculator_3-way'!B568,'True_Odds_Calculator_3-way'!C568,'Log_working_3-way'!B$1,'Log_working_3-way'!B$2)</f>
        <v>1.0366637384886637</v>
      </c>
      <c r="F567" s="6" t="e">
        <f>IF('Log_working_3-way'!D567="","",1/'True_Odds_Calculator_3-way'!N568+1/'True_Odds_Calculator_3-way'!O568+1/'True_Odds_Calculator_3-way'!#REF!-1)</f>
        <v>#REF!</v>
      </c>
      <c r="H567" s="6">
        <f>IF('Log_working_3-way'!$D567="","",'True_Odds_Calculator_3-way'!N568/'True_Odds_Calculator_3-way'!A568-1)</f>
        <v>10.765317663576917</v>
      </c>
      <c r="I567" s="6">
        <f>IF('Log_working_3-way'!$D567="","",'True_Odds_Calculator_3-way'!O568/'True_Odds_Calculator_3-way'!B568-1)</f>
        <v>6.3437618174806731</v>
      </c>
      <c r="J567" s="6" t="e">
        <f>IF('Log_working_3-way'!$D567="","",'True_Odds_Calculator_3-way'!#REF!/'True_Odds_Calculator_3-way'!C568-1)</f>
        <v>#REF!</v>
      </c>
      <c r="K567" s="6">
        <f>IF('Log_working_3-way'!$D567="","",1/'True_Odds_Calculator_3-way'!A568+1/'True_Odds_Calculator_3-way'!B568+1/'True_Odds_Calculator_3-way'!C568-1)</f>
        <v>3.911658406886942E-2</v>
      </c>
    </row>
    <row r="568" spans="4:11" x14ac:dyDescent="0.25">
      <c r="D568">
        <f>solve_for_c('True_Odds_Calculator_3-way'!A569,'True_Odds_Calculator_3-way'!B569,'True_Odds_Calculator_3-way'!C569,'Log_working_3-way'!B$1,'Log_working_3-way'!B$2)</f>
        <v>1.0387140129851062</v>
      </c>
      <c r="F568" s="6" t="e">
        <f>IF('Log_working_3-way'!D568="","",1/'True_Odds_Calculator_3-way'!N569+1/'True_Odds_Calculator_3-way'!O569+1/'True_Odds_Calculator_3-way'!#REF!-1)</f>
        <v>#REF!</v>
      </c>
      <c r="H568" s="6">
        <f>IF('Log_working_3-way'!$D568="","",'True_Odds_Calculator_3-way'!N569/'True_Odds_Calculator_3-way'!A569-1)</f>
        <v>6.2567987873980488</v>
      </c>
      <c r="I568" s="6">
        <f>IF('Log_working_3-way'!$D568="","",'True_Odds_Calculator_3-way'!O569/'True_Odds_Calculator_3-way'!B569-1)</f>
        <v>6.0233514399933679</v>
      </c>
      <c r="J568" s="6" t="e">
        <f>IF('Log_working_3-way'!$D568="","",'True_Odds_Calculator_3-way'!#REF!/'True_Odds_Calculator_3-way'!C569-1)</f>
        <v>#REF!</v>
      </c>
      <c r="K568" s="6">
        <f>IF('Log_working_3-way'!$D568="","",1/'True_Odds_Calculator_3-way'!A569+1/'True_Odds_Calculator_3-way'!B569+1/'True_Odds_Calculator_3-way'!C569-1)</f>
        <v>4.0045049946039857E-2</v>
      </c>
    </row>
    <row r="569" spans="4:11" x14ac:dyDescent="0.25">
      <c r="D569">
        <f>solve_for_c('True_Odds_Calculator_3-way'!A570,'True_Odds_Calculator_3-way'!B570,'True_Odds_Calculator_3-way'!C570,'Log_working_3-way'!B$1,'Log_working_3-way'!B$2)</f>
        <v>1.0390108244407099</v>
      </c>
      <c r="F569" s="6" t="e">
        <f>IF('Log_working_3-way'!D569="","",1/'True_Odds_Calculator_3-way'!N570+1/'True_Odds_Calculator_3-way'!O570+1/'True_Odds_Calculator_3-way'!#REF!-1)</f>
        <v>#REF!</v>
      </c>
      <c r="H569" s="6">
        <f>IF('Log_working_3-way'!$D569="","",'True_Odds_Calculator_3-way'!N570/'True_Odds_Calculator_3-way'!A570-1)</f>
        <v>20.997715528313783</v>
      </c>
      <c r="I569" s="6">
        <f>IF('Log_working_3-way'!$D569="","",'True_Odds_Calculator_3-way'!O570/'True_Odds_Calculator_3-way'!B570-1)</f>
        <v>6.1731181282829741</v>
      </c>
      <c r="J569" s="6" t="e">
        <f>IF('Log_working_3-way'!$D569="","",'True_Odds_Calculator_3-way'!#REF!/'True_Odds_Calculator_3-way'!C570-1)</f>
        <v>#REF!</v>
      </c>
      <c r="K569" s="6">
        <f>IF('Log_working_3-way'!$D569="","",1/'True_Odds_Calculator_3-way'!A570+1/'True_Odds_Calculator_3-way'!B570+1/'True_Odds_Calculator_3-way'!C570-1)</f>
        <v>4.0710284277840625E-2</v>
      </c>
    </row>
    <row r="570" spans="4:11" x14ac:dyDescent="0.25">
      <c r="D570">
        <f>solve_for_c('True_Odds_Calculator_3-way'!A571,'True_Odds_Calculator_3-way'!B571,'True_Odds_Calculator_3-way'!C571,'Log_working_3-way'!B$1,'Log_working_3-way'!B$2)</f>
        <v>1.0359044644730837</v>
      </c>
      <c r="F570" s="6" t="e">
        <f>IF('Log_working_3-way'!D570="","",1/'True_Odds_Calculator_3-way'!N571+1/'True_Odds_Calculator_3-way'!O571+1/'True_Odds_Calculator_3-way'!#REF!-1)</f>
        <v>#REF!</v>
      </c>
      <c r="H570" s="6">
        <f>IF('Log_working_3-way'!$D570="","",'True_Odds_Calculator_3-way'!N571/'True_Odds_Calculator_3-way'!A571-1)</f>
        <v>10.291154056962164</v>
      </c>
      <c r="I570" s="6">
        <f>IF('Log_working_3-way'!$D570="","",'True_Odds_Calculator_3-way'!O571/'True_Odds_Calculator_3-way'!B571-1)</f>
        <v>8.7024838449263981</v>
      </c>
      <c r="J570" s="6" t="e">
        <f>IF('Log_working_3-way'!$D570="","",'True_Odds_Calculator_3-way'!#REF!/'True_Odds_Calculator_3-way'!C571-1)</f>
        <v>#REF!</v>
      </c>
      <c r="K570" s="6">
        <f>IF('Log_working_3-way'!$D570="","",1/'True_Odds_Calculator_3-way'!A571+1/'True_Odds_Calculator_3-way'!B571+1/'True_Odds_Calculator_3-way'!C571-1)</f>
        <v>3.8713949672853687E-2</v>
      </c>
    </row>
    <row r="571" spans="4:11" x14ac:dyDescent="0.25">
      <c r="D571">
        <f>solve_for_c('True_Odds_Calculator_3-way'!A572,'True_Odds_Calculator_3-way'!B572,'True_Odds_Calculator_3-way'!C572,'Log_working_3-way'!B$1,'Log_working_3-way'!B$2)</f>
        <v>1.021577980122307</v>
      </c>
      <c r="F571" s="6" t="e">
        <f>IF('Log_working_3-way'!D571="","",1/'True_Odds_Calculator_3-way'!N572+1/'True_Odds_Calculator_3-way'!O572+1/'True_Odds_Calculator_3-way'!#REF!-1)</f>
        <v>#REF!</v>
      </c>
      <c r="H571" s="6">
        <f>IF('Log_working_3-way'!$D571="","",'True_Odds_Calculator_3-way'!N572/'True_Odds_Calculator_3-way'!A572-1)</f>
        <v>18.657955145219418</v>
      </c>
      <c r="I571" s="6">
        <f>IF('Log_working_3-way'!$D571="","",'True_Odds_Calculator_3-way'!O572/'True_Odds_Calculator_3-way'!B572-1)</f>
        <v>7.6077226304415486</v>
      </c>
      <c r="J571" s="6" t="e">
        <f>IF('Log_working_3-way'!$D571="","",'True_Odds_Calculator_3-way'!#REF!/'True_Odds_Calculator_3-way'!C572-1)</f>
        <v>#REF!</v>
      </c>
      <c r="K571" s="6">
        <f>IF('Log_working_3-way'!$D571="","",1/'True_Odds_Calculator_3-way'!A572+1/'True_Odds_Calculator_3-way'!B572+1/'True_Odds_Calculator_3-way'!C572-1)</f>
        <v>2.294417609583066E-2</v>
      </c>
    </row>
    <row r="572" spans="4:11" x14ac:dyDescent="0.25">
      <c r="D572">
        <f>solve_for_c('True_Odds_Calculator_3-way'!A573,'True_Odds_Calculator_3-way'!B573,'True_Odds_Calculator_3-way'!C573,'Log_working_3-way'!B$1,'Log_working_3-way'!B$2)</f>
        <v>1.0316253427072029</v>
      </c>
      <c r="F572" s="6" t="e">
        <f>IF('Log_working_3-way'!D572="","",1/'True_Odds_Calculator_3-way'!N573+1/'True_Odds_Calculator_3-way'!O573+1/'True_Odds_Calculator_3-way'!#REF!-1)</f>
        <v>#REF!</v>
      </c>
      <c r="H572" s="6">
        <f>IF('Log_working_3-way'!$D572="","",'True_Odds_Calculator_3-way'!N573/'True_Odds_Calculator_3-way'!A573-1)</f>
        <v>0.89393634562976398</v>
      </c>
      <c r="I572" s="6">
        <f>IF('Log_working_3-way'!$D572="","",'True_Odds_Calculator_3-way'!O573/'True_Odds_Calculator_3-way'!B573-1)</f>
        <v>3.5616266654881832</v>
      </c>
      <c r="J572" s="6" t="e">
        <f>IF('Log_working_3-way'!$D572="","",'True_Odds_Calculator_3-way'!#REF!/'True_Odds_Calculator_3-way'!C573-1)</f>
        <v>#REF!</v>
      </c>
      <c r="K572" s="6">
        <f>IF('Log_working_3-way'!$D572="","",1/'True_Odds_Calculator_3-way'!A573+1/'True_Odds_Calculator_3-way'!B573+1/'True_Odds_Calculator_3-way'!C573-1)</f>
        <v>2.7061169994533341E-2</v>
      </c>
    </row>
    <row r="573" spans="4:11" x14ac:dyDescent="0.25">
      <c r="D573">
        <f>solve_for_c('True_Odds_Calculator_3-way'!A574,'True_Odds_Calculator_3-way'!B574,'True_Odds_Calculator_3-way'!C574,'Log_working_3-way'!B$1,'Log_working_3-way'!B$2)</f>
        <v>1.0287421711362195</v>
      </c>
      <c r="F573" s="6" t="e">
        <f>IF('Log_working_3-way'!D573="","",1/'True_Odds_Calculator_3-way'!N574+1/'True_Odds_Calculator_3-way'!O574+1/'True_Odds_Calculator_3-way'!#REF!-1)</f>
        <v>#REF!</v>
      </c>
      <c r="H573" s="6">
        <f>IF('Log_working_3-way'!$D573="","",'True_Odds_Calculator_3-way'!N574/'True_Odds_Calculator_3-way'!A574-1)</f>
        <v>1.1326503093287794</v>
      </c>
      <c r="I573" s="6">
        <f>IF('Log_working_3-way'!$D573="","",'True_Odds_Calculator_3-way'!O574/'True_Odds_Calculator_3-way'!B574-1)</f>
        <v>5.2462426390375132</v>
      </c>
      <c r="J573" s="6" t="e">
        <f>IF('Log_working_3-way'!$D573="","",'True_Odds_Calculator_3-way'!#REF!/'True_Odds_Calculator_3-way'!C574-1)</f>
        <v>#REF!</v>
      </c>
      <c r="K573" s="6">
        <f>IF('Log_working_3-way'!$D573="","",1/'True_Odds_Calculator_3-way'!A574+1/'True_Odds_Calculator_3-way'!B574+1/'True_Odds_Calculator_3-way'!C574-1)</f>
        <v>2.6093551044865659E-2</v>
      </c>
    </row>
    <row r="574" spans="4:11" x14ac:dyDescent="0.25">
      <c r="D574">
        <f>solve_for_c('True_Odds_Calculator_3-way'!A575,'True_Odds_Calculator_3-way'!B575,'True_Odds_Calculator_3-way'!C575,'Log_working_3-way'!B$1,'Log_working_3-way'!B$2)</f>
        <v>1.0249187570973541</v>
      </c>
      <c r="F574" s="6" t="e">
        <f>IF('Log_working_3-way'!D574="","",1/'True_Odds_Calculator_3-way'!N575+1/'True_Odds_Calculator_3-way'!O575+1/'True_Odds_Calculator_3-way'!#REF!-1)</f>
        <v>#REF!</v>
      </c>
      <c r="H574" s="6">
        <f>IF('Log_working_3-way'!$D574="","",'True_Odds_Calculator_3-way'!N575/'True_Odds_Calculator_3-way'!A575-1)</f>
        <v>32.015489833709118</v>
      </c>
      <c r="I574" s="6">
        <f>IF('Log_working_3-way'!$D574="","",'True_Odds_Calculator_3-way'!O575/'True_Odds_Calculator_3-way'!B575-1)</f>
        <v>6.2914259252325433</v>
      </c>
      <c r="J574" s="6" t="e">
        <f>IF('Log_working_3-way'!$D574="","",'True_Odds_Calculator_3-way'!#REF!/'True_Odds_Calculator_3-way'!C575-1)</f>
        <v>#REF!</v>
      </c>
      <c r="K574" s="6">
        <f>IF('Log_working_3-way'!$D574="","",1/'True_Odds_Calculator_3-way'!A575+1/'True_Odds_Calculator_3-way'!B575+1/'True_Odds_Calculator_3-way'!C575-1)</f>
        <v>2.382413028571273E-2</v>
      </c>
    </row>
    <row r="575" spans="4:11" x14ac:dyDescent="0.25">
      <c r="D575">
        <f>solve_for_c('True_Odds_Calculator_3-way'!A576,'True_Odds_Calculator_3-way'!B576,'True_Odds_Calculator_3-way'!C576,'Log_working_3-way'!B$1,'Log_working_3-way'!B$2)</f>
        <v>1.0300673853206186</v>
      </c>
      <c r="F575" s="6" t="e">
        <f>IF('Log_working_3-way'!D575="","",1/'True_Odds_Calculator_3-way'!N576+1/'True_Odds_Calculator_3-way'!O576+1/'True_Odds_Calculator_3-way'!#REF!-1)</f>
        <v>#REF!</v>
      </c>
      <c r="H575" s="6">
        <f>IF('Log_working_3-way'!$D575="","",'True_Odds_Calculator_3-way'!N576/'True_Odds_Calculator_3-way'!A576-1)</f>
        <v>9.4793951361756363</v>
      </c>
      <c r="I575" s="6">
        <f>IF('Log_working_3-way'!$D575="","",'True_Odds_Calculator_3-way'!O576/'True_Odds_Calculator_3-way'!B576-1)</f>
        <v>10.281014116702671</v>
      </c>
      <c r="J575" s="6" t="e">
        <f>IF('Log_working_3-way'!$D575="","",'True_Odds_Calculator_3-way'!#REF!/'True_Odds_Calculator_3-way'!C576-1)</f>
        <v>#REF!</v>
      </c>
      <c r="K575" s="6">
        <f>IF('Log_working_3-way'!$D575="","",1/'True_Odds_Calculator_3-way'!A576+1/'True_Odds_Calculator_3-way'!B576+1/'True_Odds_Calculator_3-way'!C576-1)</f>
        <v>3.2563137328407876E-2</v>
      </c>
    </row>
    <row r="576" spans="4:11" x14ac:dyDescent="0.25">
      <c r="D576">
        <f>solve_for_c('True_Odds_Calculator_3-way'!A577,'True_Odds_Calculator_3-way'!B577,'True_Odds_Calculator_3-way'!C577,'Log_working_3-way'!B$1,'Log_working_3-way'!B$2)</f>
        <v>1.0309283466972043</v>
      </c>
      <c r="F576" s="6" t="e">
        <f>IF('Log_working_3-way'!D576="","",1/'True_Odds_Calculator_3-way'!N577+1/'True_Odds_Calculator_3-way'!O577+1/'True_Odds_Calculator_3-way'!#REF!-1)</f>
        <v>#REF!</v>
      </c>
      <c r="H576" s="6">
        <f>IF('Log_working_3-way'!$D576="","",'True_Odds_Calculator_3-way'!N577/'True_Odds_Calculator_3-way'!A577-1)</f>
        <v>7.5215398015133825</v>
      </c>
      <c r="I576" s="6">
        <f>IF('Log_working_3-way'!$D576="","",'True_Odds_Calculator_3-way'!O577/'True_Odds_Calculator_3-way'!B577-1)</f>
        <v>10.273081267319048</v>
      </c>
      <c r="J576" s="6" t="e">
        <f>IF('Log_working_3-way'!$D576="","",'True_Odds_Calculator_3-way'!#REF!/'True_Odds_Calculator_3-way'!C577-1)</f>
        <v>#REF!</v>
      </c>
      <c r="K576" s="6">
        <f>IF('Log_working_3-way'!$D576="","",1/'True_Odds_Calculator_3-way'!A577+1/'True_Odds_Calculator_3-way'!B577+1/'True_Odds_Calculator_3-way'!C577-1)</f>
        <v>3.328975036820303E-2</v>
      </c>
    </row>
    <row r="577" spans="4:11" x14ac:dyDescent="0.25">
      <c r="D577">
        <f>solve_for_c('True_Odds_Calculator_3-way'!A578,'True_Odds_Calculator_3-way'!B578,'True_Odds_Calculator_3-way'!C578,'Log_working_3-way'!B$1,'Log_working_3-way'!B$2)</f>
        <v>1.029807008589759</v>
      </c>
      <c r="F577" s="6" t="e">
        <f>IF('Log_working_3-way'!D577="","",1/'True_Odds_Calculator_3-way'!N578+1/'True_Odds_Calculator_3-way'!O578+1/'True_Odds_Calculator_3-way'!#REF!-1)</f>
        <v>#REF!</v>
      </c>
      <c r="H577" s="6">
        <f>IF('Log_working_3-way'!$D577="","",'True_Odds_Calculator_3-way'!N578/'True_Odds_Calculator_3-way'!A578-1)</f>
        <v>8.2858545022816514</v>
      </c>
      <c r="I577" s="6">
        <f>IF('Log_working_3-way'!$D577="","",'True_Odds_Calculator_3-way'!O578/'True_Odds_Calculator_3-way'!B578-1)</f>
        <v>10.9271642273751</v>
      </c>
      <c r="J577" s="6" t="e">
        <f>IF('Log_working_3-way'!$D577="","",'True_Odds_Calculator_3-way'!#REF!/'True_Odds_Calculator_3-way'!C578-1)</f>
        <v>#REF!</v>
      </c>
      <c r="K577" s="6">
        <f>IF('Log_working_3-way'!$D577="","",1/'True_Odds_Calculator_3-way'!A578+1/'True_Odds_Calculator_3-way'!B578+1/'True_Odds_Calculator_3-way'!C578-1)</f>
        <v>3.2221928098181252E-2</v>
      </c>
    </row>
    <row r="578" spans="4:11" x14ac:dyDescent="0.25">
      <c r="D578">
        <f>solve_for_c('True_Odds_Calculator_3-way'!A579,'True_Odds_Calculator_3-way'!B579,'True_Odds_Calculator_3-way'!C579,'Log_working_3-way'!B$1,'Log_working_3-way'!B$2)</f>
        <v>1.035122571610898</v>
      </c>
      <c r="F578" s="6" t="e">
        <f>IF('Log_working_3-way'!D578="","",1/'True_Odds_Calculator_3-way'!N579+1/'True_Odds_Calculator_3-way'!O579+1/'True_Odds_Calculator_3-way'!#REF!-1)</f>
        <v>#REF!</v>
      </c>
      <c r="H578" s="6">
        <f>IF('Log_working_3-way'!$D578="","",'True_Odds_Calculator_3-way'!N579/'True_Odds_Calculator_3-way'!A579-1)</f>
        <v>12.93169694586293</v>
      </c>
      <c r="I578" s="6">
        <f>IF('Log_working_3-way'!$D578="","",'True_Odds_Calculator_3-way'!O579/'True_Odds_Calculator_3-way'!B579-1)</f>
        <v>7.0961272509841855</v>
      </c>
      <c r="J578" s="6" t="e">
        <f>IF('Log_working_3-way'!$D578="","",'True_Odds_Calculator_3-way'!#REF!/'True_Odds_Calculator_3-way'!C579-1)</f>
        <v>#REF!</v>
      </c>
      <c r="K578" s="6">
        <f>IF('Log_working_3-way'!$D578="","",1/'True_Odds_Calculator_3-way'!A579+1/'True_Odds_Calculator_3-way'!B579+1/'True_Odds_Calculator_3-way'!C579-1)</f>
        <v>3.7730268169426928E-2</v>
      </c>
    </row>
    <row r="579" spans="4:11" x14ac:dyDescent="0.25">
      <c r="D579">
        <f>solve_for_c('True_Odds_Calculator_3-way'!A580,'True_Odds_Calculator_3-way'!B580,'True_Odds_Calculator_3-way'!C580,'Log_working_3-way'!B$1,'Log_working_3-way'!B$2)</f>
        <v>1.0481681959811495</v>
      </c>
      <c r="F579" s="6" t="e">
        <f>IF('Log_working_3-way'!D579="","",1/'True_Odds_Calculator_3-way'!N580+1/'True_Odds_Calculator_3-way'!O580+1/'True_Odds_Calculator_3-way'!#REF!-1)</f>
        <v>#REF!</v>
      </c>
      <c r="H579" s="6">
        <f>IF('Log_working_3-way'!$D579="","",'True_Odds_Calculator_3-way'!N580/'True_Odds_Calculator_3-way'!A580-1)</f>
        <v>36.407458291426018</v>
      </c>
      <c r="I579" s="6">
        <f>IF('Log_working_3-way'!$D579="","",'True_Odds_Calculator_3-way'!O580/'True_Odds_Calculator_3-way'!B580-1)</f>
        <v>4.276901255595817</v>
      </c>
      <c r="J579" s="6" t="e">
        <f>IF('Log_working_3-way'!$D579="","",'True_Odds_Calculator_3-way'!#REF!/'True_Odds_Calculator_3-way'!C580-1)</f>
        <v>#REF!</v>
      </c>
      <c r="K579" s="6">
        <f>IF('Log_working_3-way'!$D579="","",1/'True_Odds_Calculator_3-way'!A580+1/'True_Odds_Calculator_3-way'!B580+1/'True_Odds_Calculator_3-way'!C580-1)</f>
        <v>4.4243629056008871E-2</v>
      </c>
    </row>
    <row r="580" spans="4:11" x14ac:dyDescent="0.25">
      <c r="D580">
        <f>solve_for_c('True_Odds_Calculator_3-way'!A581,'True_Odds_Calculator_3-way'!B581,'True_Odds_Calculator_3-way'!C581,'Log_working_3-way'!B$1,'Log_working_3-way'!B$2)</f>
        <v>1.0376172897553244</v>
      </c>
      <c r="F580" s="6" t="e">
        <f>IF('Log_working_3-way'!D580="","",1/'True_Odds_Calculator_3-way'!N581+1/'True_Odds_Calculator_3-way'!O581+1/'True_Odds_Calculator_3-way'!#REF!-1)</f>
        <v>#REF!</v>
      </c>
      <c r="H580" s="6">
        <f>IF('Log_working_3-way'!$D580="","",'True_Odds_Calculator_3-way'!N581/'True_Odds_Calculator_3-way'!A581-1)</f>
        <v>21.028557130371826</v>
      </c>
      <c r="I580" s="6">
        <f>IF('Log_working_3-way'!$D580="","",'True_Odds_Calculator_3-way'!O581/'True_Odds_Calculator_3-way'!B581-1)</f>
        <v>5.8425202063059327</v>
      </c>
      <c r="J580" s="6" t="e">
        <f>IF('Log_working_3-way'!$D580="","",'True_Odds_Calculator_3-way'!#REF!/'True_Odds_Calculator_3-way'!C581-1)</f>
        <v>#REF!</v>
      </c>
      <c r="K580" s="6">
        <f>IF('Log_working_3-way'!$D580="","",1/'True_Odds_Calculator_3-way'!A581+1/'True_Odds_Calculator_3-way'!B581+1/'True_Odds_Calculator_3-way'!C581-1)</f>
        <v>3.9253213247021357E-2</v>
      </c>
    </row>
    <row r="581" spans="4:11" x14ac:dyDescent="0.25">
      <c r="D581">
        <f>solve_for_c('True_Odds_Calculator_3-way'!A582,'True_Odds_Calculator_3-way'!B582,'True_Odds_Calculator_3-way'!C582,'Log_working_3-way'!B$1,'Log_working_3-way'!B$2)</f>
        <v>1.0364731011200594</v>
      </c>
      <c r="F581" s="6" t="e">
        <f>IF('Log_working_3-way'!D581="","",1/'True_Odds_Calculator_3-way'!N582+1/'True_Odds_Calculator_3-way'!O582+1/'True_Odds_Calculator_3-way'!#REF!-1)</f>
        <v>#REF!</v>
      </c>
      <c r="H581" s="6">
        <f>IF('Log_working_3-way'!$D581="","",'True_Odds_Calculator_3-way'!N582/'True_Odds_Calculator_3-way'!A582-1)</f>
        <v>14.775441138834903</v>
      </c>
      <c r="I581" s="6">
        <f>IF('Log_working_3-way'!$D581="","",'True_Odds_Calculator_3-way'!O582/'True_Odds_Calculator_3-way'!B582-1)</f>
        <v>6.7237108751308412</v>
      </c>
      <c r="J581" s="6" t="e">
        <f>IF('Log_working_3-way'!$D581="","",'True_Odds_Calculator_3-way'!#REF!/'True_Odds_Calculator_3-way'!C582-1)</f>
        <v>#REF!</v>
      </c>
      <c r="K581" s="6">
        <f>IF('Log_working_3-way'!$D581="","",1/'True_Odds_Calculator_3-way'!A582+1/'True_Odds_Calculator_3-way'!B582+1/'True_Odds_Calculator_3-way'!C582-1)</f>
        <v>3.9021611557767732E-2</v>
      </c>
    </row>
    <row r="582" spans="4:11" x14ac:dyDescent="0.25">
      <c r="D582">
        <f>solve_for_c('True_Odds_Calculator_3-way'!A583,'True_Odds_Calculator_3-way'!B583,'True_Odds_Calculator_3-way'!C583,'Log_working_3-way'!B$1,'Log_working_3-way'!B$2)</f>
        <v>1.0368431347727944</v>
      </c>
      <c r="F582" s="6" t="e">
        <f>IF('Log_working_3-way'!D582="","",1/'True_Odds_Calculator_3-way'!N583+1/'True_Odds_Calculator_3-way'!O583+1/'True_Odds_Calculator_3-way'!#REF!-1)</f>
        <v>#REF!</v>
      </c>
      <c r="H582" s="6">
        <f>IF('Log_working_3-way'!$D582="","",'True_Odds_Calculator_3-way'!N583/'True_Odds_Calculator_3-way'!A583-1)</f>
        <v>6.810852762734644</v>
      </c>
      <c r="I582" s="6">
        <f>IF('Log_working_3-way'!$D582="","",'True_Odds_Calculator_3-way'!O583/'True_Odds_Calculator_3-way'!B583-1)</f>
        <v>8.8225445928984758</v>
      </c>
      <c r="J582" s="6" t="e">
        <f>IF('Log_working_3-way'!$D582="","",'True_Odds_Calculator_3-way'!#REF!/'True_Odds_Calculator_3-way'!C583-1)</f>
        <v>#REF!</v>
      </c>
      <c r="K582" s="6">
        <f>IF('Log_working_3-way'!$D582="","",1/'True_Odds_Calculator_3-way'!A583+1/'True_Odds_Calculator_3-way'!B583+1/'True_Odds_Calculator_3-way'!C583-1)</f>
        <v>3.9171711487310912E-2</v>
      </c>
    </row>
    <row r="583" spans="4:11" x14ac:dyDescent="0.25">
      <c r="D583">
        <f>solve_for_c('True_Odds_Calculator_3-way'!A584,'True_Odds_Calculator_3-way'!B584,'True_Odds_Calculator_3-way'!C584,'Log_working_3-way'!B$1,'Log_working_3-way'!B$2)</f>
        <v>1.0425009019976363</v>
      </c>
      <c r="F583" s="6" t="e">
        <f>IF('Log_working_3-way'!D583="","",1/'True_Odds_Calculator_3-way'!N584+1/'True_Odds_Calculator_3-way'!O584+1/'True_Odds_Calculator_3-way'!#REF!-1)</f>
        <v>#REF!</v>
      </c>
      <c r="H583" s="6">
        <f>IF('Log_working_3-way'!$D583="","",'True_Odds_Calculator_3-way'!N584/'True_Odds_Calculator_3-way'!A584-1)</f>
        <v>27.646629902726787</v>
      </c>
      <c r="I583" s="6">
        <f>IF('Log_working_3-way'!$D583="","",'True_Odds_Calculator_3-way'!O584/'True_Odds_Calculator_3-way'!B584-1)</f>
        <v>5.4055110791446657</v>
      </c>
      <c r="J583" s="6" t="e">
        <f>IF('Log_working_3-way'!$D583="","",'True_Odds_Calculator_3-way'!#REF!/'True_Odds_Calculator_3-way'!C584-1)</f>
        <v>#REF!</v>
      </c>
      <c r="K583" s="6">
        <f>IF('Log_working_3-way'!$D583="","",1/'True_Odds_Calculator_3-way'!A584+1/'True_Odds_Calculator_3-way'!B584+1/'True_Odds_Calculator_3-way'!C584-1)</f>
        <v>4.2375711459632814E-2</v>
      </c>
    </row>
    <row r="584" spans="4:11" x14ac:dyDescent="0.25">
      <c r="D584">
        <f>solve_for_c('True_Odds_Calculator_3-way'!A585,'True_Odds_Calculator_3-way'!B585,'True_Odds_Calculator_3-way'!C585,'Log_working_3-way'!B$1,'Log_working_3-way'!B$2)</f>
        <v>1.0358592521380283</v>
      </c>
      <c r="F584" s="6" t="e">
        <f>IF('Log_working_3-way'!D584="","",1/'True_Odds_Calculator_3-way'!N585+1/'True_Odds_Calculator_3-way'!O585+1/'True_Odds_Calculator_3-way'!#REF!-1)</f>
        <v>#REF!</v>
      </c>
      <c r="H584" s="6">
        <f>IF('Log_working_3-way'!$D584="","",'True_Odds_Calculator_3-way'!N585/'True_Odds_Calculator_3-way'!A585-1)</f>
        <v>15.444382283988745</v>
      </c>
      <c r="I584" s="6">
        <f>IF('Log_working_3-way'!$D584="","",'True_Odds_Calculator_3-way'!O585/'True_Odds_Calculator_3-way'!B585-1)</f>
        <v>7.1382572005097078</v>
      </c>
      <c r="J584" s="6" t="e">
        <f>IF('Log_working_3-way'!$D584="","",'True_Odds_Calculator_3-way'!#REF!/'True_Odds_Calculator_3-way'!C585-1)</f>
        <v>#REF!</v>
      </c>
      <c r="K584" s="6">
        <f>IF('Log_working_3-way'!$D584="","",1/'True_Odds_Calculator_3-way'!A585+1/'True_Odds_Calculator_3-way'!B585+1/'True_Odds_Calculator_3-way'!C585-1)</f>
        <v>3.8368975449589504E-2</v>
      </c>
    </row>
    <row r="585" spans="4:11" x14ac:dyDescent="0.25">
      <c r="D585">
        <f>solve_for_c('True_Odds_Calculator_3-way'!A586,'True_Odds_Calculator_3-way'!B586,'True_Odds_Calculator_3-way'!C586,'Log_working_3-way'!B$1,'Log_working_3-way'!B$2)</f>
        <v>1.043773744786489</v>
      </c>
      <c r="F585" s="6" t="e">
        <f>IF('Log_working_3-way'!D585="","",1/'True_Odds_Calculator_3-way'!N586+1/'True_Odds_Calculator_3-way'!O586+1/'True_Odds_Calculator_3-way'!#REF!-1)</f>
        <v>#REF!</v>
      </c>
      <c r="H585" s="6">
        <f>IF('Log_working_3-way'!$D585="","",'True_Odds_Calculator_3-way'!N586/'True_Odds_Calculator_3-way'!A586-1)</f>
        <v>33.426153803060153</v>
      </c>
      <c r="I585" s="6">
        <f>IF('Log_working_3-way'!$D585="","",'True_Odds_Calculator_3-way'!O586/'True_Odds_Calculator_3-way'!B586-1)</f>
        <v>4.2168321374777609</v>
      </c>
      <c r="J585" s="6" t="e">
        <f>IF('Log_working_3-way'!$D585="","",'True_Odds_Calculator_3-way'!#REF!/'True_Odds_Calculator_3-way'!C586-1)</f>
        <v>#REF!</v>
      </c>
      <c r="K585" s="6">
        <f>IF('Log_working_3-way'!$D585="","",1/'True_Odds_Calculator_3-way'!A586+1/'True_Odds_Calculator_3-way'!B586+1/'True_Odds_Calculator_3-way'!C586-1)</f>
        <v>4.154623417983494E-2</v>
      </c>
    </row>
    <row r="586" spans="4:11" x14ac:dyDescent="0.25">
      <c r="D586">
        <f>solve_for_c('True_Odds_Calculator_3-way'!A587,'True_Odds_Calculator_3-way'!B587,'True_Odds_Calculator_3-way'!C587,'Log_working_3-way'!B$1,'Log_working_3-way'!B$2)</f>
        <v>1.0212988773951002</v>
      </c>
      <c r="F586" s="6" t="e">
        <f>IF('Log_working_3-way'!D586="","",1/'True_Odds_Calculator_3-way'!N587+1/'True_Odds_Calculator_3-way'!O587+1/'True_Odds_Calculator_3-way'!#REF!-1)</f>
        <v>#REF!</v>
      </c>
      <c r="H586" s="6">
        <f>IF('Log_working_3-way'!$D586="","",'True_Odds_Calculator_3-way'!N587/'True_Odds_Calculator_3-way'!A587-1)</f>
        <v>9.5810203846596771</v>
      </c>
      <c r="I586" s="6">
        <f>IF('Log_working_3-way'!$D586="","",'True_Odds_Calculator_3-way'!O587/'True_Odds_Calculator_3-way'!B587-1)</f>
        <v>5.3635957665341838</v>
      </c>
      <c r="J586" s="6" t="e">
        <f>IF('Log_working_3-way'!$D586="","",'True_Odds_Calculator_3-way'!#REF!/'True_Odds_Calculator_3-way'!C587-1)</f>
        <v>#REF!</v>
      </c>
      <c r="K586" s="6">
        <f>IF('Log_working_3-way'!$D586="","",1/'True_Odds_Calculator_3-way'!A587+1/'True_Odds_Calculator_3-way'!B587+1/'True_Odds_Calculator_3-way'!C587-1)</f>
        <v>2.2645900465449342E-2</v>
      </c>
    </row>
    <row r="587" spans="4:11" x14ac:dyDescent="0.25">
      <c r="D587">
        <f>solve_for_c('True_Odds_Calculator_3-way'!A588,'True_Odds_Calculator_3-way'!B588,'True_Odds_Calculator_3-way'!C588,'Log_working_3-way'!B$1,'Log_working_3-way'!B$2)</f>
        <v>1.0208147246087897</v>
      </c>
      <c r="F587" s="6" t="e">
        <f>IF('Log_working_3-way'!D587="","",1/'True_Odds_Calculator_3-way'!N588+1/'True_Odds_Calculator_3-way'!O588+1/'True_Odds_Calculator_3-way'!#REF!-1)</f>
        <v>#REF!</v>
      </c>
      <c r="H587" s="6">
        <f>IF('Log_working_3-way'!$D587="","",'True_Odds_Calculator_3-way'!N588/'True_Odds_Calculator_3-way'!A588-1)</f>
        <v>9.0466150856458132</v>
      </c>
      <c r="I587" s="6">
        <f>IF('Log_working_3-way'!$D587="","",'True_Odds_Calculator_3-way'!O588/'True_Odds_Calculator_3-way'!B588-1)</f>
        <v>8.2022441463463647</v>
      </c>
      <c r="J587" s="6" t="e">
        <f>IF('Log_working_3-way'!$D587="","",'True_Odds_Calculator_3-way'!#REF!/'True_Odds_Calculator_3-way'!C588-1)</f>
        <v>#REF!</v>
      </c>
      <c r="K587" s="6">
        <f>IF('Log_working_3-way'!$D587="","",1/'True_Odds_Calculator_3-way'!A588+1/'True_Odds_Calculator_3-way'!B588+1/'True_Odds_Calculator_3-way'!C588-1)</f>
        <v>2.2518203766536793E-2</v>
      </c>
    </row>
    <row r="588" spans="4:11" x14ac:dyDescent="0.25">
      <c r="D588">
        <f>solve_for_c('True_Odds_Calculator_3-way'!A589,'True_Odds_Calculator_3-way'!B589,'True_Odds_Calculator_3-way'!C589,'Log_working_3-way'!B$1,'Log_working_3-way'!B$2)</f>
        <v>1.0338261006361873</v>
      </c>
      <c r="F588" s="6" t="e">
        <f>IF('Log_working_3-way'!D588="","",1/'True_Odds_Calculator_3-way'!N589+1/'True_Odds_Calculator_3-way'!O589+1/'True_Odds_Calculator_3-way'!#REF!-1)</f>
        <v>#REF!</v>
      </c>
      <c r="H588" s="6">
        <f>IF('Log_working_3-way'!$D588="","",'True_Odds_Calculator_3-way'!N589/'True_Odds_Calculator_3-way'!A589-1)</f>
        <v>38.368896548219034</v>
      </c>
      <c r="I588" s="6">
        <f>IF('Log_working_3-way'!$D588="","",'True_Odds_Calculator_3-way'!O589/'True_Odds_Calculator_3-way'!B589-1)</f>
        <v>4.1997810089648215</v>
      </c>
      <c r="J588" s="6" t="e">
        <f>IF('Log_working_3-way'!$D588="","",'True_Odds_Calculator_3-way'!#REF!/'True_Odds_Calculator_3-way'!C589-1)</f>
        <v>#REF!</v>
      </c>
      <c r="K588" s="6">
        <f>IF('Log_working_3-way'!$D588="","",1/'True_Odds_Calculator_3-way'!A589+1/'True_Odds_Calculator_3-way'!B589+1/'True_Odds_Calculator_3-way'!C589-1)</f>
        <v>3.0498710935692896E-2</v>
      </c>
    </row>
    <row r="589" spans="4:11" x14ac:dyDescent="0.25">
      <c r="D589">
        <f>solve_for_c('True_Odds_Calculator_3-way'!A590,'True_Odds_Calculator_3-way'!B590,'True_Odds_Calculator_3-way'!C590,'Log_working_3-way'!B$1,'Log_working_3-way'!B$2)</f>
        <v>1.0284661115651592</v>
      </c>
      <c r="F589" s="6" t="e">
        <f>IF('Log_working_3-way'!D589="","",1/'True_Odds_Calculator_3-way'!N590+1/'True_Odds_Calculator_3-way'!O590+1/'True_Odds_Calculator_3-way'!#REF!-1)</f>
        <v>#REF!</v>
      </c>
      <c r="H589" s="6">
        <f>IF('Log_working_3-way'!$D589="","",'True_Odds_Calculator_3-way'!N590/'True_Odds_Calculator_3-way'!A590-1)</f>
        <v>23.781448260447927</v>
      </c>
      <c r="I589" s="6">
        <f>IF('Log_working_3-way'!$D589="","",'True_Odds_Calculator_3-way'!O590/'True_Odds_Calculator_3-way'!B590-1)</f>
        <v>6.5382088717700864</v>
      </c>
      <c r="J589" s="6" t="e">
        <f>IF('Log_working_3-way'!$D589="","",'True_Odds_Calculator_3-way'!#REF!/'True_Odds_Calculator_3-way'!C590-1)</f>
        <v>#REF!</v>
      </c>
      <c r="K589" s="6">
        <f>IF('Log_working_3-way'!$D589="","",1/'True_Odds_Calculator_3-way'!A590+1/'True_Odds_Calculator_3-way'!B590+1/'True_Odds_Calculator_3-way'!C590-1)</f>
        <v>2.9302282784176903E-2</v>
      </c>
    </row>
    <row r="590" spans="4:11" x14ac:dyDescent="0.25">
      <c r="D590">
        <f>solve_for_c('True_Odds_Calculator_3-way'!A591,'True_Odds_Calculator_3-way'!B591,'True_Odds_Calculator_3-way'!C591,'Log_working_3-way'!B$1,'Log_working_3-way'!B$2)</f>
        <v>1.0260741875553194</v>
      </c>
      <c r="F590" s="6" t="e">
        <f>IF('Log_working_3-way'!D590="","",1/'True_Odds_Calculator_3-way'!N591+1/'True_Odds_Calculator_3-way'!O591+1/'True_Odds_Calculator_3-way'!#REF!-1)</f>
        <v>#REF!</v>
      </c>
      <c r="H590" s="6">
        <f>IF('Log_working_3-way'!$D590="","",'True_Odds_Calculator_3-way'!N591/'True_Odds_Calculator_3-way'!A591-1)</f>
        <v>17.553104379070319</v>
      </c>
      <c r="I590" s="6">
        <f>IF('Log_working_3-way'!$D590="","",'True_Odds_Calculator_3-way'!O591/'True_Odds_Calculator_3-way'!B591-1)</f>
        <v>6.7639195852311484</v>
      </c>
      <c r="J590" s="6" t="e">
        <f>IF('Log_working_3-way'!$D590="","",'True_Odds_Calculator_3-way'!#REF!/'True_Odds_Calculator_3-way'!C591-1)</f>
        <v>#REF!</v>
      </c>
      <c r="K590" s="6">
        <f>IF('Log_working_3-way'!$D590="","",1/'True_Odds_Calculator_3-way'!A591+1/'True_Odds_Calculator_3-way'!B591+1/'True_Odds_Calculator_3-way'!C591-1)</f>
        <v>2.7809073722280253E-2</v>
      </c>
    </row>
    <row r="591" spans="4:11" x14ac:dyDescent="0.25">
      <c r="D591">
        <f>solve_for_c('True_Odds_Calculator_3-way'!A592,'True_Odds_Calculator_3-way'!B592,'True_Odds_Calculator_3-way'!C592,'Log_working_3-way'!B$1,'Log_working_3-way'!B$2)</f>
        <v>1.0317452387497468</v>
      </c>
      <c r="F591" s="6" t="e">
        <f>IF('Log_working_3-way'!D591="","",1/'True_Odds_Calculator_3-way'!N592+1/'True_Odds_Calculator_3-way'!O592+1/'True_Odds_Calculator_3-way'!#REF!-1)</f>
        <v>#REF!</v>
      </c>
      <c r="H591" s="6">
        <f>IF('Log_working_3-way'!$D591="","",'True_Odds_Calculator_3-way'!N592/'True_Odds_Calculator_3-way'!A592-1)</f>
        <v>44.075583430576543</v>
      </c>
      <c r="I591" s="6">
        <f>IF('Log_working_3-way'!$D591="","",'True_Odds_Calculator_3-way'!O592/'True_Odds_Calculator_3-way'!B592-1)</f>
        <v>3.6434959399674325</v>
      </c>
      <c r="J591" s="6" t="e">
        <f>IF('Log_working_3-way'!$D591="","",'True_Odds_Calculator_3-way'!#REF!/'True_Odds_Calculator_3-way'!C592-1)</f>
        <v>#REF!</v>
      </c>
      <c r="K591" s="6">
        <f>IF('Log_working_3-way'!$D591="","",1/'True_Odds_Calculator_3-way'!A592+1/'True_Odds_Calculator_3-way'!B592+1/'True_Odds_Calculator_3-way'!C592-1)</f>
        <v>2.6653693308644755E-2</v>
      </c>
    </row>
    <row r="592" spans="4:11" x14ac:dyDescent="0.25">
      <c r="D592">
        <f>solve_for_c('True_Odds_Calculator_3-way'!A593,'True_Odds_Calculator_3-way'!B593,'True_Odds_Calculator_3-way'!C593,'Log_working_3-way'!B$1,'Log_working_3-way'!B$2)</f>
        <v>1.0215992405714995</v>
      </c>
      <c r="F592" s="6" t="e">
        <f>IF('Log_working_3-way'!D592="","",1/'True_Odds_Calculator_3-way'!N593+1/'True_Odds_Calculator_3-way'!O593+1/'True_Odds_Calculator_3-way'!#REF!-1)</f>
        <v>#REF!</v>
      </c>
      <c r="H592" s="6">
        <f>IF('Log_working_3-way'!$D592="","",'True_Odds_Calculator_3-way'!N593/'True_Odds_Calculator_3-way'!A593-1)</f>
        <v>6.4195423749156406</v>
      </c>
      <c r="I592" s="6">
        <f>IF('Log_working_3-way'!$D592="","",'True_Odds_Calculator_3-way'!O593/'True_Odds_Calculator_3-way'!B593-1)</f>
        <v>7.0267459150602924</v>
      </c>
      <c r="J592" s="6" t="e">
        <f>IF('Log_working_3-way'!$D592="","",'True_Odds_Calculator_3-way'!#REF!/'True_Odds_Calculator_3-way'!C593-1)</f>
        <v>#REF!</v>
      </c>
      <c r="K592" s="6">
        <f>IF('Log_working_3-way'!$D592="","",1/'True_Odds_Calculator_3-way'!A593+1/'True_Odds_Calculator_3-way'!B593+1/'True_Odds_Calculator_3-way'!C593-1)</f>
        <v>2.2844538040867723E-2</v>
      </c>
    </row>
    <row r="593" spans="4:11" x14ac:dyDescent="0.25">
      <c r="D593">
        <f>solve_for_c('True_Odds_Calculator_3-way'!A594,'True_Odds_Calculator_3-way'!B594,'True_Odds_Calculator_3-way'!C594,'Log_working_3-way'!B$1,'Log_working_3-way'!B$2)</f>
        <v>1.0206088040856367</v>
      </c>
      <c r="F593" s="6" t="e">
        <f>IF('Log_working_3-way'!D593="","",1/'True_Odds_Calculator_3-way'!N594+1/'True_Odds_Calculator_3-way'!O594+1/'True_Odds_Calculator_3-way'!#REF!-1)</f>
        <v>#REF!</v>
      </c>
      <c r="H593" s="6">
        <f>IF('Log_working_3-way'!$D593="","",'True_Odds_Calculator_3-way'!N594/'True_Odds_Calculator_3-way'!A594-1)</f>
        <v>7.2702436694575709</v>
      </c>
      <c r="I593" s="6">
        <f>IF('Log_working_3-way'!$D593="","",'True_Odds_Calculator_3-way'!O594/'True_Odds_Calculator_3-way'!B594-1)</f>
        <v>6.1487768799775822</v>
      </c>
      <c r="J593" s="6" t="e">
        <f>IF('Log_working_3-way'!$D593="","",'True_Odds_Calculator_3-way'!#REF!/'True_Odds_Calculator_3-way'!C594-1)</f>
        <v>#REF!</v>
      </c>
      <c r="K593" s="6">
        <f>IF('Log_working_3-way'!$D593="","",1/'True_Odds_Calculator_3-way'!A594+1/'True_Odds_Calculator_3-way'!B594+1/'True_Odds_Calculator_3-way'!C594-1)</f>
        <v>2.1797437776432504E-2</v>
      </c>
    </row>
    <row r="594" spans="4:11" x14ac:dyDescent="0.25">
      <c r="D594">
        <f>solve_for_c('True_Odds_Calculator_3-way'!A595,'True_Odds_Calculator_3-way'!B595,'True_Odds_Calculator_3-way'!C595,'Log_working_3-way'!B$1,'Log_working_3-way'!B$2)</f>
        <v>1.0308195851314599</v>
      </c>
      <c r="F594" s="6" t="e">
        <f>IF('Log_working_3-way'!D594="","",1/'True_Odds_Calculator_3-way'!N595+1/'True_Odds_Calculator_3-way'!O595+1/'True_Odds_Calculator_3-way'!#REF!-1)</f>
        <v>#REF!</v>
      </c>
      <c r="H594" s="6">
        <f>IF('Log_working_3-way'!$D594="","",'True_Odds_Calculator_3-way'!N595/'True_Odds_Calculator_3-way'!A595-1)</f>
        <v>0.6694049791888852</v>
      </c>
      <c r="I594" s="6">
        <f>IF('Log_working_3-way'!$D594="","",'True_Odds_Calculator_3-way'!O595/'True_Odds_Calculator_3-way'!B595-1)</f>
        <v>3.8986758668615664</v>
      </c>
      <c r="J594" s="6" t="e">
        <f>IF('Log_working_3-way'!$D594="","",'True_Odds_Calculator_3-way'!#REF!/'True_Odds_Calculator_3-way'!C595-1)</f>
        <v>#REF!</v>
      </c>
      <c r="K594" s="6">
        <f>IF('Log_working_3-way'!$D594="","",1/'True_Odds_Calculator_3-way'!A595+1/'True_Odds_Calculator_3-way'!B595+1/'True_Odds_Calculator_3-way'!C595-1)</f>
        <v>2.6246238590107662E-2</v>
      </c>
    </row>
    <row r="595" spans="4:11" x14ac:dyDescent="0.25">
      <c r="D595">
        <f>solve_for_c('True_Odds_Calculator_3-way'!A596,'True_Odds_Calculator_3-way'!B596,'True_Odds_Calculator_3-way'!C596,'Log_working_3-way'!B$1,'Log_working_3-way'!B$2)</f>
        <v>1.0193056228932493</v>
      </c>
      <c r="F595" s="6" t="e">
        <f>IF('Log_working_3-way'!D595="","",1/'True_Odds_Calculator_3-way'!N596+1/'True_Odds_Calculator_3-way'!O596+1/'True_Odds_Calculator_3-way'!#REF!-1)</f>
        <v>#REF!</v>
      </c>
      <c r="H595" s="6">
        <f>IF('Log_working_3-way'!$D595="","",'True_Odds_Calculator_3-way'!N596/'True_Odds_Calculator_3-way'!A596-1)</f>
        <v>12.843011248853449</v>
      </c>
      <c r="I595" s="6">
        <f>IF('Log_working_3-way'!$D595="","",'True_Odds_Calculator_3-way'!O596/'True_Odds_Calculator_3-way'!B596-1)</f>
        <v>8.1042915668117477</v>
      </c>
      <c r="J595" s="6" t="e">
        <f>IF('Log_working_3-way'!$D595="","",'True_Odds_Calculator_3-way'!#REF!/'True_Odds_Calculator_3-way'!C596-1)</f>
        <v>#REF!</v>
      </c>
      <c r="K595" s="6">
        <f>IF('Log_working_3-way'!$D595="","",1/'True_Odds_Calculator_3-way'!A596+1/'True_Odds_Calculator_3-way'!B596+1/'True_Odds_Calculator_3-way'!C596-1)</f>
        <v>2.0953952826316513E-2</v>
      </c>
    </row>
    <row r="596" spans="4:11" x14ac:dyDescent="0.25">
      <c r="D596">
        <f>solve_for_c('True_Odds_Calculator_3-way'!A597,'True_Odds_Calculator_3-way'!B597,'True_Odds_Calculator_3-way'!C597,'Log_working_3-way'!B$1,'Log_working_3-way'!B$2)</f>
        <v>1.023549126130928</v>
      </c>
      <c r="F596" s="6" t="e">
        <f>IF('Log_working_3-way'!D596="","",1/'True_Odds_Calculator_3-way'!N597+1/'True_Odds_Calculator_3-way'!O597+1/'True_Odds_Calculator_3-way'!#REF!-1)</f>
        <v>#REF!</v>
      </c>
      <c r="H596" s="6">
        <f>IF('Log_working_3-way'!$D596="","",'True_Odds_Calculator_3-way'!N597/'True_Odds_Calculator_3-way'!A597-1)</f>
        <v>29.503217887942444</v>
      </c>
      <c r="I596" s="6">
        <f>IF('Log_working_3-way'!$D596="","",'True_Odds_Calculator_3-way'!O597/'True_Odds_Calculator_3-way'!B597-1)</f>
        <v>6.0626199874809492</v>
      </c>
      <c r="J596" s="6" t="e">
        <f>IF('Log_working_3-way'!$D596="","",'True_Odds_Calculator_3-way'!#REF!/'True_Odds_Calculator_3-way'!C597-1)</f>
        <v>#REF!</v>
      </c>
      <c r="K596" s="6">
        <f>IF('Log_working_3-way'!$D596="","",1/'True_Odds_Calculator_3-way'!A597+1/'True_Odds_Calculator_3-way'!B597+1/'True_Odds_Calculator_3-way'!C597-1)</f>
        <v>2.3171138420831738E-2</v>
      </c>
    </row>
    <row r="597" spans="4:11" x14ac:dyDescent="0.25">
      <c r="D597">
        <f>solve_for_c('True_Odds_Calculator_3-way'!A598,'True_Odds_Calculator_3-way'!B598,'True_Odds_Calculator_3-way'!C598,'Log_working_3-way'!B$1,'Log_working_3-way'!B$2)</f>
        <v>1.0199718304492831</v>
      </c>
      <c r="F597" s="6" t="e">
        <f>IF('Log_working_3-way'!D597="","",1/'True_Odds_Calculator_3-way'!N598+1/'True_Odds_Calculator_3-way'!O598+1/'True_Odds_Calculator_3-way'!#REF!-1)</f>
        <v>#REF!</v>
      </c>
      <c r="H597" s="6">
        <f>IF('Log_working_3-way'!$D597="","",'True_Odds_Calculator_3-way'!N598/'True_Odds_Calculator_3-way'!A598-1)</f>
        <v>11.307494071255105</v>
      </c>
      <c r="I597" s="6">
        <f>IF('Log_working_3-way'!$D597="","",'True_Odds_Calculator_3-way'!O598/'True_Odds_Calculator_3-way'!B598-1)</f>
        <v>8.8638564728898039</v>
      </c>
      <c r="J597" s="6" t="e">
        <f>IF('Log_working_3-way'!$D597="","",'True_Odds_Calculator_3-way'!#REF!/'True_Odds_Calculator_3-way'!C598-1)</f>
        <v>#REF!</v>
      </c>
      <c r="K597" s="6">
        <f>IF('Log_working_3-way'!$D597="","",1/'True_Odds_Calculator_3-way'!A598+1/'True_Odds_Calculator_3-way'!B598+1/'True_Odds_Calculator_3-way'!C598-1)</f>
        <v>2.1720596188681274E-2</v>
      </c>
    </row>
    <row r="598" spans="4:11" x14ac:dyDescent="0.25">
      <c r="D598">
        <f>solve_for_c('True_Odds_Calculator_3-way'!A599,'True_Odds_Calculator_3-way'!B599,'True_Odds_Calculator_3-way'!C599,'Log_working_3-way'!B$1,'Log_working_3-way'!B$2)</f>
        <v>1.0313322428070477</v>
      </c>
      <c r="F598" s="6" t="e">
        <f>IF('Log_working_3-way'!D598="","",1/'True_Odds_Calculator_3-way'!N599+1/'True_Odds_Calculator_3-way'!O599+1/'True_Odds_Calculator_3-way'!#REF!-1)</f>
        <v>#REF!</v>
      </c>
      <c r="H598" s="6">
        <f>IF('Log_working_3-way'!$D598="","",'True_Odds_Calculator_3-way'!N599/'True_Odds_Calculator_3-way'!A599-1)</f>
        <v>0.35295383675976866</v>
      </c>
      <c r="I598" s="6">
        <f>IF('Log_working_3-way'!$D598="","",'True_Odds_Calculator_3-way'!O599/'True_Odds_Calculator_3-way'!B599-1)</f>
        <v>3.2326843684473872</v>
      </c>
      <c r="J598" s="6" t="e">
        <f>IF('Log_working_3-way'!$D598="","",'True_Odds_Calculator_3-way'!#REF!/'True_Odds_Calculator_3-way'!C599-1)</f>
        <v>#REF!</v>
      </c>
      <c r="K598" s="6">
        <f>IF('Log_working_3-way'!$D598="","",1/'True_Odds_Calculator_3-way'!A599+1/'True_Odds_Calculator_3-way'!B599+1/'True_Odds_Calculator_3-way'!C599-1)</f>
        <v>2.5419662787153907E-2</v>
      </c>
    </row>
    <row r="599" spans="4:11" x14ac:dyDescent="0.25">
      <c r="D599">
        <f>solve_for_c('True_Odds_Calculator_3-way'!A600,'True_Odds_Calculator_3-way'!B600,'True_Odds_Calculator_3-way'!C600,'Log_working_3-way'!B$1,'Log_working_3-way'!B$2)</f>
        <v>1.0212933362372669</v>
      </c>
      <c r="F599" s="6" t="e">
        <f>IF('Log_working_3-way'!D599="","",1/'True_Odds_Calculator_3-way'!N600+1/'True_Odds_Calculator_3-way'!O600+1/'True_Odds_Calculator_3-way'!#REF!-1)</f>
        <v>#REF!</v>
      </c>
      <c r="H599" s="6">
        <f>IF('Log_working_3-way'!$D599="","",'True_Odds_Calculator_3-way'!N600/'True_Odds_Calculator_3-way'!A600-1)</f>
        <v>19.205702100503331</v>
      </c>
      <c r="I599" s="6">
        <f>IF('Log_working_3-way'!$D599="","",'True_Odds_Calculator_3-way'!O600/'True_Odds_Calculator_3-way'!B600-1)</f>
        <v>8.3737693418355494</v>
      </c>
      <c r="J599" s="6" t="e">
        <f>IF('Log_working_3-way'!$D599="","",'True_Odds_Calculator_3-way'!#REF!/'True_Odds_Calculator_3-way'!C600-1)</f>
        <v>#REF!</v>
      </c>
      <c r="K599" s="6">
        <f>IF('Log_working_3-way'!$D599="","",1/'True_Odds_Calculator_3-way'!A600+1/'True_Odds_Calculator_3-way'!B600+1/'True_Odds_Calculator_3-way'!C600-1)</f>
        <v>2.2540910581806184E-2</v>
      </c>
    </row>
    <row r="600" spans="4:11" x14ac:dyDescent="0.25">
      <c r="D600">
        <f>solve_for_c('True_Odds_Calculator_3-way'!A601,'True_Odds_Calculator_3-way'!B601,'True_Odds_Calculator_3-way'!C601,'Log_working_3-way'!B$1,'Log_working_3-way'!B$2)</f>
        <v>1.022479246218118</v>
      </c>
      <c r="F600" s="6" t="e">
        <f>IF('Log_working_3-way'!D600="","",1/'True_Odds_Calculator_3-way'!N601+1/'True_Odds_Calculator_3-way'!O601+1/'True_Odds_Calculator_3-way'!#REF!-1)</f>
        <v>#REF!</v>
      </c>
      <c r="H600" s="6">
        <f>IF('Log_working_3-way'!$D600="","",'True_Odds_Calculator_3-way'!N601/'True_Odds_Calculator_3-way'!A601-1)</f>
        <v>3.3528547438885861</v>
      </c>
      <c r="I600" s="6">
        <f>IF('Log_working_3-way'!$D600="","",'True_Odds_Calculator_3-way'!O601/'True_Odds_Calculator_3-way'!B601-1)</f>
        <v>6.1825412007690304</v>
      </c>
      <c r="J600" s="6" t="e">
        <f>IF('Log_working_3-way'!$D600="","",'True_Odds_Calculator_3-way'!#REF!/'True_Odds_Calculator_3-way'!C601-1)</f>
        <v>#REF!</v>
      </c>
      <c r="K600" s="6">
        <f>IF('Log_working_3-way'!$D600="","",1/'True_Odds_Calculator_3-way'!A601+1/'True_Odds_Calculator_3-way'!B601+1/'True_Odds_Calculator_3-way'!C601-1)</f>
        <v>2.2513714702661947E-2</v>
      </c>
    </row>
    <row r="601" spans="4:11" x14ac:dyDescent="0.25">
      <c r="D601">
        <f>solve_for_c('True_Odds_Calculator_3-way'!A602,'True_Odds_Calculator_3-way'!B602,'True_Odds_Calculator_3-way'!C602,'Log_working_3-way'!B$1,'Log_working_3-way'!B$2)</f>
        <v>1.0353522870069101</v>
      </c>
      <c r="F601" s="6" t="e">
        <f>IF('Log_working_3-way'!D601="","",1/'True_Odds_Calculator_3-way'!N602+1/'True_Odds_Calculator_3-way'!O602+1/'True_Odds_Calculator_3-way'!#REF!-1)</f>
        <v>#REF!</v>
      </c>
      <c r="H601" s="6">
        <f>IF('Log_working_3-way'!$D601="","",'True_Odds_Calculator_3-way'!N602/'True_Odds_Calculator_3-way'!A602-1)</f>
        <v>0.55846170074116541</v>
      </c>
      <c r="I601" s="6">
        <f>IF('Log_working_3-way'!$D601="","",'True_Odds_Calculator_3-way'!O602/'True_Odds_Calculator_3-way'!B602-1)</f>
        <v>2.4108906964347989</v>
      </c>
      <c r="J601" s="6" t="e">
        <f>IF('Log_working_3-way'!$D601="","",'True_Odds_Calculator_3-way'!#REF!/'True_Odds_Calculator_3-way'!C602-1)</f>
        <v>#REF!</v>
      </c>
      <c r="K601" s="6">
        <f>IF('Log_working_3-way'!$D601="","",1/'True_Odds_Calculator_3-way'!A602+1/'True_Odds_Calculator_3-way'!B602+1/'True_Odds_Calculator_3-way'!C602-1)</f>
        <v>2.8133910369723125E-2</v>
      </c>
    </row>
    <row r="602" spans="4:11" x14ac:dyDescent="0.25">
      <c r="D602">
        <f>solve_for_c('True_Odds_Calculator_3-way'!A603,'True_Odds_Calculator_3-way'!B603,'True_Odds_Calculator_3-way'!C603,'Log_working_3-way'!B$1,'Log_working_3-way'!B$2)</f>
        <v>1.0834377323852658</v>
      </c>
      <c r="F602" s="6" t="e">
        <f>IF('Log_working_3-way'!D602="","",1/'True_Odds_Calculator_3-way'!N603+1/'True_Odds_Calculator_3-way'!O603+1/'True_Odds_Calculator_3-way'!#REF!-1)</f>
        <v>#REF!</v>
      </c>
      <c r="H602" s="6">
        <f>IF('Log_working_3-way'!$D602="","",'True_Odds_Calculator_3-way'!N603/'True_Odds_Calculator_3-way'!A603-1)</f>
        <v>56.716726986243913</v>
      </c>
      <c r="I602" s="6">
        <f>IF('Log_working_3-way'!$D602="","",'True_Odds_Calculator_3-way'!O603/'True_Odds_Calculator_3-way'!B603-1)</f>
        <v>1.6621291128288709</v>
      </c>
      <c r="J602" s="6" t="e">
        <f>IF('Log_working_3-way'!$D602="","",'True_Odds_Calculator_3-way'!#REF!/'True_Odds_Calculator_3-way'!C603-1)</f>
        <v>#REF!</v>
      </c>
      <c r="K602" s="6">
        <f>IF('Log_working_3-way'!$D602="","",1/'True_Odds_Calculator_3-way'!A603+1/'True_Odds_Calculator_3-way'!B603+1/'True_Odds_Calculator_3-way'!C603-1)</f>
        <v>5.7495104747484982E-2</v>
      </c>
    </row>
    <row r="603" spans="4:11" x14ac:dyDescent="0.25">
      <c r="D603">
        <f>solve_for_c('True_Odds_Calculator_3-way'!A604,'True_Odds_Calculator_3-way'!B604,'True_Odds_Calculator_3-way'!C604,'Log_working_3-way'!B$1,'Log_working_3-way'!B$2)</f>
        <v>1.1053713959933509</v>
      </c>
      <c r="F603" s="6" t="e">
        <f>IF('Log_working_3-way'!D603="","",1/'True_Odds_Calculator_3-way'!N604+1/'True_Odds_Calculator_3-way'!O604+1/'True_Odds_Calculator_3-way'!#REF!-1)</f>
        <v>#REF!</v>
      </c>
      <c r="H603" s="6">
        <f>IF('Log_working_3-way'!$D603="","",'True_Odds_Calculator_3-way'!N604/'True_Odds_Calculator_3-way'!A604-1)</f>
        <v>62.08632306239808</v>
      </c>
      <c r="I603" s="6">
        <f>IF('Log_working_3-way'!$D603="","",'True_Odds_Calculator_3-way'!O604/'True_Odds_Calculator_3-way'!B604-1)</f>
        <v>1.1753249340569139</v>
      </c>
      <c r="J603" s="6" t="e">
        <f>IF('Log_working_3-way'!$D603="","",'True_Odds_Calculator_3-way'!#REF!/'True_Odds_Calculator_3-way'!C604-1)</f>
        <v>#REF!</v>
      </c>
      <c r="K603" s="6">
        <f>IF('Log_working_3-way'!$D603="","",1/'True_Odds_Calculator_3-way'!A604+1/'True_Odds_Calculator_3-way'!B604+1/'True_Odds_Calculator_3-way'!C604-1)</f>
        <v>6.498900231579352E-2</v>
      </c>
    </row>
    <row r="604" spans="4:11" x14ac:dyDescent="0.25">
      <c r="D604">
        <f>solve_for_c('True_Odds_Calculator_3-way'!A605,'True_Odds_Calculator_3-way'!B605,'True_Odds_Calculator_3-way'!C605,'Log_working_3-way'!B$1,'Log_working_3-way'!B$2)</f>
        <v>1.0446372927319043</v>
      </c>
      <c r="F604" s="6" t="e">
        <f>IF('Log_working_3-way'!D604="","",1/'True_Odds_Calculator_3-way'!N605+1/'True_Odds_Calculator_3-way'!O605+1/'True_Odds_Calculator_3-way'!#REF!-1)</f>
        <v>#REF!</v>
      </c>
      <c r="H604" s="6">
        <f>IF('Log_working_3-way'!$D604="","",'True_Odds_Calculator_3-way'!N605/'True_Odds_Calculator_3-way'!A605-1)</f>
        <v>10.039351193763187</v>
      </c>
      <c r="I604" s="6">
        <f>IF('Log_working_3-way'!$D604="","",'True_Odds_Calculator_3-way'!O605/'True_Odds_Calculator_3-way'!B605-1)</f>
        <v>9.6021928864901653</v>
      </c>
      <c r="J604" s="6" t="e">
        <f>IF('Log_working_3-way'!$D604="","",'True_Odds_Calculator_3-way'!#REF!/'True_Odds_Calculator_3-way'!C605-1)</f>
        <v>#REF!</v>
      </c>
      <c r="K604" s="6">
        <f>IF('Log_working_3-way'!$D604="","",1/'True_Odds_Calculator_3-way'!A605+1/'True_Odds_Calculator_3-way'!B605+1/'True_Odds_Calculator_3-way'!C605-1)</f>
        <v>4.8001222961094658E-2</v>
      </c>
    </row>
    <row r="605" spans="4:11" x14ac:dyDescent="0.25">
      <c r="D605">
        <f>solve_for_c('True_Odds_Calculator_3-way'!A606,'True_Odds_Calculator_3-way'!B606,'True_Odds_Calculator_3-way'!C606,'Log_working_3-way'!B$1,'Log_working_3-way'!B$2)</f>
        <v>1.0499229464557311</v>
      </c>
      <c r="F605" s="6" t="e">
        <f>IF('Log_working_3-way'!D605="","",1/'True_Odds_Calculator_3-way'!N606+1/'True_Odds_Calculator_3-way'!O606+1/'True_Odds_Calculator_3-way'!#REF!-1)</f>
        <v>#REF!</v>
      </c>
      <c r="H605" s="6">
        <f>IF('Log_working_3-way'!$D605="","",'True_Odds_Calculator_3-way'!N606/'True_Odds_Calculator_3-way'!A606-1)</f>
        <v>23.515726145812824</v>
      </c>
      <c r="I605" s="6">
        <f>IF('Log_working_3-way'!$D605="","",'True_Odds_Calculator_3-way'!O606/'True_Odds_Calculator_3-way'!B606-1)</f>
        <v>7.0870284999689748</v>
      </c>
      <c r="J605" s="6" t="e">
        <f>IF('Log_working_3-way'!$D605="","",'True_Odds_Calculator_3-way'!#REF!/'True_Odds_Calculator_3-way'!C606-1)</f>
        <v>#REF!</v>
      </c>
      <c r="K605" s="6">
        <f>IF('Log_working_3-way'!$D605="","",1/'True_Odds_Calculator_3-way'!A606+1/'True_Odds_Calculator_3-way'!B606+1/'True_Odds_Calculator_3-way'!C606-1)</f>
        <v>5.1048571468085724E-2</v>
      </c>
    </row>
    <row r="606" spans="4:11" x14ac:dyDescent="0.25">
      <c r="D606">
        <f>solve_for_c('True_Odds_Calculator_3-way'!A607,'True_Odds_Calculator_3-way'!B607,'True_Odds_Calculator_3-way'!C607,'Log_working_3-way'!B$1,'Log_working_3-way'!B$2)</f>
        <v>1.019753650828128</v>
      </c>
      <c r="F606" s="6" t="e">
        <f>IF('Log_working_3-way'!D606="","",1/'True_Odds_Calculator_3-way'!N607+1/'True_Odds_Calculator_3-way'!O607+1/'True_Odds_Calculator_3-way'!#REF!-1)</f>
        <v>#REF!</v>
      </c>
      <c r="H606" s="6">
        <f>IF('Log_working_3-way'!$D606="","",'True_Odds_Calculator_3-way'!N607/'True_Odds_Calculator_3-way'!A607-1)</f>
        <v>9.1224705961313788</v>
      </c>
      <c r="I606" s="6">
        <f>IF('Log_working_3-way'!$D606="","",'True_Odds_Calculator_3-way'!O607/'True_Odds_Calculator_3-way'!B607-1)</f>
        <v>8.2691642937602179</v>
      </c>
      <c r="J606" s="6" t="e">
        <f>IF('Log_working_3-way'!$D606="","",'True_Odds_Calculator_3-way'!#REF!/'True_Odds_Calculator_3-way'!C607-1)</f>
        <v>#REF!</v>
      </c>
      <c r="K606" s="6">
        <f>IF('Log_working_3-way'!$D606="","",1/'True_Odds_Calculator_3-way'!A607+1/'True_Odds_Calculator_3-way'!B607+1/'True_Odds_Calculator_3-way'!C607-1)</f>
        <v>2.1392578797534423E-2</v>
      </c>
    </row>
    <row r="607" spans="4:11" x14ac:dyDescent="0.25">
      <c r="D607">
        <f>solve_for_c('True_Odds_Calculator_3-way'!A608,'True_Odds_Calculator_3-way'!B608,'True_Odds_Calculator_3-way'!C608,'Log_working_3-way'!B$1,'Log_working_3-way'!B$2)</f>
        <v>1.0453014901544158</v>
      </c>
      <c r="F607" s="6" t="e">
        <f>IF('Log_working_3-way'!D607="","",1/'True_Odds_Calculator_3-way'!N608+1/'True_Odds_Calculator_3-way'!O608+1/'True_Odds_Calculator_3-way'!#REF!-1)</f>
        <v>#REF!</v>
      </c>
      <c r="H607" s="6">
        <f>IF('Log_working_3-way'!$D607="","",'True_Odds_Calculator_3-way'!N608/'True_Odds_Calculator_3-way'!A608-1)</f>
        <v>62.250947367553223</v>
      </c>
      <c r="I607" s="6">
        <f>IF('Log_working_3-way'!$D607="","",'True_Odds_Calculator_3-way'!O608/'True_Odds_Calculator_3-way'!B608-1)</f>
        <v>1.2058412113593646</v>
      </c>
      <c r="J607" s="6" t="e">
        <f>IF('Log_working_3-way'!$D607="","",'True_Odds_Calculator_3-way'!#REF!/'True_Odds_Calculator_3-way'!C608-1)</f>
        <v>#REF!</v>
      </c>
      <c r="K607" s="6">
        <f>IF('Log_working_3-way'!$D607="","",1/'True_Odds_Calculator_3-way'!A608+1/'True_Odds_Calculator_3-way'!B608+1/'True_Odds_Calculator_3-way'!C608-1)</f>
        <v>2.8228399765979351E-2</v>
      </c>
    </row>
    <row r="608" spans="4:11" x14ac:dyDescent="0.25">
      <c r="D608">
        <f>solve_for_c('True_Odds_Calculator_3-way'!A609,'True_Odds_Calculator_3-way'!B609,'True_Odds_Calculator_3-way'!C609,'Log_working_3-way'!B$1,'Log_working_3-way'!B$2)</f>
        <v>1.0211270188602488</v>
      </c>
      <c r="F608" s="6" t="e">
        <f>IF('Log_working_3-way'!D608="","",1/'True_Odds_Calculator_3-way'!N609+1/'True_Odds_Calculator_3-way'!O609+1/'True_Odds_Calculator_3-way'!#REF!-1)</f>
        <v>#REF!</v>
      </c>
      <c r="H608" s="6">
        <f>IF('Log_working_3-way'!$D608="","",'True_Odds_Calculator_3-way'!N609/'True_Odds_Calculator_3-way'!A609-1)</f>
        <v>15.025815863912825</v>
      </c>
      <c r="I608" s="6">
        <f>IF('Log_working_3-way'!$D608="","",'True_Odds_Calculator_3-way'!O609/'True_Odds_Calculator_3-way'!B609-1)</f>
        <v>9.3065335642757798</v>
      </c>
      <c r="J608" s="6" t="e">
        <f>IF('Log_working_3-way'!$D608="","",'True_Odds_Calculator_3-way'!#REF!/'True_Odds_Calculator_3-way'!C609-1)</f>
        <v>#REF!</v>
      </c>
      <c r="K608" s="6">
        <f>IF('Log_working_3-way'!$D608="","",1/'True_Odds_Calculator_3-way'!A609+1/'True_Odds_Calculator_3-way'!B609+1/'True_Odds_Calculator_3-way'!C609-1)</f>
        <v>2.2788756235275764E-2</v>
      </c>
    </row>
    <row r="609" spans="4:11" x14ac:dyDescent="0.25">
      <c r="D609">
        <f>solve_for_c('True_Odds_Calculator_3-way'!A610,'True_Odds_Calculator_3-way'!B610,'True_Odds_Calculator_3-way'!C610,'Log_working_3-way'!B$1,'Log_working_3-way'!B$2)</f>
        <v>1.0204530660669366</v>
      </c>
      <c r="F609" s="6" t="e">
        <f>IF('Log_working_3-way'!D609="","",1/'True_Odds_Calculator_3-way'!N610+1/'True_Odds_Calculator_3-way'!O610+1/'True_Odds_Calculator_3-way'!#REF!-1)</f>
        <v>#REF!</v>
      </c>
      <c r="H609" s="6">
        <f>IF('Log_working_3-way'!$D609="","",'True_Odds_Calculator_3-way'!N610/'True_Odds_Calculator_3-way'!A610-1)</f>
        <v>7.4154852182744886</v>
      </c>
      <c r="I609" s="6">
        <f>IF('Log_working_3-way'!$D609="","",'True_Odds_Calculator_3-way'!O610/'True_Odds_Calculator_3-way'!B610-1)</f>
        <v>7.6678096360028327</v>
      </c>
      <c r="J609" s="6" t="e">
        <f>IF('Log_working_3-way'!$D609="","",'True_Odds_Calculator_3-way'!#REF!/'True_Odds_Calculator_3-way'!C610-1)</f>
        <v>#REF!</v>
      </c>
      <c r="K609" s="6">
        <f>IF('Log_working_3-way'!$D609="","",1/'True_Odds_Calculator_3-way'!A610+1/'True_Odds_Calculator_3-way'!B610+1/'True_Odds_Calculator_3-way'!C610-1)</f>
        <v>2.1908662342477792E-2</v>
      </c>
    </row>
    <row r="610" spans="4:11" x14ac:dyDescent="0.25">
      <c r="D610">
        <f>solve_for_c('True_Odds_Calculator_3-way'!A611,'True_Odds_Calculator_3-way'!B611,'True_Odds_Calculator_3-way'!C611,'Log_working_3-way'!B$1,'Log_working_3-way'!B$2)</f>
        <v>1.0348228111502853</v>
      </c>
      <c r="F610" s="6" t="e">
        <f>IF('Log_working_3-way'!D610="","",1/'True_Odds_Calculator_3-way'!N611+1/'True_Odds_Calculator_3-way'!O611+1/'True_Odds_Calculator_3-way'!#REF!-1)</f>
        <v>#REF!</v>
      </c>
      <c r="H610" s="6">
        <f>IF('Log_working_3-way'!$D610="","",'True_Odds_Calculator_3-way'!N611/'True_Odds_Calculator_3-way'!A611-1)</f>
        <v>49.378516959624569</v>
      </c>
      <c r="I610" s="6">
        <f>IF('Log_working_3-way'!$D610="","",'True_Odds_Calculator_3-way'!O611/'True_Odds_Calculator_3-way'!B611-1)</f>
        <v>2.4521204215366881</v>
      </c>
      <c r="J610" s="6" t="e">
        <f>IF('Log_working_3-way'!$D610="","",'True_Odds_Calculator_3-way'!#REF!/'True_Odds_Calculator_3-way'!C611-1)</f>
        <v>#REF!</v>
      </c>
      <c r="K610" s="6">
        <f>IF('Log_working_3-way'!$D610="","",1/'True_Odds_Calculator_3-way'!A611+1/'True_Odds_Calculator_3-way'!B611+1/'True_Odds_Calculator_3-way'!C611-1)</f>
        <v>2.7365602449514137E-2</v>
      </c>
    </row>
    <row r="611" spans="4:11" x14ac:dyDescent="0.25">
      <c r="D611">
        <f>solve_for_c('True_Odds_Calculator_3-way'!A612,'True_Odds_Calculator_3-way'!B612,'True_Odds_Calculator_3-way'!C612,'Log_working_3-way'!B$1,'Log_working_3-way'!B$2)</f>
        <v>1.0255517978158868</v>
      </c>
      <c r="F611" s="6" t="e">
        <f>IF('Log_working_3-way'!D611="","",1/'True_Odds_Calculator_3-way'!N612+1/'True_Odds_Calculator_3-way'!O612+1/'True_Odds_Calculator_3-way'!#REF!-1)</f>
        <v>#REF!</v>
      </c>
      <c r="H611" s="6">
        <f>IF('Log_working_3-way'!$D611="","",'True_Odds_Calculator_3-way'!N612/'True_Odds_Calculator_3-way'!A612-1)</f>
        <v>13.620001592678834</v>
      </c>
      <c r="I611" s="6">
        <f>IF('Log_working_3-way'!$D611="","",'True_Odds_Calculator_3-way'!O612/'True_Odds_Calculator_3-way'!B612-1)</f>
        <v>10.814709247594045</v>
      </c>
      <c r="J611" s="6" t="e">
        <f>IF('Log_working_3-way'!$D611="","",'True_Odds_Calculator_3-way'!#REF!/'True_Odds_Calculator_3-way'!C612-1)</f>
        <v>#REF!</v>
      </c>
      <c r="K611" s="6">
        <f>IF('Log_working_3-way'!$D611="","",1/'True_Odds_Calculator_3-way'!A612+1/'True_Odds_Calculator_3-way'!B612+1/'True_Odds_Calculator_3-way'!C612-1)</f>
        <v>2.7574144478308193E-2</v>
      </c>
    </row>
    <row r="612" spans="4:11" x14ac:dyDescent="0.25">
      <c r="D612">
        <f>solve_for_c('True_Odds_Calculator_3-way'!A613,'True_Odds_Calculator_3-way'!B613,'True_Odds_Calculator_3-way'!C613,'Log_working_3-way'!B$1,'Log_working_3-way'!B$2)</f>
        <v>1.0443706039921254</v>
      </c>
      <c r="F612" s="6" t="e">
        <f>IF('Log_working_3-way'!D612="","",1/'True_Odds_Calculator_3-way'!N613+1/'True_Odds_Calculator_3-way'!O613+1/'True_Odds_Calculator_3-way'!#REF!-1)</f>
        <v>#REF!</v>
      </c>
      <c r="H612" s="6">
        <f>IF('Log_working_3-way'!$D612="","",'True_Odds_Calculator_3-way'!N613/'True_Odds_Calculator_3-way'!A613-1)</f>
        <v>52.094448630710986</v>
      </c>
      <c r="I612" s="6">
        <f>IF('Log_working_3-way'!$D612="","",'True_Odds_Calculator_3-way'!O613/'True_Odds_Calculator_3-way'!B613-1)</f>
        <v>2.0528106101691588</v>
      </c>
      <c r="J612" s="6" t="e">
        <f>IF('Log_working_3-way'!$D612="","",'True_Odds_Calculator_3-way'!#REF!/'True_Odds_Calculator_3-way'!C613-1)</f>
        <v>#REF!</v>
      </c>
      <c r="K612" s="6">
        <f>IF('Log_working_3-way'!$D612="","",1/'True_Odds_Calculator_3-way'!A613+1/'True_Odds_Calculator_3-way'!B613+1/'True_Odds_Calculator_3-way'!C613-1)</f>
        <v>3.3435432787907171E-2</v>
      </c>
    </row>
    <row r="613" spans="4:11" x14ac:dyDescent="0.25">
      <c r="D613">
        <f>solve_for_c('True_Odds_Calculator_3-way'!A614,'True_Odds_Calculator_3-way'!B614,'True_Odds_Calculator_3-way'!C614,'Log_working_3-way'!B$1,'Log_working_3-way'!B$2)</f>
        <v>1.0279215991013904</v>
      </c>
      <c r="F613" s="6" t="e">
        <f>IF('Log_working_3-way'!D613="","",1/'True_Odds_Calculator_3-way'!N614+1/'True_Odds_Calculator_3-way'!O614+1/'True_Odds_Calculator_3-way'!#REF!-1)</f>
        <v>#REF!</v>
      </c>
      <c r="H613" s="6">
        <f>IF('Log_working_3-way'!$D613="","",'True_Odds_Calculator_3-way'!N614/'True_Odds_Calculator_3-way'!A614-1)</f>
        <v>6.2548009872849297</v>
      </c>
      <c r="I613" s="6">
        <f>IF('Log_working_3-way'!$D613="","",'True_Odds_Calculator_3-way'!O614/'True_Odds_Calculator_3-way'!B614-1)</f>
        <v>5.7300839408084512</v>
      </c>
      <c r="J613" s="6" t="e">
        <f>IF('Log_working_3-way'!$D613="","",'True_Odds_Calculator_3-way'!#REF!/'True_Odds_Calculator_3-way'!C614-1)</f>
        <v>#REF!</v>
      </c>
      <c r="K613" s="6">
        <f>IF('Log_working_3-way'!$D613="","",1/'True_Odds_Calculator_3-way'!A614+1/'True_Odds_Calculator_3-way'!B614+1/'True_Odds_Calculator_3-way'!C614-1)</f>
        <v>2.8992775891112821E-2</v>
      </c>
    </row>
    <row r="614" spans="4:11" x14ac:dyDescent="0.25">
      <c r="D614">
        <f>solve_for_c('True_Odds_Calculator_3-way'!A615,'True_Odds_Calculator_3-way'!B615,'True_Odds_Calculator_3-way'!C615,'Log_working_3-way'!B$1,'Log_working_3-way'!B$2)</f>
        <v>1.0316513070506206</v>
      </c>
      <c r="F614" s="6" t="e">
        <f>IF('Log_working_3-way'!D614="","",1/'True_Odds_Calculator_3-way'!N615+1/'True_Odds_Calculator_3-way'!O615+1/'True_Odds_Calculator_3-way'!#REF!-1)</f>
        <v>#REF!</v>
      </c>
      <c r="H614" s="6">
        <f>IF('Log_working_3-way'!$D614="","",'True_Odds_Calculator_3-way'!N615/'True_Odds_Calculator_3-way'!A615-1)</f>
        <v>32.582789642687096</v>
      </c>
      <c r="I614" s="6">
        <f>IF('Log_working_3-way'!$D614="","",'True_Odds_Calculator_3-way'!O615/'True_Odds_Calculator_3-way'!B615-1)</f>
        <v>4.7455415293164069</v>
      </c>
      <c r="J614" s="6" t="e">
        <f>IF('Log_working_3-way'!$D614="","",'True_Odds_Calculator_3-way'!#REF!/'True_Odds_Calculator_3-way'!C615-1)</f>
        <v>#REF!</v>
      </c>
      <c r="K614" s="6">
        <f>IF('Log_working_3-way'!$D614="","",1/'True_Odds_Calculator_3-way'!A615+1/'True_Odds_Calculator_3-way'!B615+1/'True_Odds_Calculator_3-way'!C615-1)</f>
        <v>3.035145360839131E-2</v>
      </c>
    </row>
    <row r="615" spans="4:11" x14ac:dyDescent="0.25">
      <c r="D615">
        <f>solve_for_c('True_Odds_Calculator_3-way'!A616,'True_Odds_Calculator_3-way'!B616,'True_Odds_Calculator_3-way'!C616,'Log_working_3-way'!B$1,'Log_working_3-way'!B$2)</f>
        <v>1.0266090738072184</v>
      </c>
      <c r="F615" s="6" t="e">
        <f>IF('Log_working_3-way'!D615="","",1/'True_Odds_Calculator_3-way'!N616+1/'True_Odds_Calculator_3-way'!O616+1/'True_Odds_Calculator_3-way'!#REF!-1)</f>
        <v>#REF!</v>
      </c>
      <c r="H615" s="6">
        <f>IF('Log_working_3-way'!$D615="","",'True_Odds_Calculator_3-way'!N616/'True_Odds_Calculator_3-way'!A616-1)</f>
        <v>8.2663872494511459</v>
      </c>
      <c r="I615" s="6">
        <f>IF('Log_working_3-way'!$D615="","",'True_Odds_Calculator_3-way'!O616/'True_Odds_Calculator_3-way'!B616-1)</f>
        <v>5.3954521229348034</v>
      </c>
      <c r="J615" s="6" t="e">
        <f>IF('Log_working_3-way'!$D615="","",'True_Odds_Calculator_3-way'!#REF!/'True_Odds_Calculator_3-way'!C616-1)</f>
        <v>#REF!</v>
      </c>
      <c r="K615" s="6">
        <f>IF('Log_working_3-way'!$D615="","",1/'True_Odds_Calculator_3-way'!A616+1/'True_Odds_Calculator_3-way'!B616+1/'True_Odds_Calculator_3-way'!C616-1)</f>
        <v>2.80151946818612E-2</v>
      </c>
    </row>
    <row r="616" spans="4:11" x14ac:dyDescent="0.25">
      <c r="D616">
        <f>solve_for_c('True_Odds_Calculator_3-way'!A617,'True_Odds_Calculator_3-way'!B617,'True_Odds_Calculator_3-way'!C617,'Log_working_3-way'!B$1,'Log_working_3-way'!B$2)</f>
        <v>1.0305141578390438</v>
      </c>
      <c r="F616" s="6" t="e">
        <f>IF('Log_working_3-way'!D616="","",1/'True_Odds_Calculator_3-way'!N617+1/'True_Odds_Calculator_3-way'!O617+1/'True_Odds_Calculator_3-way'!#REF!-1)</f>
        <v>#REF!</v>
      </c>
      <c r="H616" s="6">
        <f>IF('Log_working_3-way'!$D616="","",'True_Odds_Calculator_3-way'!N617/'True_Odds_Calculator_3-way'!A617-1)</f>
        <v>9.7598842620695248</v>
      </c>
      <c r="I616" s="6">
        <f>IF('Log_working_3-way'!$D616="","",'True_Odds_Calculator_3-way'!O617/'True_Odds_Calculator_3-way'!B617-1)</f>
        <v>6.6409984817751635</v>
      </c>
      <c r="J616" s="6" t="e">
        <f>IF('Log_working_3-way'!$D616="","",'True_Odds_Calculator_3-way'!#REF!/'True_Odds_Calculator_3-way'!C617-1)</f>
        <v>#REF!</v>
      </c>
      <c r="K616" s="6">
        <f>IF('Log_working_3-way'!$D616="","",1/'True_Odds_Calculator_3-way'!A617+1/'True_Odds_Calculator_3-way'!B617+1/'True_Odds_Calculator_3-way'!C617-1)</f>
        <v>3.2642251578831827E-2</v>
      </c>
    </row>
    <row r="617" spans="4:11" x14ac:dyDescent="0.25">
      <c r="D617">
        <f>solve_for_c('True_Odds_Calculator_3-way'!A618,'True_Odds_Calculator_3-way'!B618,'True_Odds_Calculator_3-way'!C618,'Log_working_3-way'!B$1,'Log_working_3-way'!B$2)</f>
        <v>1.0779573726796989</v>
      </c>
      <c r="F617" s="6" t="e">
        <f>IF('Log_working_3-way'!D617="","",1/'True_Odds_Calculator_3-way'!N618+1/'True_Odds_Calculator_3-way'!O618+1/'True_Odds_Calculator_3-way'!#REF!-1)</f>
        <v>#REF!</v>
      </c>
      <c r="H617" s="6">
        <f>IF('Log_working_3-way'!$D617="","",'True_Odds_Calculator_3-way'!N618/'True_Odds_Calculator_3-way'!A618-1)</f>
        <v>-0.82291361818981168</v>
      </c>
      <c r="I617" s="6">
        <f>IF('Log_working_3-way'!$D617="","",'True_Odds_Calculator_3-way'!O618/'True_Odds_Calculator_3-way'!B618-1)</f>
        <v>0.10773808921413908</v>
      </c>
      <c r="J617" s="6" t="e">
        <f>IF('Log_working_3-way'!$D617="","",'True_Odds_Calculator_3-way'!#REF!/'True_Odds_Calculator_3-way'!C618-1)</f>
        <v>#REF!</v>
      </c>
      <c r="K617" s="6">
        <f>IF('Log_working_3-way'!$D617="","",1/'True_Odds_Calculator_3-way'!A618+1/'True_Odds_Calculator_3-way'!B618+1/'True_Odds_Calculator_3-way'!C618-1)</f>
        <v>3.4830352546788568E-2</v>
      </c>
    </row>
    <row r="618" spans="4:11" x14ac:dyDescent="0.25">
      <c r="D618">
        <f>solve_for_c('True_Odds_Calculator_3-way'!A619,'True_Odds_Calculator_3-way'!B619,'True_Odds_Calculator_3-way'!C619,'Log_working_3-way'!B$1,'Log_working_3-way'!B$2)</f>
        <v>1.0277579664232874</v>
      </c>
      <c r="F618" s="6" t="e">
        <f>IF('Log_working_3-way'!D618="","",1/'True_Odds_Calculator_3-way'!N619+1/'True_Odds_Calculator_3-way'!O619+1/'True_Odds_Calculator_3-way'!#REF!-1)</f>
        <v>#REF!</v>
      </c>
      <c r="H618" s="6">
        <f>IF('Log_working_3-way'!$D618="","",'True_Odds_Calculator_3-way'!N619/'True_Odds_Calculator_3-way'!A619-1)</f>
        <v>41.833261348661239</v>
      </c>
      <c r="I618" s="6">
        <f>IF('Log_working_3-way'!$D618="","",'True_Odds_Calculator_3-way'!O619/'True_Odds_Calculator_3-way'!B619-1)</f>
        <v>4.2090586221635666</v>
      </c>
      <c r="J618" s="6" t="e">
        <f>IF('Log_working_3-way'!$D618="","",'True_Odds_Calculator_3-way'!#REF!/'True_Odds_Calculator_3-way'!C619-1)</f>
        <v>#REF!</v>
      </c>
      <c r="K618" s="6">
        <f>IF('Log_working_3-way'!$D618="","",1/'True_Odds_Calculator_3-way'!A619+1/'True_Odds_Calculator_3-way'!B619+1/'True_Odds_Calculator_3-way'!C619-1)</f>
        <v>2.3917492094595261E-2</v>
      </c>
    </row>
    <row r="619" spans="4:11" x14ac:dyDescent="0.25">
      <c r="D619">
        <f>solve_for_c('True_Odds_Calculator_3-way'!A620,'True_Odds_Calculator_3-way'!B620,'True_Odds_Calculator_3-way'!C620,'Log_working_3-way'!B$1,'Log_working_3-way'!B$2)</f>
        <v>1.0199062066310456</v>
      </c>
      <c r="F619" s="6" t="e">
        <f>IF('Log_working_3-way'!D619="","",1/'True_Odds_Calculator_3-way'!N620+1/'True_Odds_Calculator_3-way'!O620+1/'True_Odds_Calculator_3-way'!#REF!-1)</f>
        <v>#REF!</v>
      </c>
      <c r="H619" s="6">
        <f>IF('Log_working_3-way'!$D619="","",'True_Odds_Calculator_3-way'!N620/'True_Odds_Calculator_3-way'!A620-1)</f>
        <v>17.509380441945687</v>
      </c>
      <c r="I619" s="6">
        <f>IF('Log_working_3-way'!$D619="","",'True_Odds_Calculator_3-way'!O620/'True_Odds_Calculator_3-way'!B620-1)</f>
        <v>7.470123056911131</v>
      </c>
      <c r="J619" s="6" t="e">
        <f>IF('Log_working_3-way'!$D619="","",'True_Odds_Calculator_3-way'!#REF!/'True_Odds_Calculator_3-way'!C620-1)</f>
        <v>#REF!</v>
      </c>
      <c r="K619" s="6">
        <f>IF('Log_working_3-way'!$D619="","",1/'True_Odds_Calculator_3-way'!A620+1/'True_Odds_Calculator_3-way'!B620+1/'True_Odds_Calculator_3-way'!C620-1)</f>
        <v>2.1297916573189024E-2</v>
      </c>
    </row>
    <row r="620" spans="4:11" x14ac:dyDescent="0.25">
      <c r="D620">
        <f>solve_for_c('True_Odds_Calculator_3-way'!A621,'True_Odds_Calculator_3-way'!B621,'True_Odds_Calculator_3-way'!C621,'Log_working_3-way'!B$1,'Log_working_3-way'!B$2)</f>
        <v>1.0203635190386566</v>
      </c>
      <c r="F620" s="6" t="e">
        <f>IF('Log_working_3-way'!D620="","",1/'True_Odds_Calculator_3-way'!N621+1/'True_Odds_Calculator_3-way'!O621+1/'True_Odds_Calculator_3-way'!#REF!-1)</f>
        <v>#REF!</v>
      </c>
      <c r="H620" s="6">
        <f>IF('Log_working_3-way'!$D620="","",'True_Odds_Calculator_3-way'!N621/'True_Odds_Calculator_3-way'!A621-1)</f>
        <v>12.723927421258908</v>
      </c>
      <c r="I620" s="6">
        <f>IF('Log_working_3-way'!$D620="","",'True_Odds_Calculator_3-way'!O621/'True_Odds_Calculator_3-way'!B621-1)</f>
        <v>9.7272165906553028</v>
      </c>
      <c r="J620" s="6" t="e">
        <f>IF('Log_working_3-way'!$D620="","",'True_Odds_Calculator_3-way'!#REF!/'True_Odds_Calculator_3-way'!C621-1)</f>
        <v>#REF!</v>
      </c>
      <c r="K620" s="6">
        <f>IF('Log_working_3-way'!$D620="","",1/'True_Odds_Calculator_3-way'!A621+1/'True_Odds_Calculator_3-way'!B621+1/'True_Odds_Calculator_3-way'!C621-1)</f>
        <v>2.2113359223093765E-2</v>
      </c>
    </row>
    <row r="621" spans="4:11" x14ac:dyDescent="0.25">
      <c r="D621">
        <f>solve_for_c('True_Odds_Calculator_3-way'!A622,'True_Odds_Calculator_3-way'!B622,'True_Odds_Calculator_3-way'!C622,'Log_working_3-way'!B$1,'Log_working_3-way'!B$2)</f>
        <v>1.0295576254525642</v>
      </c>
      <c r="F621" s="6" t="e">
        <f>IF('Log_working_3-way'!D621="","",1/'True_Odds_Calculator_3-way'!N622+1/'True_Odds_Calculator_3-way'!O622+1/'True_Odds_Calculator_3-way'!#REF!-1)</f>
        <v>#REF!</v>
      </c>
      <c r="H621" s="6">
        <f>IF('Log_working_3-way'!$D621="","",'True_Odds_Calculator_3-way'!N622/'True_Odds_Calculator_3-way'!A622-1)</f>
        <v>1.6616964851901992</v>
      </c>
      <c r="I621" s="6">
        <f>IF('Log_working_3-way'!$D621="","",'True_Odds_Calculator_3-way'!O622/'True_Odds_Calculator_3-way'!B622-1)</f>
        <v>3.5447217461094782</v>
      </c>
      <c r="J621" s="6" t="e">
        <f>IF('Log_working_3-way'!$D621="","",'True_Odds_Calculator_3-way'!#REF!/'True_Odds_Calculator_3-way'!C622-1)</f>
        <v>#REF!</v>
      </c>
      <c r="K621" s="6">
        <f>IF('Log_working_3-way'!$D621="","",1/'True_Odds_Calculator_3-way'!A622+1/'True_Odds_Calculator_3-way'!B622+1/'True_Odds_Calculator_3-way'!C622-1)</f>
        <v>2.6433267903217095E-2</v>
      </c>
    </row>
    <row r="622" spans="4:11" x14ac:dyDescent="0.25">
      <c r="D622">
        <f>solve_for_c('True_Odds_Calculator_3-way'!A623,'True_Odds_Calculator_3-way'!B623,'True_Odds_Calculator_3-way'!C623,'Log_working_3-way'!B$1,'Log_working_3-way'!B$2)</f>
        <v>1.0305462394498499</v>
      </c>
      <c r="F622" s="6" t="e">
        <f>IF('Log_working_3-way'!D622="","",1/'True_Odds_Calculator_3-way'!N623+1/'True_Odds_Calculator_3-way'!O623+1/'True_Odds_Calculator_3-way'!#REF!-1)</f>
        <v>#REF!</v>
      </c>
      <c r="H622" s="6">
        <f>IF('Log_working_3-way'!$D622="","",'True_Odds_Calculator_3-way'!N623/'True_Odds_Calculator_3-way'!A623-1)</f>
        <v>11.615712133072199</v>
      </c>
      <c r="I622" s="6">
        <f>IF('Log_working_3-way'!$D622="","",'True_Odds_Calculator_3-way'!O623/'True_Odds_Calculator_3-way'!B623-1)</f>
        <v>9.1380481588849811</v>
      </c>
      <c r="J622" s="6" t="e">
        <f>IF('Log_working_3-way'!$D622="","",'True_Odds_Calculator_3-way'!#REF!/'True_Odds_Calculator_3-way'!C623-1)</f>
        <v>#REF!</v>
      </c>
      <c r="K622" s="6">
        <f>IF('Log_working_3-way'!$D622="","",1/'True_Odds_Calculator_3-way'!A623+1/'True_Odds_Calculator_3-way'!B623+1/'True_Odds_Calculator_3-way'!C623-1)</f>
        <v>3.3067481543294308E-2</v>
      </c>
    </row>
    <row r="623" spans="4:11" x14ac:dyDescent="0.25">
      <c r="D623">
        <f>solve_for_c('True_Odds_Calculator_3-way'!A624,'True_Odds_Calculator_3-way'!B624,'True_Odds_Calculator_3-way'!C624,'Log_working_3-way'!B$1,'Log_working_3-way'!B$2)</f>
        <v>1.0297413285746435</v>
      </c>
      <c r="F623" s="6" t="e">
        <f>IF('Log_working_3-way'!D623="","",1/'True_Odds_Calculator_3-way'!N624+1/'True_Odds_Calculator_3-way'!O624+1/'True_Odds_Calculator_3-way'!#REF!-1)</f>
        <v>#REF!</v>
      </c>
      <c r="H623" s="6">
        <f>IF('Log_working_3-way'!$D623="","",'True_Odds_Calculator_3-way'!N624/'True_Odds_Calculator_3-way'!A624-1)</f>
        <v>10.132271376836337</v>
      </c>
      <c r="I623" s="6">
        <f>IF('Log_working_3-way'!$D623="","",'True_Odds_Calculator_3-way'!O624/'True_Odds_Calculator_3-way'!B624-1)</f>
        <v>11.626072496307554</v>
      </c>
      <c r="J623" s="6" t="e">
        <f>IF('Log_working_3-way'!$D623="","",'True_Odds_Calculator_3-way'!#REF!/'True_Odds_Calculator_3-way'!C624-1)</f>
        <v>#REF!</v>
      </c>
      <c r="K623" s="6">
        <f>IF('Log_working_3-way'!$D623="","",1/'True_Odds_Calculator_3-way'!A624+1/'True_Odds_Calculator_3-way'!B624+1/'True_Odds_Calculator_3-way'!C624-1)</f>
        <v>3.2219794793629797E-2</v>
      </c>
    </row>
    <row r="624" spans="4:11" x14ac:dyDescent="0.25">
      <c r="D624">
        <f>solve_for_c('True_Odds_Calculator_3-way'!A625,'True_Odds_Calculator_3-way'!B625,'True_Odds_Calculator_3-way'!C625,'Log_working_3-way'!B$1,'Log_working_3-way'!B$2)</f>
        <v>1.031212216960889</v>
      </c>
      <c r="F624" s="6" t="e">
        <f>IF('Log_working_3-way'!D624="","",1/'True_Odds_Calculator_3-way'!N625+1/'True_Odds_Calculator_3-way'!O625+1/'True_Odds_Calculator_3-way'!#REF!-1)</f>
        <v>#REF!</v>
      </c>
      <c r="H624" s="6">
        <f>IF('Log_working_3-way'!$D624="","",'True_Odds_Calculator_3-way'!N625/'True_Odds_Calculator_3-way'!A625-1)</f>
        <v>7.7775041554520588</v>
      </c>
      <c r="I624" s="6">
        <f>IF('Log_working_3-way'!$D624="","",'True_Odds_Calculator_3-way'!O625/'True_Odds_Calculator_3-way'!B625-1)</f>
        <v>9.8946851271400789</v>
      </c>
      <c r="J624" s="6" t="e">
        <f>IF('Log_working_3-way'!$D624="","",'True_Odds_Calculator_3-way'!#REF!/'True_Odds_Calculator_3-way'!C625-1)</f>
        <v>#REF!</v>
      </c>
      <c r="K624" s="6">
        <f>IF('Log_working_3-way'!$D624="","",1/'True_Odds_Calculator_3-way'!A625+1/'True_Odds_Calculator_3-way'!B625+1/'True_Odds_Calculator_3-way'!C625-1)</f>
        <v>3.3600685901163052E-2</v>
      </c>
    </row>
    <row r="625" spans="4:11" x14ac:dyDescent="0.25">
      <c r="D625">
        <f>solve_for_c('True_Odds_Calculator_3-way'!A626,'True_Odds_Calculator_3-way'!B626,'True_Odds_Calculator_3-way'!C626,'Log_working_3-way'!B$1,'Log_working_3-way'!B$2)</f>
        <v>1.0358342319641582</v>
      </c>
      <c r="F625" s="6" t="e">
        <f>IF('Log_working_3-way'!D625="","",1/'True_Odds_Calculator_3-way'!N626+1/'True_Odds_Calculator_3-way'!O626+1/'True_Odds_Calculator_3-way'!#REF!-1)</f>
        <v>#REF!</v>
      </c>
      <c r="H625" s="6">
        <f>IF('Log_working_3-way'!$D625="","",'True_Odds_Calculator_3-way'!N626/'True_Odds_Calculator_3-way'!A626-1)</f>
        <v>28.492594384086214</v>
      </c>
      <c r="I625" s="6">
        <f>IF('Log_working_3-way'!$D625="","",'True_Odds_Calculator_3-way'!O626/'True_Odds_Calculator_3-way'!B626-1)</f>
        <v>8.0359667126509056</v>
      </c>
      <c r="J625" s="6" t="e">
        <f>IF('Log_working_3-way'!$D625="","",'True_Odds_Calculator_3-way'!#REF!/'True_Odds_Calculator_3-way'!C626-1)</f>
        <v>#REF!</v>
      </c>
      <c r="K625" s="6">
        <f>IF('Log_working_3-way'!$D625="","",1/'True_Odds_Calculator_3-way'!A626+1/'True_Odds_Calculator_3-way'!B626+1/'True_Odds_Calculator_3-way'!C626-1)</f>
        <v>3.4975030628502601E-2</v>
      </c>
    </row>
    <row r="626" spans="4:11" x14ac:dyDescent="0.25">
      <c r="D626">
        <f>solve_for_c('True_Odds_Calculator_3-way'!A627,'True_Odds_Calculator_3-way'!B627,'True_Odds_Calculator_3-way'!C627,'Log_working_3-way'!B$1,'Log_working_3-way'!B$2)</f>
        <v>1.0326738533851445</v>
      </c>
      <c r="F626" s="6" t="e">
        <f>IF('Log_working_3-way'!D626="","",1/'True_Odds_Calculator_3-way'!N627+1/'True_Odds_Calculator_3-way'!O627+1/'True_Odds_Calculator_3-way'!#REF!-1)</f>
        <v>#REF!</v>
      </c>
      <c r="H626" s="6">
        <f>IF('Log_working_3-way'!$D626="","",'True_Odds_Calculator_3-way'!N627/'True_Odds_Calculator_3-way'!A627-1)</f>
        <v>20.931344649646611</v>
      </c>
      <c r="I626" s="6">
        <f>IF('Log_working_3-way'!$D626="","",'True_Odds_Calculator_3-way'!O627/'True_Odds_Calculator_3-way'!B627-1)</f>
        <v>9.2618839356323779</v>
      </c>
      <c r="J626" s="6" t="e">
        <f>IF('Log_working_3-way'!$D626="","",'True_Odds_Calculator_3-way'!#REF!/'True_Odds_Calculator_3-way'!C627-1)</f>
        <v>#REF!</v>
      </c>
      <c r="K626" s="6">
        <f>IF('Log_working_3-way'!$D626="","",1/'True_Odds_Calculator_3-way'!A627+1/'True_Odds_Calculator_3-way'!B627+1/'True_Odds_Calculator_3-way'!C627-1)</f>
        <v>3.394193669819634E-2</v>
      </c>
    </row>
    <row r="627" spans="4:11" x14ac:dyDescent="0.25">
      <c r="D627">
        <f>solve_for_c('True_Odds_Calculator_3-way'!A628,'True_Odds_Calculator_3-way'!B628,'True_Odds_Calculator_3-way'!C628,'Log_working_3-way'!B$1,'Log_working_3-way'!B$2)</f>
        <v>1.0387311691301999</v>
      </c>
      <c r="F627" s="6" t="e">
        <f>IF('Log_working_3-way'!D627="","",1/'True_Odds_Calculator_3-way'!N628+1/'True_Odds_Calculator_3-way'!O628+1/'True_Odds_Calculator_3-way'!#REF!-1)</f>
        <v>#REF!</v>
      </c>
      <c r="H627" s="6">
        <f>IF('Log_working_3-way'!$D627="","",'True_Odds_Calculator_3-way'!N628/'True_Odds_Calculator_3-way'!A628-1)</f>
        <v>19.03210775275031</v>
      </c>
      <c r="I627" s="6">
        <f>IF('Log_working_3-way'!$D627="","",'True_Odds_Calculator_3-way'!O628/'True_Odds_Calculator_3-way'!B628-1)</f>
        <v>7.5610151029597468</v>
      </c>
      <c r="J627" s="6" t="e">
        <f>IF('Log_working_3-way'!$D627="","",'True_Odds_Calculator_3-way'!#REF!/'True_Odds_Calculator_3-way'!C628-1)</f>
        <v>#REF!</v>
      </c>
      <c r="K627" s="6">
        <f>IF('Log_working_3-way'!$D627="","",1/'True_Odds_Calculator_3-way'!A628+1/'True_Odds_Calculator_3-way'!B628+1/'True_Odds_Calculator_3-way'!C628-1)</f>
        <v>4.0842752967062967E-2</v>
      </c>
    </row>
    <row r="628" spans="4:11" x14ac:dyDescent="0.25">
      <c r="D628">
        <f>solve_for_c('True_Odds_Calculator_3-way'!A629,'True_Odds_Calculator_3-way'!B629,'True_Odds_Calculator_3-way'!C629,'Log_working_3-way'!B$1,'Log_working_3-way'!B$2)</f>
        <v>1.0353261480229865</v>
      </c>
      <c r="F628" s="6" t="e">
        <f>IF('Log_working_3-way'!D628="","",1/'True_Odds_Calculator_3-way'!N629+1/'True_Odds_Calculator_3-way'!O629+1/'True_Odds_Calculator_3-way'!#REF!-1)</f>
        <v>#REF!</v>
      </c>
      <c r="H628" s="6">
        <f>IF('Log_working_3-way'!$D628="","",'True_Odds_Calculator_3-way'!N629/'True_Odds_Calculator_3-way'!A629-1)</f>
        <v>9.35834966328086</v>
      </c>
      <c r="I628" s="6">
        <f>IF('Log_working_3-way'!$D628="","",'True_Odds_Calculator_3-way'!O629/'True_Odds_Calculator_3-way'!B629-1)</f>
        <v>7.2866975466903607</v>
      </c>
      <c r="J628" s="6" t="e">
        <f>IF('Log_working_3-way'!$D628="","",'True_Odds_Calculator_3-way'!#REF!/'True_Odds_Calculator_3-way'!C629-1)</f>
        <v>#REF!</v>
      </c>
      <c r="K628" s="6">
        <f>IF('Log_working_3-way'!$D628="","",1/'True_Odds_Calculator_3-way'!A629+1/'True_Odds_Calculator_3-way'!B629+1/'True_Odds_Calculator_3-way'!C629-1)</f>
        <v>3.77906510904924E-2</v>
      </c>
    </row>
    <row r="629" spans="4:11" x14ac:dyDescent="0.25">
      <c r="D629">
        <f>solve_for_c('True_Odds_Calculator_3-way'!A630,'True_Odds_Calculator_3-way'!B630,'True_Odds_Calculator_3-way'!C630,'Log_working_3-way'!B$1,'Log_working_3-way'!B$2)</f>
        <v>1.0360932746532656</v>
      </c>
      <c r="F629" s="6" t="e">
        <f>IF('Log_working_3-way'!D629="","",1/'True_Odds_Calculator_3-way'!N630+1/'True_Odds_Calculator_3-way'!O630+1/'True_Odds_Calculator_3-way'!#REF!-1)</f>
        <v>#REF!</v>
      </c>
      <c r="H629" s="6">
        <f>IF('Log_working_3-way'!$D629="","",'True_Odds_Calculator_3-way'!N630/'True_Odds_Calculator_3-way'!A630-1)</f>
        <v>11.915991770311905</v>
      </c>
      <c r="I629" s="6">
        <f>IF('Log_working_3-way'!$D629="","",'True_Odds_Calculator_3-way'!O630/'True_Odds_Calculator_3-way'!B630-1)</f>
        <v>7.6289930676034974</v>
      </c>
      <c r="J629" s="6" t="e">
        <f>IF('Log_working_3-way'!$D629="","",'True_Odds_Calculator_3-way'!#REF!/'True_Odds_Calculator_3-way'!C630-1)</f>
        <v>#REF!</v>
      </c>
      <c r="K629" s="6">
        <f>IF('Log_working_3-way'!$D629="","",1/'True_Odds_Calculator_3-way'!A630+1/'True_Odds_Calculator_3-way'!B630+1/'True_Odds_Calculator_3-way'!C630-1)</f>
        <v>3.883589226336559E-2</v>
      </c>
    </row>
    <row r="630" spans="4:11" x14ac:dyDescent="0.25">
      <c r="D630">
        <f>solve_for_c('True_Odds_Calculator_3-way'!A631,'True_Odds_Calculator_3-way'!B631,'True_Odds_Calculator_3-way'!C631,'Log_working_3-way'!B$1,'Log_working_3-way'!B$2)</f>
        <v>1.0489221187528568</v>
      </c>
      <c r="F630" s="6" t="e">
        <f>IF('Log_working_3-way'!D630="","",1/'True_Odds_Calculator_3-way'!N631+1/'True_Odds_Calculator_3-way'!O631+1/'True_Odds_Calculator_3-way'!#REF!-1)</f>
        <v>#REF!</v>
      </c>
      <c r="H630" s="6">
        <f>IF('Log_working_3-way'!$D630="","",'True_Odds_Calculator_3-way'!N631/'True_Odds_Calculator_3-way'!A631-1)</f>
        <v>38.361770742924932</v>
      </c>
      <c r="I630" s="6">
        <f>IF('Log_working_3-way'!$D630="","",'True_Odds_Calculator_3-way'!O631/'True_Odds_Calculator_3-way'!B631-1)</f>
        <v>4.1806817349909204</v>
      </c>
      <c r="J630" s="6" t="e">
        <f>IF('Log_working_3-way'!$D630="","",'True_Odds_Calculator_3-way'!#REF!/'True_Odds_Calculator_3-way'!C631-1)</f>
        <v>#REF!</v>
      </c>
      <c r="K630" s="6">
        <f>IF('Log_working_3-way'!$D630="","",1/'True_Odds_Calculator_3-way'!A631+1/'True_Odds_Calculator_3-way'!B631+1/'True_Odds_Calculator_3-way'!C631-1)</f>
        <v>4.3941531838207704E-2</v>
      </c>
    </row>
    <row r="631" spans="4:11" x14ac:dyDescent="0.25">
      <c r="D631">
        <f>solve_for_c('True_Odds_Calculator_3-way'!A632,'True_Odds_Calculator_3-way'!B632,'True_Odds_Calculator_3-way'!C632,'Log_working_3-way'!B$1,'Log_working_3-way'!B$2)</f>
        <v>1.0311035975537393</v>
      </c>
      <c r="F631" s="6" t="e">
        <f>IF('Log_working_3-way'!D631="","",1/'True_Odds_Calculator_3-way'!N632+1/'True_Odds_Calculator_3-way'!O632+1/'True_Odds_Calculator_3-way'!#REF!-1)</f>
        <v>#REF!</v>
      </c>
      <c r="H631" s="6">
        <f>IF('Log_working_3-way'!$D631="","",'True_Odds_Calculator_3-way'!N632/'True_Odds_Calculator_3-way'!A632-1)</f>
        <v>16.524992038538887</v>
      </c>
      <c r="I631" s="6">
        <f>IF('Log_working_3-way'!$D631="","",'True_Odds_Calculator_3-way'!O632/'True_Odds_Calculator_3-way'!B632-1)</f>
        <v>7.3230939304642195</v>
      </c>
      <c r="J631" s="6" t="e">
        <f>IF('Log_working_3-way'!$D631="","",'True_Odds_Calculator_3-way'!#REF!/'True_Odds_Calculator_3-way'!C632-1)</f>
        <v>#REF!</v>
      </c>
      <c r="K631" s="6">
        <f>IF('Log_working_3-way'!$D631="","",1/'True_Odds_Calculator_3-way'!A632+1/'True_Odds_Calculator_3-way'!B632+1/'True_Odds_Calculator_3-way'!C632-1)</f>
        <v>3.3252455663457692E-2</v>
      </c>
    </row>
    <row r="632" spans="4:11" x14ac:dyDescent="0.25">
      <c r="D632">
        <f>solve_for_c('True_Odds_Calculator_3-way'!A633,'True_Odds_Calculator_3-way'!B633,'True_Odds_Calculator_3-way'!C633,'Log_working_3-way'!B$1,'Log_working_3-way'!B$2)</f>
        <v>1.0219557533278021</v>
      </c>
      <c r="F632" s="6" t="e">
        <f>IF('Log_working_3-way'!D632="","",1/'True_Odds_Calculator_3-way'!N633+1/'True_Odds_Calculator_3-way'!O633+1/'True_Odds_Calculator_3-way'!#REF!-1)</f>
        <v>#REF!</v>
      </c>
      <c r="H632" s="6">
        <f>IF('Log_working_3-way'!$D632="","",'True_Odds_Calculator_3-way'!N633/'True_Odds_Calculator_3-way'!A633-1)</f>
        <v>26.678417425456701</v>
      </c>
      <c r="I632" s="6">
        <f>IF('Log_working_3-way'!$D632="","",'True_Odds_Calculator_3-way'!O633/'True_Odds_Calculator_3-way'!B633-1)</f>
        <v>5.333909481352042</v>
      </c>
      <c r="J632" s="6" t="e">
        <f>IF('Log_working_3-way'!$D632="","",'True_Odds_Calculator_3-way'!#REF!/'True_Odds_Calculator_3-way'!C633-1)</f>
        <v>#REF!</v>
      </c>
      <c r="K632" s="6">
        <f>IF('Log_working_3-way'!$D632="","",1/'True_Odds_Calculator_3-way'!A633+1/'True_Odds_Calculator_3-way'!B633+1/'True_Odds_Calculator_3-way'!C633-1)</f>
        <v>2.2216876429446364E-2</v>
      </c>
    </row>
    <row r="633" spans="4:11" x14ac:dyDescent="0.25">
      <c r="D633">
        <f>solve_for_c('True_Odds_Calculator_3-way'!A634,'True_Odds_Calculator_3-way'!B634,'True_Odds_Calculator_3-way'!C634,'Log_working_3-way'!B$1,'Log_working_3-way'!B$2)</f>
        <v>1.04786851290787</v>
      </c>
      <c r="F633" s="6" t="e">
        <f>IF('Log_working_3-way'!D633="","",1/'True_Odds_Calculator_3-way'!N634+1/'True_Odds_Calculator_3-way'!O634+1/'True_Odds_Calculator_3-way'!#REF!-1)</f>
        <v>#REF!</v>
      </c>
      <c r="H633" s="6">
        <f>IF('Log_working_3-way'!$D633="","",'True_Odds_Calculator_3-way'!N634/'True_Odds_Calculator_3-way'!A634-1)</f>
        <v>11.582046485081015</v>
      </c>
      <c r="I633" s="6">
        <f>IF('Log_working_3-way'!$D633="","",'True_Odds_Calculator_3-way'!O634/'True_Odds_Calculator_3-way'!B634-1)</f>
        <v>6.6794717316168315</v>
      </c>
      <c r="J633" s="6" t="e">
        <f>IF('Log_working_3-way'!$D633="","",'True_Odds_Calculator_3-way'!#REF!/'True_Odds_Calculator_3-way'!C634-1)</f>
        <v>#REF!</v>
      </c>
      <c r="K633" s="6">
        <f>IF('Log_working_3-way'!$D633="","",1/'True_Odds_Calculator_3-way'!A634+1/'True_Odds_Calculator_3-way'!B634+1/'True_Odds_Calculator_3-way'!C634-1)</f>
        <v>5.0953079178885696E-2</v>
      </c>
    </row>
    <row r="634" spans="4:11" x14ac:dyDescent="0.25">
      <c r="D634">
        <f>solve_for_c('True_Odds_Calculator_3-way'!A635,'True_Odds_Calculator_3-way'!B635,'True_Odds_Calculator_3-way'!C635,'Log_working_3-way'!B$1,'Log_working_3-way'!B$2)</f>
        <v>1.062349414503734</v>
      </c>
      <c r="F634" s="6" t="e">
        <f>IF('Log_working_3-way'!D634="","",1/'True_Odds_Calculator_3-way'!N635+1/'True_Odds_Calculator_3-way'!O635+1/'True_Odds_Calculator_3-way'!#REF!-1)</f>
        <v>#REF!</v>
      </c>
      <c r="H634" s="6">
        <f>IF('Log_working_3-way'!$D634="","",'True_Odds_Calculator_3-way'!N635/'True_Odds_Calculator_3-way'!A635-1)</f>
        <v>35.979472289107861</v>
      </c>
      <c r="I634" s="6">
        <f>IF('Log_working_3-way'!$D634="","",'True_Odds_Calculator_3-way'!O635/'True_Odds_Calculator_3-way'!B635-1)</f>
        <v>6.2641745428684672</v>
      </c>
      <c r="J634" s="6" t="e">
        <f>IF('Log_working_3-way'!$D634="","",'True_Odds_Calculator_3-way'!#REF!/'True_Odds_Calculator_3-way'!C635-1)</f>
        <v>#REF!</v>
      </c>
      <c r="K634" s="6">
        <f>IF('Log_working_3-way'!$D634="","",1/'True_Odds_Calculator_3-way'!A635+1/'True_Odds_Calculator_3-way'!B635+1/'True_Odds_Calculator_3-way'!C635-1)</f>
        <v>5.6329297903628506E-2</v>
      </c>
    </row>
    <row r="635" spans="4:11" x14ac:dyDescent="0.25">
      <c r="D635">
        <f>solve_for_c('True_Odds_Calculator_3-way'!A636,'True_Odds_Calculator_3-way'!B636,'True_Odds_Calculator_3-way'!C636,'Log_working_3-way'!B$1,'Log_working_3-way'!B$2)</f>
        <v>1.0303955329898582</v>
      </c>
      <c r="F635" s="6" t="e">
        <f>IF('Log_working_3-way'!D635="","",1/'True_Odds_Calculator_3-way'!N636+1/'True_Odds_Calculator_3-way'!O636+1/'True_Odds_Calculator_3-way'!#REF!-1)</f>
        <v>#REF!</v>
      </c>
      <c r="H635" s="6">
        <f>IF('Log_working_3-way'!$D635="","",'True_Odds_Calculator_3-way'!N636/'True_Odds_Calculator_3-way'!A636-1)</f>
        <v>12.480015876463144</v>
      </c>
      <c r="I635" s="6">
        <f>IF('Log_working_3-way'!$D635="","",'True_Odds_Calculator_3-way'!O636/'True_Odds_Calculator_3-way'!B636-1)</f>
        <v>10.672799241790715</v>
      </c>
      <c r="J635" s="6" t="e">
        <f>IF('Log_working_3-way'!$D635="","",'True_Odds_Calculator_3-way'!#REF!/'True_Odds_Calculator_3-way'!C636-1)</f>
        <v>#REF!</v>
      </c>
      <c r="K635" s="6">
        <f>IF('Log_working_3-way'!$D635="","",1/'True_Odds_Calculator_3-way'!A636+1/'True_Odds_Calculator_3-way'!B636+1/'True_Odds_Calculator_3-way'!C636-1)</f>
        <v>3.2856550580431243E-2</v>
      </c>
    </row>
    <row r="636" spans="4:11" x14ac:dyDescent="0.25">
      <c r="D636">
        <f>solve_for_c('True_Odds_Calculator_3-way'!A637,'True_Odds_Calculator_3-way'!B637,'True_Odds_Calculator_3-way'!C637,'Log_working_3-way'!B$1,'Log_working_3-way'!B$2)</f>
        <v>1.0346897109741291</v>
      </c>
      <c r="F636" s="6" t="e">
        <f>IF('Log_working_3-way'!D636="","",1/'True_Odds_Calculator_3-way'!N637+1/'True_Odds_Calculator_3-way'!O637+1/'True_Odds_Calculator_3-way'!#REF!-1)</f>
        <v>#REF!</v>
      </c>
      <c r="H636" s="6">
        <f>IF('Log_working_3-way'!$D636="","",'True_Odds_Calculator_3-way'!N637/'True_Odds_Calculator_3-way'!A637-1)</f>
        <v>2.6850228192112957</v>
      </c>
      <c r="I636" s="6">
        <f>IF('Log_working_3-way'!$D636="","",'True_Odds_Calculator_3-way'!O637/'True_Odds_Calculator_3-way'!B637-1)</f>
        <v>10.486404541252391</v>
      </c>
      <c r="J636" s="6" t="e">
        <f>IF('Log_working_3-way'!$D636="","",'True_Odds_Calculator_3-way'!#REF!/'True_Odds_Calculator_3-way'!C637-1)</f>
        <v>#REF!</v>
      </c>
      <c r="K636" s="6">
        <f>IF('Log_working_3-way'!$D636="","",1/'True_Odds_Calculator_3-way'!A637+1/'True_Odds_Calculator_3-way'!B637+1/'True_Odds_Calculator_3-way'!C637-1)</f>
        <v>3.518959115739162E-2</v>
      </c>
    </row>
    <row r="637" spans="4:11" x14ac:dyDescent="0.25">
      <c r="D637">
        <f>solve_for_c('True_Odds_Calculator_3-way'!A638,'True_Odds_Calculator_3-way'!B638,'True_Odds_Calculator_3-way'!C638,'Log_working_3-way'!B$1,'Log_working_3-way'!B$2)</f>
        <v>1.0354411395485024</v>
      </c>
      <c r="F637" s="6" t="e">
        <f>IF('Log_working_3-way'!D637="","",1/'True_Odds_Calculator_3-way'!N638+1/'True_Odds_Calculator_3-way'!O638+1/'True_Odds_Calculator_3-way'!#REF!-1)</f>
        <v>#REF!</v>
      </c>
      <c r="H637" s="6">
        <f>IF('Log_working_3-way'!$D637="","",'True_Odds_Calculator_3-way'!N638/'True_Odds_Calculator_3-way'!A638-1)</f>
        <v>16.902893863665003</v>
      </c>
      <c r="I637" s="6">
        <f>IF('Log_working_3-way'!$D637="","",'True_Odds_Calculator_3-way'!O638/'True_Odds_Calculator_3-way'!B638-1)</f>
        <v>8.4692992336740502</v>
      </c>
      <c r="J637" s="6" t="e">
        <f>IF('Log_working_3-way'!$D637="","",'True_Odds_Calculator_3-way'!#REF!/'True_Odds_Calculator_3-way'!C638-1)</f>
        <v>#REF!</v>
      </c>
      <c r="K637" s="6">
        <f>IF('Log_working_3-way'!$D637="","",1/'True_Odds_Calculator_3-way'!A638+1/'True_Odds_Calculator_3-way'!B638+1/'True_Odds_Calculator_3-way'!C638-1)</f>
        <v>3.776923854788139E-2</v>
      </c>
    </row>
    <row r="638" spans="4:11" x14ac:dyDescent="0.25">
      <c r="D638">
        <f>solve_for_c('True_Odds_Calculator_3-way'!A639,'True_Odds_Calculator_3-way'!B639,'True_Odds_Calculator_3-way'!C639,'Log_working_3-way'!B$1,'Log_working_3-way'!B$2)</f>
        <v>1.0368878284582521</v>
      </c>
      <c r="F638" s="6" t="e">
        <f>IF('Log_working_3-way'!D638="","",1/'True_Odds_Calculator_3-way'!N639+1/'True_Odds_Calculator_3-way'!O639+1/'True_Odds_Calculator_3-way'!#REF!-1)</f>
        <v>#REF!</v>
      </c>
      <c r="H638" s="6">
        <f>IF('Log_working_3-way'!$D638="","",'True_Odds_Calculator_3-way'!N639/'True_Odds_Calculator_3-way'!A639-1)</f>
        <v>7.6259488817262255</v>
      </c>
      <c r="I638" s="6">
        <f>IF('Log_working_3-way'!$D638="","",'True_Odds_Calculator_3-way'!O639/'True_Odds_Calculator_3-way'!B639-1)</f>
        <v>7.7301890101053381</v>
      </c>
      <c r="J638" s="6" t="e">
        <f>IF('Log_working_3-way'!$D638="","",'True_Odds_Calculator_3-way'!#REF!/'True_Odds_Calculator_3-way'!C639-1)</f>
        <v>#REF!</v>
      </c>
      <c r="K638" s="6">
        <f>IF('Log_working_3-way'!$D638="","",1/'True_Odds_Calculator_3-way'!A639+1/'True_Odds_Calculator_3-way'!B639+1/'True_Odds_Calculator_3-way'!C639-1)</f>
        <v>3.920250810996917E-2</v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solve_for_c('True_Odds_Calculator_3-way'!A813,'True_Odds_Calculator_3-way'!B813,'True_Odds_Calculator_3-way'!C813,'Log_working_3-way'!B$1,'Log_working_3-way'!B$2)</f>
        <v/>
      </c>
      <c r="F813" s="6" t="str">
        <f>IF('Log_working_3-way'!D813="","",1/'True_Odds_Calculator_3-way'!N813+1/'True_Odds_Calculator_3-way'!O813+1/'True_Odds_Calculator_3-way'!#REF!-1)</f>
        <v/>
      </c>
      <c r="H813" s="6" t="str">
        <f>IF('Log_working_3-way'!$D813="","",'True_Odds_Calculator_3-way'!N813/'True_Odds_Calculator_3-way'!A813-1)</f>
        <v/>
      </c>
      <c r="I813" s="6" t="str">
        <f>IF('Log_working_3-way'!$D813="","",'True_Odds_Calculator_3-way'!O813/'True_Odds_Calculator_3-way'!B813-1)</f>
        <v/>
      </c>
      <c r="J813" s="6" t="str">
        <f>IF('Log_working_3-way'!$D813="","",'True_Odds_Calculator_3-way'!#REF!/'True_Odds_Calculator_3-way'!C813-1)</f>
        <v/>
      </c>
      <c r="K813" s="6" t="str">
        <f>IF('Log_working_3-way'!$D813="","",1/'True_Odds_Calculator_3-way'!A813+1/'True_Odds_Calculator_3-way'!B813+1/'True_Odds_Calculator_3-way'!C813-1)</f>
        <v/>
      </c>
    </row>
    <row r="814" spans="4:11" x14ac:dyDescent="0.25">
      <c r="D814" t="str">
        <f>solve_for_c('True_Odds_Calculator_3-way'!A814,'True_Odds_Calculator_3-way'!B814,'True_Odds_Calculator_3-way'!C814,'Log_working_3-way'!B$1,'Log_working_3-way'!B$2)</f>
        <v/>
      </c>
      <c r="F814" s="6" t="str">
        <f>IF('Log_working_3-way'!D814="","",1/'True_Odds_Calculator_3-way'!N814+1/'True_Odds_Calculator_3-way'!O814+1/'True_Odds_Calculator_3-way'!#REF!-1)</f>
        <v/>
      </c>
      <c r="H814" s="6" t="str">
        <f>IF('Log_working_3-way'!$D814="","",'True_Odds_Calculator_3-way'!N814/'True_Odds_Calculator_3-way'!A814-1)</f>
        <v/>
      </c>
      <c r="I814" s="6" t="str">
        <f>IF('Log_working_3-way'!$D814="","",'True_Odds_Calculator_3-way'!O814/'True_Odds_Calculator_3-way'!B814-1)</f>
        <v/>
      </c>
      <c r="J814" s="6" t="str">
        <f>IF('Log_working_3-way'!$D814="","",'True_Odds_Calculator_3-way'!#REF!/'True_Odds_Calculator_3-way'!C814-1)</f>
        <v/>
      </c>
      <c r="K814" s="6" t="str">
        <f>IF('Log_working_3-way'!$D814="","",1/'True_Odds_Calculator_3-way'!A814+1/'True_Odds_Calculator_3-way'!B814+1/'True_Odds_Calculator_3-way'!C814-1)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solve_for_c('True_Odds_Calculator_3-way'!A815,'True_Odds_Calculator_3-way'!B815,'True_Odds_Calculator_3-way'!C815,'Log_working_3-way'!B$1,'Log_working_3-way'!B$2)</f>
        <v/>
      </c>
      <c r="F817" s="6" t="str">
        <f>IF('Log_working_3-way'!D817="","",1/'True_Odds_Calculator_3-way'!N815+1/'True_Odds_Calculator_3-way'!O815+1/'True_Odds_Calculator_3-way'!#REF!-1)</f>
        <v/>
      </c>
      <c r="H817" s="6" t="str">
        <f>IF('Log_working_3-way'!$D817="","",'True_Odds_Calculator_3-way'!N815/'True_Odds_Calculator_3-way'!A815-1)</f>
        <v/>
      </c>
      <c r="I817" s="6" t="str">
        <f>IF('Log_working_3-way'!$D817="","",'True_Odds_Calculator_3-way'!O815/'True_Odds_Calculator_3-way'!B815-1)</f>
        <v/>
      </c>
      <c r="J817" s="6" t="str">
        <f>IF('Log_working_3-way'!$D817="","",'True_Odds_Calculator_3-way'!#REF!/'True_Odds_Calculator_3-way'!C815-1)</f>
        <v/>
      </c>
      <c r="K817" s="6" t="str">
        <f>IF('Log_working_3-way'!$D817="","",1/'True_Odds_Calculator_3-way'!A815+1/'True_Odds_Calculator_3-way'!B815+1/'True_Odds_Calculator_3-way'!C815-1)</f>
        <v/>
      </c>
    </row>
    <row r="818" spans="4:11" x14ac:dyDescent="0.25">
      <c r="D818" t="str">
        <f>solve_for_c('True_Odds_Calculator_3-way'!A816,'True_Odds_Calculator_3-way'!B816,'True_Odds_Calculator_3-way'!C816,'Log_working_3-way'!B$1,'Log_working_3-way'!B$2)</f>
        <v/>
      </c>
      <c r="F818" s="6" t="str">
        <f>IF('Log_working_3-way'!D818="","",1/'True_Odds_Calculator_3-way'!N816+1/'True_Odds_Calculator_3-way'!O816+1/'True_Odds_Calculator_3-way'!#REF!-1)</f>
        <v/>
      </c>
      <c r="H818" s="6" t="str">
        <f>IF('Log_working_3-way'!$D818="","",'True_Odds_Calculator_3-way'!N816/'True_Odds_Calculator_3-way'!A816-1)</f>
        <v/>
      </c>
      <c r="I818" s="6" t="str">
        <f>IF('Log_working_3-way'!$D818="","",'True_Odds_Calculator_3-way'!O816/'True_Odds_Calculator_3-way'!B816-1)</f>
        <v/>
      </c>
      <c r="J818" s="6" t="str">
        <f>IF('Log_working_3-way'!$D818="","",'True_Odds_Calculator_3-way'!#REF!/'True_Odds_Calculator_3-way'!C816-1)</f>
        <v/>
      </c>
      <c r="K818" s="6" t="str">
        <f>IF('Log_working_3-way'!$D818="","",1/'True_Odds_Calculator_3-way'!A816+1/'True_Odds_Calculator_3-way'!B816+1/'True_Odds_Calculator_3-way'!C816-1)</f>
        <v/>
      </c>
    </row>
    <row r="819" spans="4:11" x14ac:dyDescent="0.25">
      <c r="D819" t="str">
        <f>solve_for_c('True_Odds_Calculator_3-way'!A817,'True_Odds_Calculator_3-way'!B817,'True_Odds_Calculator_3-way'!C817,'Log_working_3-way'!B$1,'Log_working_3-way'!B$2)</f>
        <v/>
      </c>
      <c r="F819" s="6" t="str">
        <f>IF('Log_working_3-way'!D819="","",1/'True_Odds_Calculator_3-way'!N817+1/'True_Odds_Calculator_3-way'!O817+1/'True_Odds_Calculator_3-way'!#REF!-1)</f>
        <v/>
      </c>
      <c r="H819" s="6" t="str">
        <f>IF('Log_working_3-way'!$D819="","",'True_Odds_Calculator_3-way'!N817/'True_Odds_Calculator_3-way'!A817-1)</f>
        <v/>
      </c>
      <c r="I819" s="6" t="str">
        <f>IF('Log_working_3-way'!$D819="","",'True_Odds_Calculator_3-way'!O817/'True_Odds_Calculator_3-way'!B817-1)</f>
        <v/>
      </c>
      <c r="J819" s="6" t="str">
        <f>IF('Log_working_3-way'!$D819="","",'True_Odds_Calculator_3-way'!#REF!/'True_Odds_Calculator_3-way'!C817-1)</f>
        <v/>
      </c>
      <c r="K819" s="6" t="str">
        <f>IF('Log_working_3-way'!$D819="","",1/'True_Odds_Calculator_3-way'!A817+1/'True_Odds_Calculator_3-way'!B817+1/'True_Odds_Calculator_3-way'!C817-1)</f>
        <v/>
      </c>
    </row>
    <row r="820" spans="4:11" x14ac:dyDescent="0.25">
      <c r="D820" t="str">
        <f>solve_for_c('True_Odds_Calculator_3-way'!A818,'True_Odds_Calculator_3-way'!B818,'True_Odds_Calculator_3-way'!C818,'Log_working_3-way'!B$1,'Log_working_3-way'!B$2)</f>
        <v/>
      </c>
      <c r="F820" s="6" t="str">
        <f>IF('Log_working_3-way'!D820="","",1/'True_Odds_Calculator_3-way'!N818+1/'True_Odds_Calculator_3-way'!O818+1/'True_Odds_Calculator_3-way'!#REF!-1)</f>
        <v/>
      </c>
      <c r="H820" s="6" t="str">
        <f>IF('Log_working_3-way'!$D820="","",'True_Odds_Calculator_3-way'!N818/'True_Odds_Calculator_3-way'!A818-1)</f>
        <v/>
      </c>
      <c r="I820" s="6" t="str">
        <f>IF('Log_working_3-way'!$D820="","",'True_Odds_Calculator_3-way'!O818/'True_Odds_Calculator_3-way'!B818-1)</f>
        <v/>
      </c>
      <c r="J820" s="6" t="str">
        <f>IF('Log_working_3-way'!$D820="","",'True_Odds_Calculator_3-way'!#REF!/'True_Odds_Calculator_3-way'!C818-1)</f>
        <v/>
      </c>
      <c r="K820" s="6" t="str">
        <f>IF('Log_working_3-way'!$D820="","",1/'True_Odds_Calculator_3-way'!A818+1/'True_Odds_Calculator_3-way'!B818+1/'True_Odds_Calculator_3-way'!C818-1)</f>
        <v/>
      </c>
    </row>
    <row r="821" spans="4:11" x14ac:dyDescent="0.25">
      <c r="D821" t="str">
        <f>solve_for_c('True_Odds_Calculator_3-way'!A819,'True_Odds_Calculator_3-way'!B819,'True_Odds_Calculator_3-way'!C819,'Log_working_3-way'!B$1,'Log_working_3-way'!B$2)</f>
        <v/>
      </c>
      <c r="F821" s="6" t="str">
        <f>IF('Log_working_3-way'!D821="","",1/'True_Odds_Calculator_3-way'!N819+1/'True_Odds_Calculator_3-way'!O819+1/'True_Odds_Calculator_3-way'!#REF!-1)</f>
        <v/>
      </c>
      <c r="H821" s="6" t="str">
        <f>IF('Log_working_3-way'!$D821="","",'True_Odds_Calculator_3-way'!N819/'True_Odds_Calculator_3-way'!A819-1)</f>
        <v/>
      </c>
      <c r="I821" s="6" t="str">
        <f>IF('Log_working_3-way'!$D821="","",'True_Odds_Calculator_3-way'!O819/'True_Odds_Calculator_3-way'!B819-1)</f>
        <v/>
      </c>
      <c r="J821" s="6" t="str">
        <f>IF('Log_working_3-way'!$D821="","",'True_Odds_Calculator_3-way'!#REF!/'True_Odds_Calculator_3-way'!C819-1)</f>
        <v/>
      </c>
      <c r="K821" s="6" t="str">
        <f>IF('Log_working_3-way'!$D821="","",1/'True_Odds_Calculator_3-way'!A819+1/'True_Odds_Calculator_3-way'!B819+1/'True_Odds_Calculator_3-way'!C819-1)</f>
        <v/>
      </c>
    </row>
    <row r="822" spans="4:11" x14ac:dyDescent="0.25">
      <c r="D822" t="str">
        <f>solve_for_c('True_Odds_Calculator_3-way'!A820,'True_Odds_Calculator_3-way'!B820,'True_Odds_Calculator_3-way'!C820,'Log_working_3-way'!B$1,'Log_working_3-way'!B$2)</f>
        <v/>
      </c>
      <c r="F822" s="6" t="str">
        <f>IF('Log_working_3-way'!D822="","",1/'True_Odds_Calculator_3-way'!N820+1/'True_Odds_Calculator_3-way'!O820+1/'True_Odds_Calculator_3-way'!#REF!-1)</f>
        <v/>
      </c>
      <c r="H822" s="6" t="str">
        <f>IF('Log_working_3-way'!$D822="","",'True_Odds_Calculator_3-way'!N820/'True_Odds_Calculator_3-way'!A820-1)</f>
        <v/>
      </c>
      <c r="I822" s="6" t="str">
        <f>IF('Log_working_3-way'!$D822="","",'True_Odds_Calculator_3-way'!O820/'True_Odds_Calculator_3-way'!B820-1)</f>
        <v/>
      </c>
      <c r="J822" s="6" t="str">
        <f>IF('Log_working_3-way'!$D822="","",'True_Odds_Calculator_3-way'!#REF!/'True_Odds_Calculator_3-way'!C820-1)</f>
        <v/>
      </c>
      <c r="K822" s="6" t="str">
        <f>IF('Log_working_3-way'!$D822="","",1/'True_Odds_Calculator_3-way'!A820+1/'True_Odds_Calculator_3-way'!B820+1/'True_Odds_Calculator_3-way'!C820-1)</f>
        <v/>
      </c>
    </row>
    <row r="823" spans="4:11" x14ac:dyDescent="0.25">
      <c r="D823" t="str">
        <f>solve_for_c('True_Odds_Calculator_3-way'!A821,'True_Odds_Calculator_3-way'!B821,'True_Odds_Calculator_3-way'!C821,'Log_working_3-way'!B$1,'Log_working_3-way'!B$2)</f>
        <v/>
      </c>
      <c r="F823" s="6" t="str">
        <f>IF('Log_working_3-way'!D823="","",1/'True_Odds_Calculator_3-way'!N821+1/'True_Odds_Calculator_3-way'!O821+1/'True_Odds_Calculator_3-way'!#REF!-1)</f>
        <v/>
      </c>
      <c r="H823" s="6" t="str">
        <f>IF('Log_working_3-way'!$D823="","",'True_Odds_Calculator_3-way'!N821/'True_Odds_Calculator_3-way'!A821-1)</f>
        <v/>
      </c>
      <c r="I823" s="6" t="str">
        <f>IF('Log_working_3-way'!$D823="","",'True_Odds_Calculator_3-way'!O821/'True_Odds_Calculator_3-way'!B821-1)</f>
        <v/>
      </c>
      <c r="J823" s="6" t="str">
        <f>IF('Log_working_3-way'!$D823="","",'True_Odds_Calculator_3-way'!#REF!/'True_Odds_Calculator_3-way'!C821-1)</f>
        <v/>
      </c>
      <c r="K823" s="6" t="str">
        <f>IF('Log_working_3-way'!$D823="","",1/'True_Odds_Calculator_3-way'!A821+1/'True_Odds_Calculator_3-way'!B821+1/'True_Odds_Calculator_3-way'!C821-1)</f>
        <v/>
      </c>
    </row>
    <row r="824" spans="4:11" x14ac:dyDescent="0.25">
      <c r="D824" t="str">
        <f>solve_for_c('True_Odds_Calculator_3-way'!A822,'True_Odds_Calculator_3-way'!B822,'True_Odds_Calculator_3-way'!C822,'Log_working_3-way'!B$1,'Log_working_3-way'!B$2)</f>
        <v/>
      </c>
      <c r="F824" s="6" t="str">
        <f>IF('Log_working_3-way'!D824="","",1/'True_Odds_Calculator_3-way'!N822+1/'True_Odds_Calculator_3-way'!O822+1/'True_Odds_Calculator_3-way'!#REF!-1)</f>
        <v/>
      </c>
      <c r="H824" s="6" t="str">
        <f>IF('Log_working_3-way'!$D824="","",'True_Odds_Calculator_3-way'!N822/'True_Odds_Calculator_3-way'!A822-1)</f>
        <v/>
      </c>
      <c r="I824" s="6" t="str">
        <f>IF('Log_working_3-way'!$D824="","",'True_Odds_Calculator_3-way'!O822/'True_Odds_Calculator_3-way'!B822-1)</f>
        <v/>
      </c>
      <c r="J824" s="6" t="str">
        <f>IF('Log_working_3-way'!$D824="","",'True_Odds_Calculator_3-way'!#REF!/'True_Odds_Calculator_3-way'!C822-1)</f>
        <v/>
      </c>
      <c r="K824" s="6" t="str">
        <f>IF('Log_working_3-way'!$D824="","",1/'True_Odds_Calculator_3-way'!A822+1/'True_Odds_Calculator_3-way'!B822+1/'True_Odds_Calculator_3-way'!C822-1)</f>
        <v/>
      </c>
    </row>
    <row r="825" spans="4:11" x14ac:dyDescent="0.25">
      <c r="D825" t="str">
        <f>solve_for_c('True_Odds_Calculator_3-way'!A823,'True_Odds_Calculator_3-way'!B823,'True_Odds_Calculator_3-way'!C823,'Log_working_3-way'!B$1,'Log_working_3-way'!B$2)</f>
        <v/>
      </c>
      <c r="F825" s="6" t="str">
        <f>IF('Log_working_3-way'!D825="","",1/'True_Odds_Calculator_3-way'!N823+1/'True_Odds_Calculator_3-way'!O823+1/'True_Odds_Calculator_3-way'!#REF!-1)</f>
        <v/>
      </c>
      <c r="H825" s="6" t="str">
        <f>IF('Log_working_3-way'!$D825="","",'True_Odds_Calculator_3-way'!N823/'True_Odds_Calculator_3-way'!A823-1)</f>
        <v/>
      </c>
      <c r="I825" s="6" t="str">
        <f>IF('Log_working_3-way'!$D825="","",'True_Odds_Calculator_3-way'!O823/'True_Odds_Calculator_3-way'!B823-1)</f>
        <v/>
      </c>
      <c r="J825" s="6" t="str">
        <f>IF('Log_working_3-way'!$D825="","",'True_Odds_Calculator_3-way'!#REF!/'True_Odds_Calculator_3-way'!C823-1)</f>
        <v/>
      </c>
      <c r="K825" s="6" t="str">
        <f>IF('Log_working_3-way'!$D825="","",1/'True_Odds_Calculator_3-way'!A823+1/'True_Odds_Calculator_3-way'!B823+1/'True_Odds_Calculator_3-way'!C823-1)</f>
        <v/>
      </c>
    </row>
    <row r="826" spans="4:11" x14ac:dyDescent="0.25">
      <c r="D826" t="str">
        <f>solve_for_c('True_Odds_Calculator_3-way'!A824,'True_Odds_Calculator_3-way'!B824,'True_Odds_Calculator_3-way'!C824,'Log_working_3-way'!B$1,'Log_working_3-way'!B$2)</f>
        <v/>
      </c>
      <c r="F826" s="6" t="str">
        <f>IF('Log_working_3-way'!D826="","",1/'True_Odds_Calculator_3-way'!N824+1/'True_Odds_Calculator_3-way'!O824+1/'True_Odds_Calculator_3-way'!#REF!-1)</f>
        <v/>
      </c>
      <c r="H826" s="6" t="str">
        <f>IF('Log_working_3-way'!$D826="","",'True_Odds_Calculator_3-way'!N824/'True_Odds_Calculator_3-way'!A824-1)</f>
        <v/>
      </c>
      <c r="I826" s="6" t="str">
        <f>IF('Log_working_3-way'!$D826="","",'True_Odds_Calculator_3-way'!O824/'True_Odds_Calculator_3-way'!B824-1)</f>
        <v/>
      </c>
      <c r="J826" s="6" t="str">
        <f>IF('Log_working_3-way'!$D826="","",'True_Odds_Calculator_3-way'!#REF!/'True_Odds_Calculator_3-way'!C824-1)</f>
        <v/>
      </c>
      <c r="K826" s="6" t="str">
        <f>IF('Log_working_3-way'!$D826="","",1/'True_Odds_Calculator_3-way'!A824+1/'True_Odds_Calculator_3-way'!B824+1/'True_Odds_Calculator_3-way'!C824-1)</f>
        <v/>
      </c>
    </row>
    <row r="827" spans="4:11" x14ac:dyDescent="0.25">
      <c r="D827" t="str">
        <f>solve_for_c('True_Odds_Calculator_3-way'!A825,'True_Odds_Calculator_3-way'!B825,'True_Odds_Calculator_3-way'!C825,'Log_working_3-way'!B$1,'Log_working_3-way'!B$2)</f>
        <v/>
      </c>
      <c r="F827" s="6" t="str">
        <f>IF('Log_working_3-way'!D827="","",1/'True_Odds_Calculator_3-way'!N825+1/'True_Odds_Calculator_3-way'!O825+1/'True_Odds_Calculator_3-way'!#REF!-1)</f>
        <v/>
      </c>
      <c r="H827" s="6" t="str">
        <f>IF('Log_working_3-way'!$D827="","",'True_Odds_Calculator_3-way'!N825/'True_Odds_Calculator_3-way'!A825-1)</f>
        <v/>
      </c>
      <c r="I827" s="6" t="str">
        <f>IF('Log_working_3-way'!$D827="","",'True_Odds_Calculator_3-way'!O825/'True_Odds_Calculator_3-way'!B825-1)</f>
        <v/>
      </c>
      <c r="J827" s="6" t="str">
        <f>IF('Log_working_3-way'!$D827="","",'True_Odds_Calculator_3-way'!#REF!/'True_Odds_Calculator_3-way'!C825-1)</f>
        <v/>
      </c>
      <c r="K827" s="6" t="str">
        <f>IF('Log_working_3-way'!$D827="","",1/'True_Odds_Calculator_3-way'!A825+1/'True_Odds_Calculator_3-way'!B825+1/'True_Odds_Calculator_3-way'!C825-1)</f>
        <v/>
      </c>
    </row>
    <row r="828" spans="4:11" x14ac:dyDescent="0.25">
      <c r="D828" t="str">
        <f>solve_for_c('True_Odds_Calculator_3-way'!A826,'True_Odds_Calculator_3-way'!B826,'True_Odds_Calculator_3-way'!C826,'Log_working_3-way'!B$1,'Log_working_3-way'!B$2)</f>
        <v/>
      </c>
      <c r="F828" s="6" t="str">
        <f>IF('Log_working_3-way'!D828="","",1/'True_Odds_Calculator_3-way'!N826+1/'True_Odds_Calculator_3-way'!O826+1/'True_Odds_Calculator_3-way'!#REF!-1)</f>
        <v/>
      </c>
      <c r="H828" s="6" t="str">
        <f>IF('Log_working_3-way'!$D828="","",'True_Odds_Calculator_3-way'!N826/'True_Odds_Calculator_3-way'!A826-1)</f>
        <v/>
      </c>
      <c r="I828" s="6" t="str">
        <f>IF('Log_working_3-way'!$D828="","",'True_Odds_Calculator_3-way'!O826/'True_Odds_Calculator_3-way'!B826-1)</f>
        <v/>
      </c>
      <c r="J828" s="6" t="str">
        <f>IF('Log_working_3-way'!$D828="","",'True_Odds_Calculator_3-way'!#REF!/'True_Odds_Calculator_3-way'!C826-1)</f>
        <v/>
      </c>
      <c r="K828" s="6" t="str">
        <f>IF('Log_working_3-way'!$D828="","",1/'True_Odds_Calculator_3-way'!A826+1/'True_Odds_Calculator_3-way'!B826+1/'True_Odds_Calculator_3-way'!C826-1)</f>
        <v/>
      </c>
    </row>
    <row r="829" spans="4:11" x14ac:dyDescent="0.25">
      <c r="D829" t="str">
        <f>solve_for_c('True_Odds_Calculator_3-way'!A827,'True_Odds_Calculator_3-way'!B827,'True_Odds_Calculator_3-way'!C827,'Log_working_3-way'!B$1,'Log_working_3-way'!B$2)</f>
        <v/>
      </c>
      <c r="F829" s="6" t="str">
        <f>IF('Log_working_3-way'!D829="","",1/'True_Odds_Calculator_3-way'!N827+1/'True_Odds_Calculator_3-way'!O827+1/'True_Odds_Calculator_3-way'!#REF!-1)</f>
        <v/>
      </c>
      <c r="H829" s="6" t="str">
        <f>IF('Log_working_3-way'!$D829="","",'True_Odds_Calculator_3-way'!N827/'True_Odds_Calculator_3-way'!A827-1)</f>
        <v/>
      </c>
      <c r="I829" s="6" t="str">
        <f>IF('Log_working_3-way'!$D829="","",'True_Odds_Calculator_3-way'!O827/'True_Odds_Calculator_3-way'!B827-1)</f>
        <v/>
      </c>
      <c r="J829" s="6" t="str">
        <f>IF('Log_working_3-way'!$D829="","",'True_Odds_Calculator_3-way'!#REF!/'True_Odds_Calculator_3-way'!C827-1)</f>
        <v/>
      </c>
      <c r="K829" s="6" t="str">
        <f>IF('Log_working_3-way'!$D829="","",1/'True_Odds_Calculator_3-way'!A827+1/'True_Odds_Calculator_3-way'!B827+1/'True_Odds_Calculator_3-way'!C827-1)</f>
        <v/>
      </c>
    </row>
    <row r="830" spans="4:11" x14ac:dyDescent="0.25">
      <c r="D830" t="str">
        <f>solve_for_c('True_Odds_Calculator_3-way'!A828,'True_Odds_Calculator_3-way'!B828,'True_Odds_Calculator_3-way'!C828,'Log_working_3-way'!B$1,'Log_working_3-way'!B$2)</f>
        <v/>
      </c>
      <c r="F830" s="6" t="str">
        <f>IF('Log_working_3-way'!D830="","",1/'True_Odds_Calculator_3-way'!N828+1/'True_Odds_Calculator_3-way'!O828+1/'True_Odds_Calculator_3-way'!#REF!-1)</f>
        <v/>
      </c>
      <c r="H830" s="6" t="str">
        <f>IF('Log_working_3-way'!$D830="","",'True_Odds_Calculator_3-way'!N828/'True_Odds_Calculator_3-way'!A828-1)</f>
        <v/>
      </c>
      <c r="I830" s="6" t="str">
        <f>IF('Log_working_3-way'!$D830="","",'True_Odds_Calculator_3-way'!O828/'True_Odds_Calculator_3-way'!B828-1)</f>
        <v/>
      </c>
      <c r="J830" s="6" t="str">
        <f>IF('Log_working_3-way'!$D830="","",'True_Odds_Calculator_3-way'!#REF!/'True_Odds_Calculator_3-way'!C828-1)</f>
        <v/>
      </c>
      <c r="K830" s="6" t="str">
        <f>IF('Log_working_3-way'!$D830="","",1/'True_Odds_Calculator_3-way'!A828+1/'True_Odds_Calculator_3-way'!B828+1/'True_Odds_Calculator_3-way'!C828-1)</f>
        <v/>
      </c>
    </row>
    <row r="831" spans="4:11" x14ac:dyDescent="0.25">
      <c r="D831" t="str">
        <f>solve_for_c('True_Odds_Calculator_3-way'!A829,'True_Odds_Calculator_3-way'!B829,'True_Odds_Calculator_3-way'!C829,'Log_working_3-way'!B$1,'Log_working_3-way'!B$2)</f>
        <v/>
      </c>
      <c r="F831" s="6" t="str">
        <f>IF('Log_working_3-way'!D831="","",1/'True_Odds_Calculator_3-way'!N829+1/'True_Odds_Calculator_3-way'!O829+1/'True_Odds_Calculator_3-way'!#REF!-1)</f>
        <v/>
      </c>
      <c r="H831" s="6" t="str">
        <f>IF('Log_working_3-way'!$D831="","",'True_Odds_Calculator_3-way'!N829/'True_Odds_Calculator_3-way'!A829-1)</f>
        <v/>
      </c>
      <c r="I831" s="6" t="str">
        <f>IF('Log_working_3-way'!$D831="","",'True_Odds_Calculator_3-way'!O829/'True_Odds_Calculator_3-way'!B829-1)</f>
        <v/>
      </c>
      <c r="J831" s="6" t="str">
        <f>IF('Log_working_3-way'!$D831="","",'True_Odds_Calculator_3-way'!#REF!/'True_Odds_Calculator_3-way'!C829-1)</f>
        <v/>
      </c>
      <c r="K831" s="6" t="str">
        <f>IF('Log_working_3-way'!$D831="","",1/'True_Odds_Calculator_3-way'!A829+1/'True_Odds_Calculator_3-way'!B829+1/'True_Odds_Calculator_3-way'!C829-1)</f>
        <v/>
      </c>
    </row>
    <row r="832" spans="4:11" x14ac:dyDescent="0.25">
      <c r="D832" t="str">
        <f>solve_for_c('True_Odds_Calculator_3-way'!A830,'True_Odds_Calculator_3-way'!B830,'True_Odds_Calculator_3-way'!C830,'Log_working_3-way'!B$1,'Log_working_3-way'!B$2)</f>
        <v/>
      </c>
      <c r="F832" s="6" t="str">
        <f>IF('Log_working_3-way'!D832="","",1/'True_Odds_Calculator_3-way'!N830+1/'True_Odds_Calculator_3-way'!O830+1/'True_Odds_Calculator_3-way'!#REF!-1)</f>
        <v/>
      </c>
      <c r="H832" s="6" t="str">
        <f>IF('Log_working_3-way'!$D832="","",'True_Odds_Calculator_3-way'!N830/'True_Odds_Calculator_3-way'!A830-1)</f>
        <v/>
      </c>
      <c r="I832" s="6" t="str">
        <f>IF('Log_working_3-way'!$D832="","",'True_Odds_Calculator_3-way'!O830/'True_Odds_Calculator_3-way'!B830-1)</f>
        <v/>
      </c>
      <c r="J832" s="6" t="str">
        <f>IF('Log_working_3-way'!$D832="","",'True_Odds_Calculator_3-way'!#REF!/'True_Odds_Calculator_3-way'!C830-1)</f>
        <v/>
      </c>
      <c r="K832" s="6" t="str">
        <f>IF('Log_working_3-way'!$D832="","",1/'True_Odds_Calculator_3-way'!A830+1/'True_Odds_Calculator_3-way'!B830+1/'True_Odds_Calculator_3-way'!C830-1)</f>
        <v/>
      </c>
    </row>
    <row r="833" spans="4:11" x14ac:dyDescent="0.25">
      <c r="D833" t="str">
        <f>solve_for_c('True_Odds_Calculator_3-way'!A831,'True_Odds_Calculator_3-way'!B831,'True_Odds_Calculator_3-way'!C831,'Log_working_3-way'!B$1,'Log_working_3-way'!B$2)</f>
        <v/>
      </c>
      <c r="F833" s="6" t="str">
        <f>IF('Log_working_3-way'!D833="","",1/'True_Odds_Calculator_3-way'!N831+1/'True_Odds_Calculator_3-way'!O831+1/'True_Odds_Calculator_3-way'!#REF!-1)</f>
        <v/>
      </c>
      <c r="H833" s="6" t="str">
        <f>IF('Log_working_3-way'!$D833="","",'True_Odds_Calculator_3-way'!N831/'True_Odds_Calculator_3-way'!A831-1)</f>
        <v/>
      </c>
      <c r="I833" s="6" t="str">
        <f>IF('Log_working_3-way'!$D833="","",'True_Odds_Calculator_3-way'!O831/'True_Odds_Calculator_3-way'!B831-1)</f>
        <v/>
      </c>
      <c r="J833" s="6" t="str">
        <f>IF('Log_working_3-way'!$D833="","",'True_Odds_Calculator_3-way'!#REF!/'True_Odds_Calculator_3-way'!C831-1)</f>
        <v/>
      </c>
      <c r="K833" s="6" t="str">
        <f>IF('Log_working_3-way'!$D833="","",1/'True_Odds_Calculator_3-way'!A831+1/'True_Odds_Calculator_3-way'!B831+1/'True_Odds_Calculator_3-way'!C831-1)</f>
        <v/>
      </c>
    </row>
    <row r="834" spans="4:11" x14ac:dyDescent="0.25">
      <c r="D834" t="str">
        <f>solve_for_c('True_Odds_Calculator_3-way'!A832,'True_Odds_Calculator_3-way'!B832,'True_Odds_Calculator_3-way'!C832,'Log_working_3-way'!B$1,'Log_working_3-way'!B$2)</f>
        <v/>
      </c>
      <c r="F834" s="6" t="str">
        <f>IF('Log_working_3-way'!D834="","",1/'True_Odds_Calculator_3-way'!N832+1/'True_Odds_Calculator_3-way'!O832+1/'True_Odds_Calculator_3-way'!#REF!-1)</f>
        <v/>
      </c>
      <c r="H834" s="6" t="str">
        <f>IF('Log_working_3-way'!$D834="","",'True_Odds_Calculator_3-way'!N832/'True_Odds_Calculator_3-way'!A832-1)</f>
        <v/>
      </c>
      <c r="I834" s="6" t="str">
        <f>IF('Log_working_3-way'!$D834="","",'True_Odds_Calculator_3-way'!O832/'True_Odds_Calculator_3-way'!B832-1)</f>
        <v/>
      </c>
      <c r="J834" s="6" t="str">
        <f>IF('Log_working_3-way'!$D834="","",'True_Odds_Calculator_3-way'!#REF!/'True_Odds_Calculator_3-way'!C832-1)</f>
        <v/>
      </c>
      <c r="K834" s="6" t="str">
        <f>IF('Log_working_3-way'!$D834="","",1/'True_Odds_Calculator_3-way'!A832+1/'True_Odds_Calculator_3-way'!B832+1/'True_Odds_Calculator_3-way'!C832-1)</f>
        <v/>
      </c>
    </row>
    <row r="835" spans="4:11" x14ac:dyDescent="0.25">
      <c r="D835" t="str">
        <f>solve_for_c('True_Odds_Calculator_3-way'!A833,'True_Odds_Calculator_3-way'!B833,'True_Odds_Calculator_3-way'!C833,'Log_working_3-way'!B$1,'Log_working_3-way'!B$2)</f>
        <v/>
      </c>
      <c r="F835" s="6" t="str">
        <f>IF('Log_working_3-way'!D835="","",1/'True_Odds_Calculator_3-way'!N833+1/'True_Odds_Calculator_3-way'!O833+1/'True_Odds_Calculator_3-way'!#REF!-1)</f>
        <v/>
      </c>
      <c r="H835" s="6" t="str">
        <f>IF('Log_working_3-way'!$D835="","",'True_Odds_Calculator_3-way'!N833/'True_Odds_Calculator_3-way'!A833-1)</f>
        <v/>
      </c>
      <c r="I835" s="6" t="str">
        <f>IF('Log_working_3-way'!$D835="","",'True_Odds_Calculator_3-way'!O833/'True_Odds_Calculator_3-way'!B833-1)</f>
        <v/>
      </c>
      <c r="J835" s="6" t="str">
        <f>IF('Log_working_3-way'!$D835="","",'True_Odds_Calculator_3-way'!#REF!/'True_Odds_Calculator_3-way'!C833-1)</f>
        <v/>
      </c>
      <c r="K835" s="6" t="str">
        <f>IF('Log_working_3-way'!$D835="","",1/'True_Odds_Calculator_3-way'!A833+1/'True_Odds_Calculator_3-way'!B833+1/'True_Odds_Calculator_3-way'!C833-1)</f>
        <v/>
      </c>
    </row>
    <row r="836" spans="4:11" x14ac:dyDescent="0.25">
      <c r="D836" t="str">
        <f>solve_for_c('True_Odds_Calculator_3-way'!A834,'True_Odds_Calculator_3-way'!B834,'True_Odds_Calculator_3-way'!C834,'Log_working_3-way'!B$1,'Log_working_3-way'!B$2)</f>
        <v/>
      </c>
      <c r="F836" s="6" t="str">
        <f>IF('Log_working_3-way'!D836="","",1/'True_Odds_Calculator_3-way'!N834+1/'True_Odds_Calculator_3-way'!O834+1/'True_Odds_Calculator_3-way'!#REF!-1)</f>
        <v/>
      </c>
      <c r="H836" s="6" t="str">
        <f>IF('Log_working_3-way'!$D836="","",'True_Odds_Calculator_3-way'!N834/'True_Odds_Calculator_3-way'!A834-1)</f>
        <v/>
      </c>
      <c r="I836" s="6" t="str">
        <f>IF('Log_working_3-way'!$D836="","",'True_Odds_Calculator_3-way'!O834/'True_Odds_Calculator_3-way'!B834-1)</f>
        <v/>
      </c>
      <c r="J836" s="6" t="str">
        <f>IF('Log_working_3-way'!$D836="","",'True_Odds_Calculator_3-way'!#REF!/'True_Odds_Calculator_3-way'!C834-1)</f>
        <v/>
      </c>
      <c r="K836" s="6" t="str">
        <f>IF('Log_working_3-way'!$D836="","",1/'True_Odds_Calculator_3-way'!A834+1/'True_Odds_Calculator_3-way'!B834+1/'True_Odds_Calculator_3-way'!C834-1)</f>
        <v/>
      </c>
    </row>
    <row r="837" spans="4:11" x14ac:dyDescent="0.25">
      <c r="D837" t="str">
        <f>solve_for_c('True_Odds_Calculator_3-way'!A835,'True_Odds_Calculator_3-way'!B835,'True_Odds_Calculator_3-way'!C835,'Log_working_3-way'!B$1,'Log_working_3-way'!B$2)</f>
        <v/>
      </c>
      <c r="F837" s="6" t="str">
        <f>IF('Log_working_3-way'!D837="","",1/'True_Odds_Calculator_3-way'!N835+1/'True_Odds_Calculator_3-way'!O835+1/'True_Odds_Calculator_3-way'!#REF!-1)</f>
        <v/>
      </c>
      <c r="H837" s="6" t="str">
        <f>IF('Log_working_3-way'!$D837="","",'True_Odds_Calculator_3-way'!N835/'True_Odds_Calculator_3-way'!A835-1)</f>
        <v/>
      </c>
      <c r="I837" s="6" t="str">
        <f>IF('Log_working_3-way'!$D837="","",'True_Odds_Calculator_3-way'!O835/'True_Odds_Calculator_3-way'!B835-1)</f>
        <v/>
      </c>
      <c r="J837" s="6" t="str">
        <f>IF('Log_working_3-way'!$D837="","",'True_Odds_Calculator_3-way'!#REF!/'True_Odds_Calculator_3-way'!C835-1)</f>
        <v/>
      </c>
      <c r="K837" s="6" t="str">
        <f>IF('Log_working_3-way'!$D837="","",1/'True_Odds_Calculator_3-way'!A835+1/'True_Odds_Calculator_3-way'!B835+1/'True_Odds_Calculator_3-way'!C835-1)</f>
        <v/>
      </c>
    </row>
    <row r="838" spans="4:11" x14ac:dyDescent="0.25">
      <c r="D838" t="str">
        <f>solve_for_c('True_Odds_Calculator_3-way'!A836,'True_Odds_Calculator_3-way'!B836,'True_Odds_Calculator_3-way'!C836,'Log_working_3-way'!B$1,'Log_working_3-way'!B$2)</f>
        <v/>
      </c>
      <c r="F838" s="6" t="str">
        <f>IF('Log_working_3-way'!D838="","",1/'True_Odds_Calculator_3-way'!N836+1/'True_Odds_Calculator_3-way'!O836+1/'True_Odds_Calculator_3-way'!#REF!-1)</f>
        <v/>
      </c>
      <c r="H838" s="6" t="str">
        <f>IF('Log_working_3-way'!$D838="","",'True_Odds_Calculator_3-way'!N836/'True_Odds_Calculator_3-way'!A836-1)</f>
        <v/>
      </c>
      <c r="I838" s="6" t="str">
        <f>IF('Log_working_3-way'!$D838="","",'True_Odds_Calculator_3-way'!O836/'True_Odds_Calculator_3-way'!B836-1)</f>
        <v/>
      </c>
      <c r="J838" s="6" t="str">
        <f>IF('Log_working_3-way'!$D838="","",'True_Odds_Calculator_3-way'!#REF!/'True_Odds_Calculator_3-way'!C836-1)</f>
        <v/>
      </c>
      <c r="K838" s="6" t="str">
        <f>IF('Log_working_3-way'!$D838="","",1/'True_Odds_Calculator_3-way'!A836+1/'True_Odds_Calculator_3-way'!B836+1/'True_Odds_Calculator_3-way'!C836-1)</f>
        <v/>
      </c>
    </row>
    <row r="839" spans="4:11" x14ac:dyDescent="0.25">
      <c r="D839" t="str">
        <f>solve_for_c('True_Odds_Calculator_3-way'!A837,'True_Odds_Calculator_3-way'!B837,'True_Odds_Calculator_3-way'!C837,'Log_working_3-way'!B$1,'Log_working_3-way'!B$2)</f>
        <v/>
      </c>
      <c r="F839" s="6" t="str">
        <f>IF('Log_working_3-way'!D839="","",1/'True_Odds_Calculator_3-way'!N837+1/'True_Odds_Calculator_3-way'!O837+1/'True_Odds_Calculator_3-way'!#REF!-1)</f>
        <v/>
      </c>
      <c r="H839" s="6" t="str">
        <f>IF('Log_working_3-way'!$D839="","",'True_Odds_Calculator_3-way'!N837/'True_Odds_Calculator_3-way'!A837-1)</f>
        <v/>
      </c>
      <c r="I839" s="6" t="str">
        <f>IF('Log_working_3-way'!$D839="","",'True_Odds_Calculator_3-way'!O837/'True_Odds_Calculator_3-way'!B837-1)</f>
        <v/>
      </c>
      <c r="J839" s="6" t="str">
        <f>IF('Log_working_3-way'!$D839="","",'True_Odds_Calculator_3-way'!#REF!/'True_Odds_Calculator_3-way'!C837-1)</f>
        <v/>
      </c>
      <c r="K839" s="6" t="str">
        <f>IF('Log_working_3-way'!$D839="","",1/'True_Odds_Calculator_3-way'!A837+1/'True_Odds_Calculator_3-way'!B837+1/'True_Odds_Calculator_3-way'!C837-1)</f>
        <v/>
      </c>
    </row>
    <row r="840" spans="4:11" x14ac:dyDescent="0.25">
      <c r="D840" t="str">
        <f>solve_for_c('True_Odds_Calculator_3-way'!A838,'True_Odds_Calculator_3-way'!B838,'True_Odds_Calculator_3-way'!C838,'Log_working_3-way'!B$1,'Log_working_3-way'!B$2)</f>
        <v/>
      </c>
      <c r="F840" s="6" t="str">
        <f>IF('Log_working_3-way'!D840="","",1/'True_Odds_Calculator_3-way'!N838+1/'True_Odds_Calculator_3-way'!O838+1/'True_Odds_Calculator_3-way'!#REF!-1)</f>
        <v/>
      </c>
      <c r="H840" s="6" t="str">
        <f>IF('Log_working_3-way'!$D840="","",'True_Odds_Calculator_3-way'!N838/'True_Odds_Calculator_3-way'!A838-1)</f>
        <v/>
      </c>
      <c r="I840" s="6" t="str">
        <f>IF('Log_working_3-way'!$D840="","",'True_Odds_Calculator_3-way'!O838/'True_Odds_Calculator_3-way'!B838-1)</f>
        <v/>
      </c>
      <c r="J840" s="6" t="str">
        <f>IF('Log_working_3-way'!$D840="","",'True_Odds_Calculator_3-way'!#REF!/'True_Odds_Calculator_3-way'!C838-1)</f>
        <v/>
      </c>
      <c r="K840" s="6" t="str">
        <f>IF('Log_working_3-way'!$D840="","",1/'True_Odds_Calculator_3-way'!A838+1/'True_Odds_Calculator_3-way'!B838+1/'True_Odds_Calculator_3-way'!C838-1)</f>
        <v/>
      </c>
    </row>
    <row r="841" spans="4:11" x14ac:dyDescent="0.25">
      <c r="D841" t="str">
        <f>solve_for_c('True_Odds_Calculator_3-way'!A839,'True_Odds_Calculator_3-way'!B839,'True_Odds_Calculator_3-way'!C839,'Log_working_3-way'!B$1,'Log_working_3-way'!B$2)</f>
        <v/>
      </c>
      <c r="F841" s="6" t="str">
        <f>IF('Log_working_3-way'!D841="","",1/'True_Odds_Calculator_3-way'!N839+1/'True_Odds_Calculator_3-way'!O839+1/'True_Odds_Calculator_3-way'!#REF!-1)</f>
        <v/>
      </c>
      <c r="H841" s="6" t="str">
        <f>IF('Log_working_3-way'!$D841="","",'True_Odds_Calculator_3-way'!N839/'True_Odds_Calculator_3-way'!A839-1)</f>
        <v/>
      </c>
      <c r="I841" s="6" t="str">
        <f>IF('Log_working_3-way'!$D841="","",'True_Odds_Calculator_3-way'!O839/'True_Odds_Calculator_3-way'!B839-1)</f>
        <v/>
      </c>
      <c r="J841" s="6" t="str">
        <f>IF('Log_working_3-way'!$D841="","",'True_Odds_Calculator_3-way'!#REF!/'True_Odds_Calculator_3-way'!C839-1)</f>
        <v/>
      </c>
      <c r="K841" s="6" t="str">
        <f>IF('Log_working_3-way'!$D841="","",1/'True_Odds_Calculator_3-way'!A839+1/'True_Odds_Calculator_3-way'!B839+1/'True_Odds_Calculator_3-way'!C839-1)</f>
        <v/>
      </c>
    </row>
    <row r="842" spans="4:11" x14ac:dyDescent="0.25">
      <c r="D842" t="str">
        <f>solve_for_c('True_Odds_Calculator_3-way'!A840,'True_Odds_Calculator_3-way'!B840,'True_Odds_Calculator_3-way'!C840,'Log_working_3-way'!B$1,'Log_working_3-way'!B$2)</f>
        <v/>
      </c>
      <c r="F842" s="6" t="str">
        <f>IF('Log_working_3-way'!D842="","",1/'True_Odds_Calculator_3-way'!N840+1/'True_Odds_Calculator_3-way'!O840+1/'True_Odds_Calculator_3-way'!#REF!-1)</f>
        <v/>
      </c>
      <c r="H842" s="6" t="str">
        <f>IF('Log_working_3-way'!$D842="","",'True_Odds_Calculator_3-way'!N840/'True_Odds_Calculator_3-way'!A840-1)</f>
        <v/>
      </c>
      <c r="I842" s="6" t="str">
        <f>IF('Log_working_3-way'!$D842="","",'True_Odds_Calculator_3-way'!O840/'True_Odds_Calculator_3-way'!B840-1)</f>
        <v/>
      </c>
      <c r="J842" s="6" t="str">
        <f>IF('Log_working_3-way'!$D842="","",'True_Odds_Calculator_3-way'!#REF!/'True_Odds_Calculator_3-way'!C840-1)</f>
        <v/>
      </c>
      <c r="K842" s="6" t="str">
        <f>IF('Log_working_3-way'!$D842="","",1/'True_Odds_Calculator_3-way'!A840+1/'True_Odds_Calculator_3-way'!B840+1/'True_Odds_Calculator_3-way'!C840-1)</f>
        <v/>
      </c>
    </row>
    <row r="843" spans="4:11" x14ac:dyDescent="0.25">
      <c r="D843" t="str">
        <f>solve_for_c('True_Odds_Calculator_3-way'!A841,'True_Odds_Calculator_3-way'!B841,'True_Odds_Calculator_3-way'!C841,'Log_working_3-way'!B$1,'Log_working_3-way'!B$2)</f>
        <v/>
      </c>
      <c r="F843" s="6" t="str">
        <f>IF('Log_working_3-way'!D843="","",1/'True_Odds_Calculator_3-way'!N841+1/'True_Odds_Calculator_3-way'!O841+1/'True_Odds_Calculator_3-way'!#REF!-1)</f>
        <v/>
      </c>
      <c r="H843" s="6" t="str">
        <f>IF('Log_working_3-way'!$D843="","",'True_Odds_Calculator_3-way'!N841/'True_Odds_Calculator_3-way'!A841-1)</f>
        <v/>
      </c>
      <c r="I843" s="6" t="str">
        <f>IF('Log_working_3-way'!$D843="","",'True_Odds_Calculator_3-way'!O841/'True_Odds_Calculator_3-way'!B841-1)</f>
        <v/>
      </c>
      <c r="J843" s="6" t="str">
        <f>IF('Log_working_3-way'!$D843="","",'True_Odds_Calculator_3-way'!#REF!/'True_Odds_Calculator_3-way'!C841-1)</f>
        <v/>
      </c>
      <c r="K843" s="6" t="str">
        <f>IF('Log_working_3-way'!$D843="","",1/'True_Odds_Calculator_3-way'!A841+1/'True_Odds_Calculator_3-way'!B841+1/'True_Odds_Calculator_3-way'!C841-1)</f>
        <v/>
      </c>
    </row>
    <row r="844" spans="4:11" x14ac:dyDescent="0.25">
      <c r="D844" t="str">
        <f>solve_for_c('True_Odds_Calculator_3-way'!A842,'True_Odds_Calculator_3-way'!B842,'True_Odds_Calculator_3-way'!C842,'Log_working_3-way'!B$1,'Log_working_3-way'!B$2)</f>
        <v/>
      </c>
      <c r="F844" s="6" t="str">
        <f>IF('Log_working_3-way'!D844="","",1/'True_Odds_Calculator_3-way'!N842+1/'True_Odds_Calculator_3-way'!O842+1/'True_Odds_Calculator_3-way'!#REF!-1)</f>
        <v/>
      </c>
      <c r="H844" s="6" t="str">
        <f>IF('Log_working_3-way'!$D844="","",'True_Odds_Calculator_3-way'!N842/'True_Odds_Calculator_3-way'!A842-1)</f>
        <v/>
      </c>
      <c r="I844" s="6" t="str">
        <f>IF('Log_working_3-way'!$D844="","",'True_Odds_Calculator_3-way'!O842/'True_Odds_Calculator_3-way'!B842-1)</f>
        <v/>
      </c>
      <c r="J844" s="6" t="str">
        <f>IF('Log_working_3-way'!$D844="","",'True_Odds_Calculator_3-way'!#REF!/'True_Odds_Calculator_3-way'!C842-1)</f>
        <v/>
      </c>
      <c r="K844" s="6" t="str">
        <f>IF('Log_working_3-way'!$D844="","",1/'True_Odds_Calculator_3-way'!A842+1/'True_Odds_Calculator_3-way'!B842+1/'True_Odds_Calculator_3-way'!C842-1)</f>
        <v/>
      </c>
    </row>
    <row r="845" spans="4:11" x14ac:dyDescent="0.25">
      <c r="D845" t="str">
        <f>solve_for_c('True_Odds_Calculator_3-way'!A843,'True_Odds_Calculator_3-way'!B843,'True_Odds_Calculator_3-way'!C843,'Log_working_3-way'!B$1,'Log_working_3-way'!B$2)</f>
        <v/>
      </c>
      <c r="F845" s="6" t="str">
        <f>IF('Log_working_3-way'!D845="","",1/'True_Odds_Calculator_3-way'!N843+1/'True_Odds_Calculator_3-way'!O843+1/'True_Odds_Calculator_3-way'!#REF!-1)</f>
        <v/>
      </c>
      <c r="H845" s="6" t="str">
        <f>IF('Log_working_3-way'!$D845="","",'True_Odds_Calculator_3-way'!N843/'True_Odds_Calculator_3-way'!A843-1)</f>
        <v/>
      </c>
      <c r="I845" s="6" t="str">
        <f>IF('Log_working_3-way'!$D845="","",'True_Odds_Calculator_3-way'!O843/'True_Odds_Calculator_3-way'!B843-1)</f>
        <v/>
      </c>
      <c r="J845" s="6" t="str">
        <f>IF('Log_working_3-way'!$D845="","",'True_Odds_Calculator_3-way'!#REF!/'True_Odds_Calculator_3-way'!C843-1)</f>
        <v/>
      </c>
      <c r="K845" s="6" t="str">
        <f>IF('Log_working_3-way'!$D845="","",1/'True_Odds_Calculator_3-way'!A843+1/'True_Odds_Calculator_3-way'!B843+1/'True_Odds_Calculator_3-way'!C843-1)</f>
        <v/>
      </c>
    </row>
    <row r="846" spans="4:11" x14ac:dyDescent="0.25">
      <c r="D846" t="str">
        <f>solve_for_c('True_Odds_Calculator_3-way'!A844,'True_Odds_Calculator_3-way'!B844,'True_Odds_Calculator_3-way'!C844,'Log_working_3-way'!B$1,'Log_working_3-way'!B$2)</f>
        <v/>
      </c>
      <c r="F846" s="6" t="str">
        <f>IF('Log_working_3-way'!D846="","",1/'True_Odds_Calculator_3-way'!N844+1/'True_Odds_Calculator_3-way'!O844+1/'True_Odds_Calculator_3-way'!#REF!-1)</f>
        <v/>
      </c>
      <c r="H846" s="6" t="str">
        <f>IF('Log_working_3-way'!$D846="","",'True_Odds_Calculator_3-way'!N844/'True_Odds_Calculator_3-way'!A844-1)</f>
        <v/>
      </c>
      <c r="I846" s="6" t="str">
        <f>IF('Log_working_3-way'!$D846="","",'True_Odds_Calculator_3-way'!O844/'True_Odds_Calculator_3-way'!B844-1)</f>
        <v/>
      </c>
      <c r="J846" s="6" t="str">
        <f>IF('Log_working_3-way'!$D846="","",'True_Odds_Calculator_3-way'!#REF!/'True_Odds_Calculator_3-way'!C844-1)</f>
        <v/>
      </c>
      <c r="K846" s="6" t="str">
        <f>IF('Log_working_3-way'!$D846="","",1/'True_Odds_Calculator_3-way'!A844+1/'True_Odds_Calculator_3-way'!B844+1/'True_Odds_Calculator_3-way'!C844-1)</f>
        <v/>
      </c>
    </row>
    <row r="847" spans="4:11" x14ac:dyDescent="0.25">
      <c r="D847" t="str">
        <f>solve_for_c('True_Odds_Calculator_3-way'!A845,'True_Odds_Calculator_3-way'!B845,'True_Odds_Calculator_3-way'!C845,'Log_working_3-way'!B$1,'Log_working_3-way'!B$2)</f>
        <v/>
      </c>
      <c r="F847" s="6" t="str">
        <f>IF('Log_working_3-way'!D847="","",1/'True_Odds_Calculator_3-way'!N845+1/'True_Odds_Calculator_3-way'!O845+1/'True_Odds_Calculator_3-way'!#REF!-1)</f>
        <v/>
      </c>
      <c r="H847" s="6" t="str">
        <f>IF('Log_working_3-way'!$D847="","",'True_Odds_Calculator_3-way'!N845/'True_Odds_Calculator_3-way'!A845-1)</f>
        <v/>
      </c>
      <c r="I847" s="6" t="str">
        <f>IF('Log_working_3-way'!$D847="","",'True_Odds_Calculator_3-way'!O845/'True_Odds_Calculator_3-way'!B845-1)</f>
        <v/>
      </c>
      <c r="J847" s="6" t="str">
        <f>IF('Log_working_3-way'!$D847="","",'True_Odds_Calculator_3-way'!#REF!/'True_Odds_Calculator_3-way'!C845-1)</f>
        <v/>
      </c>
      <c r="K847" s="6" t="str">
        <f>IF('Log_working_3-way'!$D847="","",1/'True_Odds_Calculator_3-way'!A845+1/'True_Odds_Calculator_3-way'!B845+1/'True_Odds_Calculator_3-way'!C845-1)</f>
        <v/>
      </c>
    </row>
    <row r="848" spans="4:11" x14ac:dyDescent="0.25">
      <c r="D848" t="str">
        <f>solve_for_c('True_Odds_Calculator_3-way'!A846,'True_Odds_Calculator_3-way'!B846,'True_Odds_Calculator_3-way'!C846,'Log_working_3-way'!B$1,'Log_working_3-way'!B$2)</f>
        <v/>
      </c>
      <c r="F848" s="6" t="str">
        <f>IF('Log_working_3-way'!D848="","",1/'True_Odds_Calculator_3-way'!N846+1/'True_Odds_Calculator_3-way'!O846+1/'True_Odds_Calculator_3-way'!#REF!-1)</f>
        <v/>
      </c>
      <c r="H848" s="6" t="str">
        <f>IF('Log_working_3-way'!$D848="","",'True_Odds_Calculator_3-way'!N846/'True_Odds_Calculator_3-way'!A846-1)</f>
        <v/>
      </c>
      <c r="I848" s="6" t="str">
        <f>IF('Log_working_3-way'!$D848="","",'True_Odds_Calculator_3-way'!O846/'True_Odds_Calculator_3-way'!B846-1)</f>
        <v/>
      </c>
      <c r="J848" s="6" t="str">
        <f>IF('Log_working_3-way'!$D848="","",'True_Odds_Calculator_3-way'!#REF!/'True_Odds_Calculator_3-way'!C846-1)</f>
        <v/>
      </c>
      <c r="K848" s="6" t="str">
        <f>IF('Log_working_3-way'!$D848="","",1/'True_Odds_Calculator_3-way'!A846+1/'True_Odds_Calculator_3-way'!B846+1/'True_Odds_Calculator_3-way'!C846-1)</f>
        <v/>
      </c>
    </row>
    <row r="849" spans="4:11" x14ac:dyDescent="0.25">
      <c r="D849" t="str">
        <f>solve_for_c('True_Odds_Calculator_3-way'!A847,'True_Odds_Calculator_3-way'!B847,'True_Odds_Calculator_3-way'!C847,'Log_working_3-way'!B$1,'Log_working_3-way'!B$2)</f>
        <v/>
      </c>
      <c r="F849" s="6" t="str">
        <f>IF('Log_working_3-way'!D849="","",1/'True_Odds_Calculator_3-way'!N847+1/'True_Odds_Calculator_3-way'!O847+1/'True_Odds_Calculator_3-way'!#REF!-1)</f>
        <v/>
      </c>
      <c r="H849" s="6" t="str">
        <f>IF('Log_working_3-way'!$D849="","",'True_Odds_Calculator_3-way'!N847/'True_Odds_Calculator_3-way'!A847-1)</f>
        <v/>
      </c>
      <c r="I849" s="6" t="str">
        <f>IF('Log_working_3-way'!$D849="","",'True_Odds_Calculator_3-way'!O847/'True_Odds_Calculator_3-way'!B847-1)</f>
        <v/>
      </c>
      <c r="J849" s="6" t="str">
        <f>IF('Log_working_3-way'!$D849="","",'True_Odds_Calculator_3-way'!#REF!/'True_Odds_Calculator_3-way'!C847-1)</f>
        <v/>
      </c>
      <c r="K849" s="6" t="str">
        <f>IF('Log_working_3-way'!$D849="","",1/'True_Odds_Calculator_3-way'!A847+1/'True_Odds_Calculator_3-way'!B847+1/'True_Odds_Calculator_3-way'!C847-1)</f>
        <v/>
      </c>
    </row>
    <row r="850" spans="4:11" x14ac:dyDescent="0.25">
      <c r="D850" t="str">
        <f>solve_for_c('True_Odds_Calculator_3-way'!A848,'True_Odds_Calculator_3-way'!B848,'True_Odds_Calculator_3-way'!C848,'Log_working_3-way'!B$1,'Log_working_3-way'!B$2)</f>
        <v/>
      </c>
      <c r="F850" s="6" t="str">
        <f>IF('Log_working_3-way'!D850="","",1/'True_Odds_Calculator_3-way'!N848+1/'True_Odds_Calculator_3-way'!O848+1/'True_Odds_Calculator_3-way'!#REF!-1)</f>
        <v/>
      </c>
      <c r="H850" s="6" t="str">
        <f>IF('Log_working_3-way'!$D850="","",'True_Odds_Calculator_3-way'!N848/'True_Odds_Calculator_3-way'!A848-1)</f>
        <v/>
      </c>
      <c r="I850" s="6" t="str">
        <f>IF('Log_working_3-way'!$D850="","",'True_Odds_Calculator_3-way'!O848/'True_Odds_Calculator_3-way'!B848-1)</f>
        <v/>
      </c>
      <c r="J850" s="6" t="str">
        <f>IF('Log_working_3-way'!$D850="","",'True_Odds_Calculator_3-way'!#REF!/'True_Odds_Calculator_3-way'!C848-1)</f>
        <v/>
      </c>
      <c r="K850" s="6" t="str">
        <f>IF('Log_working_3-way'!$D850="","",1/'True_Odds_Calculator_3-way'!A848+1/'True_Odds_Calculator_3-way'!B848+1/'True_Odds_Calculator_3-way'!C848-1)</f>
        <v/>
      </c>
    </row>
    <row r="851" spans="4:11" x14ac:dyDescent="0.25">
      <c r="D851" t="str">
        <f>solve_for_c('True_Odds_Calculator_3-way'!A849,'True_Odds_Calculator_3-way'!B849,'True_Odds_Calculator_3-way'!C849,'Log_working_3-way'!B$1,'Log_working_3-way'!B$2)</f>
        <v/>
      </c>
      <c r="F851" s="6" t="str">
        <f>IF('Log_working_3-way'!D851="","",1/'True_Odds_Calculator_3-way'!N849+1/'True_Odds_Calculator_3-way'!O849+1/'True_Odds_Calculator_3-way'!#REF!-1)</f>
        <v/>
      </c>
      <c r="H851" s="6" t="str">
        <f>IF('Log_working_3-way'!$D851="","",'True_Odds_Calculator_3-way'!N849/'True_Odds_Calculator_3-way'!A849-1)</f>
        <v/>
      </c>
      <c r="I851" s="6" t="str">
        <f>IF('Log_working_3-way'!$D851="","",'True_Odds_Calculator_3-way'!O849/'True_Odds_Calculator_3-way'!B849-1)</f>
        <v/>
      </c>
      <c r="J851" s="6" t="str">
        <f>IF('Log_working_3-way'!$D851="","",'True_Odds_Calculator_3-way'!#REF!/'True_Odds_Calculator_3-way'!C849-1)</f>
        <v/>
      </c>
      <c r="K851" s="6" t="str">
        <f>IF('Log_working_3-way'!$D851="","",1/'True_Odds_Calculator_3-way'!A849+1/'True_Odds_Calculator_3-way'!B849+1/'True_Odds_Calculator_3-way'!C849-1)</f>
        <v/>
      </c>
    </row>
    <row r="852" spans="4:11" x14ac:dyDescent="0.25">
      <c r="D852" t="str">
        <f>solve_for_c('True_Odds_Calculator_3-way'!A850,'True_Odds_Calculator_3-way'!B850,'True_Odds_Calculator_3-way'!C850,'Log_working_3-way'!B$1,'Log_working_3-way'!B$2)</f>
        <v/>
      </c>
      <c r="F852" s="6" t="str">
        <f>IF('Log_working_3-way'!D852="","",1/'True_Odds_Calculator_3-way'!N850+1/'True_Odds_Calculator_3-way'!O850+1/'True_Odds_Calculator_3-way'!#REF!-1)</f>
        <v/>
      </c>
      <c r="H852" s="6" t="str">
        <f>IF('Log_working_3-way'!$D852="","",'True_Odds_Calculator_3-way'!N850/'True_Odds_Calculator_3-way'!A850-1)</f>
        <v/>
      </c>
      <c r="I852" s="6" t="str">
        <f>IF('Log_working_3-way'!$D852="","",'True_Odds_Calculator_3-way'!O850/'True_Odds_Calculator_3-way'!B850-1)</f>
        <v/>
      </c>
      <c r="J852" s="6" t="str">
        <f>IF('Log_working_3-way'!$D852="","",'True_Odds_Calculator_3-way'!#REF!/'True_Odds_Calculator_3-way'!C850-1)</f>
        <v/>
      </c>
      <c r="K852" s="6" t="str">
        <f>IF('Log_working_3-way'!$D852="","",1/'True_Odds_Calculator_3-way'!A850+1/'True_Odds_Calculator_3-way'!B850+1/'True_Odds_Calculator_3-way'!C850-1)</f>
        <v/>
      </c>
    </row>
    <row r="853" spans="4:11" x14ac:dyDescent="0.25">
      <c r="D853" t="str">
        <f>solve_for_c('True_Odds_Calculator_3-way'!A851,'True_Odds_Calculator_3-way'!B851,'True_Odds_Calculator_3-way'!C851,'Log_working_3-way'!B$1,'Log_working_3-way'!B$2)</f>
        <v/>
      </c>
      <c r="F853" s="6" t="str">
        <f>IF('Log_working_3-way'!D853="","",1/'True_Odds_Calculator_3-way'!N851+1/'True_Odds_Calculator_3-way'!O851+1/'True_Odds_Calculator_3-way'!#REF!-1)</f>
        <v/>
      </c>
      <c r="H853" s="6" t="str">
        <f>IF('Log_working_3-way'!$D853="","",'True_Odds_Calculator_3-way'!N851/'True_Odds_Calculator_3-way'!A851-1)</f>
        <v/>
      </c>
      <c r="I853" s="6" t="str">
        <f>IF('Log_working_3-way'!$D853="","",'True_Odds_Calculator_3-way'!O851/'True_Odds_Calculator_3-way'!B851-1)</f>
        <v/>
      </c>
      <c r="J853" s="6" t="str">
        <f>IF('Log_working_3-way'!$D853="","",'True_Odds_Calculator_3-way'!#REF!/'True_Odds_Calculator_3-way'!C851-1)</f>
        <v/>
      </c>
      <c r="K853" s="6" t="str">
        <f>IF('Log_working_3-way'!$D853="","",1/'True_Odds_Calculator_3-way'!A851+1/'True_Odds_Calculator_3-way'!B851+1/'True_Odds_Calculator_3-way'!C851-1)</f>
        <v/>
      </c>
    </row>
    <row r="854" spans="4:11" x14ac:dyDescent="0.25">
      <c r="D854" t="str">
        <f>solve_for_c('True_Odds_Calculator_3-way'!A852,'True_Odds_Calculator_3-way'!B852,'True_Odds_Calculator_3-way'!C852,'Log_working_3-way'!B$1,'Log_working_3-way'!B$2)</f>
        <v/>
      </c>
      <c r="F854" s="6" t="str">
        <f>IF('Log_working_3-way'!D854="","",1/'True_Odds_Calculator_3-way'!N852+1/'True_Odds_Calculator_3-way'!O852+1/'True_Odds_Calculator_3-way'!#REF!-1)</f>
        <v/>
      </c>
      <c r="H854" s="6" t="str">
        <f>IF('Log_working_3-way'!$D854="","",'True_Odds_Calculator_3-way'!N852/'True_Odds_Calculator_3-way'!A852-1)</f>
        <v/>
      </c>
      <c r="I854" s="6" t="str">
        <f>IF('Log_working_3-way'!$D854="","",'True_Odds_Calculator_3-way'!O852/'True_Odds_Calculator_3-way'!B852-1)</f>
        <v/>
      </c>
      <c r="J854" s="6" t="str">
        <f>IF('Log_working_3-way'!$D854="","",'True_Odds_Calculator_3-way'!#REF!/'True_Odds_Calculator_3-way'!C852-1)</f>
        <v/>
      </c>
      <c r="K854" s="6" t="str">
        <f>IF('Log_working_3-way'!$D854="","",1/'True_Odds_Calculator_3-way'!A852+1/'True_Odds_Calculator_3-way'!B852+1/'True_Odds_Calculator_3-way'!C852-1)</f>
        <v/>
      </c>
    </row>
    <row r="855" spans="4:11" x14ac:dyDescent="0.25">
      <c r="D855" t="str">
        <f>solve_for_c('True_Odds_Calculator_3-way'!A853,'True_Odds_Calculator_3-way'!B853,'True_Odds_Calculator_3-way'!C853,'Log_working_3-way'!B$1,'Log_working_3-way'!B$2)</f>
        <v/>
      </c>
      <c r="F855" s="6" t="str">
        <f>IF('Log_working_3-way'!D855="","",1/'True_Odds_Calculator_3-way'!N853+1/'True_Odds_Calculator_3-way'!O853+1/'True_Odds_Calculator_3-way'!#REF!-1)</f>
        <v/>
      </c>
      <c r="H855" s="6" t="str">
        <f>IF('Log_working_3-way'!$D855="","",'True_Odds_Calculator_3-way'!N853/'True_Odds_Calculator_3-way'!A853-1)</f>
        <v/>
      </c>
      <c r="I855" s="6" t="str">
        <f>IF('Log_working_3-way'!$D855="","",'True_Odds_Calculator_3-way'!O853/'True_Odds_Calculator_3-way'!B853-1)</f>
        <v/>
      </c>
      <c r="J855" s="6" t="str">
        <f>IF('Log_working_3-way'!$D855="","",'True_Odds_Calculator_3-way'!#REF!/'True_Odds_Calculator_3-way'!C853-1)</f>
        <v/>
      </c>
      <c r="K855" s="6" t="str">
        <f>IF('Log_working_3-way'!$D855="","",1/'True_Odds_Calculator_3-way'!A853+1/'True_Odds_Calculator_3-way'!B853+1/'True_Odds_Calculator_3-way'!C853-1)</f>
        <v/>
      </c>
    </row>
    <row r="856" spans="4:11" x14ac:dyDescent="0.25">
      <c r="D856" t="str">
        <f>solve_for_c('True_Odds_Calculator_3-way'!A854,'True_Odds_Calculator_3-way'!B854,'True_Odds_Calculator_3-way'!C854,'Log_working_3-way'!B$1,'Log_working_3-way'!B$2)</f>
        <v/>
      </c>
      <c r="F856" s="6" t="str">
        <f>IF('Log_working_3-way'!D856="","",1/'True_Odds_Calculator_3-way'!N854+1/'True_Odds_Calculator_3-way'!O854+1/'True_Odds_Calculator_3-way'!#REF!-1)</f>
        <v/>
      </c>
      <c r="H856" s="6" t="str">
        <f>IF('Log_working_3-way'!$D856="","",'True_Odds_Calculator_3-way'!N854/'True_Odds_Calculator_3-way'!A854-1)</f>
        <v/>
      </c>
      <c r="I856" s="6" t="str">
        <f>IF('Log_working_3-way'!$D856="","",'True_Odds_Calculator_3-way'!O854/'True_Odds_Calculator_3-way'!B854-1)</f>
        <v/>
      </c>
      <c r="J856" s="6" t="str">
        <f>IF('Log_working_3-way'!$D856="","",'True_Odds_Calculator_3-way'!#REF!/'True_Odds_Calculator_3-way'!C854-1)</f>
        <v/>
      </c>
      <c r="K856" s="6" t="str">
        <f>IF('Log_working_3-way'!$D856="","",1/'True_Odds_Calculator_3-way'!A854+1/'True_Odds_Calculator_3-way'!B854+1/'True_Odds_Calculator_3-way'!C854-1)</f>
        <v/>
      </c>
    </row>
    <row r="857" spans="4:11" x14ac:dyDescent="0.25">
      <c r="D857" t="str">
        <f>solve_for_c('True_Odds_Calculator_3-way'!A855,'True_Odds_Calculator_3-way'!B855,'True_Odds_Calculator_3-way'!C855,'Log_working_3-way'!B$1,'Log_working_3-way'!B$2)</f>
        <v/>
      </c>
      <c r="F857" s="6" t="str">
        <f>IF('Log_working_3-way'!D857="","",1/'True_Odds_Calculator_3-way'!N855+1/'True_Odds_Calculator_3-way'!O855+1/'True_Odds_Calculator_3-way'!#REF!-1)</f>
        <v/>
      </c>
      <c r="H857" s="6" t="str">
        <f>IF('Log_working_3-way'!$D857="","",'True_Odds_Calculator_3-way'!N855/'True_Odds_Calculator_3-way'!A855-1)</f>
        <v/>
      </c>
      <c r="I857" s="6" t="str">
        <f>IF('Log_working_3-way'!$D857="","",'True_Odds_Calculator_3-way'!O855/'True_Odds_Calculator_3-way'!B855-1)</f>
        <v/>
      </c>
      <c r="J857" s="6" t="str">
        <f>IF('Log_working_3-way'!$D857="","",'True_Odds_Calculator_3-way'!#REF!/'True_Odds_Calculator_3-way'!C855-1)</f>
        <v/>
      </c>
      <c r="K857" s="6" t="str">
        <f>IF('Log_working_3-way'!$D857="","",1/'True_Odds_Calculator_3-way'!A855+1/'True_Odds_Calculator_3-way'!B855+1/'True_Odds_Calculator_3-way'!C855-1)</f>
        <v/>
      </c>
    </row>
    <row r="858" spans="4:11" x14ac:dyDescent="0.25">
      <c r="D858" t="str">
        <f>solve_for_c('True_Odds_Calculator_3-way'!A856,'True_Odds_Calculator_3-way'!B856,'True_Odds_Calculator_3-way'!C856,'Log_working_3-way'!B$1,'Log_working_3-way'!B$2)</f>
        <v/>
      </c>
      <c r="F858" s="6" t="str">
        <f>IF('Log_working_3-way'!D858="","",1/'True_Odds_Calculator_3-way'!N856+1/'True_Odds_Calculator_3-way'!O856+1/'True_Odds_Calculator_3-way'!#REF!-1)</f>
        <v/>
      </c>
      <c r="H858" s="6" t="str">
        <f>IF('Log_working_3-way'!$D858="","",'True_Odds_Calculator_3-way'!N856/'True_Odds_Calculator_3-way'!A856-1)</f>
        <v/>
      </c>
      <c r="I858" s="6" t="str">
        <f>IF('Log_working_3-way'!$D858="","",'True_Odds_Calculator_3-way'!O856/'True_Odds_Calculator_3-way'!B856-1)</f>
        <v/>
      </c>
      <c r="J858" s="6" t="str">
        <f>IF('Log_working_3-way'!$D858="","",'True_Odds_Calculator_3-way'!#REF!/'True_Odds_Calculator_3-way'!C856-1)</f>
        <v/>
      </c>
      <c r="K858" s="6" t="str">
        <f>IF('Log_working_3-way'!$D858="","",1/'True_Odds_Calculator_3-way'!A856+1/'True_Odds_Calculator_3-way'!B856+1/'True_Odds_Calculator_3-way'!C856-1)</f>
        <v/>
      </c>
    </row>
    <row r="859" spans="4:11" x14ac:dyDescent="0.25">
      <c r="D859" t="str">
        <f>solve_for_c('True_Odds_Calculator_3-way'!A857,'True_Odds_Calculator_3-way'!B857,'True_Odds_Calculator_3-way'!C857,'Log_working_3-way'!B$1,'Log_working_3-way'!B$2)</f>
        <v/>
      </c>
      <c r="F859" s="6" t="str">
        <f>IF('Log_working_3-way'!D859="","",1/'True_Odds_Calculator_3-way'!N857+1/'True_Odds_Calculator_3-way'!O857+1/'True_Odds_Calculator_3-way'!#REF!-1)</f>
        <v/>
      </c>
      <c r="H859" s="6" t="str">
        <f>IF('Log_working_3-way'!$D859="","",'True_Odds_Calculator_3-way'!N857/'True_Odds_Calculator_3-way'!A857-1)</f>
        <v/>
      </c>
      <c r="I859" s="6" t="str">
        <f>IF('Log_working_3-way'!$D859="","",'True_Odds_Calculator_3-way'!O857/'True_Odds_Calculator_3-way'!B857-1)</f>
        <v/>
      </c>
      <c r="J859" s="6" t="str">
        <f>IF('Log_working_3-way'!$D859="","",'True_Odds_Calculator_3-way'!#REF!/'True_Odds_Calculator_3-way'!C857-1)</f>
        <v/>
      </c>
      <c r="K859" s="6" t="str">
        <f>IF('Log_working_3-way'!$D859="","",1/'True_Odds_Calculator_3-way'!A857+1/'True_Odds_Calculator_3-way'!B857+1/'True_Odds_Calculator_3-way'!C857-1)</f>
        <v/>
      </c>
    </row>
    <row r="860" spans="4:11" x14ac:dyDescent="0.25">
      <c r="D860" t="str">
        <f>solve_for_c('True_Odds_Calculator_3-way'!A858,'True_Odds_Calculator_3-way'!B858,'True_Odds_Calculator_3-way'!C858,'Log_working_3-way'!B$1,'Log_working_3-way'!B$2)</f>
        <v/>
      </c>
      <c r="F860" s="6" t="str">
        <f>IF('Log_working_3-way'!D860="","",1/'True_Odds_Calculator_3-way'!N858+1/'True_Odds_Calculator_3-way'!O858+1/'True_Odds_Calculator_3-way'!#REF!-1)</f>
        <v/>
      </c>
      <c r="H860" s="6" t="str">
        <f>IF('Log_working_3-way'!$D860="","",'True_Odds_Calculator_3-way'!N858/'True_Odds_Calculator_3-way'!A858-1)</f>
        <v/>
      </c>
      <c r="I860" s="6" t="str">
        <f>IF('Log_working_3-way'!$D860="","",'True_Odds_Calculator_3-way'!O858/'True_Odds_Calculator_3-way'!B858-1)</f>
        <v/>
      </c>
      <c r="J860" s="6" t="str">
        <f>IF('Log_working_3-way'!$D860="","",'True_Odds_Calculator_3-way'!#REF!/'True_Odds_Calculator_3-way'!C858-1)</f>
        <v/>
      </c>
      <c r="K860" s="6" t="str">
        <f>IF('Log_working_3-way'!$D860="","",1/'True_Odds_Calculator_3-way'!A858+1/'True_Odds_Calculator_3-way'!B858+1/'True_Odds_Calculator_3-way'!C858-1)</f>
        <v/>
      </c>
    </row>
    <row r="861" spans="4:11" x14ac:dyDescent="0.25">
      <c r="D861" t="str">
        <f>solve_for_c('True_Odds_Calculator_3-way'!A859,'True_Odds_Calculator_3-way'!B859,'True_Odds_Calculator_3-way'!C859,'Log_working_3-way'!B$1,'Log_working_3-way'!B$2)</f>
        <v/>
      </c>
      <c r="F861" s="6" t="str">
        <f>IF('Log_working_3-way'!D861="","",1/'True_Odds_Calculator_3-way'!N859+1/'True_Odds_Calculator_3-way'!O859+1/'True_Odds_Calculator_3-way'!#REF!-1)</f>
        <v/>
      </c>
      <c r="H861" s="6" t="str">
        <f>IF('Log_working_3-way'!$D861="","",'True_Odds_Calculator_3-way'!N859/'True_Odds_Calculator_3-way'!A859-1)</f>
        <v/>
      </c>
      <c r="I861" s="6" t="str">
        <f>IF('Log_working_3-way'!$D861="","",'True_Odds_Calculator_3-way'!O859/'True_Odds_Calculator_3-way'!B859-1)</f>
        <v/>
      </c>
      <c r="J861" s="6" t="str">
        <f>IF('Log_working_3-way'!$D861="","",'True_Odds_Calculator_3-way'!#REF!/'True_Odds_Calculator_3-way'!C859-1)</f>
        <v/>
      </c>
      <c r="K861" s="6" t="str">
        <f>IF('Log_working_3-way'!$D861="","",1/'True_Odds_Calculator_3-way'!A859+1/'True_Odds_Calculator_3-way'!B859+1/'True_Odds_Calculator_3-way'!C859-1)</f>
        <v/>
      </c>
    </row>
    <row r="862" spans="4:11" x14ac:dyDescent="0.25">
      <c r="D862" t="str">
        <f>solve_for_c('True_Odds_Calculator_3-way'!A860,'True_Odds_Calculator_3-way'!B860,'True_Odds_Calculator_3-way'!C860,'Log_working_3-way'!B$1,'Log_working_3-way'!B$2)</f>
        <v/>
      </c>
      <c r="F862" s="6" t="str">
        <f>IF('Log_working_3-way'!D862="","",1/'True_Odds_Calculator_3-way'!N860+1/'True_Odds_Calculator_3-way'!O860+1/'True_Odds_Calculator_3-way'!#REF!-1)</f>
        <v/>
      </c>
      <c r="H862" s="6" t="str">
        <f>IF('Log_working_3-way'!$D862="","",'True_Odds_Calculator_3-way'!N860/'True_Odds_Calculator_3-way'!A860-1)</f>
        <v/>
      </c>
      <c r="I862" s="6" t="str">
        <f>IF('Log_working_3-way'!$D862="","",'True_Odds_Calculator_3-way'!O860/'True_Odds_Calculator_3-way'!B860-1)</f>
        <v/>
      </c>
      <c r="J862" s="6" t="str">
        <f>IF('Log_working_3-way'!$D862="","",'True_Odds_Calculator_3-way'!#REF!/'True_Odds_Calculator_3-way'!C860-1)</f>
        <v/>
      </c>
      <c r="K862" s="6" t="str">
        <f>IF('Log_working_3-way'!$D862="","",1/'True_Odds_Calculator_3-way'!A860+1/'True_Odds_Calculator_3-way'!B860+1/'True_Odds_Calculator_3-way'!C860-1)</f>
        <v/>
      </c>
    </row>
    <row r="863" spans="4:11" x14ac:dyDescent="0.25">
      <c r="D863" t="str">
        <f>solve_for_c('True_Odds_Calculator_3-way'!A861,'True_Odds_Calculator_3-way'!B861,'True_Odds_Calculator_3-way'!C861,'Log_working_3-way'!B$1,'Log_working_3-way'!B$2)</f>
        <v/>
      </c>
      <c r="F863" s="6" t="str">
        <f>IF('Log_working_3-way'!D863="","",1/'True_Odds_Calculator_3-way'!N861+1/'True_Odds_Calculator_3-way'!O861+1/'True_Odds_Calculator_3-way'!#REF!-1)</f>
        <v/>
      </c>
      <c r="H863" s="6" t="str">
        <f>IF('Log_working_3-way'!$D863="","",'True_Odds_Calculator_3-way'!N861/'True_Odds_Calculator_3-way'!A861-1)</f>
        <v/>
      </c>
      <c r="I863" s="6" t="str">
        <f>IF('Log_working_3-way'!$D863="","",'True_Odds_Calculator_3-way'!O861/'True_Odds_Calculator_3-way'!B861-1)</f>
        <v/>
      </c>
      <c r="J863" s="6" t="str">
        <f>IF('Log_working_3-way'!$D863="","",'True_Odds_Calculator_3-way'!#REF!/'True_Odds_Calculator_3-way'!C861-1)</f>
        <v/>
      </c>
      <c r="K863" s="6" t="str">
        <f>IF('Log_working_3-way'!$D863="","",1/'True_Odds_Calculator_3-way'!A861+1/'True_Odds_Calculator_3-way'!B861+1/'True_Odds_Calculator_3-way'!C861-1)</f>
        <v/>
      </c>
    </row>
    <row r="864" spans="4:11" x14ac:dyDescent="0.25">
      <c r="D864" t="str">
        <f>solve_for_c('True_Odds_Calculator_3-way'!A862,'True_Odds_Calculator_3-way'!B862,'True_Odds_Calculator_3-way'!C862,'Log_working_3-way'!B$1,'Log_working_3-way'!B$2)</f>
        <v/>
      </c>
      <c r="F864" s="6" t="str">
        <f>IF('Log_working_3-way'!D864="","",1/'True_Odds_Calculator_3-way'!N862+1/'True_Odds_Calculator_3-way'!O862+1/'True_Odds_Calculator_3-way'!#REF!-1)</f>
        <v/>
      </c>
      <c r="H864" s="6" t="str">
        <f>IF('Log_working_3-way'!$D864="","",'True_Odds_Calculator_3-way'!N862/'True_Odds_Calculator_3-way'!A862-1)</f>
        <v/>
      </c>
      <c r="I864" s="6" t="str">
        <f>IF('Log_working_3-way'!$D864="","",'True_Odds_Calculator_3-way'!O862/'True_Odds_Calculator_3-way'!B862-1)</f>
        <v/>
      </c>
      <c r="J864" s="6" t="str">
        <f>IF('Log_working_3-way'!$D864="","",'True_Odds_Calculator_3-way'!#REF!/'True_Odds_Calculator_3-way'!C862-1)</f>
        <v/>
      </c>
      <c r="K864" s="6" t="str">
        <f>IF('Log_working_3-way'!$D864="","",1/'True_Odds_Calculator_3-way'!A862+1/'True_Odds_Calculator_3-way'!B862+1/'True_Odds_Calculator_3-way'!C862-1)</f>
        <v/>
      </c>
    </row>
    <row r="865" spans="4:11" x14ac:dyDescent="0.25">
      <c r="D865" t="str">
        <f>solve_for_c('True_Odds_Calculator_3-way'!A863,'True_Odds_Calculator_3-way'!B863,'True_Odds_Calculator_3-way'!C863,'Log_working_3-way'!B$1,'Log_working_3-way'!B$2)</f>
        <v/>
      </c>
      <c r="F865" s="6" t="str">
        <f>IF('Log_working_3-way'!D865="","",1/'True_Odds_Calculator_3-way'!N863+1/'True_Odds_Calculator_3-way'!O863+1/'True_Odds_Calculator_3-way'!#REF!-1)</f>
        <v/>
      </c>
      <c r="H865" s="6" t="str">
        <f>IF('Log_working_3-way'!$D865="","",'True_Odds_Calculator_3-way'!N863/'True_Odds_Calculator_3-way'!A863-1)</f>
        <v/>
      </c>
      <c r="I865" s="6" t="str">
        <f>IF('Log_working_3-way'!$D865="","",'True_Odds_Calculator_3-way'!O863/'True_Odds_Calculator_3-way'!B863-1)</f>
        <v/>
      </c>
      <c r="J865" s="6" t="str">
        <f>IF('Log_working_3-way'!$D865="","",'True_Odds_Calculator_3-way'!#REF!/'True_Odds_Calculator_3-way'!C863-1)</f>
        <v/>
      </c>
      <c r="K865" s="6" t="str">
        <f>IF('Log_working_3-way'!$D865="","",1/'True_Odds_Calculator_3-way'!A863+1/'True_Odds_Calculator_3-way'!B863+1/'True_Odds_Calculator_3-way'!C863-1)</f>
        <v/>
      </c>
    </row>
    <row r="866" spans="4:11" x14ac:dyDescent="0.25">
      <c r="D866" t="str">
        <f>solve_for_c('True_Odds_Calculator_3-way'!A864,'True_Odds_Calculator_3-way'!B864,'True_Odds_Calculator_3-way'!C864,'Log_working_3-way'!B$1,'Log_working_3-way'!B$2)</f>
        <v/>
      </c>
      <c r="F866" s="6" t="str">
        <f>IF('Log_working_3-way'!D866="","",1/'True_Odds_Calculator_3-way'!N864+1/'True_Odds_Calculator_3-way'!O864+1/'True_Odds_Calculator_3-way'!#REF!-1)</f>
        <v/>
      </c>
      <c r="H866" s="6" t="str">
        <f>IF('Log_working_3-way'!$D866="","",'True_Odds_Calculator_3-way'!N864/'True_Odds_Calculator_3-way'!A864-1)</f>
        <v/>
      </c>
      <c r="I866" s="6" t="str">
        <f>IF('Log_working_3-way'!$D866="","",'True_Odds_Calculator_3-way'!O864/'True_Odds_Calculator_3-way'!B864-1)</f>
        <v/>
      </c>
      <c r="J866" s="6" t="str">
        <f>IF('Log_working_3-way'!$D866="","",'True_Odds_Calculator_3-way'!#REF!/'True_Odds_Calculator_3-way'!C864-1)</f>
        <v/>
      </c>
      <c r="K866" s="6" t="str">
        <f>IF('Log_working_3-way'!$D866="","",1/'True_Odds_Calculator_3-way'!A864+1/'True_Odds_Calculator_3-way'!B864+1/'True_Odds_Calculator_3-way'!C864-1)</f>
        <v/>
      </c>
    </row>
    <row r="867" spans="4:11" x14ac:dyDescent="0.25">
      <c r="D867" t="str">
        <f>solve_for_c('True_Odds_Calculator_3-way'!A865,'True_Odds_Calculator_3-way'!B865,'True_Odds_Calculator_3-way'!C865,'Log_working_3-way'!B$1,'Log_working_3-way'!B$2)</f>
        <v/>
      </c>
      <c r="F867" s="6" t="str">
        <f>IF('Log_working_3-way'!D867="","",1/'True_Odds_Calculator_3-way'!N865+1/'True_Odds_Calculator_3-way'!O865+1/'True_Odds_Calculator_3-way'!#REF!-1)</f>
        <v/>
      </c>
      <c r="H867" s="6" t="str">
        <f>IF('Log_working_3-way'!$D867="","",'True_Odds_Calculator_3-way'!N865/'True_Odds_Calculator_3-way'!A865-1)</f>
        <v/>
      </c>
      <c r="I867" s="6" t="str">
        <f>IF('Log_working_3-way'!$D867="","",'True_Odds_Calculator_3-way'!O865/'True_Odds_Calculator_3-way'!B865-1)</f>
        <v/>
      </c>
      <c r="J867" s="6" t="str">
        <f>IF('Log_working_3-way'!$D867="","",'True_Odds_Calculator_3-way'!#REF!/'True_Odds_Calculator_3-way'!C865-1)</f>
        <v/>
      </c>
      <c r="K867" s="6" t="str">
        <f>IF('Log_working_3-way'!$D867="","",1/'True_Odds_Calculator_3-way'!A865+1/'True_Odds_Calculator_3-way'!B865+1/'True_Odds_Calculator_3-way'!C865-1)</f>
        <v/>
      </c>
    </row>
    <row r="868" spans="4:11" x14ac:dyDescent="0.25">
      <c r="D868" t="str">
        <f>solve_for_c('True_Odds_Calculator_3-way'!A866,'True_Odds_Calculator_3-way'!B866,'True_Odds_Calculator_3-way'!C866,'Log_working_3-way'!B$1,'Log_working_3-way'!B$2)</f>
        <v/>
      </c>
      <c r="F868" s="6" t="str">
        <f>IF('Log_working_3-way'!D868="","",1/'True_Odds_Calculator_3-way'!N866+1/'True_Odds_Calculator_3-way'!O866+1/'True_Odds_Calculator_3-way'!#REF!-1)</f>
        <v/>
      </c>
      <c r="H868" s="6" t="str">
        <f>IF('Log_working_3-way'!$D868="","",'True_Odds_Calculator_3-way'!N866/'True_Odds_Calculator_3-way'!A866-1)</f>
        <v/>
      </c>
      <c r="I868" s="6" t="str">
        <f>IF('Log_working_3-way'!$D868="","",'True_Odds_Calculator_3-way'!O866/'True_Odds_Calculator_3-way'!B866-1)</f>
        <v/>
      </c>
      <c r="J868" s="6" t="str">
        <f>IF('Log_working_3-way'!$D868="","",'True_Odds_Calculator_3-way'!#REF!/'True_Odds_Calculator_3-way'!C866-1)</f>
        <v/>
      </c>
      <c r="K868" s="6" t="str">
        <f>IF('Log_working_3-way'!$D868="","",1/'True_Odds_Calculator_3-way'!A866+1/'True_Odds_Calculator_3-way'!B866+1/'True_Odds_Calculator_3-way'!C866-1)</f>
        <v/>
      </c>
    </row>
    <row r="869" spans="4:11" x14ac:dyDescent="0.25">
      <c r="D869" t="str">
        <f>solve_for_c('True_Odds_Calculator_3-way'!A867,'True_Odds_Calculator_3-way'!B867,'True_Odds_Calculator_3-way'!C867,'Log_working_3-way'!B$1,'Log_working_3-way'!B$2)</f>
        <v/>
      </c>
      <c r="F869" s="6" t="str">
        <f>IF('Log_working_3-way'!D869="","",1/'True_Odds_Calculator_3-way'!N867+1/'True_Odds_Calculator_3-way'!O867+1/'True_Odds_Calculator_3-way'!#REF!-1)</f>
        <v/>
      </c>
      <c r="H869" s="6" t="str">
        <f>IF('Log_working_3-way'!$D869="","",'True_Odds_Calculator_3-way'!N867/'True_Odds_Calculator_3-way'!A867-1)</f>
        <v/>
      </c>
      <c r="I869" s="6" t="str">
        <f>IF('Log_working_3-way'!$D869="","",'True_Odds_Calculator_3-way'!O867/'True_Odds_Calculator_3-way'!B867-1)</f>
        <v/>
      </c>
      <c r="J869" s="6" t="str">
        <f>IF('Log_working_3-way'!$D869="","",'True_Odds_Calculator_3-way'!#REF!/'True_Odds_Calculator_3-way'!C867-1)</f>
        <v/>
      </c>
      <c r="K869" s="6" t="str">
        <f>IF('Log_working_3-way'!$D869="","",1/'True_Odds_Calculator_3-way'!A867+1/'True_Odds_Calculator_3-way'!B867+1/'True_Odds_Calculator_3-way'!C867-1)</f>
        <v/>
      </c>
    </row>
    <row r="870" spans="4:11" x14ac:dyDescent="0.25">
      <c r="D870" t="str">
        <f>solve_for_c('True_Odds_Calculator_3-way'!A868,'True_Odds_Calculator_3-way'!B868,'True_Odds_Calculator_3-way'!C868,'Log_working_3-way'!B$1,'Log_working_3-way'!B$2)</f>
        <v/>
      </c>
      <c r="F870" s="6" t="str">
        <f>IF('Log_working_3-way'!D870="","",1/'True_Odds_Calculator_3-way'!N868+1/'True_Odds_Calculator_3-way'!O868+1/'True_Odds_Calculator_3-way'!#REF!-1)</f>
        <v/>
      </c>
      <c r="H870" s="6" t="str">
        <f>IF('Log_working_3-way'!$D870="","",'True_Odds_Calculator_3-way'!N868/'True_Odds_Calculator_3-way'!A868-1)</f>
        <v/>
      </c>
      <c r="I870" s="6" t="str">
        <f>IF('Log_working_3-way'!$D870="","",'True_Odds_Calculator_3-way'!O868/'True_Odds_Calculator_3-way'!B868-1)</f>
        <v/>
      </c>
      <c r="J870" s="6" t="str">
        <f>IF('Log_working_3-way'!$D870="","",'True_Odds_Calculator_3-way'!#REF!/'True_Odds_Calculator_3-way'!C868-1)</f>
        <v/>
      </c>
      <c r="K870" s="6" t="str">
        <f>IF('Log_working_3-way'!$D870="","",1/'True_Odds_Calculator_3-way'!A868+1/'True_Odds_Calculator_3-way'!B868+1/'True_Odds_Calculator_3-way'!C868-1)</f>
        <v/>
      </c>
    </row>
    <row r="871" spans="4:11" x14ac:dyDescent="0.25">
      <c r="D871" t="str">
        <f>solve_for_c('True_Odds_Calculator_3-way'!A869,'True_Odds_Calculator_3-way'!B869,'True_Odds_Calculator_3-way'!C869,'Log_working_3-way'!B$1,'Log_working_3-way'!B$2)</f>
        <v/>
      </c>
      <c r="F871" s="6" t="str">
        <f>IF('Log_working_3-way'!D871="","",1/'True_Odds_Calculator_3-way'!N869+1/'True_Odds_Calculator_3-way'!O869+1/'True_Odds_Calculator_3-way'!#REF!-1)</f>
        <v/>
      </c>
      <c r="H871" s="6" t="str">
        <f>IF('Log_working_3-way'!$D871="","",'True_Odds_Calculator_3-way'!N869/'True_Odds_Calculator_3-way'!A869-1)</f>
        <v/>
      </c>
      <c r="I871" s="6" t="str">
        <f>IF('Log_working_3-way'!$D871="","",'True_Odds_Calculator_3-way'!O869/'True_Odds_Calculator_3-way'!B869-1)</f>
        <v/>
      </c>
      <c r="J871" s="6" t="str">
        <f>IF('Log_working_3-way'!$D871="","",'True_Odds_Calculator_3-way'!#REF!/'True_Odds_Calculator_3-way'!C869-1)</f>
        <v/>
      </c>
      <c r="K871" s="6" t="str">
        <f>IF('Log_working_3-way'!$D871="","",1/'True_Odds_Calculator_3-way'!A869+1/'True_Odds_Calculator_3-way'!B869+1/'True_Odds_Calculator_3-way'!C869-1)</f>
        <v/>
      </c>
    </row>
    <row r="872" spans="4:11" x14ac:dyDescent="0.25">
      <c r="D872" t="str">
        <f>solve_for_c('True_Odds_Calculator_3-way'!A870,'True_Odds_Calculator_3-way'!B870,'True_Odds_Calculator_3-way'!C870,'Log_working_3-way'!B$1,'Log_working_3-way'!B$2)</f>
        <v/>
      </c>
      <c r="F872" s="6" t="str">
        <f>IF('Log_working_3-way'!D872="","",1/'True_Odds_Calculator_3-way'!N870+1/'True_Odds_Calculator_3-way'!O870+1/'True_Odds_Calculator_3-way'!#REF!-1)</f>
        <v/>
      </c>
      <c r="H872" s="6" t="str">
        <f>IF('Log_working_3-way'!$D872="","",'True_Odds_Calculator_3-way'!N870/'True_Odds_Calculator_3-way'!A870-1)</f>
        <v/>
      </c>
      <c r="I872" s="6" t="str">
        <f>IF('Log_working_3-way'!$D872="","",'True_Odds_Calculator_3-way'!O870/'True_Odds_Calculator_3-way'!B870-1)</f>
        <v/>
      </c>
      <c r="J872" s="6" t="str">
        <f>IF('Log_working_3-way'!$D872="","",'True_Odds_Calculator_3-way'!#REF!/'True_Odds_Calculator_3-way'!C870-1)</f>
        <v/>
      </c>
      <c r="K872" s="6" t="str">
        <f>IF('Log_working_3-way'!$D872="","",1/'True_Odds_Calculator_3-way'!A870+1/'True_Odds_Calculator_3-way'!B870+1/'True_Odds_Calculator_3-way'!C870-1)</f>
        <v/>
      </c>
    </row>
    <row r="873" spans="4:11" x14ac:dyDescent="0.25">
      <c r="D873" t="str">
        <f>solve_for_c('True_Odds_Calculator_3-way'!A871,'True_Odds_Calculator_3-way'!B871,'True_Odds_Calculator_3-way'!C871,'Log_working_3-way'!B$1,'Log_working_3-way'!B$2)</f>
        <v/>
      </c>
      <c r="F873" s="6" t="str">
        <f>IF('Log_working_3-way'!D873="","",1/'True_Odds_Calculator_3-way'!N871+1/'True_Odds_Calculator_3-way'!O871+1/'True_Odds_Calculator_3-way'!#REF!-1)</f>
        <v/>
      </c>
      <c r="H873" s="6" t="str">
        <f>IF('Log_working_3-way'!$D873="","",'True_Odds_Calculator_3-way'!N871/'True_Odds_Calculator_3-way'!A871-1)</f>
        <v/>
      </c>
      <c r="I873" s="6" t="str">
        <f>IF('Log_working_3-way'!$D873="","",'True_Odds_Calculator_3-way'!O871/'True_Odds_Calculator_3-way'!B871-1)</f>
        <v/>
      </c>
      <c r="J873" s="6" t="str">
        <f>IF('Log_working_3-way'!$D873="","",'True_Odds_Calculator_3-way'!#REF!/'True_Odds_Calculator_3-way'!C871-1)</f>
        <v/>
      </c>
      <c r="K873" s="6" t="str">
        <f>IF('Log_working_3-way'!$D873="","",1/'True_Odds_Calculator_3-way'!A871+1/'True_Odds_Calculator_3-way'!B871+1/'True_Odds_Calculator_3-way'!C871-1)</f>
        <v/>
      </c>
    </row>
    <row r="874" spans="4:11" x14ac:dyDescent="0.25">
      <c r="D874" t="str">
        <f>solve_for_c('True_Odds_Calculator_3-way'!A872,'True_Odds_Calculator_3-way'!B872,'True_Odds_Calculator_3-way'!C872,'Log_working_3-way'!B$1,'Log_working_3-way'!B$2)</f>
        <v/>
      </c>
      <c r="F874" s="6" t="str">
        <f>IF('Log_working_3-way'!D874="","",1/'True_Odds_Calculator_3-way'!N872+1/'True_Odds_Calculator_3-way'!O872+1/'True_Odds_Calculator_3-way'!#REF!-1)</f>
        <v/>
      </c>
      <c r="H874" s="6" t="str">
        <f>IF('Log_working_3-way'!$D874="","",'True_Odds_Calculator_3-way'!N872/'True_Odds_Calculator_3-way'!A872-1)</f>
        <v/>
      </c>
      <c r="I874" s="6" t="str">
        <f>IF('Log_working_3-way'!$D874="","",'True_Odds_Calculator_3-way'!O872/'True_Odds_Calculator_3-way'!B872-1)</f>
        <v/>
      </c>
      <c r="J874" s="6" t="str">
        <f>IF('Log_working_3-way'!$D874="","",'True_Odds_Calculator_3-way'!#REF!/'True_Odds_Calculator_3-way'!C872-1)</f>
        <v/>
      </c>
      <c r="K874" s="6" t="str">
        <f>IF('Log_working_3-way'!$D874="","",1/'True_Odds_Calculator_3-way'!A872+1/'True_Odds_Calculator_3-way'!B872+1/'True_Odds_Calculator_3-way'!C872-1)</f>
        <v/>
      </c>
    </row>
    <row r="875" spans="4:11" x14ac:dyDescent="0.25">
      <c r="D875" t="str">
        <f>solve_for_c('True_Odds_Calculator_3-way'!A873,'True_Odds_Calculator_3-way'!B873,'True_Odds_Calculator_3-way'!C873,'Log_working_3-way'!B$1,'Log_working_3-way'!B$2)</f>
        <v/>
      </c>
      <c r="F875" s="6" t="str">
        <f>IF('Log_working_3-way'!D875="","",1/'True_Odds_Calculator_3-way'!N873+1/'True_Odds_Calculator_3-way'!O873+1/'True_Odds_Calculator_3-way'!#REF!-1)</f>
        <v/>
      </c>
      <c r="H875" s="6" t="str">
        <f>IF('Log_working_3-way'!$D875="","",'True_Odds_Calculator_3-way'!N873/'True_Odds_Calculator_3-way'!A873-1)</f>
        <v/>
      </c>
      <c r="I875" s="6" t="str">
        <f>IF('Log_working_3-way'!$D875="","",'True_Odds_Calculator_3-way'!O873/'True_Odds_Calculator_3-way'!B873-1)</f>
        <v/>
      </c>
      <c r="J875" s="6" t="str">
        <f>IF('Log_working_3-way'!$D875="","",'True_Odds_Calculator_3-way'!#REF!/'True_Odds_Calculator_3-way'!C873-1)</f>
        <v/>
      </c>
      <c r="K875" s="6" t="str">
        <f>IF('Log_working_3-way'!$D875="","",1/'True_Odds_Calculator_3-way'!A873+1/'True_Odds_Calculator_3-way'!B873+1/'True_Odds_Calculator_3-way'!C873-1)</f>
        <v/>
      </c>
    </row>
    <row r="876" spans="4:11" x14ac:dyDescent="0.25">
      <c r="D876" t="str">
        <f>solve_for_c('True_Odds_Calculator_3-way'!A874,'True_Odds_Calculator_3-way'!B874,'True_Odds_Calculator_3-way'!C874,'Log_working_3-way'!B$1,'Log_working_3-way'!B$2)</f>
        <v/>
      </c>
      <c r="F876" s="6" t="str">
        <f>IF('Log_working_3-way'!D876="","",1/'True_Odds_Calculator_3-way'!N874+1/'True_Odds_Calculator_3-way'!O874+1/'True_Odds_Calculator_3-way'!#REF!-1)</f>
        <v/>
      </c>
      <c r="H876" s="6" t="str">
        <f>IF('Log_working_3-way'!$D876="","",'True_Odds_Calculator_3-way'!N874/'True_Odds_Calculator_3-way'!A874-1)</f>
        <v/>
      </c>
      <c r="I876" s="6" t="str">
        <f>IF('Log_working_3-way'!$D876="","",'True_Odds_Calculator_3-way'!O874/'True_Odds_Calculator_3-way'!B874-1)</f>
        <v/>
      </c>
      <c r="J876" s="6" t="str">
        <f>IF('Log_working_3-way'!$D876="","",'True_Odds_Calculator_3-way'!#REF!/'True_Odds_Calculator_3-way'!C874-1)</f>
        <v/>
      </c>
      <c r="K876" s="6" t="str">
        <f>IF('Log_working_3-way'!$D876="","",1/'True_Odds_Calculator_3-way'!A874+1/'True_Odds_Calculator_3-way'!B874+1/'True_Odds_Calculator_3-way'!C874-1)</f>
        <v/>
      </c>
    </row>
    <row r="877" spans="4:11" x14ac:dyDescent="0.25">
      <c r="D877" t="str">
        <f>solve_for_c('True_Odds_Calculator_3-way'!A875,'True_Odds_Calculator_3-way'!B875,'True_Odds_Calculator_3-way'!C875,'Log_working_3-way'!B$1,'Log_working_3-way'!B$2)</f>
        <v/>
      </c>
      <c r="F877" s="6" t="str">
        <f>IF('Log_working_3-way'!D877="","",1/'True_Odds_Calculator_3-way'!N875+1/'True_Odds_Calculator_3-way'!O875+1/'True_Odds_Calculator_3-way'!#REF!-1)</f>
        <v/>
      </c>
      <c r="H877" s="6" t="str">
        <f>IF('Log_working_3-way'!$D877="","",'True_Odds_Calculator_3-way'!N875/'True_Odds_Calculator_3-way'!A875-1)</f>
        <v/>
      </c>
      <c r="I877" s="6" t="str">
        <f>IF('Log_working_3-way'!$D877="","",'True_Odds_Calculator_3-way'!O875/'True_Odds_Calculator_3-way'!B875-1)</f>
        <v/>
      </c>
      <c r="J877" s="6" t="str">
        <f>IF('Log_working_3-way'!$D877="","",'True_Odds_Calculator_3-way'!#REF!/'True_Odds_Calculator_3-way'!C875-1)</f>
        <v/>
      </c>
      <c r="K877" s="6" t="str">
        <f>IF('Log_working_3-way'!$D877="","",1/'True_Odds_Calculator_3-way'!A875+1/'True_Odds_Calculator_3-way'!B875+1/'True_Odds_Calculator_3-way'!C875-1)</f>
        <v/>
      </c>
    </row>
    <row r="878" spans="4:11" x14ac:dyDescent="0.25">
      <c r="D878" t="str">
        <f>solve_for_c('True_Odds_Calculator_3-way'!A876,'True_Odds_Calculator_3-way'!B876,'True_Odds_Calculator_3-way'!C876,'Log_working_3-way'!B$1,'Log_working_3-way'!B$2)</f>
        <v/>
      </c>
      <c r="F878" s="6" t="str">
        <f>IF('Log_working_3-way'!D878="","",1/'True_Odds_Calculator_3-way'!N876+1/'True_Odds_Calculator_3-way'!O876+1/'True_Odds_Calculator_3-way'!#REF!-1)</f>
        <v/>
      </c>
      <c r="H878" s="6" t="str">
        <f>IF('Log_working_3-way'!$D878="","",'True_Odds_Calculator_3-way'!N876/'True_Odds_Calculator_3-way'!A876-1)</f>
        <v/>
      </c>
      <c r="I878" s="6" t="str">
        <f>IF('Log_working_3-way'!$D878="","",'True_Odds_Calculator_3-way'!O876/'True_Odds_Calculator_3-way'!B876-1)</f>
        <v/>
      </c>
      <c r="J878" s="6" t="str">
        <f>IF('Log_working_3-way'!$D878="","",'True_Odds_Calculator_3-way'!#REF!/'True_Odds_Calculator_3-way'!C876-1)</f>
        <v/>
      </c>
      <c r="K878" s="6" t="str">
        <f>IF('Log_working_3-way'!$D878="","",1/'True_Odds_Calculator_3-way'!A876+1/'True_Odds_Calculator_3-way'!B876+1/'True_Odds_Calculator_3-way'!C876-1)</f>
        <v/>
      </c>
    </row>
    <row r="879" spans="4:11" x14ac:dyDescent="0.25">
      <c r="D879" t="str">
        <f>solve_for_c('True_Odds_Calculator_3-way'!A877,'True_Odds_Calculator_3-way'!B877,'True_Odds_Calculator_3-way'!C877,'Log_working_3-way'!B$1,'Log_working_3-way'!B$2)</f>
        <v/>
      </c>
      <c r="F879" s="6" t="str">
        <f>IF('Log_working_3-way'!D879="","",1/'True_Odds_Calculator_3-way'!N877+1/'True_Odds_Calculator_3-way'!O877+1/'True_Odds_Calculator_3-way'!#REF!-1)</f>
        <v/>
      </c>
      <c r="H879" s="6" t="str">
        <f>IF('Log_working_3-way'!$D879="","",'True_Odds_Calculator_3-way'!N877/'True_Odds_Calculator_3-way'!A877-1)</f>
        <v/>
      </c>
      <c r="I879" s="6" t="str">
        <f>IF('Log_working_3-way'!$D879="","",'True_Odds_Calculator_3-way'!O877/'True_Odds_Calculator_3-way'!B877-1)</f>
        <v/>
      </c>
      <c r="J879" s="6" t="str">
        <f>IF('Log_working_3-way'!$D879="","",'True_Odds_Calculator_3-way'!#REF!/'True_Odds_Calculator_3-way'!C877-1)</f>
        <v/>
      </c>
      <c r="K879" s="6" t="str">
        <f>IF('Log_working_3-way'!$D879="","",1/'True_Odds_Calculator_3-way'!A877+1/'True_Odds_Calculator_3-way'!B877+1/'True_Odds_Calculator_3-way'!C877-1)</f>
        <v/>
      </c>
    </row>
    <row r="880" spans="4:11" x14ac:dyDescent="0.25">
      <c r="D880" t="str">
        <f>solve_for_c('True_Odds_Calculator_3-way'!A878,'True_Odds_Calculator_3-way'!B878,'True_Odds_Calculator_3-way'!C878,'Log_working_3-way'!B$1,'Log_working_3-way'!B$2)</f>
        <v/>
      </c>
      <c r="F880" s="6" t="str">
        <f>IF('Log_working_3-way'!D880="","",1/'True_Odds_Calculator_3-way'!N878+1/'True_Odds_Calculator_3-way'!O878+1/'True_Odds_Calculator_3-way'!#REF!-1)</f>
        <v/>
      </c>
      <c r="H880" s="6" t="str">
        <f>IF('Log_working_3-way'!$D880="","",'True_Odds_Calculator_3-way'!N878/'True_Odds_Calculator_3-way'!A878-1)</f>
        <v/>
      </c>
      <c r="I880" s="6" t="str">
        <f>IF('Log_working_3-way'!$D880="","",'True_Odds_Calculator_3-way'!O878/'True_Odds_Calculator_3-way'!B878-1)</f>
        <v/>
      </c>
      <c r="J880" s="6" t="str">
        <f>IF('Log_working_3-way'!$D880="","",'True_Odds_Calculator_3-way'!#REF!/'True_Odds_Calculator_3-way'!C878-1)</f>
        <v/>
      </c>
      <c r="K880" s="6" t="str">
        <f>IF('Log_working_3-way'!$D880="","",1/'True_Odds_Calculator_3-way'!A878+1/'True_Odds_Calculator_3-way'!B878+1/'True_Odds_Calculator_3-way'!C878-1)</f>
        <v/>
      </c>
    </row>
    <row r="881" spans="4:11" x14ac:dyDescent="0.25">
      <c r="D881" t="str">
        <f>solve_for_c('True_Odds_Calculator_3-way'!A879,'True_Odds_Calculator_3-way'!B879,'True_Odds_Calculator_3-way'!C879,'Log_working_3-way'!B$1,'Log_working_3-way'!B$2)</f>
        <v/>
      </c>
      <c r="F881" s="6" t="str">
        <f>IF('Log_working_3-way'!D881="","",1/'True_Odds_Calculator_3-way'!N879+1/'True_Odds_Calculator_3-way'!O879+1/'True_Odds_Calculator_3-way'!#REF!-1)</f>
        <v/>
      </c>
      <c r="H881" s="6" t="str">
        <f>IF('Log_working_3-way'!$D881="","",'True_Odds_Calculator_3-way'!N879/'True_Odds_Calculator_3-way'!A879-1)</f>
        <v/>
      </c>
      <c r="I881" s="6" t="str">
        <f>IF('Log_working_3-way'!$D881="","",'True_Odds_Calculator_3-way'!O879/'True_Odds_Calculator_3-way'!B879-1)</f>
        <v/>
      </c>
      <c r="J881" s="6" t="str">
        <f>IF('Log_working_3-way'!$D881="","",'True_Odds_Calculator_3-way'!#REF!/'True_Odds_Calculator_3-way'!C879-1)</f>
        <v/>
      </c>
      <c r="K881" s="6" t="str">
        <f>IF('Log_working_3-way'!$D881="","",1/'True_Odds_Calculator_3-way'!A879+1/'True_Odds_Calculator_3-way'!B879+1/'True_Odds_Calculator_3-way'!C879-1)</f>
        <v/>
      </c>
    </row>
    <row r="882" spans="4:11" x14ac:dyDescent="0.25">
      <c r="D882" t="str">
        <f>solve_for_c('True_Odds_Calculator_3-way'!A880,'True_Odds_Calculator_3-way'!B880,'True_Odds_Calculator_3-way'!C880,'Log_working_3-way'!B$1,'Log_working_3-way'!B$2)</f>
        <v/>
      </c>
      <c r="F882" s="6" t="str">
        <f>IF('Log_working_3-way'!D882="","",1/'True_Odds_Calculator_3-way'!N880+1/'True_Odds_Calculator_3-way'!O880+1/'True_Odds_Calculator_3-way'!#REF!-1)</f>
        <v/>
      </c>
      <c r="H882" s="6" t="str">
        <f>IF('Log_working_3-way'!$D882="","",'True_Odds_Calculator_3-way'!N880/'True_Odds_Calculator_3-way'!A880-1)</f>
        <v/>
      </c>
      <c r="I882" s="6" t="str">
        <f>IF('Log_working_3-way'!$D882="","",'True_Odds_Calculator_3-way'!O880/'True_Odds_Calculator_3-way'!B880-1)</f>
        <v/>
      </c>
      <c r="J882" s="6" t="str">
        <f>IF('Log_working_3-way'!$D882="","",'True_Odds_Calculator_3-way'!#REF!/'True_Odds_Calculator_3-way'!C880-1)</f>
        <v/>
      </c>
      <c r="K882" s="6" t="str">
        <f>IF('Log_working_3-way'!$D882="","",1/'True_Odds_Calculator_3-way'!A880+1/'True_Odds_Calculator_3-way'!B880+1/'True_Odds_Calculator_3-way'!C880-1)</f>
        <v/>
      </c>
    </row>
    <row r="883" spans="4:11" x14ac:dyDescent="0.25">
      <c r="D883" t="str">
        <f>solve_for_c('True_Odds_Calculator_3-way'!A881,'True_Odds_Calculator_3-way'!B881,'True_Odds_Calculator_3-way'!C881,'Log_working_3-way'!B$1,'Log_working_3-way'!B$2)</f>
        <v/>
      </c>
      <c r="F883" s="6" t="str">
        <f>IF('Log_working_3-way'!D883="","",1/'True_Odds_Calculator_3-way'!N881+1/'True_Odds_Calculator_3-way'!O881+1/'True_Odds_Calculator_3-way'!#REF!-1)</f>
        <v/>
      </c>
      <c r="H883" s="6" t="str">
        <f>IF('Log_working_3-way'!$D883="","",'True_Odds_Calculator_3-way'!N881/'True_Odds_Calculator_3-way'!A881-1)</f>
        <v/>
      </c>
      <c r="I883" s="6" t="str">
        <f>IF('Log_working_3-way'!$D883="","",'True_Odds_Calculator_3-way'!O881/'True_Odds_Calculator_3-way'!B881-1)</f>
        <v/>
      </c>
      <c r="J883" s="6" t="str">
        <f>IF('Log_working_3-way'!$D883="","",'True_Odds_Calculator_3-way'!#REF!/'True_Odds_Calculator_3-way'!C881-1)</f>
        <v/>
      </c>
      <c r="K883" s="6" t="str">
        <f>IF('Log_working_3-way'!$D883="","",1/'True_Odds_Calculator_3-way'!A881+1/'True_Odds_Calculator_3-way'!B881+1/'True_Odds_Calculator_3-way'!C881-1)</f>
        <v/>
      </c>
    </row>
    <row r="884" spans="4:11" x14ac:dyDescent="0.25">
      <c r="D884" t="str">
        <f>solve_for_c('True_Odds_Calculator_3-way'!A882,'True_Odds_Calculator_3-way'!B882,'True_Odds_Calculator_3-way'!C882,'Log_working_3-way'!B$1,'Log_working_3-way'!B$2)</f>
        <v/>
      </c>
      <c r="F884" s="6" t="str">
        <f>IF('Log_working_3-way'!D884="","",1/'True_Odds_Calculator_3-way'!N882+1/'True_Odds_Calculator_3-way'!O882+1/'True_Odds_Calculator_3-way'!#REF!-1)</f>
        <v/>
      </c>
      <c r="H884" s="6" t="str">
        <f>IF('Log_working_3-way'!$D884="","",'True_Odds_Calculator_3-way'!N882/'True_Odds_Calculator_3-way'!A882-1)</f>
        <v/>
      </c>
      <c r="I884" s="6" t="str">
        <f>IF('Log_working_3-way'!$D884="","",'True_Odds_Calculator_3-way'!O882/'True_Odds_Calculator_3-way'!B882-1)</f>
        <v/>
      </c>
      <c r="J884" s="6" t="str">
        <f>IF('Log_working_3-way'!$D884="","",'True_Odds_Calculator_3-way'!#REF!/'True_Odds_Calculator_3-way'!C882-1)</f>
        <v/>
      </c>
      <c r="K884" s="6" t="str">
        <f>IF('Log_working_3-way'!$D884="","",1/'True_Odds_Calculator_3-way'!A882+1/'True_Odds_Calculator_3-way'!B882+1/'True_Odds_Calculator_3-way'!C882-1)</f>
        <v/>
      </c>
    </row>
    <row r="885" spans="4:11" x14ac:dyDescent="0.25">
      <c r="D885" t="str">
        <f>solve_for_c('True_Odds_Calculator_3-way'!A883,'True_Odds_Calculator_3-way'!B883,'True_Odds_Calculator_3-way'!C883,'Log_working_3-way'!B$1,'Log_working_3-way'!B$2)</f>
        <v/>
      </c>
      <c r="F885" s="6" t="str">
        <f>IF('Log_working_3-way'!D885="","",1/'True_Odds_Calculator_3-way'!N883+1/'True_Odds_Calculator_3-way'!O883+1/'True_Odds_Calculator_3-way'!#REF!-1)</f>
        <v/>
      </c>
      <c r="H885" s="6" t="str">
        <f>IF('Log_working_3-way'!$D885="","",'True_Odds_Calculator_3-way'!N883/'True_Odds_Calculator_3-way'!A883-1)</f>
        <v/>
      </c>
      <c r="I885" s="6" t="str">
        <f>IF('Log_working_3-way'!$D885="","",'True_Odds_Calculator_3-way'!O883/'True_Odds_Calculator_3-way'!B883-1)</f>
        <v/>
      </c>
      <c r="J885" s="6" t="str">
        <f>IF('Log_working_3-way'!$D885="","",'True_Odds_Calculator_3-way'!#REF!/'True_Odds_Calculator_3-way'!C883-1)</f>
        <v/>
      </c>
      <c r="K885" s="6" t="str">
        <f>IF('Log_working_3-way'!$D885="","",1/'True_Odds_Calculator_3-way'!A883+1/'True_Odds_Calculator_3-way'!B883+1/'True_Odds_Calculator_3-way'!C883-1)</f>
        <v/>
      </c>
    </row>
    <row r="886" spans="4:11" x14ac:dyDescent="0.25">
      <c r="D886" t="str">
        <f>solve_for_c('True_Odds_Calculator_3-way'!A884,'True_Odds_Calculator_3-way'!B884,'True_Odds_Calculator_3-way'!C884,'Log_working_3-way'!B$1,'Log_working_3-way'!B$2)</f>
        <v/>
      </c>
      <c r="F886" s="6" t="str">
        <f>IF('Log_working_3-way'!D886="","",1/'True_Odds_Calculator_3-way'!N884+1/'True_Odds_Calculator_3-way'!O884+1/'True_Odds_Calculator_3-way'!#REF!-1)</f>
        <v/>
      </c>
      <c r="H886" s="6" t="str">
        <f>IF('Log_working_3-way'!$D886="","",'True_Odds_Calculator_3-way'!N884/'True_Odds_Calculator_3-way'!A884-1)</f>
        <v/>
      </c>
      <c r="I886" s="6" t="str">
        <f>IF('Log_working_3-way'!$D886="","",'True_Odds_Calculator_3-way'!O884/'True_Odds_Calculator_3-way'!B884-1)</f>
        <v/>
      </c>
      <c r="J886" s="6" t="str">
        <f>IF('Log_working_3-way'!$D886="","",'True_Odds_Calculator_3-way'!#REF!/'True_Odds_Calculator_3-way'!C884-1)</f>
        <v/>
      </c>
      <c r="K886" s="6" t="str">
        <f>IF('Log_working_3-way'!$D886="","",1/'True_Odds_Calculator_3-way'!A884+1/'True_Odds_Calculator_3-way'!B884+1/'True_Odds_Calculator_3-way'!C884-1)</f>
        <v/>
      </c>
    </row>
    <row r="887" spans="4:11" x14ac:dyDescent="0.25">
      <c r="D887" t="str">
        <f>solve_for_c('True_Odds_Calculator_3-way'!A885,'True_Odds_Calculator_3-way'!B885,'True_Odds_Calculator_3-way'!C885,'Log_working_3-way'!B$1,'Log_working_3-way'!B$2)</f>
        <v/>
      </c>
      <c r="F887" s="6" t="str">
        <f>IF('Log_working_3-way'!D887="","",1/'True_Odds_Calculator_3-way'!N885+1/'True_Odds_Calculator_3-way'!O885+1/'True_Odds_Calculator_3-way'!#REF!-1)</f>
        <v/>
      </c>
      <c r="H887" s="6" t="str">
        <f>IF('Log_working_3-way'!$D887="","",'True_Odds_Calculator_3-way'!N885/'True_Odds_Calculator_3-way'!A885-1)</f>
        <v/>
      </c>
      <c r="I887" s="6" t="str">
        <f>IF('Log_working_3-way'!$D887="","",'True_Odds_Calculator_3-way'!O885/'True_Odds_Calculator_3-way'!B885-1)</f>
        <v/>
      </c>
      <c r="J887" s="6" t="str">
        <f>IF('Log_working_3-way'!$D887="","",'True_Odds_Calculator_3-way'!#REF!/'True_Odds_Calculator_3-way'!C885-1)</f>
        <v/>
      </c>
      <c r="K887" s="6" t="str">
        <f>IF('Log_working_3-way'!$D887="","",1/'True_Odds_Calculator_3-way'!A885+1/'True_Odds_Calculator_3-way'!B885+1/'True_Odds_Calculator_3-way'!C885-1)</f>
        <v/>
      </c>
    </row>
    <row r="888" spans="4:11" x14ac:dyDescent="0.25">
      <c r="D888" t="str">
        <f>solve_for_c('True_Odds_Calculator_3-way'!A886,'True_Odds_Calculator_3-way'!B886,'True_Odds_Calculator_3-way'!C886,'Log_working_3-way'!B$1,'Log_working_3-way'!B$2)</f>
        <v/>
      </c>
      <c r="F888" s="6" t="str">
        <f>IF('Log_working_3-way'!D888="","",1/'True_Odds_Calculator_3-way'!N886+1/'True_Odds_Calculator_3-way'!O886+1/'True_Odds_Calculator_3-way'!#REF!-1)</f>
        <v/>
      </c>
      <c r="H888" s="6" t="str">
        <f>IF('Log_working_3-way'!$D888="","",'True_Odds_Calculator_3-way'!N886/'True_Odds_Calculator_3-way'!A886-1)</f>
        <v/>
      </c>
      <c r="I888" s="6" t="str">
        <f>IF('Log_working_3-way'!$D888="","",'True_Odds_Calculator_3-way'!O886/'True_Odds_Calculator_3-way'!B886-1)</f>
        <v/>
      </c>
      <c r="J888" s="6" t="str">
        <f>IF('Log_working_3-way'!$D888="","",'True_Odds_Calculator_3-way'!#REF!/'True_Odds_Calculator_3-way'!C886-1)</f>
        <v/>
      </c>
      <c r="K888" s="6" t="str">
        <f>IF('Log_working_3-way'!$D888="","",1/'True_Odds_Calculator_3-way'!A886+1/'True_Odds_Calculator_3-way'!B886+1/'True_Odds_Calculator_3-way'!C886-1)</f>
        <v/>
      </c>
    </row>
    <row r="889" spans="4:11" x14ac:dyDescent="0.25">
      <c r="D889" t="str">
        <f>solve_for_c('True_Odds_Calculator_3-way'!A887,'True_Odds_Calculator_3-way'!B887,'True_Odds_Calculator_3-way'!C887,'Log_working_3-way'!B$1,'Log_working_3-way'!B$2)</f>
        <v/>
      </c>
      <c r="F889" s="6" t="str">
        <f>IF('Log_working_3-way'!D889="","",1/'True_Odds_Calculator_3-way'!N887+1/'True_Odds_Calculator_3-way'!O887+1/'True_Odds_Calculator_3-way'!#REF!-1)</f>
        <v/>
      </c>
      <c r="H889" s="6" t="str">
        <f>IF('Log_working_3-way'!$D889="","",'True_Odds_Calculator_3-way'!N887/'True_Odds_Calculator_3-way'!A887-1)</f>
        <v/>
      </c>
      <c r="I889" s="6" t="str">
        <f>IF('Log_working_3-way'!$D889="","",'True_Odds_Calculator_3-way'!O887/'True_Odds_Calculator_3-way'!B887-1)</f>
        <v/>
      </c>
      <c r="J889" s="6" t="str">
        <f>IF('Log_working_3-way'!$D889="","",'True_Odds_Calculator_3-way'!#REF!/'True_Odds_Calculator_3-way'!C887-1)</f>
        <v/>
      </c>
      <c r="K889" s="6" t="str">
        <f>IF('Log_working_3-way'!$D889="","",1/'True_Odds_Calculator_3-way'!A887+1/'True_Odds_Calculator_3-way'!B887+1/'True_Odds_Calculator_3-way'!C887-1)</f>
        <v/>
      </c>
    </row>
    <row r="890" spans="4:11" x14ac:dyDescent="0.25">
      <c r="D890" t="str">
        <f>solve_for_c('True_Odds_Calculator_3-way'!A888,'True_Odds_Calculator_3-way'!B888,'True_Odds_Calculator_3-way'!C888,'Log_working_3-way'!B$1,'Log_working_3-way'!B$2)</f>
        <v/>
      </c>
      <c r="F890" s="6" t="str">
        <f>IF('Log_working_3-way'!D890="","",1/'True_Odds_Calculator_3-way'!N888+1/'True_Odds_Calculator_3-way'!O888+1/'True_Odds_Calculator_3-way'!#REF!-1)</f>
        <v/>
      </c>
      <c r="H890" s="6" t="str">
        <f>IF('Log_working_3-way'!$D890="","",'True_Odds_Calculator_3-way'!N888/'True_Odds_Calculator_3-way'!A888-1)</f>
        <v/>
      </c>
      <c r="I890" s="6" t="str">
        <f>IF('Log_working_3-way'!$D890="","",'True_Odds_Calculator_3-way'!O888/'True_Odds_Calculator_3-way'!B888-1)</f>
        <v/>
      </c>
      <c r="J890" s="6" t="str">
        <f>IF('Log_working_3-way'!$D890="","",'True_Odds_Calculator_3-way'!#REF!/'True_Odds_Calculator_3-way'!C888-1)</f>
        <v/>
      </c>
      <c r="K890" s="6" t="str">
        <f>IF('Log_working_3-way'!$D890="","",1/'True_Odds_Calculator_3-way'!A888+1/'True_Odds_Calculator_3-way'!B888+1/'True_Odds_Calculator_3-way'!C888-1)</f>
        <v/>
      </c>
    </row>
    <row r="891" spans="4:11" x14ac:dyDescent="0.25">
      <c r="D891" t="str">
        <f>solve_for_c('True_Odds_Calculator_3-way'!A889,'True_Odds_Calculator_3-way'!B889,'True_Odds_Calculator_3-way'!C889,'Log_working_3-way'!B$1,'Log_working_3-way'!B$2)</f>
        <v/>
      </c>
      <c r="F891" s="6" t="str">
        <f>IF('Log_working_3-way'!D891="","",1/'True_Odds_Calculator_3-way'!N889+1/'True_Odds_Calculator_3-way'!O889+1/'True_Odds_Calculator_3-way'!#REF!-1)</f>
        <v/>
      </c>
      <c r="H891" s="6" t="str">
        <f>IF('Log_working_3-way'!$D891="","",'True_Odds_Calculator_3-way'!N889/'True_Odds_Calculator_3-way'!A889-1)</f>
        <v/>
      </c>
      <c r="I891" s="6" t="str">
        <f>IF('Log_working_3-way'!$D891="","",'True_Odds_Calculator_3-way'!O889/'True_Odds_Calculator_3-way'!B889-1)</f>
        <v/>
      </c>
      <c r="J891" s="6" t="str">
        <f>IF('Log_working_3-way'!$D891="","",'True_Odds_Calculator_3-way'!#REF!/'True_Odds_Calculator_3-way'!C889-1)</f>
        <v/>
      </c>
      <c r="K891" s="6" t="str">
        <f>IF('Log_working_3-way'!$D891="","",1/'True_Odds_Calculator_3-way'!A889+1/'True_Odds_Calculator_3-way'!B889+1/'True_Odds_Calculator_3-way'!C889-1)</f>
        <v/>
      </c>
    </row>
    <row r="892" spans="4:11" x14ac:dyDescent="0.25">
      <c r="D892" t="str">
        <f>solve_for_c('True_Odds_Calculator_3-way'!A890,'True_Odds_Calculator_3-way'!B890,'True_Odds_Calculator_3-way'!C890,'Log_working_3-way'!B$1,'Log_working_3-way'!B$2)</f>
        <v/>
      </c>
      <c r="F892" s="6" t="str">
        <f>IF('Log_working_3-way'!D892="","",1/'True_Odds_Calculator_3-way'!N890+1/'True_Odds_Calculator_3-way'!O890+1/'True_Odds_Calculator_3-way'!#REF!-1)</f>
        <v/>
      </c>
      <c r="H892" s="6" t="str">
        <f>IF('Log_working_3-way'!$D892="","",'True_Odds_Calculator_3-way'!N890/'True_Odds_Calculator_3-way'!A890-1)</f>
        <v/>
      </c>
      <c r="I892" s="6" t="str">
        <f>IF('Log_working_3-way'!$D892="","",'True_Odds_Calculator_3-way'!O890/'True_Odds_Calculator_3-way'!B890-1)</f>
        <v/>
      </c>
      <c r="J892" s="6" t="str">
        <f>IF('Log_working_3-way'!$D892="","",'True_Odds_Calculator_3-way'!#REF!/'True_Odds_Calculator_3-way'!C890-1)</f>
        <v/>
      </c>
      <c r="K892" s="6" t="str">
        <f>IF('Log_working_3-way'!$D892="","",1/'True_Odds_Calculator_3-way'!A890+1/'True_Odds_Calculator_3-way'!B890+1/'True_Odds_Calculator_3-way'!C890-1)</f>
        <v/>
      </c>
    </row>
    <row r="893" spans="4:11" x14ac:dyDescent="0.25">
      <c r="D893" t="str">
        <f>solve_for_c('True_Odds_Calculator_3-way'!A891,'True_Odds_Calculator_3-way'!B891,'True_Odds_Calculator_3-way'!C891,'Log_working_3-way'!B$1,'Log_working_3-way'!B$2)</f>
        <v/>
      </c>
      <c r="F893" s="6" t="str">
        <f>IF('Log_working_3-way'!D893="","",1/'True_Odds_Calculator_3-way'!N891+1/'True_Odds_Calculator_3-way'!O891+1/'True_Odds_Calculator_3-way'!#REF!-1)</f>
        <v/>
      </c>
      <c r="H893" s="6" t="str">
        <f>IF('Log_working_3-way'!$D893="","",'True_Odds_Calculator_3-way'!N891/'True_Odds_Calculator_3-way'!A891-1)</f>
        <v/>
      </c>
      <c r="I893" s="6" t="str">
        <f>IF('Log_working_3-way'!$D893="","",'True_Odds_Calculator_3-way'!O891/'True_Odds_Calculator_3-way'!B891-1)</f>
        <v/>
      </c>
      <c r="J893" s="6" t="str">
        <f>IF('Log_working_3-way'!$D893="","",'True_Odds_Calculator_3-way'!#REF!/'True_Odds_Calculator_3-way'!C891-1)</f>
        <v/>
      </c>
      <c r="K893" s="6" t="str">
        <f>IF('Log_working_3-way'!$D893="","",1/'True_Odds_Calculator_3-way'!A891+1/'True_Odds_Calculator_3-way'!B891+1/'True_Odds_Calculator_3-way'!C891-1)</f>
        <v/>
      </c>
    </row>
    <row r="894" spans="4:11" x14ac:dyDescent="0.25">
      <c r="D894" t="str">
        <f>solve_for_c('True_Odds_Calculator_3-way'!A892,'True_Odds_Calculator_3-way'!B892,'True_Odds_Calculator_3-way'!C892,'Log_working_3-way'!B$1,'Log_working_3-way'!B$2)</f>
        <v/>
      </c>
      <c r="F894" s="6" t="str">
        <f>IF('Log_working_3-way'!D894="","",1/'True_Odds_Calculator_3-way'!N892+1/'True_Odds_Calculator_3-way'!O892+1/'True_Odds_Calculator_3-way'!#REF!-1)</f>
        <v/>
      </c>
      <c r="H894" s="6" t="str">
        <f>IF('Log_working_3-way'!$D894="","",'True_Odds_Calculator_3-way'!N892/'True_Odds_Calculator_3-way'!A892-1)</f>
        <v/>
      </c>
      <c r="I894" s="6" t="str">
        <f>IF('Log_working_3-way'!$D894="","",'True_Odds_Calculator_3-way'!O892/'True_Odds_Calculator_3-way'!B892-1)</f>
        <v/>
      </c>
      <c r="J894" s="6" t="str">
        <f>IF('Log_working_3-way'!$D894="","",'True_Odds_Calculator_3-way'!#REF!/'True_Odds_Calculator_3-way'!C892-1)</f>
        <v/>
      </c>
      <c r="K894" s="6" t="str">
        <f>IF('Log_working_3-way'!$D894="","",1/'True_Odds_Calculator_3-way'!A892+1/'True_Odds_Calculator_3-way'!B892+1/'True_Odds_Calculator_3-way'!C892-1)</f>
        <v/>
      </c>
    </row>
    <row r="895" spans="4:11" x14ac:dyDescent="0.25">
      <c r="D895" t="str">
        <f>solve_for_c('True_Odds_Calculator_3-way'!A893,'True_Odds_Calculator_3-way'!B893,'True_Odds_Calculator_3-way'!C893,'Log_working_3-way'!B$1,'Log_working_3-way'!B$2)</f>
        <v/>
      </c>
      <c r="F895" s="6" t="str">
        <f>IF('Log_working_3-way'!D895="","",1/'True_Odds_Calculator_3-way'!N893+1/'True_Odds_Calculator_3-way'!O893+1/'True_Odds_Calculator_3-way'!#REF!-1)</f>
        <v/>
      </c>
      <c r="H895" s="6" t="str">
        <f>IF('Log_working_3-way'!$D895="","",'True_Odds_Calculator_3-way'!N893/'True_Odds_Calculator_3-way'!A893-1)</f>
        <v/>
      </c>
      <c r="I895" s="6" t="str">
        <f>IF('Log_working_3-way'!$D895="","",'True_Odds_Calculator_3-way'!O893/'True_Odds_Calculator_3-way'!B893-1)</f>
        <v/>
      </c>
      <c r="J895" s="6" t="str">
        <f>IF('Log_working_3-way'!$D895="","",'True_Odds_Calculator_3-way'!#REF!/'True_Odds_Calculator_3-way'!C893-1)</f>
        <v/>
      </c>
      <c r="K895" s="6" t="str">
        <f>IF('Log_working_3-way'!$D895="","",1/'True_Odds_Calculator_3-way'!A893+1/'True_Odds_Calculator_3-way'!B893+1/'True_Odds_Calculator_3-way'!C893-1)</f>
        <v/>
      </c>
    </row>
    <row r="896" spans="4:11" x14ac:dyDescent="0.25">
      <c r="D896" t="str">
        <f>solve_for_c('True_Odds_Calculator_3-way'!A894,'True_Odds_Calculator_3-way'!B894,'True_Odds_Calculator_3-way'!C894,'Log_working_3-way'!B$1,'Log_working_3-way'!B$2)</f>
        <v/>
      </c>
      <c r="F896" s="6" t="str">
        <f>IF('Log_working_3-way'!D896="","",1/'True_Odds_Calculator_3-way'!N894+1/'True_Odds_Calculator_3-way'!O894+1/'True_Odds_Calculator_3-way'!#REF!-1)</f>
        <v/>
      </c>
      <c r="H896" s="6" t="str">
        <f>IF('Log_working_3-way'!$D896="","",'True_Odds_Calculator_3-way'!N894/'True_Odds_Calculator_3-way'!A894-1)</f>
        <v/>
      </c>
      <c r="I896" s="6" t="str">
        <f>IF('Log_working_3-way'!$D896="","",'True_Odds_Calculator_3-way'!O894/'True_Odds_Calculator_3-way'!B894-1)</f>
        <v/>
      </c>
      <c r="J896" s="6" t="str">
        <f>IF('Log_working_3-way'!$D896="","",'True_Odds_Calculator_3-way'!#REF!/'True_Odds_Calculator_3-way'!C894-1)</f>
        <v/>
      </c>
      <c r="K896" s="6" t="str">
        <f>IF('Log_working_3-way'!$D896="","",1/'True_Odds_Calculator_3-way'!A894+1/'True_Odds_Calculator_3-way'!B894+1/'True_Odds_Calculator_3-way'!C894-1)</f>
        <v/>
      </c>
    </row>
    <row r="897" spans="4:11" x14ac:dyDescent="0.25">
      <c r="D897" t="str">
        <f>solve_for_c('True_Odds_Calculator_3-way'!A895,'True_Odds_Calculator_3-way'!B895,'True_Odds_Calculator_3-way'!C895,'Log_working_3-way'!B$1,'Log_working_3-way'!B$2)</f>
        <v/>
      </c>
      <c r="F897" s="6" t="str">
        <f>IF('Log_working_3-way'!D897="","",1/'True_Odds_Calculator_3-way'!N895+1/'True_Odds_Calculator_3-way'!O895+1/'True_Odds_Calculator_3-way'!#REF!-1)</f>
        <v/>
      </c>
      <c r="H897" s="6" t="str">
        <f>IF('Log_working_3-way'!$D897="","",'True_Odds_Calculator_3-way'!N895/'True_Odds_Calculator_3-way'!A895-1)</f>
        <v/>
      </c>
      <c r="I897" s="6" t="str">
        <f>IF('Log_working_3-way'!$D897="","",'True_Odds_Calculator_3-way'!O895/'True_Odds_Calculator_3-way'!B895-1)</f>
        <v/>
      </c>
      <c r="J897" s="6" t="str">
        <f>IF('Log_working_3-way'!$D897="","",'True_Odds_Calculator_3-way'!#REF!/'True_Odds_Calculator_3-way'!C895-1)</f>
        <v/>
      </c>
      <c r="K897" s="6" t="str">
        <f>IF('Log_working_3-way'!$D897="","",1/'True_Odds_Calculator_3-way'!A895+1/'True_Odds_Calculator_3-way'!B895+1/'True_Odds_Calculator_3-way'!C895-1)</f>
        <v/>
      </c>
    </row>
    <row r="898" spans="4:11" x14ac:dyDescent="0.25">
      <c r="D898" t="str">
        <f>solve_for_c('True_Odds_Calculator_3-way'!A896,'True_Odds_Calculator_3-way'!B896,'True_Odds_Calculator_3-way'!C896,'Log_working_3-way'!B$1,'Log_working_3-way'!B$2)</f>
        <v/>
      </c>
      <c r="F898" s="6" t="str">
        <f>IF('Log_working_3-way'!D898="","",1/'True_Odds_Calculator_3-way'!N896+1/'True_Odds_Calculator_3-way'!O896+1/'True_Odds_Calculator_3-way'!#REF!-1)</f>
        <v/>
      </c>
      <c r="H898" s="6" t="str">
        <f>IF('Log_working_3-way'!$D898="","",'True_Odds_Calculator_3-way'!N896/'True_Odds_Calculator_3-way'!A896-1)</f>
        <v/>
      </c>
      <c r="I898" s="6" t="str">
        <f>IF('Log_working_3-way'!$D898="","",'True_Odds_Calculator_3-way'!O896/'True_Odds_Calculator_3-way'!B896-1)</f>
        <v/>
      </c>
      <c r="J898" s="6" t="str">
        <f>IF('Log_working_3-way'!$D898="","",'True_Odds_Calculator_3-way'!#REF!/'True_Odds_Calculator_3-way'!C896-1)</f>
        <v/>
      </c>
      <c r="K898" s="6" t="str">
        <f>IF('Log_working_3-way'!$D898="","",1/'True_Odds_Calculator_3-way'!A896+1/'True_Odds_Calculator_3-way'!B896+1/'True_Odds_Calculator_3-way'!C896-1)</f>
        <v/>
      </c>
    </row>
    <row r="899" spans="4:11" x14ac:dyDescent="0.25">
      <c r="D899" t="str">
        <f>solve_for_c('True_Odds_Calculator_3-way'!A897,'True_Odds_Calculator_3-way'!B897,'True_Odds_Calculator_3-way'!C897,'Log_working_3-way'!B$1,'Log_working_3-way'!B$2)</f>
        <v/>
      </c>
      <c r="F899" s="6" t="str">
        <f>IF('Log_working_3-way'!D899="","",1/'True_Odds_Calculator_3-way'!N897+1/'True_Odds_Calculator_3-way'!O897+1/'True_Odds_Calculator_3-way'!#REF!-1)</f>
        <v/>
      </c>
      <c r="H899" s="6" t="str">
        <f>IF('Log_working_3-way'!$D899="","",'True_Odds_Calculator_3-way'!N897/'True_Odds_Calculator_3-way'!A897-1)</f>
        <v/>
      </c>
      <c r="I899" s="6" t="str">
        <f>IF('Log_working_3-way'!$D899="","",'True_Odds_Calculator_3-way'!O897/'True_Odds_Calculator_3-way'!B897-1)</f>
        <v/>
      </c>
      <c r="J899" s="6" t="str">
        <f>IF('Log_working_3-way'!$D899="","",'True_Odds_Calculator_3-way'!#REF!/'True_Odds_Calculator_3-way'!C897-1)</f>
        <v/>
      </c>
      <c r="K899" s="6" t="str">
        <f>IF('Log_working_3-way'!$D899="","",1/'True_Odds_Calculator_3-way'!A897+1/'True_Odds_Calculator_3-way'!B897+1/'True_Odds_Calculator_3-way'!C897-1)</f>
        <v/>
      </c>
    </row>
    <row r="900" spans="4:11" x14ac:dyDescent="0.25">
      <c r="D900" t="str">
        <f>solve_for_c('True_Odds_Calculator_3-way'!A898,'True_Odds_Calculator_3-way'!B898,'True_Odds_Calculator_3-way'!C898,'Log_working_3-way'!B$1,'Log_working_3-way'!B$2)</f>
        <v/>
      </c>
      <c r="F900" s="6" t="str">
        <f>IF('Log_working_3-way'!D900="","",1/'True_Odds_Calculator_3-way'!N898+1/'True_Odds_Calculator_3-way'!O898+1/'True_Odds_Calculator_3-way'!#REF!-1)</f>
        <v/>
      </c>
      <c r="H900" s="6" t="str">
        <f>IF('Log_working_3-way'!$D900="","",'True_Odds_Calculator_3-way'!N898/'True_Odds_Calculator_3-way'!A898-1)</f>
        <v/>
      </c>
      <c r="I900" s="6" t="str">
        <f>IF('Log_working_3-way'!$D900="","",'True_Odds_Calculator_3-way'!O898/'True_Odds_Calculator_3-way'!B898-1)</f>
        <v/>
      </c>
      <c r="J900" s="6" t="str">
        <f>IF('Log_working_3-way'!$D900="","",'True_Odds_Calculator_3-way'!#REF!/'True_Odds_Calculator_3-way'!C898-1)</f>
        <v/>
      </c>
      <c r="K900" s="6" t="str">
        <f>IF('Log_working_3-way'!$D900="","",1/'True_Odds_Calculator_3-way'!A898+1/'True_Odds_Calculator_3-way'!B898+1/'True_Odds_Calculator_3-way'!C898-1)</f>
        <v/>
      </c>
    </row>
    <row r="901" spans="4:11" x14ac:dyDescent="0.25">
      <c r="D901" t="str">
        <f>solve_for_c('True_Odds_Calculator_3-way'!A899,'True_Odds_Calculator_3-way'!B899,'True_Odds_Calculator_3-way'!C899,'Log_working_3-way'!B$1,'Log_working_3-way'!B$2)</f>
        <v/>
      </c>
      <c r="F901" s="6" t="str">
        <f>IF('Log_working_3-way'!D901="","",1/'True_Odds_Calculator_3-way'!N899+1/'True_Odds_Calculator_3-way'!O899+1/'True_Odds_Calculator_3-way'!#REF!-1)</f>
        <v/>
      </c>
      <c r="H901" s="6" t="str">
        <f>IF('Log_working_3-way'!$D901="","",'True_Odds_Calculator_3-way'!N899/'True_Odds_Calculator_3-way'!A899-1)</f>
        <v/>
      </c>
      <c r="I901" s="6" t="str">
        <f>IF('Log_working_3-way'!$D901="","",'True_Odds_Calculator_3-way'!O899/'True_Odds_Calculator_3-way'!B899-1)</f>
        <v/>
      </c>
      <c r="J901" s="6" t="str">
        <f>IF('Log_working_3-way'!$D901="","",'True_Odds_Calculator_3-way'!#REF!/'True_Odds_Calculator_3-way'!C899-1)</f>
        <v/>
      </c>
      <c r="K901" s="6" t="str">
        <f>IF('Log_working_3-way'!$D901="","",1/'True_Odds_Calculator_3-way'!A899+1/'True_Odds_Calculator_3-way'!B899+1/'True_Odds_Calculator_3-way'!C899-1)</f>
        <v/>
      </c>
    </row>
    <row r="902" spans="4:11" x14ac:dyDescent="0.25">
      <c r="D902" t="str">
        <f>solve_for_c('True_Odds_Calculator_3-way'!A900,'True_Odds_Calculator_3-way'!B900,'True_Odds_Calculator_3-way'!C900,'Log_working_3-way'!B$1,'Log_working_3-way'!B$2)</f>
        <v/>
      </c>
      <c r="F902" s="6" t="str">
        <f>IF('Log_working_3-way'!D902="","",1/'True_Odds_Calculator_3-way'!N900+1/'True_Odds_Calculator_3-way'!O900+1/'True_Odds_Calculator_3-way'!#REF!-1)</f>
        <v/>
      </c>
      <c r="H902" s="6" t="str">
        <f>IF('Log_working_3-way'!$D902="","",'True_Odds_Calculator_3-way'!N900/'True_Odds_Calculator_3-way'!A900-1)</f>
        <v/>
      </c>
      <c r="I902" s="6" t="str">
        <f>IF('Log_working_3-way'!$D902="","",'True_Odds_Calculator_3-way'!O900/'True_Odds_Calculator_3-way'!B900-1)</f>
        <v/>
      </c>
      <c r="J902" s="6" t="str">
        <f>IF('Log_working_3-way'!$D902="","",'True_Odds_Calculator_3-way'!#REF!/'True_Odds_Calculator_3-way'!C900-1)</f>
        <v/>
      </c>
      <c r="K902" s="6" t="str">
        <f>IF('Log_working_3-way'!$D902="","",1/'True_Odds_Calculator_3-way'!A900+1/'True_Odds_Calculator_3-way'!B900+1/'True_Odds_Calculator_3-way'!C900-1)</f>
        <v/>
      </c>
    </row>
    <row r="903" spans="4:11" x14ac:dyDescent="0.25">
      <c r="D903" t="str">
        <f>solve_for_c('True_Odds_Calculator_3-way'!A901,'True_Odds_Calculator_3-way'!B901,'True_Odds_Calculator_3-way'!C901,'Log_working_3-way'!B$1,'Log_working_3-way'!B$2)</f>
        <v/>
      </c>
      <c r="F903" s="6" t="str">
        <f>IF('Log_working_3-way'!D903="","",1/'True_Odds_Calculator_3-way'!N901+1/'True_Odds_Calculator_3-way'!O901+1/'True_Odds_Calculator_3-way'!#REF!-1)</f>
        <v/>
      </c>
      <c r="H903" s="6" t="str">
        <f>IF('Log_working_3-way'!$D903="","",'True_Odds_Calculator_3-way'!N901/'True_Odds_Calculator_3-way'!A901-1)</f>
        <v/>
      </c>
      <c r="I903" s="6" t="str">
        <f>IF('Log_working_3-way'!$D903="","",'True_Odds_Calculator_3-way'!O901/'True_Odds_Calculator_3-way'!B901-1)</f>
        <v/>
      </c>
      <c r="J903" s="6" t="str">
        <f>IF('Log_working_3-way'!$D903="","",'True_Odds_Calculator_3-way'!#REF!/'True_Odds_Calculator_3-way'!C901-1)</f>
        <v/>
      </c>
      <c r="K903" s="6" t="str">
        <f>IF('Log_working_3-way'!$D903="","",1/'True_Odds_Calculator_3-way'!A901+1/'True_Odds_Calculator_3-way'!B901+1/'True_Odds_Calculator_3-way'!C901-1)</f>
        <v/>
      </c>
    </row>
    <row r="904" spans="4:11" x14ac:dyDescent="0.25">
      <c r="D904" t="str">
        <f>solve_for_c('True_Odds_Calculator_3-way'!A902,'True_Odds_Calculator_3-way'!B902,'True_Odds_Calculator_3-way'!C902,'Log_working_3-way'!B$1,'Log_working_3-way'!B$2)</f>
        <v/>
      </c>
      <c r="F904" s="6" t="str">
        <f>IF('Log_working_3-way'!D904="","",1/'True_Odds_Calculator_3-way'!N902+1/'True_Odds_Calculator_3-way'!O902+1/'True_Odds_Calculator_3-way'!#REF!-1)</f>
        <v/>
      </c>
      <c r="H904" s="6" t="str">
        <f>IF('Log_working_3-way'!$D904="","",'True_Odds_Calculator_3-way'!N902/'True_Odds_Calculator_3-way'!A902-1)</f>
        <v/>
      </c>
      <c r="I904" s="6" t="str">
        <f>IF('Log_working_3-way'!$D904="","",'True_Odds_Calculator_3-way'!O902/'True_Odds_Calculator_3-way'!B902-1)</f>
        <v/>
      </c>
      <c r="J904" s="6" t="str">
        <f>IF('Log_working_3-way'!$D904="","",'True_Odds_Calculator_3-way'!#REF!/'True_Odds_Calculator_3-way'!C902-1)</f>
        <v/>
      </c>
      <c r="K904" s="6" t="str">
        <f>IF('Log_working_3-way'!$D904="","",1/'True_Odds_Calculator_3-way'!A902+1/'True_Odds_Calculator_3-way'!B902+1/'True_Odds_Calculator_3-way'!C902-1)</f>
        <v/>
      </c>
    </row>
    <row r="905" spans="4:11" x14ac:dyDescent="0.25">
      <c r="D905" t="str">
        <f>solve_for_c('True_Odds_Calculator_3-way'!A903,'True_Odds_Calculator_3-way'!B903,'True_Odds_Calculator_3-way'!C903,'Log_working_3-way'!B$1,'Log_working_3-way'!B$2)</f>
        <v/>
      </c>
      <c r="F905" s="6" t="str">
        <f>IF('Log_working_3-way'!D905="","",1/'True_Odds_Calculator_3-way'!N903+1/'True_Odds_Calculator_3-way'!O903+1/'True_Odds_Calculator_3-way'!#REF!-1)</f>
        <v/>
      </c>
      <c r="H905" s="6" t="str">
        <f>IF('Log_working_3-way'!$D905="","",'True_Odds_Calculator_3-way'!N903/'True_Odds_Calculator_3-way'!A903-1)</f>
        <v/>
      </c>
      <c r="I905" s="6" t="str">
        <f>IF('Log_working_3-way'!$D905="","",'True_Odds_Calculator_3-way'!O903/'True_Odds_Calculator_3-way'!B903-1)</f>
        <v/>
      </c>
      <c r="J905" s="6" t="str">
        <f>IF('Log_working_3-way'!$D905="","",'True_Odds_Calculator_3-way'!#REF!/'True_Odds_Calculator_3-way'!C903-1)</f>
        <v/>
      </c>
      <c r="K905" s="6" t="str">
        <f>IF('Log_working_3-way'!$D905="","",1/'True_Odds_Calculator_3-way'!A903+1/'True_Odds_Calculator_3-way'!B903+1/'True_Odds_Calculator_3-way'!C903-1)</f>
        <v/>
      </c>
    </row>
    <row r="906" spans="4:11" x14ac:dyDescent="0.25">
      <c r="D906" t="str">
        <f>solve_for_c('True_Odds_Calculator_3-way'!A904,'True_Odds_Calculator_3-way'!B904,'True_Odds_Calculator_3-way'!C904,'Log_working_3-way'!B$1,'Log_working_3-way'!B$2)</f>
        <v/>
      </c>
      <c r="F906" s="6" t="str">
        <f>IF('Log_working_3-way'!D906="","",1/'True_Odds_Calculator_3-way'!N904+1/'True_Odds_Calculator_3-way'!O904+1/'True_Odds_Calculator_3-way'!#REF!-1)</f>
        <v/>
      </c>
      <c r="H906" s="6" t="str">
        <f>IF('Log_working_3-way'!$D906="","",'True_Odds_Calculator_3-way'!N904/'True_Odds_Calculator_3-way'!A904-1)</f>
        <v/>
      </c>
      <c r="I906" s="6" t="str">
        <f>IF('Log_working_3-way'!$D906="","",'True_Odds_Calculator_3-way'!O904/'True_Odds_Calculator_3-way'!B904-1)</f>
        <v/>
      </c>
      <c r="J906" s="6" t="str">
        <f>IF('Log_working_3-way'!$D906="","",'True_Odds_Calculator_3-way'!#REF!/'True_Odds_Calculator_3-way'!C904-1)</f>
        <v/>
      </c>
      <c r="K906" s="6" t="str">
        <f>IF('Log_working_3-way'!$D906="","",1/'True_Odds_Calculator_3-way'!A904+1/'True_Odds_Calculator_3-way'!B904+1/'True_Odds_Calculator_3-way'!C904-1)</f>
        <v/>
      </c>
    </row>
    <row r="907" spans="4:11" x14ac:dyDescent="0.25">
      <c r="D907" t="str">
        <f>solve_for_c('True_Odds_Calculator_3-way'!A905,'True_Odds_Calculator_3-way'!B905,'True_Odds_Calculator_3-way'!C905,'Log_working_3-way'!B$1,'Log_working_3-way'!B$2)</f>
        <v/>
      </c>
      <c r="F907" s="6" t="str">
        <f>IF('Log_working_3-way'!D907="","",1/'True_Odds_Calculator_3-way'!N905+1/'True_Odds_Calculator_3-way'!O905+1/'True_Odds_Calculator_3-way'!#REF!-1)</f>
        <v/>
      </c>
      <c r="H907" s="6" t="str">
        <f>IF('Log_working_3-way'!$D907="","",'True_Odds_Calculator_3-way'!N905/'True_Odds_Calculator_3-way'!A905-1)</f>
        <v/>
      </c>
      <c r="I907" s="6" t="str">
        <f>IF('Log_working_3-way'!$D907="","",'True_Odds_Calculator_3-way'!O905/'True_Odds_Calculator_3-way'!B905-1)</f>
        <v/>
      </c>
      <c r="J907" s="6" t="str">
        <f>IF('Log_working_3-way'!$D907="","",'True_Odds_Calculator_3-way'!#REF!/'True_Odds_Calculator_3-way'!C905-1)</f>
        <v/>
      </c>
      <c r="K907" s="6" t="str">
        <f>IF('Log_working_3-way'!$D907="","",1/'True_Odds_Calculator_3-way'!A905+1/'True_Odds_Calculator_3-way'!B905+1/'True_Odds_Calculator_3-way'!C905-1)</f>
        <v/>
      </c>
    </row>
    <row r="908" spans="4:11" x14ac:dyDescent="0.25">
      <c r="D908" t="str">
        <f>solve_for_c('True_Odds_Calculator_3-way'!A906,'True_Odds_Calculator_3-way'!B906,'True_Odds_Calculator_3-way'!C906,'Log_working_3-way'!B$1,'Log_working_3-way'!B$2)</f>
        <v/>
      </c>
      <c r="F908" s="6" t="str">
        <f>IF('Log_working_3-way'!D908="","",1/'True_Odds_Calculator_3-way'!N906+1/'True_Odds_Calculator_3-way'!O906+1/'True_Odds_Calculator_3-way'!#REF!-1)</f>
        <v/>
      </c>
      <c r="H908" s="6" t="str">
        <f>IF('Log_working_3-way'!$D908="","",'True_Odds_Calculator_3-way'!N906/'True_Odds_Calculator_3-way'!A906-1)</f>
        <v/>
      </c>
      <c r="I908" s="6" t="str">
        <f>IF('Log_working_3-way'!$D908="","",'True_Odds_Calculator_3-way'!O906/'True_Odds_Calculator_3-way'!B906-1)</f>
        <v/>
      </c>
      <c r="J908" s="6" t="str">
        <f>IF('Log_working_3-way'!$D908="","",'True_Odds_Calculator_3-way'!#REF!/'True_Odds_Calculator_3-way'!C906-1)</f>
        <v/>
      </c>
      <c r="K908" s="6" t="str">
        <f>IF('Log_working_3-way'!$D908="","",1/'True_Odds_Calculator_3-way'!A906+1/'True_Odds_Calculator_3-way'!B906+1/'True_Odds_Calculator_3-way'!C906-1)</f>
        <v/>
      </c>
    </row>
    <row r="909" spans="4:11" x14ac:dyDescent="0.25">
      <c r="D909" t="str">
        <f>solve_for_c('True_Odds_Calculator_3-way'!A907,'True_Odds_Calculator_3-way'!B907,'True_Odds_Calculator_3-way'!C907,'Log_working_3-way'!B$1,'Log_working_3-way'!B$2)</f>
        <v/>
      </c>
      <c r="F909" s="6" t="str">
        <f>IF('Log_working_3-way'!D909="","",1/'True_Odds_Calculator_3-way'!N907+1/'True_Odds_Calculator_3-way'!O907+1/'True_Odds_Calculator_3-way'!#REF!-1)</f>
        <v/>
      </c>
      <c r="H909" s="6" t="str">
        <f>IF('Log_working_3-way'!$D909="","",'True_Odds_Calculator_3-way'!N907/'True_Odds_Calculator_3-way'!A907-1)</f>
        <v/>
      </c>
      <c r="I909" s="6" t="str">
        <f>IF('Log_working_3-way'!$D909="","",'True_Odds_Calculator_3-way'!O907/'True_Odds_Calculator_3-way'!B907-1)</f>
        <v/>
      </c>
      <c r="J909" s="6" t="str">
        <f>IF('Log_working_3-way'!$D909="","",'True_Odds_Calculator_3-way'!#REF!/'True_Odds_Calculator_3-way'!C907-1)</f>
        <v/>
      </c>
      <c r="K909" s="6" t="str">
        <f>IF('Log_working_3-way'!$D909="","",1/'True_Odds_Calculator_3-way'!A907+1/'True_Odds_Calculator_3-way'!B907+1/'True_Odds_Calculator_3-way'!C907-1)</f>
        <v/>
      </c>
    </row>
    <row r="910" spans="4:11" x14ac:dyDescent="0.25">
      <c r="D910" t="str">
        <f>solve_for_c('True_Odds_Calculator_3-way'!A908,'True_Odds_Calculator_3-way'!B908,'True_Odds_Calculator_3-way'!C908,'Log_working_3-way'!B$1,'Log_working_3-way'!B$2)</f>
        <v/>
      </c>
      <c r="F910" s="6" t="str">
        <f>IF('Log_working_3-way'!D910="","",1/'True_Odds_Calculator_3-way'!N908+1/'True_Odds_Calculator_3-way'!O908+1/'True_Odds_Calculator_3-way'!#REF!-1)</f>
        <v/>
      </c>
      <c r="H910" s="6" t="str">
        <f>IF('Log_working_3-way'!$D910="","",'True_Odds_Calculator_3-way'!N908/'True_Odds_Calculator_3-way'!A908-1)</f>
        <v/>
      </c>
      <c r="I910" s="6" t="str">
        <f>IF('Log_working_3-way'!$D910="","",'True_Odds_Calculator_3-way'!O908/'True_Odds_Calculator_3-way'!B908-1)</f>
        <v/>
      </c>
      <c r="J910" s="6" t="str">
        <f>IF('Log_working_3-way'!$D910="","",'True_Odds_Calculator_3-way'!#REF!/'True_Odds_Calculator_3-way'!C908-1)</f>
        <v/>
      </c>
      <c r="K910" s="6" t="str">
        <f>IF('Log_working_3-way'!$D910="","",1/'True_Odds_Calculator_3-way'!A908+1/'True_Odds_Calculator_3-way'!B908+1/'True_Odds_Calculator_3-way'!C908-1)</f>
        <v/>
      </c>
    </row>
    <row r="911" spans="4:11" x14ac:dyDescent="0.25">
      <c r="D911" t="str">
        <f>solve_for_c('True_Odds_Calculator_3-way'!A909,'True_Odds_Calculator_3-way'!B909,'True_Odds_Calculator_3-way'!C909,'Log_working_3-way'!B$1,'Log_working_3-way'!B$2)</f>
        <v/>
      </c>
      <c r="F911" s="6" t="str">
        <f>IF('Log_working_3-way'!D911="","",1/'True_Odds_Calculator_3-way'!N909+1/'True_Odds_Calculator_3-way'!O909+1/'True_Odds_Calculator_3-way'!#REF!-1)</f>
        <v/>
      </c>
      <c r="H911" s="6" t="str">
        <f>IF('Log_working_3-way'!$D911="","",'True_Odds_Calculator_3-way'!N909/'True_Odds_Calculator_3-way'!A909-1)</f>
        <v/>
      </c>
      <c r="I911" s="6" t="str">
        <f>IF('Log_working_3-way'!$D911="","",'True_Odds_Calculator_3-way'!O909/'True_Odds_Calculator_3-way'!B909-1)</f>
        <v/>
      </c>
      <c r="J911" s="6" t="str">
        <f>IF('Log_working_3-way'!$D911="","",'True_Odds_Calculator_3-way'!#REF!/'True_Odds_Calculator_3-way'!C909-1)</f>
        <v/>
      </c>
      <c r="K911" s="6" t="str">
        <f>IF('Log_working_3-way'!$D911="","",1/'True_Odds_Calculator_3-way'!A909+1/'True_Odds_Calculator_3-way'!B909+1/'True_Odds_Calculator_3-way'!C909-1)</f>
        <v/>
      </c>
    </row>
    <row r="912" spans="4:11" x14ac:dyDescent="0.25">
      <c r="D912" t="str">
        <f>solve_for_c('True_Odds_Calculator_3-way'!A910,'True_Odds_Calculator_3-way'!B910,'True_Odds_Calculator_3-way'!C910,'Log_working_3-way'!B$1,'Log_working_3-way'!B$2)</f>
        <v/>
      </c>
      <c r="F912" s="6" t="str">
        <f>IF('Log_working_3-way'!D912="","",1/'True_Odds_Calculator_3-way'!N910+1/'True_Odds_Calculator_3-way'!O910+1/'True_Odds_Calculator_3-way'!#REF!-1)</f>
        <v/>
      </c>
      <c r="H912" s="6" t="str">
        <f>IF('Log_working_3-way'!$D912="","",'True_Odds_Calculator_3-way'!N910/'True_Odds_Calculator_3-way'!A910-1)</f>
        <v/>
      </c>
      <c r="I912" s="6" t="str">
        <f>IF('Log_working_3-way'!$D912="","",'True_Odds_Calculator_3-way'!O910/'True_Odds_Calculator_3-way'!B910-1)</f>
        <v/>
      </c>
      <c r="J912" s="6" t="str">
        <f>IF('Log_working_3-way'!$D912="","",'True_Odds_Calculator_3-way'!#REF!/'True_Odds_Calculator_3-way'!C910-1)</f>
        <v/>
      </c>
      <c r="K912" s="6" t="str">
        <f>IF('Log_working_3-way'!$D912="","",1/'True_Odds_Calculator_3-way'!A910+1/'True_Odds_Calculator_3-way'!B910+1/'True_Odds_Calculator_3-way'!C910-1)</f>
        <v/>
      </c>
    </row>
    <row r="913" spans="4:11" x14ac:dyDescent="0.25">
      <c r="D913" t="str">
        <f>solve_for_c('True_Odds_Calculator_3-way'!A911,'True_Odds_Calculator_3-way'!B911,'True_Odds_Calculator_3-way'!C911,'Log_working_3-way'!B$1,'Log_working_3-way'!B$2)</f>
        <v/>
      </c>
      <c r="F913" s="6" t="str">
        <f>IF('Log_working_3-way'!D913="","",1/'True_Odds_Calculator_3-way'!N911+1/'True_Odds_Calculator_3-way'!O911+1/'True_Odds_Calculator_3-way'!#REF!-1)</f>
        <v/>
      </c>
      <c r="H913" s="6" t="str">
        <f>IF('Log_working_3-way'!$D913="","",'True_Odds_Calculator_3-way'!N911/'True_Odds_Calculator_3-way'!A911-1)</f>
        <v/>
      </c>
      <c r="I913" s="6" t="str">
        <f>IF('Log_working_3-way'!$D913="","",'True_Odds_Calculator_3-way'!O911/'True_Odds_Calculator_3-way'!B911-1)</f>
        <v/>
      </c>
      <c r="J913" s="6" t="str">
        <f>IF('Log_working_3-way'!$D913="","",'True_Odds_Calculator_3-way'!#REF!/'True_Odds_Calculator_3-way'!C911-1)</f>
        <v/>
      </c>
      <c r="K913" s="6" t="str">
        <f>IF('Log_working_3-way'!$D913="","",1/'True_Odds_Calculator_3-way'!A911+1/'True_Odds_Calculator_3-way'!B911+1/'True_Odds_Calculator_3-way'!C911-1)</f>
        <v/>
      </c>
    </row>
    <row r="914" spans="4:11" x14ac:dyDescent="0.25">
      <c r="D914" t="str">
        <f>solve_for_c('True_Odds_Calculator_3-way'!A912,'True_Odds_Calculator_3-way'!B912,'True_Odds_Calculator_3-way'!C912,'Log_working_3-way'!B$1,'Log_working_3-way'!B$2)</f>
        <v/>
      </c>
      <c r="F914" s="6" t="str">
        <f>IF('Log_working_3-way'!D914="","",1/'True_Odds_Calculator_3-way'!N912+1/'True_Odds_Calculator_3-way'!O912+1/'True_Odds_Calculator_3-way'!#REF!-1)</f>
        <v/>
      </c>
      <c r="H914" s="6" t="str">
        <f>IF('Log_working_3-way'!$D914="","",'True_Odds_Calculator_3-way'!N912/'True_Odds_Calculator_3-way'!A912-1)</f>
        <v/>
      </c>
      <c r="I914" s="6" t="str">
        <f>IF('Log_working_3-way'!$D914="","",'True_Odds_Calculator_3-way'!O912/'True_Odds_Calculator_3-way'!B912-1)</f>
        <v/>
      </c>
      <c r="J914" s="6" t="str">
        <f>IF('Log_working_3-way'!$D914="","",'True_Odds_Calculator_3-way'!#REF!/'True_Odds_Calculator_3-way'!C912-1)</f>
        <v/>
      </c>
      <c r="K914" s="6" t="str">
        <f>IF('Log_working_3-way'!$D914="","",1/'True_Odds_Calculator_3-way'!A912+1/'True_Odds_Calculator_3-way'!B912+1/'True_Odds_Calculator_3-way'!C912-1)</f>
        <v/>
      </c>
    </row>
    <row r="915" spans="4:11" x14ac:dyDescent="0.25">
      <c r="D915" t="str">
        <f>solve_for_c('True_Odds_Calculator_3-way'!A913,'True_Odds_Calculator_3-way'!B913,'True_Odds_Calculator_3-way'!C913,'Log_working_3-way'!B$1,'Log_working_3-way'!B$2)</f>
        <v/>
      </c>
      <c r="F915" s="6" t="str">
        <f>IF('Log_working_3-way'!D915="","",1/'True_Odds_Calculator_3-way'!N913+1/'True_Odds_Calculator_3-way'!O913+1/'True_Odds_Calculator_3-way'!#REF!-1)</f>
        <v/>
      </c>
      <c r="H915" s="6" t="str">
        <f>IF('Log_working_3-way'!$D915="","",'True_Odds_Calculator_3-way'!N913/'True_Odds_Calculator_3-way'!A913-1)</f>
        <v/>
      </c>
      <c r="I915" s="6" t="str">
        <f>IF('Log_working_3-way'!$D915="","",'True_Odds_Calculator_3-way'!O913/'True_Odds_Calculator_3-way'!B913-1)</f>
        <v/>
      </c>
      <c r="J915" s="6" t="str">
        <f>IF('Log_working_3-way'!$D915="","",'True_Odds_Calculator_3-way'!#REF!/'True_Odds_Calculator_3-way'!C913-1)</f>
        <v/>
      </c>
      <c r="K915" s="6" t="str">
        <f>IF('Log_working_3-way'!$D915="","",1/'True_Odds_Calculator_3-way'!A913+1/'True_Odds_Calculator_3-way'!B913+1/'True_Odds_Calculator_3-way'!C913-1)</f>
        <v/>
      </c>
    </row>
    <row r="916" spans="4:11" x14ac:dyDescent="0.25">
      <c r="D916" t="str">
        <f>solve_for_c('True_Odds_Calculator_3-way'!A914,'True_Odds_Calculator_3-way'!B914,'True_Odds_Calculator_3-way'!C914,'Log_working_3-way'!B$1,'Log_working_3-way'!B$2)</f>
        <v/>
      </c>
      <c r="F916" s="6" t="str">
        <f>IF('Log_working_3-way'!D916="","",1/'True_Odds_Calculator_3-way'!N914+1/'True_Odds_Calculator_3-way'!O914+1/'True_Odds_Calculator_3-way'!#REF!-1)</f>
        <v/>
      </c>
      <c r="H916" s="6" t="str">
        <f>IF('Log_working_3-way'!$D916="","",'True_Odds_Calculator_3-way'!N914/'True_Odds_Calculator_3-way'!A914-1)</f>
        <v/>
      </c>
      <c r="I916" s="6" t="str">
        <f>IF('Log_working_3-way'!$D916="","",'True_Odds_Calculator_3-way'!O914/'True_Odds_Calculator_3-way'!B914-1)</f>
        <v/>
      </c>
      <c r="J916" s="6" t="str">
        <f>IF('Log_working_3-way'!$D916="","",'True_Odds_Calculator_3-way'!#REF!/'True_Odds_Calculator_3-way'!C914-1)</f>
        <v/>
      </c>
      <c r="K916" s="6" t="str">
        <f>IF('Log_working_3-way'!$D916="","",1/'True_Odds_Calculator_3-way'!A914+1/'True_Odds_Calculator_3-way'!B914+1/'True_Odds_Calculator_3-way'!C914-1)</f>
        <v/>
      </c>
    </row>
    <row r="917" spans="4:11" x14ac:dyDescent="0.25">
      <c r="D917" t="str">
        <f>solve_for_c('True_Odds_Calculator_3-way'!A915,'True_Odds_Calculator_3-way'!B915,'True_Odds_Calculator_3-way'!C915,'Log_working_3-way'!B$1,'Log_working_3-way'!B$2)</f>
        <v/>
      </c>
      <c r="F917" s="6" t="str">
        <f>IF('Log_working_3-way'!D917="","",1/'True_Odds_Calculator_3-way'!N915+1/'True_Odds_Calculator_3-way'!O915+1/'True_Odds_Calculator_3-way'!#REF!-1)</f>
        <v/>
      </c>
      <c r="H917" s="6" t="str">
        <f>IF('Log_working_3-way'!$D917="","",'True_Odds_Calculator_3-way'!N915/'True_Odds_Calculator_3-way'!A915-1)</f>
        <v/>
      </c>
      <c r="I917" s="6" t="str">
        <f>IF('Log_working_3-way'!$D917="","",'True_Odds_Calculator_3-way'!O915/'True_Odds_Calculator_3-way'!B915-1)</f>
        <v/>
      </c>
      <c r="J917" s="6" t="str">
        <f>IF('Log_working_3-way'!$D917="","",'True_Odds_Calculator_3-way'!#REF!/'True_Odds_Calculator_3-way'!C915-1)</f>
        <v/>
      </c>
      <c r="K917" s="6" t="str">
        <f>IF('Log_working_3-way'!$D917="","",1/'True_Odds_Calculator_3-way'!A915+1/'True_Odds_Calculator_3-way'!B915+1/'True_Odds_Calculator_3-way'!C915-1)</f>
        <v/>
      </c>
    </row>
    <row r="918" spans="4:11" x14ac:dyDescent="0.25">
      <c r="D918" t="str">
        <f>solve_for_c('True_Odds_Calculator_3-way'!A916,'True_Odds_Calculator_3-way'!B916,'True_Odds_Calculator_3-way'!C916,'Log_working_3-way'!B$1,'Log_working_3-way'!B$2)</f>
        <v/>
      </c>
      <c r="F918" s="6" t="str">
        <f>IF('Log_working_3-way'!D918="","",1/'True_Odds_Calculator_3-way'!N916+1/'True_Odds_Calculator_3-way'!O916+1/'True_Odds_Calculator_3-way'!#REF!-1)</f>
        <v/>
      </c>
      <c r="H918" s="6" t="str">
        <f>IF('Log_working_3-way'!$D918="","",'True_Odds_Calculator_3-way'!N916/'True_Odds_Calculator_3-way'!A916-1)</f>
        <v/>
      </c>
      <c r="I918" s="6" t="str">
        <f>IF('Log_working_3-way'!$D918="","",'True_Odds_Calculator_3-way'!O916/'True_Odds_Calculator_3-way'!B916-1)</f>
        <v/>
      </c>
      <c r="J918" s="6" t="str">
        <f>IF('Log_working_3-way'!$D918="","",'True_Odds_Calculator_3-way'!#REF!/'True_Odds_Calculator_3-way'!C916-1)</f>
        <v/>
      </c>
      <c r="K918" s="6" t="str">
        <f>IF('Log_working_3-way'!$D918="","",1/'True_Odds_Calculator_3-way'!A916+1/'True_Odds_Calculator_3-way'!B916+1/'True_Odds_Calculator_3-way'!C916-1)</f>
        <v/>
      </c>
    </row>
    <row r="919" spans="4:11" x14ac:dyDescent="0.25">
      <c r="D919" t="str">
        <f>solve_for_c('True_Odds_Calculator_3-way'!A917,'True_Odds_Calculator_3-way'!B917,'True_Odds_Calculator_3-way'!C917,'Log_working_3-way'!B$1,'Log_working_3-way'!B$2)</f>
        <v/>
      </c>
      <c r="F919" s="6" t="str">
        <f>IF('Log_working_3-way'!D919="","",1/'True_Odds_Calculator_3-way'!N917+1/'True_Odds_Calculator_3-way'!O917+1/'True_Odds_Calculator_3-way'!#REF!-1)</f>
        <v/>
      </c>
      <c r="H919" s="6" t="str">
        <f>IF('Log_working_3-way'!$D919="","",'True_Odds_Calculator_3-way'!N917/'True_Odds_Calculator_3-way'!A917-1)</f>
        <v/>
      </c>
      <c r="I919" s="6" t="str">
        <f>IF('Log_working_3-way'!$D919="","",'True_Odds_Calculator_3-way'!O917/'True_Odds_Calculator_3-way'!B917-1)</f>
        <v/>
      </c>
      <c r="J919" s="6" t="str">
        <f>IF('Log_working_3-way'!$D919="","",'True_Odds_Calculator_3-way'!#REF!/'True_Odds_Calculator_3-way'!C917-1)</f>
        <v/>
      </c>
      <c r="K919" s="6" t="str">
        <f>IF('Log_working_3-way'!$D919="","",1/'True_Odds_Calculator_3-way'!A917+1/'True_Odds_Calculator_3-way'!B917+1/'True_Odds_Calculator_3-way'!C917-1)</f>
        <v/>
      </c>
    </row>
    <row r="920" spans="4:11" x14ac:dyDescent="0.25">
      <c r="D920" t="str">
        <f>solve_for_c('True_Odds_Calculator_3-way'!A918,'True_Odds_Calculator_3-way'!B918,'True_Odds_Calculator_3-way'!C918,'Log_working_3-way'!B$1,'Log_working_3-way'!B$2)</f>
        <v/>
      </c>
      <c r="F920" s="6" t="str">
        <f>IF('Log_working_3-way'!D920="","",1/'True_Odds_Calculator_3-way'!N918+1/'True_Odds_Calculator_3-way'!O918+1/'True_Odds_Calculator_3-way'!#REF!-1)</f>
        <v/>
      </c>
      <c r="H920" s="6" t="str">
        <f>IF('Log_working_3-way'!$D920="","",'True_Odds_Calculator_3-way'!N918/'True_Odds_Calculator_3-way'!A918-1)</f>
        <v/>
      </c>
      <c r="I920" s="6" t="str">
        <f>IF('Log_working_3-way'!$D920="","",'True_Odds_Calculator_3-way'!O918/'True_Odds_Calculator_3-way'!B918-1)</f>
        <v/>
      </c>
      <c r="J920" s="6" t="str">
        <f>IF('Log_working_3-way'!$D920="","",'True_Odds_Calculator_3-way'!#REF!/'True_Odds_Calculator_3-way'!C918-1)</f>
        <v/>
      </c>
      <c r="K920" s="6" t="str">
        <f>IF('Log_working_3-way'!$D920="","",1/'True_Odds_Calculator_3-way'!A918+1/'True_Odds_Calculator_3-way'!B918+1/'True_Odds_Calculator_3-way'!C918-1)</f>
        <v/>
      </c>
    </row>
    <row r="921" spans="4:11" x14ac:dyDescent="0.25">
      <c r="D921" t="str">
        <f>solve_for_c('True_Odds_Calculator_3-way'!A919,'True_Odds_Calculator_3-way'!B919,'True_Odds_Calculator_3-way'!C919,'Log_working_3-way'!B$1,'Log_working_3-way'!B$2)</f>
        <v/>
      </c>
      <c r="F921" s="6" t="str">
        <f>IF('Log_working_3-way'!D921="","",1/'True_Odds_Calculator_3-way'!N919+1/'True_Odds_Calculator_3-way'!O919+1/'True_Odds_Calculator_3-way'!#REF!-1)</f>
        <v/>
      </c>
      <c r="H921" s="6" t="str">
        <f>IF('Log_working_3-way'!$D921="","",'True_Odds_Calculator_3-way'!N919/'True_Odds_Calculator_3-way'!A919-1)</f>
        <v/>
      </c>
      <c r="I921" s="6" t="str">
        <f>IF('Log_working_3-way'!$D921="","",'True_Odds_Calculator_3-way'!O919/'True_Odds_Calculator_3-way'!B919-1)</f>
        <v/>
      </c>
      <c r="J921" s="6" t="str">
        <f>IF('Log_working_3-way'!$D921="","",'True_Odds_Calculator_3-way'!#REF!/'True_Odds_Calculator_3-way'!C919-1)</f>
        <v/>
      </c>
      <c r="K921" s="6" t="str">
        <f>IF('Log_working_3-way'!$D921="","",1/'True_Odds_Calculator_3-way'!A919+1/'True_Odds_Calculator_3-way'!B919+1/'True_Odds_Calculator_3-way'!C919-1)</f>
        <v/>
      </c>
    </row>
    <row r="922" spans="4:11" x14ac:dyDescent="0.25">
      <c r="D922" t="str">
        <f>solve_for_c('True_Odds_Calculator_3-way'!A920,'True_Odds_Calculator_3-way'!B920,'True_Odds_Calculator_3-way'!C920,'Log_working_3-way'!B$1,'Log_working_3-way'!B$2)</f>
        <v/>
      </c>
      <c r="F922" s="6" t="str">
        <f>IF('Log_working_3-way'!D922="","",1/'True_Odds_Calculator_3-way'!N920+1/'True_Odds_Calculator_3-way'!O920+1/'True_Odds_Calculator_3-way'!#REF!-1)</f>
        <v/>
      </c>
      <c r="H922" s="6" t="str">
        <f>IF('Log_working_3-way'!$D922="","",'True_Odds_Calculator_3-way'!N920/'True_Odds_Calculator_3-way'!A920-1)</f>
        <v/>
      </c>
      <c r="I922" s="6" t="str">
        <f>IF('Log_working_3-way'!$D922="","",'True_Odds_Calculator_3-way'!O920/'True_Odds_Calculator_3-way'!B920-1)</f>
        <v/>
      </c>
      <c r="J922" s="6" t="str">
        <f>IF('Log_working_3-way'!$D922="","",'True_Odds_Calculator_3-way'!#REF!/'True_Odds_Calculator_3-way'!C920-1)</f>
        <v/>
      </c>
      <c r="K922" s="6" t="str">
        <f>IF('Log_working_3-way'!$D922="","",1/'True_Odds_Calculator_3-way'!A920+1/'True_Odds_Calculator_3-way'!B920+1/'True_Odds_Calculator_3-way'!C920-1)</f>
        <v/>
      </c>
    </row>
    <row r="923" spans="4:11" x14ac:dyDescent="0.25">
      <c r="D923" t="str">
        <f>solve_for_c('True_Odds_Calculator_3-way'!A921,'True_Odds_Calculator_3-way'!B921,'True_Odds_Calculator_3-way'!C921,'Log_working_3-way'!B$1,'Log_working_3-way'!B$2)</f>
        <v/>
      </c>
      <c r="F923" s="6" t="str">
        <f>IF('Log_working_3-way'!D923="","",1/'True_Odds_Calculator_3-way'!N921+1/'True_Odds_Calculator_3-way'!O921+1/'True_Odds_Calculator_3-way'!#REF!-1)</f>
        <v/>
      </c>
      <c r="H923" s="6" t="str">
        <f>IF('Log_working_3-way'!$D923="","",'True_Odds_Calculator_3-way'!N921/'True_Odds_Calculator_3-way'!A921-1)</f>
        <v/>
      </c>
      <c r="I923" s="6" t="str">
        <f>IF('Log_working_3-way'!$D923="","",'True_Odds_Calculator_3-way'!O921/'True_Odds_Calculator_3-way'!B921-1)</f>
        <v/>
      </c>
      <c r="J923" s="6" t="str">
        <f>IF('Log_working_3-way'!$D923="","",'True_Odds_Calculator_3-way'!#REF!/'True_Odds_Calculator_3-way'!C921-1)</f>
        <v/>
      </c>
      <c r="K923" s="6" t="str">
        <f>IF('Log_working_3-way'!$D923="","",1/'True_Odds_Calculator_3-way'!A921+1/'True_Odds_Calculator_3-way'!B921+1/'True_Odds_Calculator_3-way'!C921-1)</f>
        <v/>
      </c>
    </row>
    <row r="924" spans="4:11" x14ac:dyDescent="0.25">
      <c r="D924" t="str">
        <f>solve_for_c('True_Odds_Calculator_3-way'!A922,'True_Odds_Calculator_3-way'!B922,'True_Odds_Calculator_3-way'!C922,'Log_working_3-way'!B$1,'Log_working_3-way'!B$2)</f>
        <v/>
      </c>
      <c r="F924" s="6" t="str">
        <f>IF('Log_working_3-way'!D924="","",1/'True_Odds_Calculator_3-way'!N922+1/'True_Odds_Calculator_3-way'!O922+1/'True_Odds_Calculator_3-way'!#REF!-1)</f>
        <v/>
      </c>
      <c r="H924" s="6" t="str">
        <f>IF('Log_working_3-way'!$D924="","",'True_Odds_Calculator_3-way'!N922/'True_Odds_Calculator_3-way'!A922-1)</f>
        <v/>
      </c>
      <c r="I924" s="6" t="str">
        <f>IF('Log_working_3-way'!$D924="","",'True_Odds_Calculator_3-way'!O922/'True_Odds_Calculator_3-way'!B922-1)</f>
        <v/>
      </c>
      <c r="J924" s="6" t="str">
        <f>IF('Log_working_3-way'!$D924="","",'True_Odds_Calculator_3-way'!#REF!/'True_Odds_Calculator_3-way'!C922-1)</f>
        <v/>
      </c>
      <c r="K924" s="6" t="str">
        <f>IF('Log_working_3-way'!$D924="","",1/'True_Odds_Calculator_3-way'!A922+1/'True_Odds_Calculator_3-way'!B922+1/'True_Odds_Calculator_3-way'!C922-1)</f>
        <v/>
      </c>
    </row>
    <row r="925" spans="4:11" x14ac:dyDescent="0.25">
      <c r="D925" t="str">
        <f>solve_for_c('True_Odds_Calculator_3-way'!A923,'True_Odds_Calculator_3-way'!B923,'True_Odds_Calculator_3-way'!C923,'Log_working_3-way'!B$1,'Log_working_3-way'!B$2)</f>
        <v/>
      </c>
      <c r="F925" s="6" t="str">
        <f>IF('Log_working_3-way'!D925="","",1/'True_Odds_Calculator_3-way'!N923+1/'True_Odds_Calculator_3-way'!O923+1/'True_Odds_Calculator_3-way'!#REF!-1)</f>
        <v/>
      </c>
      <c r="H925" s="6" t="str">
        <f>IF('Log_working_3-way'!$D925="","",'True_Odds_Calculator_3-way'!N923/'True_Odds_Calculator_3-way'!A923-1)</f>
        <v/>
      </c>
      <c r="I925" s="6" t="str">
        <f>IF('Log_working_3-way'!$D925="","",'True_Odds_Calculator_3-way'!O923/'True_Odds_Calculator_3-way'!B923-1)</f>
        <v/>
      </c>
      <c r="J925" s="6" t="str">
        <f>IF('Log_working_3-way'!$D925="","",'True_Odds_Calculator_3-way'!#REF!/'True_Odds_Calculator_3-way'!C923-1)</f>
        <v/>
      </c>
      <c r="K925" s="6" t="str">
        <f>IF('Log_working_3-way'!$D925="","",1/'True_Odds_Calculator_3-way'!A923+1/'True_Odds_Calculator_3-way'!B923+1/'True_Odds_Calculator_3-way'!C923-1)</f>
        <v/>
      </c>
    </row>
    <row r="926" spans="4:11" x14ac:dyDescent="0.25">
      <c r="D926" t="str">
        <f>solve_for_c('True_Odds_Calculator_3-way'!A924,'True_Odds_Calculator_3-way'!B924,'True_Odds_Calculator_3-way'!C924,'Log_working_3-way'!B$1,'Log_working_3-way'!B$2)</f>
        <v/>
      </c>
      <c r="F926" s="6" t="str">
        <f>IF('Log_working_3-way'!D926="","",1/'True_Odds_Calculator_3-way'!N924+1/'True_Odds_Calculator_3-way'!O924+1/'True_Odds_Calculator_3-way'!#REF!-1)</f>
        <v/>
      </c>
      <c r="H926" s="6" t="str">
        <f>IF('Log_working_3-way'!$D926="","",'True_Odds_Calculator_3-way'!N924/'True_Odds_Calculator_3-way'!A924-1)</f>
        <v/>
      </c>
      <c r="I926" s="6" t="str">
        <f>IF('Log_working_3-way'!$D926="","",'True_Odds_Calculator_3-way'!O924/'True_Odds_Calculator_3-way'!B924-1)</f>
        <v/>
      </c>
      <c r="J926" s="6" t="str">
        <f>IF('Log_working_3-way'!$D926="","",'True_Odds_Calculator_3-way'!#REF!/'True_Odds_Calculator_3-way'!C924-1)</f>
        <v/>
      </c>
      <c r="K926" s="6" t="str">
        <f>IF('Log_working_3-way'!$D926="","",1/'True_Odds_Calculator_3-way'!A924+1/'True_Odds_Calculator_3-way'!B924+1/'True_Odds_Calculator_3-way'!C924-1)</f>
        <v/>
      </c>
    </row>
    <row r="927" spans="4:11" x14ac:dyDescent="0.25">
      <c r="D927" t="str">
        <f>solve_for_c('True_Odds_Calculator_3-way'!A925,'True_Odds_Calculator_3-way'!B925,'True_Odds_Calculator_3-way'!C925,'Log_working_3-way'!B$1,'Log_working_3-way'!B$2)</f>
        <v/>
      </c>
      <c r="F927" s="6" t="str">
        <f>IF('Log_working_3-way'!D927="","",1/'True_Odds_Calculator_3-way'!N925+1/'True_Odds_Calculator_3-way'!O925+1/'True_Odds_Calculator_3-way'!#REF!-1)</f>
        <v/>
      </c>
      <c r="H927" s="6" t="str">
        <f>IF('Log_working_3-way'!$D927="","",'True_Odds_Calculator_3-way'!N925/'True_Odds_Calculator_3-way'!A925-1)</f>
        <v/>
      </c>
      <c r="I927" s="6" t="str">
        <f>IF('Log_working_3-way'!$D927="","",'True_Odds_Calculator_3-way'!O925/'True_Odds_Calculator_3-way'!B925-1)</f>
        <v/>
      </c>
      <c r="J927" s="6" t="str">
        <f>IF('Log_working_3-way'!$D927="","",'True_Odds_Calculator_3-way'!#REF!/'True_Odds_Calculator_3-way'!C925-1)</f>
        <v/>
      </c>
      <c r="K927" s="6" t="str">
        <f>IF('Log_working_3-way'!$D927="","",1/'True_Odds_Calculator_3-way'!A925+1/'True_Odds_Calculator_3-way'!B925+1/'True_Odds_Calculator_3-way'!C925-1)</f>
        <v/>
      </c>
    </row>
    <row r="928" spans="4:11" x14ac:dyDescent="0.25">
      <c r="D928" t="str">
        <f>solve_for_c('True_Odds_Calculator_3-way'!A926,'True_Odds_Calculator_3-way'!B926,'True_Odds_Calculator_3-way'!C926,'Log_working_3-way'!B$1,'Log_working_3-way'!B$2)</f>
        <v/>
      </c>
      <c r="F928" s="6" t="str">
        <f>IF('Log_working_3-way'!D928="","",1/'True_Odds_Calculator_3-way'!N926+1/'True_Odds_Calculator_3-way'!O926+1/'True_Odds_Calculator_3-way'!#REF!-1)</f>
        <v/>
      </c>
      <c r="H928" s="6" t="str">
        <f>IF('Log_working_3-way'!$D928="","",'True_Odds_Calculator_3-way'!N926/'True_Odds_Calculator_3-way'!A926-1)</f>
        <v/>
      </c>
      <c r="I928" s="6" t="str">
        <f>IF('Log_working_3-way'!$D928="","",'True_Odds_Calculator_3-way'!O926/'True_Odds_Calculator_3-way'!B926-1)</f>
        <v/>
      </c>
      <c r="J928" s="6" t="str">
        <f>IF('Log_working_3-way'!$D928="","",'True_Odds_Calculator_3-way'!#REF!/'True_Odds_Calculator_3-way'!C926-1)</f>
        <v/>
      </c>
      <c r="K928" s="6" t="str">
        <f>IF('Log_working_3-way'!$D928="","",1/'True_Odds_Calculator_3-way'!A926+1/'True_Odds_Calculator_3-way'!B926+1/'True_Odds_Calculator_3-way'!C926-1)</f>
        <v/>
      </c>
    </row>
    <row r="929" spans="4:11" x14ac:dyDescent="0.25">
      <c r="D929" t="str">
        <f>solve_for_c('True_Odds_Calculator_3-way'!A927,'True_Odds_Calculator_3-way'!B927,'True_Odds_Calculator_3-way'!C927,'Log_working_3-way'!B$1,'Log_working_3-way'!B$2)</f>
        <v/>
      </c>
      <c r="F929" s="6" t="str">
        <f>IF('Log_working_3-way'!D929="","",1/'True_Odds_Calculator_3-way'!N927+1/'True_Odds_Calculator_3-way'!O927+1/'True_Odds_Calculator_3-way'!#REF!-1)</f>
        <v/>
      </c>
      <c r="H929" s="6" t="str">
        <f>IF('Log_working_3-way'!$D929="","",'True_Odds_Calculator_3-way'!N927/'True_Odds_Calculator_3-way'!A927-1)</f>
        <v/>
      </c>
      <c r="I929" s="6" t="str">
        <f>IF('Log_working_3-way'!$D929="","",'True_Odds_Calculator_3-way'!O927/'True_Odds_Calculator_3-way'!B927-1)</f>
        <v/>
      </c>
      <c r="J929" s="6" t="str">
        <f>IF('Log_working_3-way'!$D929="","",'True_Odds_Calculator_3-way'!#REF!/'True_Odds_Calculator_3-way'!C927-1)</f>
        <v/>
      </c>
      <c r="K929" s="6" t="str">
        <f>IF('Log_working_3-way'!$D929="","",1/'True_Odds_Calculator_3-way'!A927+1/'True_Odds_Calculator_3-way'!B927+1/'True_Odds_Calculator_3-way'!C927-1)</f>
        <v/>
      </c>
    </row>
    <row r="930" spans="4:11" x14ac:dyDescent="0.25">
      <c r="D930" t="str">
        <f>solve_for_c('True_Odds_Calculator_3-way'!A928,'True_Odds_Calculator_3-way'!B928,'True_Odds_Calculator_3-way'!C928,'Log_working_3-way'!B$1,'Log_working_3-way'!B$2)</f>
        <v/>
      </c>
      <c r="F930" s="6" t="str">
        <f>IF('Log_working_3-way'!D930="","",1/'True_Odds_Calculator_3-way'!N928+1/'True_Odds_Calculator_3-way'!O928+1/'True_Odds_Calculator_3-way'!#REF!-1)</f>
        <v/>
      </c>
      <c r="H930" s="6" t="str">
        <f>IF('Log_working_3-way'!$D930="","",'True_Odds_Calculator_3-way'!N928/'True_Odds_Calculator_3-way'!A928-1)</f>
        <v/>
      </c>
      <c r="I930" s="6" t="str">
        <f>IF('Log_working_3-way'!$D930="","",'True_Odds_Calculator_3-way'!O928/'True_Odds_Calculator_3-way'!B928-1)</f>
        <v/>
      </c>
      <c r="J930" s="6" t="str">
        <f>IF('Log_working_3-way'!$D930="","",'True_Odds_Calculator_3-way'!#REF!/'True_Odds_Calculator_3-way'!C928-1)</f>
        <v/>
      </c>
      <c r="K930" s="6" t="str">
        <f>IF('Log_working_3-way'!$D930="","",1/'True_Odds_Calculator_3-way'!A928+1/'True_Odds_Calculator_3-way'!B928+1/'True_Odds_Calculator_3-way'!C928-1)</f>
        <v/>
      </c>
    </row>
    <row r="931" spans="4:11" x14ac:dyDescent="0.25">
      <c r="D931" t="str">
        <f>solve_for_c('True_Odds_Calculator_3-way'!A929,'True_Odds_Calculator_3-way'!B929,'True_Odds_Calculator_3-way'!C929,'Log_working_3-way'!B$1,'Log_working_3-way'!B$2)</f>
        <v/>
      </c>
      <c r="F931" s="6" t="str">
        <f>IF('Log_working_3-way'!D931="","",1/'True_Odds_Calculator_3-way'!N929+1/'True_Odds_Calculator_3-way'!O929+1/'True_Odds_Calculator_3-way'!#REF!-1)</f>
        <v/>
      </c>
      <c r="H931" s="6" t="str">
        <f>IF('Log_working_3-way'!$D931="","",'True_Odds_Calculator_3-way'!N929/'True_Odds_Calculator_3-way'!A929-1)</f>
        <v/>
      </c>
      <c r="I931" s="6" t="str">
        <f>IF('Log_working_3-way'!$D931="","",'True_Odds_Calculator_3-way'!O929/'True_Odds_Calculator_3-way'!B929-1)</f>
        <v/>
      </c>
      <c r="J931" s="6" t="str">
        <f>IF('Log_working_3-way'!$D931="","",'True_Odds_Calculator_3-way'!#REF!/'True_Odds_Calculator_3-way'!C929-1)</f>
        <v/>
      </c>
      <c r="K931" s="6" t="str">
        <f>IF('Log_working_3-way'!$D931="","",1/'True_Odds_Calculator_3-way'!A929+1/'True_Odds_Calculator_3-way'!B929+1/'True_Odds_Calculator_3-way'!C929-1)</f>
        <v/>
      </c>
    </row>
    <row r="932" spans="4:11" x14ac:dyDescent="0.25">
      <c r="D932" t="str">
        <f>solve_for_c('True_Odds_Calculator_3-way'!A930,'True_Odds_Calculator_3-way'!B930,'True_Odds_Calculator_3-way'!C930,'Log_working_3-way'!B$1,'Log_working_3-way'!B$2)</f>
        <v/>
      </c>
      <c r="F932" s="6" t="str">
        <f>IF('Log_working_3-way'!D932="","",1/'True_Odds_Calculator_3-way'!N930+1/'True_Odds_Calculator_3-way'!O930+1/'True_Odds_Calculator_3-way'!#REF!-1)</f>
        <v/>
      </c>
      <c r="H932" s="6" t="str">
        <f>IF('Log_working_3-way'!$D932="","",'True_Odds_Calculator_3-way'!N930/'True_Odds_Calculator_3-way'!A930-1)</f>
        <v/>
      </c>
      <c r="I932" s="6" t="str">
        <f>IF('Log_working_3-way'!$D932="","",'True_Odds_Calculator_3-way'!O930/'True_Odds_Calculator_3-way'!B930-1)</f>
        <v/>
      </c>
      <c r="J932" s="6" t="str">
        <f>IF('Log_working_3-way'!$D932="","",'True_Odds_Calculator_3-way'!#REF!/'True_Odds_Calculator_3-way'!C930-1)</f>
        <v/>
      </c>
      <c r="K932" s="6" t="str">
        <f>IF('Log_working_3-way'!$D932="","",1/'True_Odds_Calculator_3-way'!A930+1/'True_Odds_Calculator_3-way'!B930+1/'True_Odds_Calculator_3-way'!C930-1)</f>
        <v/>
      </c>
    </row>
    <row r="933" spans="4:11" x14ac:dyDescent="0.25">
      <c r="D933" t="str">
        <f>solve_for_c('True_Odds_Calculator_3-way'!A931,'True_Odds_Calculator_3-way'!B931,'True_Odds_Calculator_3-way'!C931,'Log_working_3-way'!B$1,'Log_working_3-way'!B$2)</f>
        <v/>
      </c>
      <c r="F933" s="6" t="str">
        <f>IF('Log_working_3-way'!D933="","",1/'True_Odds_Calculator_3-way'!N931+1/'True_Odds_Calculator_3-way'!O931+1/'True_Odds_Calculator_3-way'!#REF!-1)</f>
        <v/>
      </c>
      <c r="H933" s="6" t="str">
        <f>IF('Log_working_3-way'!$D933="","",'True_Odds_Calculator_3-way'!N931/'True_Odds_Calculator_3-way'!A931-1)</f>
        <v/>
      </c>
      <c r="I933" s="6" t="str">
        <f>IF('Log_working_3-way'!$D933="","",'True_Odds_Calculator_3-way'!O931/'True_Odds_Calculator_3-way'!B931-1)</f>
        <v/>
      </c>
      <c r="J933" s="6" t="str">
        <f>IF('Log_working_3-way'!$D933="","",'True_Odds_Calculator_3-way'!#REF!/'True_Odds_Calculator_3-way'!C931-1)</f>
        <v/>
      </c>
      <c r="K933" s="6" t="str">
        <f>IF('Log_working_3-way'!$D933="","",1/'True_Odds_Calculator_3-way'!A931+1/'True_Odds_Calculator_3-way'!B931+1/'True_Odds_Calculator_3-way'!C931-1)</f>
        <v/>
      </c>
    </row>
    <row r="934" spans="4:11" x14ac:dyDescent="0.25">
      <c r="D934" t="str">
        <f>solve_for_c('True_Odds_Calculator_3-way'!A932,'True_Odds_Calculator_3-way'!B932,'True_Odds_Calculator_3-way'!C932,'Log_working_3-way'!B$1,'Log_working_3-way'!B$2)</f>
        <v/>
      </c>
      <c r="F934" s="6" t="str">
        <f>IF('Log_working_3-way'!D934="","",1/'True_Odds_Calculator_3-way'!N932+1/'True_Odds_Calculator_3-way'!O932+1/'True_Odds_Calculator_3-way'!#REF!-1)</f>
        <v/>
      </c>
      <c r="H934" s="6" t="str">
        <f>IF('Log_working_3-way'!$D934="","",'True_Odds_Calculator_3-way'!N932/'True_Odds_Calculator_3-way'!A932-1)</f>
        <v/>
      </c>
      <c r="I934" s="6" t="str">
        <f>IF('Log_working_3-way'!$D934="","",'True_Odds_Calculator_3-way'!O932/'True_Odds_Calculator_3-way'!B932-1)</f>
        <v/>
      </c>
      <c r="J934" s="6" t="str">
        <f>IF('Log_working_3-way'!$D934="","",'True_Odds_Calculator_3-way'!#REF!/'True_Odds_Calculator_3-way'!C932-1)</f>
        <v/>
      </c>
      <c r="K934" s="6" t="str">
        <f>IF('Log_working_3-way'!$D934="","",1/'True_Odds_Calculator_3-way'!A932+1/'True_Odds_Calculator_3-way'!B932+1/'True_Odds_Calculator_3-way'!C932-1)</f>
        <v/>
      </c>
    </row>
    <row r="935" spans="4:11" x14ac:dyDescent="0.25">
      <c r="D935" t="str">
        <f>solve_for_c('True_Odds_Calculator_3-way'!A933,'True_Odds_Calculator_3-way'!B933,'True_Odds_Calculator_3-way'!C933,'Log_working_3-way'!B$1,'Log_working_3-way'!B$2)</f>
        <v/>
      </c>
      <c r="F935" s="6" t="str">
        <f>IF('Log_working_3-way'!D935="","",1/'True_Odds_Calculator_3-way'!N933+1/'True_Odds_Calculator_3-way'!O933+1/'True_Odds_Calculator_3-way'!#REF!-1)</f>
        <v/>
      </c>
      <c r="H935" s="6" t="str">
        <f>IF('Log_working_3-way'!$D935="","",'True_Odds_Calculator_3-way'!N933/'True_Odds_Calculator_3-way'!A933-1)</f>
        <v/>
      </c>
      <c r="I935" s="6" t="str">
        <f>IF('Log_working_3-way'!$D935="","",'True_Odds_Calculator_3-way'!O933/'True_Odds_Calculator_3-way'!B933-1)</f>
        <v/>
      </c>
      <c r="J935" s="6" t="str">
        <f>IF('Log_working_3-way'!$D935="","",'True_Odds_Calculator_3-way'!#REF!/'True_Odds_Calculator_3-way'!C933-1)</f>
        <v/>
      </c>
      <c r="K935" s="6" t="str">
        <f>IF('Log_working_3-way'!$D935="","",1/'True_Odds_Calculator_3-way'!A933+1/'True_Odds_Calculator_3-way'!B933+1/'True_Odds_Calculator_3-way'!C933-1)</f>
        <v/>
      </c>
    </row>
    <row r="936" spans="4:11" x14ac:dyDescent="0.25">
      <c r="D936" t="str">
        <f>solve_for_c('True_Odds_Calculator_3-way'!A934,'True_Odds_Calculator_3-way'!B934,'True_Odds_Calculator_3-way'!C934,'Log_working_3-way'!B$1,'Log_working_3-way'!B$2)</f>
        <v/>
      </c>
      <c r="F936" s="6" t="str">
        <f>IF('Log_working_3-way'!D936="","",1/'True_Odds_Calculator_3-way'!N934+1/'True_Odds_Calculator_3-way'!O934+1/'True_Odds_Calculator_3-way'!#REF!-1)</f>
        <v/>
      </c>
      <c r="H936" s="6" t="str">
        <f>IF('Log_working_3-way'!$D936="","",'True_Odds_Calculator_3-way'!N934/'True_Odds_Calculator_3-way'!A934-1)</f>
        <v/>
      </c>
      <c r="I936" s="6" t="str">
        <f>IF('Log_working_3-way'!$D936="","",'True_Odds_Calculator_3-way'!O934/'True_Odds_Calculator_3-way'!B934-1)</f>
        <v/>
      </c>
      <c r="J936" s="6" t="str">
        <f>IF('Log_working_3-way'!$D936="","",'True_Odds_Calculator_3-way'!#REF!/'True_Odds_Calculator_3-way'!C934-1)</f>
        <v/>
      </c>
      <c r="K936" s="6" t="str">
        <f>IF('Log_working_3-way'!$D936="","",1/'True_Odds_Calculator_3-way'!A934+1/'True_Odds_Calculator_3-way'!B934+1/'True_Odds_Calculator_3-way'!C934-1)</f>
        <v/>
      </c>
    </row>
    <row r="937" spans="4:11" x14ac:dyDescent="0.25">
      <c r="D937" t="str">
        <f>solve_for_c('True_Odds_Calculator_3-way'!A935,'True_Odds_Calculator_3-way'!B935,'True_Odds_Calculator_3-way'!C935,'Log_working_3-way'!B$1,'Log_working_3-way'!B$2)</f>
        <v/>
      </c>
      <c r="F937" s="6" t="str">
        <f>IF('Log_working_3-way'!D937="","",1/'True_Odds_Calculator_3-way'!N935+1/'True_Odds_Calculator_3-way'!O935+1/'True_Odds_Calculator_3-way'!#REF!-1)</f>
        <v/>
      </c>
      <c r="H937" s="6" t="str">
        <f>IF('Log_working_3-way'!$D937="","",'True_Odds_Calculator_3-way'!N935/'True_Odds_Calculator_3-way'!A935-1)</f>
        <v/>
      </c>
      <c r="I937" s="6" t="str">
        <f>IF('Log_working_3-way'!$D937="","",'True_Odds_Calculator_3-way'!O935/'True_Odds_Calculator_3-way'!B935-1)</f>
        <v/>
      </c>
      <c r="J937" s="6" t="str">
        <f>IF('Log_working_3-way'!$D937="","",'True_Odds_Calculator_3-way'!#REF!/'True_Odds_Calculator_3-way'!C935-1)</f>
        <v/>
      </c>
      <c r="K937" s="6" t="str">
        <f>IF('Log_working_3-way'!$D937="","",1/'True_Odds_Calculator_3-way'!A935+1/'True_Odds_Calculator_3-way'!B935+1/'True_Odds_Calculator_3-way'!C935-1)</f>
        <v/>
      </c>
    </row>
    <row r="938" spans="4:11" x14ac:dyDescent="0.25">
      <c r="D938" t="str">
        <f>solve_for_c('True_Odds_Calculator_3-way'!A936,'True_Odds_Calculator_3-way'!B936,'True_Odds_Calculator_3-way'!C936,'Log_working_3-way'!B$1,'Log_working_3-way'!B$2)</f>
        <v/>
      </c>
      <c r="F938" s="6" t="str">
        <f>IF('Log_working_3-way'!D938="","",1/'True_Odds_Calculator_3-way'!N936+1/'True_Odds_Calculator_3-way'!O936+1/'True_Odds_Calculator_3-way'!#REF!-1)</f>
        <v/>
      </c>
      <c r="H938" s="6" t="str">
        <f>IF('Log_working_3-way'!$D938="","",'True_Odds_Calculator_3-way'!N936/'True_Odds_Calculator_3-way'!A936-1)</f>
        <v/>
      </c>
      <c r="I938" s="6" t="str">
        <f>IF('Log_working_3-way'!$D938="","",'True_Odds_Calculator_3-way'!O936/'True_Odds_Calculator_3-way'!B936-1)</f>
        <v/>
      </c>
      <c r="J938" s="6" t="str">
        <f>IF('Log_working_3-way'!$D938="","",'True_Odds_Calculator_3-way'!#REF!/'True_Odds_Calculator_3-way'!C936-1)</f>
        <v/>
      </c>
      <c r="K938" s="6" t="str">
        <f>IF('Log_working_3-way'!$D938="","",1/'True_Odds_Calculator_3-way'!A936+1/'True_Odds_Calculator_3-way'!B936+1/'True_Odds_Calculator_3-way'!C936-1)</f>
        <v/>
      </c>
    </row>
    <row r="939" spans="4:11" x14ac:dyDescent="0.25">
      <c r="D939" t="str">
        <f>solve_for_c('True_Odds_Calculator_3-way'!A937,'True_Odds_Calculator_3-way'!B937,'True_Odds_Calculator_3-way'!C937,'Log_working_3-way'!B$1,'Log_working_3-way'!B$2)</f>
        <v/>
      </c>
      <c r="F939" s="6" t="str">
        <f>IF('Log_working_3-way'!D939="","",1/'True_Odds_Calculator_3-way'!N937+1/'True_Odds_Calculator_3-way'!O937+1/'True_Odds_Calculator_3-way'!#REF!-1)</f>
        <v/>
      </c>
      <c r="H939" s="6" t="str">
        <f>IF('Log_working_3-way'!$D939="","",'True_Odds_Calculator_3-way'!N937/'True_Odds_Calculator_3-way'!A937-1)</f>
        <v/>
      </c>
      <c r="I939" s="6" t="str">
        <f>IF('Log_working_3-way'!$D939="","",'True_Odds_Calculator_3-way'!O937/'True_Odds_Calculator_3-way'!B937-1)</f>
        <v/>
      </c>
      <c r="J939" s="6" t="str">
        <f>IF('Log_working_3-way'!$D939="","",'True_Odds_Calculator_3-way'!#REF!/'True_Odds_Calculator_3-way'!C937-1)</f>
        <v/>
      </c>
      <c r="K939" s="6" t="str">
        <f>IF('Log_working_3-way'!$D939="","",1/'True_Odds_Calculator_3-way'!A937+1/'True_Odds_Calculator_3-way'!B937+1/'True_Odds_Calculator_3-way'!C937-1)</f>
        <v/>
      </c>
    </row>
    <row r="940" spans="4:11" x14ac:dyDescent="0.25">
      <c r="D940" t="str">
        <f>solve_for_c('True_Odds_Calculator_3-way'!A938,'True_Odds_Calculator_3-way'!B938,'True_Odds_Calculator_3-way'!C938,'Log_working_3-way'!B$1,'Log_working_3-way'!B$2)</f>
        <v/>
      </c>
      <c r="F940" s="6" t="str">
        <f>IF('Log_working_3-way'!D940="","",1/'True_Odds_Calculator_3-way'!N938+1/'True_Odds_Calculator_3-way'!O938+1/'True_Odds_Calculator_3-way'!#REF!-1)</f>
        <v/>
      </c>
      <c r="H940" s="6" t="str">
        <f>IF('Log_working_3-way'!$D940="","",'True_Odds_Calculator_3-way'!N938/'True_Odds_Calculator_3-way'!A938-1)</f>
        <v/>
      </c>
      <c r="I940" s="6" t="str">
        <f>IF('Log_working_3-way'!$D940="","",'True_Odds_Calculator_3-way'!O938/'True_Odds_Calculator_3-way'!B938-1)</f>
        <v/>
      </c>
      <c r="J940" s="6" t="str">
        <f>IF('Log_working_3-way'!$D940="","",'True_Odds_Calculator_3-way'!#REF!/'True_Odds_Calculator_3-way'!C938-1)</f>
        <v/>
      </c>
      <c r="K940" s="6" t="str">
        <f>IF('Log_working_3-way'!$D940="","",1/'True_Odds_Calculator_3-way'!A938+1/'True_Odds_Calculator_3-way'!B938+1/'True_Odds_Calculator_3-way'!C938-1)</f>
        <v/>
      </c>
    </row>
    <row r="941" spans="4:11" x14ac:dyDescent="0.25">
      <c r="D941" t="str">
        <f>solve_for_c('True_Odds_Calculator_3-way'!A939,'True_Odds_Calculator_3-way'!B939,'True_Odds_Calculator_3-way'!C939,'Log_working_3-way'!B$1,'Log_working_3-way'!B$2)</f>
        <v/>
      </c>
      <c r="F941" s="6" t="str">
        <f>IF('Log_working_3-way'!D941="","",1/'True_Odds_Calculator_3-way'!N939+1/'True_Odds_Calculator_3-way'!O939+1/'True_Odds_Calculator_3-way'!#REF!-1)</f>
        <v/>
      </c>
      <c r="H941" s="6" t="str">
        <f>IF('Log_working_3-way'!$D941="","",'True_Odds_Calculator_3-way'!N939/'True_Odds_Calculator_3-way'!A939-1)</f>
        <v/>
      </c>
      <c r="I941" s="6" t="str">
        <f>IF('Log_working_3-way'!$D941="","",'True_Odds_Calculator_3-way'!O939/'True_Odds_Calculator_3-way'!B939-1)</f>
        <v/>
      </c>
      <c r="J941" s="6" t="str">
        <f>IF('Log_working_3-way'!$D941="","",'True_Odds_Calculator_3-way'!#REF!/'True_Odds_Calculator_3-way'!C939-1)</f>
        <v/>
      </c>
      <c r="K941" s="6" t="str">
        <f>IF('Log_working_3-way'!$D941="","",1/'True_Odds_Calculator_3-way'!A939+1/'True_Odds_Calculator_3-way'!B939+1/'True_Odds_Calculator_3-way'!C939-1)</f>
        <v/>
      </c>
    </row>
    <row r="942" spans="4:11" x14ac:dyDescent="0.25">
      <c r="D942" t="str">
        <f>solve_for_c('True_Odds_Calculator_3-way'!A940,'True_Odds_Calculator_3-way'!B940,'True_Odds_Calculator_3-way'!C940,'Log_working_3-way'!B$1,'Log_working_3-way'!B$2)</f>
        <v/>
      </c>
      <c r="F942" s="6" t="str">
        <f>IF('Log_working_3-way'!D942="","",1/'True_Odds_Calculator_3-way'!N940+1/'True_Odds_Calculator_3-way'!O940+1/'True_Odds_Calculator_3-way'!#REF!-1)</f>
        <v/>
      </c>
      <c r="H942" s="6" t="str">
        <f>IF('Log_working_3-way'!$D942="","",'True_Odds_Calculator_3-way'!N940/'True_Odds_Calculator_3-way'!A940-1)</f>
        <v/>
      </c>
      <c r="I942" s="6" t="str">
        <f>IF('Log_working_3-way'!$D942="","",'True_Odds_Calculator_3-way'!O940/'True_Odds_Calculator_3-way'!B940-1)</f>
        <v/>
      </c>
      <c r="J942" s="6" t="str">
        <f>IF('Log_working_3-way'!$D942="","",'True_Odds_Calculator_3-way'!#REF!/'True_Odds_Calculator_3-way'!C940-1)</f>
        <v/>
      </c>
      <c r="K942" s="6" t="str">
        <f>IF('Log_working_3-way'!$D942="","",1/'True_Odds_Calculator_3-way'!A940+1/'True_Odds_Calculator_3-way'!B940+1/'True_Odds_Calculator_3-way'!C940-1)</f>
        <v/>
      </c>
    </row>
    <row r="943" spans="4:11" x14ac:dyDescent="0.25">
      <c r="D943" t="str">
        <f>solve_for_c('True_Odds_Calculator_3-way'!A941,'True_Odds_Calculator_3-way'!B941,'True_Odds_Calculator_3-way'!C941,'Log_working_3-way'!B$1,'Log_working_3-way'!B$2)</f>
        <v/>
      </c>
      <c r="F943" s="6" t="str">
        <f>IF('Log_working_3-way'!D943="","",1/'True_Odds_Calculator_3-way'!N941+1/'True_Odds_Calculator_3-way'!O941+1/'True_Odds_Calculator_3-way'!#REF!-1)</f>
        <v/>
      </c>
      <c r="H943" s="6" t="str">
        <f>IF('Log_working_3-way'!$D943="","",'True_Odds_Calculator_3-way'!N941/'True_Odds_Calculator_3-way'!A941-1)</f>
        <v/>
      </c>
      <c r="I943" s="6" t="str">
        <f>IF('Log_working_3-way'!$D943="","",'True_Odds_Calculator_3-way'!O941/'True_Odds_Calculator_3-way'!B941-1)</f>
        <v/>
      </c>
      <c r="J943" s="6" t="str">
        <f>IF('Log_working_3-way'!$D943="","",'True_Odds_Calculator_3-way'!#REF!/'True_Odds_Calculator_3-way'!C941-1)</f>
        <v/>
      </c>
      <c r="K943" s="6" t="str">
        <f>IF('Log_working_3-way'!$D943="","",1/'True_Odds_Calculator_3-way'!A941+1/'True_Odds_Calculator_3-way'!B941+1/'True_Odds_Calculator_3-way'!C941-1)</f>
        <v/>
      </c>
    </row>
    <row r="944" spans="4:11" x14ac:dyDescent="0.25">
      <c r="D944" t="str">
        <f>solve_for_c('True_Odds_Calculator_3-way'!A942,'True_Odds_Calculator_3-way'!B942,'True_Odds_Calculator_3-way'!C942,'Log_working_3-way'!B$1,'Log_working_3-way'!B$2)</f>
        <v/>
      </c>
      <c r="F944" s="6" t="str">
        <f>IF('Log_working_3-way'!D944="","",1/'True_Odds_Calculator_3-way'!N942+1/'True_Odds_Calculator_3-way'!O942+1/'True_Odds_Calculator_3-way'!#REF!-1)</f>
        <v/>
      </c>
      <c r="H944" s="6" t="str">
        <f>IF('Log_working_3-way'!$D944="","",'True_Odds_Calculator_3-way'!N942/'True_Odds_Calculator_3-way'!A942-1)</f>
        <v/>
      </c>
      <c r="I944" s="6" t="str">
        <f>IF('Log_working_3-way'!$D944="","",'True_Odds_Calculator_3-way'!O942/'True_Odds_Calculator_3-way'!B942-1)</f>
        <v/>
      </c>
      <c r="J944" s="6" t="str">
        <f>IF('Log_working_3-way'!$D944="","",'True_Odds_Calculator_3-way'!#REF!/'True_Odds_Calculator_3-way'!C942-1)</f>
        <v/>
      </c>
      <c r="K944" s="6" t="str">
        <f>IF('Log_working_3-way'!$D944="","",1/'True_Odds_Calculator_3-way'!A942+1/'True_Odds_Calculator_3-way'!B942+1/'True_Odds_Calculator_3-way'!C942-1)</f>
        <v/>
      </c>
    </row>
    <row r="945" spans="4:11" x14ac:dyDescent="0.25">
      <c r="D945" t="str">
        <f>solve_for_c('True_Odds_Calculator_3-way'!A943,'True_Odds_Calculator_3-way'!B943,'True_Odds_Calculator_3-way'!C943,'Log_working_3-way'!B$1,'Log_working_3-way'!B$2)</f>
        <v/>
      </c>
      <c r="F945" s="6" t="str">
        <f>IF('Log_working_3-way'!D945="","",1/'True_Odds_Calculator_3-way'!N943+1/'True_Odds_Calculator_3-way'!O943+1/'True_Odds_Calculator_3-way'!#REF!-1)</f>
        <v/>
      </c>
      <c r="H945" s="6" t="str">
        <f>IF('Log_working_3-way'!$D945="","",'True_Odds_Calculator_3-way'!N943/'True_Odds_Calculator_3-way'!A943-1)</f>
        <v/>
      </c>
      <c r="I945" s="6" t="str">
        <f>IF('Log_working_3-way'!$D945="","",'True_Odds_Calculator_3-way'!O943/'True_Odds_Calculator_3-way'!B943-1)</f>
        <v/>
      </c>
      <c r="J945" s="6" t="str">
        <f>IF('Log_working_3-way'!$D945="","",'True_Odds_Calculator_3-way'!#REF!/'True_Odds_Calculator_3-way'!C943-1)</f>
        <v/>
      </c>
      <c r="K945" s="6" t="str">
        <f>IF('Log_working_3-way'!$D945="","",1/'True_Odds_Calculator_3-way'!A943+1/'True_Odds_Calculator_3-way'!B943+1/'True_Odds_Calculator_3-way'!C943-1)</f>
        <v/>
      </c>
    </row>
    <row r="946" spans="4:11" x14ac:dyDescent="0.25">
      <c r="D946" t="str">
        <f>solve_for_c('True_Odds_Calculator_3-way'!A944,'True_Odds_Calculator_3-way'!B944,'True_Odds_Calculator_3-way'!C944,'Log_working_3-way'!B$1,'Log_working_3-way'!B$2)</f>
        <v/>
      </c>
      <c r="F946" s="6" t="str">
        <f>IF('Log_working_3-way'!D946="","",1/'True_Odds_Calculator_3-way'!N944+1/'True_Odds_Calculator_3-way'!O944+1/'True_Odds_Calculator_3-way'!#REF!-1)</f>
        <v/>
      </c>
      <c r="H946" s="6" t="str">
        <f>IF('Log_working_3-way'!$D946="","",'True_Odds_Calculator_3-way'!N944/'True_Odds_Calculator_3-way'!A944-1)</f>
        <v/>
      </c>
      <c r="I946" s="6" t="str">
        <f>IF('Log_working_3-way'!$D946="","",'True_Odds_Calculator_3-way'!O944/'True_Odds_Calculator_3-way'!B944-1)</f>
        <v/>
      </c>
      <c r="J946" s="6" t="str">
        <f>IF('Log_working_3-way'!$D946="","",'True_Odds_Calculator_3-way'!#REF!/'True_Odds_Calculator_3-way'!C944-1)</f>
        <v/>
      </c>
      <c r="K946" s="6" t="str">
        <f>IF('Log_working_3-way'!$D946="","",1/'True_Odds_Calculator_3-way'!A944+1/'True_Odds_Calculator_3-way'!B944+1/'True_Odds_Calculator_3-way'!C944-1)</f>
        <v/>
      </c>
    </row>
    <row r="947" spans="4:11" x14ac:dyDescent="0.25">
      <c r="D947" t="str">
        <f>solve_for_c('True_Odds_Calculator_3-way'!A945,'True_Odds_Calculator_3-way'!B945,'True_Odds_Calculator_3-way'!C945,'Log_working_3-way'!B$1,'Log_working_3-way'!B$2)</f>
        <v/>
      </c>
      <c r="F947" s="6" t="str">
        <f>IF('Log_working_3-way'!D947="","",1/'True_Odds_Calculator_3-way'!N945+1/'True_Odds_Calculator_3-way'!O945+1/'True_Odds_Calculator_3-way'!#REF!-1)</f>
        <v/>
      </c>
      <c r="H947" s="6" t="str">
        <f>IF('Log_working_3-way'!$D947="","",'True_Odds_Calculator_3-way'!N945/'True_Odds_Calculator_3-way'!A945-1)</f>
        <v/>
      </c>
      <c r="I947" s="6" t="str">
        <f>IF('Log_working_3-way'!$D947="","",'True_Odds_Calculator_3-way'!O945/'True_Odds_Calculator_3-way'!B945-1)</f>
        <v/>
      </c>
      <c r="J947" s="6" t="str">
        <f>IF('Log_working_3-way'!$D947="","",'True_Odds_Calculator_3-way'!#REF!/'True_Odds_Calculator_3-way'!C945-1)</f>
        <v/>
      </c>
      <c r="K947" s="6" t="str">
        <f>IF('Log_working_3-way'!$D947="","",1/'True_Odds_Calculator_3-way'!A945+1/'True_Odds_Calculator_3-way'!B945+1/'True_Odds_Calculator_3-way'!C945-1)</f>
        <v/>
      </c>
    </row>
    <row r="948" spans="4:11" x14ac:dyDescent="0.25">
      <c r="D948" t="str">
        <f>solve_for_c('True_Odds_Calculator_3-way'!A946,'True_Odds_Calculator_3-way'!B946,'True_Odds_Calculator_3-way'!C946,'Log_working_3-way'!B$1,'Log_working_3-way'!B$2)</f>
        <v/>
      </c>
      <c r="F948" s="6" t="str">
        <f>IF('Log_working_3-way'!D948="","",1/'True_Odds_Calculator_3-way'!N946+1/'True_Odds_Calculator_3-way'!O946+1/'True_Odds_Calculator_3-way'!#REF!-1)</f>
        <v/>
      </c>
      <c r="H948" s="6" t="str">
        <f>IF('Log_working_3-way'!$D948="","",'True_Odds_Calculator_3-way'!N946/'True_Odds_Calculator_3-way'!A946-1)</f>
        <v/>
      </c>
      <c r="I948" s="6" t="str">
        <f>IF('Log_working_3-way'!$D948="","",'True_Odds_Calculator_3-way'!O946/'True_Odds_Calculator_3-way'!B946-1)</f>
        <v/>
      </c>
      <c r="J948" s="6" t="str">
        <f>IF('Log_working_3-way'!$D948="","",'True_Odds_Calculator_3-way'!#REF!/'True_Odds_Calculator_3-way'!C946-1)</f>
        <v/>
      </c>
      <c r="K948" s="6" t="str">
        <f>IF('Log_working_3-way'!$D948="","",1/'True_Odds_Calculator_3-way'!A946+1/'True_Odds_Calculator_3-way'!B946+1/'True_Odds_Calculator_3-way'!C946-1)</f>
        <v/>
      </c>
    </row>
    <row r="949" spans="4:11" x14ac:dyDescent="0.25">
      <c r="D949" t="str">
        <f>solve_for_c('True_Odds_Calculator_3-way'!A947,'True_Odds_Calculator_3-way'!B947,'True_Odds_Calculator_3-way'!C947,'Log_working_3-way'!B$1,'Log_working_3-way'!B$2)</f>
        <v/>
      </c>
      <c r="F949" s="6" t="str">
        <f>IF('Log_working_3-way'!D949="","",1/'True_Odds_Calculator_3-way'!N947+1/'True_Odds_Calculator_3-way'!O947+1/'True_Odds_Calculator_3-way'!#REF!-1)</f>
        <v/>
      </c>
      <c r="H949" s="6" t="str">
        <f>IF('Log_working_3-way'!$D949="","",'True_Odds_Calculator_3-way'!N947/'True_Odds_Calculator_3-way'!A947-1)</f>
        <v/>
      </c>
      <c r="I949" s="6" t="str">
        <f>IF('Log_working_3-way'!$D949="","",'True_Odds_Calculator_3-way'!O947/'True_Odds_Calculator_3-way'!B947-1)</f>
        <v/>
      </c>
      <c r="J949" s="6" t="str">
        <f>IF('Log_working_3-way'!$D949="","",'True_Odds_Calculator_3-way'!#REF!/'True_Odds_Calculator_3-way'!C947-1)</f>
        <v/>
      </c>
      <c r="K949" s="6" t="str">
        <f>IF('Log_working_3-way'!$D949="","",1/'True_Odds_Calculator_3-way'!A947+1/'True_Odds_Calculator_3-way'!B947+1/'True_Odds_Calculator_3-way'!C947-1)</f>
        <v/>
      </c>
    </row>
    <row r="950" spans="4:11" x14ac:dyDescent="0.25">
      <c r="D950" t="str">
        <f>solve_for_c('True_Odds_Calculator_3-way'!A948,'True_Odds_Calculator_3-way'!B948,'True_Odds_Calculator_3-way'!C948,'Log_working_3-way'!B$1,'Log_working_3-way'!B$2)</f>
        <v/>
      </c>
      <c r="F950" s="6" t="str">
        <f>IF('Log_working_3-way'!D950="","",1/'True_Odds_Calculator_3-way'!N948+1/'True_Odds_Calculator_3-way'!O948+1/'True_Odds_Calculator_3-way'!#REF!-1)</f>
        <v/>
      </c>
      <c r="H950" s="6" t="str">
        <f>IF('Log_working_3-way'!$D950="","",'True_Odds_Calculator_3-way'!N948/'True_Odds_Calculator_3-way'!A948-1)</f>
        <v/>
      </c>
      <c r="I950" s="6" t="str">
        <f>IF('Log_working_3-way'!$D950="","",'True_Odds_Calculator_3-way'!O948/'True_Odds_Calculator_3-way'!B948-1)</f>
        <v/>
      </c>
      <c r="J950" s="6" t="str">
        <f>IF('Log_working_3-way'!$D950="","",'True_Odds_Calculator_3-way'!#REF!/'True_Odds_Calculator_3-way'!C948-1)</f>
        <v/>
      </c>
      <c r="K950" s="6" t="str">
        <f>IF('Log_working_3-way'!$D950="","",1/'True_Odds_Calculator_3-way'!A948+1/'True_Odds_Calculator_3-way'!B948+1/'True_Odds_Calculator_3-way'!C948-1)</f>
        <v/>
      </c>
    </row>
    <row r="951" spans="4:11" x14ac:dyDescent="0.25">
      <c r="D951" t="str">
        <f>solve_for_c('True_Odds_Calculator_3-way'!A949,'True_Odds_Calculator_3-way'!B949,'True_Odds_Calculator_3-way'!C949,'Log_working_3-way'!B$1,'Log_working_3-way'!B$2)</f>
        <v/>
      </c>
      <c r="F951" s="6" t="str">
        <f>IF('Log_working_3-way'!D951="","",1/'True_Odds_Calculator_3-way'!N949+1/'True_Odds_Calculator_3-way'!O949+1/'True_Odds_Calculator_3-way'!#REF!-1)</f>
        <v/>
      </c>
      <c r="H951" s="6" t="str">
        <f>IF('Log_working_3-way'!$D951="","",'True_Odds_Calculator_3-way'!N949/'True_Odds_Calculator_3-way'!A949-1)</f>
        <v/>
      </c>
      <c r="I951" s="6" t="str">
        <f>IF('Log_working_3-way'!$D951="","",'True_Odds_Calculator_3-way'!O949/'True_Odds_Calculator_3-way'!B949-1)</f>
        <v/>
      </c>
      <c r="J951" s="6" t="str">
        <f>IF('Log_working_3-way'!$D951="","",'True_Odds_Calculator_3-way'!#REF!/'True_Odds_Calculator_3-way'!C949-1)</f>
        <v/>
      </c>
      <c r="K951" s="6" t="str">
        <f>IF('Log_working_3-way'!$D951="","",1/'True_Odds_Calculator_3-way'!A949+1/'True_Odds_Calculator_3-way'!B949+1/'True_Odds_Calculator_3-way'!C949-1)</f>
        <v/>
      </c>
    </row>
    <row r="952" spans="4:11" x14ac:dyDescent="0.25">
      <c r="D952" t="str">
        <f>solve_for_c('True_Odds_Calculator_3-way'!A950,'True_Odds_Calculator_3-way'!B950,'True_Odds_Calculator_3-way'!C950,'Log_working_3-way'!B$1,'Log_working_3-way'!B$2)</f>
        <v/>
      </c>
      <c r="F952" s="6" t="str">
        <f>IF('Log_working_3-way'!D952="","",1/'True_Odds_Calculator_3-way'!N950+1/'True_Odds_Calculator_3-way'!O950+1/'True_Odds_Calculator_3-way'!#REF!-1)</f>
        <v/>
      </c>
      <c r="H952" s="6" t="str">
        <f>IF('Log_working_3-way'!$D952="","",'True_Odds_Calculator_3-way'!N950/'True_Odds_Calculator_3-way'!A950-1)</f>
        <v/>
      </c>
      <c r="I952" s="6" t="str">
        <f>IF('Log_working_3-way'!$D952="","",'True_Odds_Calculator_3-way'!O950/'True_Odds_Calculator_3-way'!B950-1)</f>
        <v/>
      </c>
      <c r="J952" s="6" t="str">
        <f>IF('Log_working_3-way'!$D952="","",'True_Odds_Calculator_3-way'!#REF!/'True_Odds_Calculator_3-way'!C950-1)</f>
        <v/>
      </c>
      <c r="K952" s="6" t="str">
        <f>IF('Log_working_3-way'!$D952="","",1/'True_Odds_Calculator_3-way'!A950+1/'True_Odds_Calculator_3-way'!B950+1/'True_Odds_Calculator_3-way'!C950-1)</f>
        <v/>
      </c>
    </row>
    <row r="953" spans="4:11" x14ac:dyDescent="0.25">
      <c r="D953" t="str">
        <f>solve_for_c('True_Odds_Calculator_3-way'!A951,'True_Odds_Calculator_3-way'!B951,'True_Odds_Calculator_3-way'!C951,'Log_working_3-way'!B$1,'Log_working_3-way'!B$2)</f>
        <v/>
      </c>
      <c r="F953" s="6" t="str">
        <f>IF('Log_working_3-way'!D953="","",1/'True_Odds_Calculator_3-way'!N951+1/'True_Odds_Calculator_3-way'!O951+1/'True_Odds_Calculator_3-way'!#REF!-1)</f>
        <v/>
      </c>
      <c r="H953" s="6" t="str">
        <f>IF('Log_working_3-way'!$D953="","",'True_Odds_Calculator_3-way'!N951/'True_Odds_Calculator_3-way'!A951-1)</f>
        <v/>
      </c>
      <c r="I953" s="6" t="str">
        <f>IF('Log_working_3-way'!$D953="","",'True_Odds_Calculator_3-way'!O951/'True_Odds_Calculator_3-way'!B951-1)</f>
        <v/>
      </c>
      <c r="J953" s="6" t="str">
        <f>IF('Log_working_3-way'!$D953="","",'True_Odds_Calculator_3-way'!#REF!/'True_Odds_Calculator_3-way'!C951-1)</f>
        <v/>
      </c>
      <c r="K953" s="6" t="str">
        <f>IF('Log_working_3-way'!$D953="","",1/'True_Odds_Calculator_3-way'!A951+1/'True_Odds_Calculator_3-way'!B951+1/'True_Odds_Calculator_3-way'!C951-1)</f>
        <v/>
      </c>
    </row>
    <row r="954" spans="4:11" x14ac:dyDescent="0.25">
      <c r="D954" t="str">
        <f>solve_for_c('True_Odds_Calculator_3-way'!A952,'True_Odds_Calculator_3-way'!B952,'True_Odds_Calculator_3-way'!C952,'Log_working_3-way'!B$1,'Log_working_3-way'!B$2)</f>
        <v/>
      </c>
      <c r="F954" s="6" t="str">
        <f>IF('Log_working_3-way'!D954="","",1/'True_Odds_Calculator_3-way'!N952+1/'True_Odds_Calculator_3-way'!O952+1/'True_Odds_Calculator_3-way'!#REF!-1)</f>
        <v/>
      </c>
      <c r="H954" s="6" t="str">
        <f>IF('Log_working_3-way'!$D954="","",'True_Odds_Calculator_3-way'!N952/'True_Odds_Calculator_3-way'!A952-1)</f>
        <v/>
      </c>
      <c r="I954" s="6" t="str">
        <f>IF('Log_working_3-way'!$D954="","",'True_Odds_Calculator_3-way'!O952/'True_Odds_Calculator_3-way'!B952-1)</f>
        <v/>
      </c>
      <c r="J954" s="6" t="str">
        <f>IF('Log_working_3-way'!$D954="","",'True_Odds_Calculator_3-way'!#REF!/'True_Odds_Calculator_3-way'!C952-1)</f>
        <v/>
      </c>
      <c r="K954" s="6" t="str">
        <f>IF('Log_working_3-way'!$D954="","",1/'True_Odds_Calculator_3-way'!A952+1/'True_Odds_Calculator_3-way'!B952+1/'True_Odds_Calculator_3-way'!C952-1)</f>
        <v/>
      </c>
    </row>
    <row r="955" spans="4:11" x14ac:dyDescent="0.25">
      <c r="D955" t="str">
        <f>solve_for_c('True_Odds_Calculator_3-way'!A953,'True_Odds_Calculator_3-way'!B953,'True_Odds_Calculator_3-way'!C953,'Log_working_3-way'!B$1,'Log_working_3-way'!B$2)</f>
        <v/>
      </c>
      <c r="F955" s="6" t="str">
        <f>IF('Log_working_3-way'!D955="","",1/'True_Odds_Calculator_3-way'!N953+1/'True_Odds_Calculator_3-way'!O953+1/'True_Odds_Calculator_3-way'!#REF!-1)</f>
        <v/>
      </c>
      <c r="H955" s="6" t="str">
        <f>IF('Log_working_3-way'!$D955="","",'True_Odds_Calculator_3-way'!N953/'True_Odds_Calculator_3-way'!A953-1)</f>
        <v/>
      </c>
      <c r="I955" s="6" t="str">
        <f>IF('Log_working_3-way'!$D955="","",'True_Odds_Calculator_3-way'!O953/'True_Odds_Calculator_3-way'!B953-1)</f>
        <v/>
      </c>
      <c r="J955" s="6" t="str">
        <f>IF('Log_working_3-way'!$D955="","",'True_Odds_Calculator_3-way'!#REF!/'True_Odds_Calculator_3-way'!C953-1)</f>
        <v/>
      </c>
      <c r="K955" s="6" t="str">
        <f>IF('Log_working_3-way'!$D955="","",1/'True_Odds_Calculator_3-way'!A953+1/'True_Odds_Calculator_3-way'!B953+1/'True_Odds_Calculator_3-way'!C953-1)</f>
        <v/>
      </c>
    </row>
    <row r="956" spans="4:11" x14ac:dyDescent="0.25">
      <c r="D956" t="str">
        <f>solve_for_c('True_Odds_Calculator_3-way'!A954,'True_Odds_Calculator_3-way'!B954,'True_Odds_Calculator_3-way'!C954,'Log_working_3-way'!B$1,'Log_working_3-way'!B$2)</f>
        <v/>
      </c>
      <c r="F956" s="6" t="str">
        <f>IF('Log_working_3-way'!D956="","",1/'True_Odds_Calculator_3-way'!N954+1/'True_Odds_Calculator_3-way'!O954+1/'True_Odds_Calculator_3-way'!#REF!-1)</f>
        <v/>
      </c>
      <c r="H956" s="6" t="str">
        <f>IF('Log_working_3-way'!$D956="","",'True_Odds_Calculator_3-way'!N954/'True_Odds_Calculator_3-way'!A954-1)</f>
        <v/>
      </c>
      <c r="I956" s="6" t="str">
        <f>IF('Log_working_3-way'!$D956="","",'True_Odds_Calculator_3-way'!O954/'True_Odds_Calculator_3-way'!B954-1)</f>
        <v/>
      </c>
      <c r="J956" s="6" t="str">
        <f>IF('Log_working_3-way'!$D956="","",'True_Odds_Calculator_3-way'!#REF!/'True_Odds_Calculator_3-way'!C954-1)</f>
        <v/>
      </c>
      <c r="K956" s="6" t="str">
        <f>IF('Log_working_3-way'!$D956="","",1/'True_Odds_Calculator_3-way'!A954+1/'True_Odds_Calculator_3-way'!B954+1/'True_Odds_Calculator_3-way'!C954-1)</f>
        <v/>
      </c>
    </row>
    <row r="957" spans="4:11" x14ac:dyDescent="0.25">
      <c r="D957" t="str">
        <f>solve_for_c('True_Odds_Calculator_3-way'!A955,'True_Odds_Calculator_3-way'!B955,'True_Odds_Calculator_3-way'!C955,'Log_working_3-way'!B$1,'Log_working_3-way'!B$2)</f>
        <v/>
      </c>
      <c r="F957" s="6" t="str">
        <f>IF('Log_working_3-way'!D957="","",1/'True_Odds_Calculator_3-way'!N955+1/'True_Odds_Calculator_3-way'!O955+1/'True_Odds_Calculator_3-way'!#REF!-1)</f>
        <v/>
      </c>
      <c r="H957" s="6" t="str">
        <f>IF('Log_working_3-way'!$D957="","",'True_Odds_Calculator_3-way'!N955/'True_Odds_Calculator_3-way'!A955-1)</f>
        <v/>
      </c>
      <c r="I957" s="6" t="str">
        <f>IF('Log_working_3-way'!$D957="","",'True_Odds_Calculator_3-way'!O955/'True_Odds_Calculator_3-way'!B955-1)</f>
        <v/>
      </c>
      <c r="J957" s="6" t="str">
        <f>IF('Log_working_3-way'!$D957="","",'True_Odds_Calculator_3-way'!#REF!/'True_Odds_Calculator_3-way'!C955-1)</f>
        <v/>
      </c>
      <c r="K957" s="6" t="str">
        <f>IF('Log_working_3-way'!$D957="","",1/'True_Odds_Calculator_3-way'!A955+1/'True_Odds_Calculator_3-way'!B955+1/'True_Odds_Calculator_3-way'!C955-1)</f>
        <v/>
      </c>
    </row>
    <row r="958" spans="4:11" x14ac:dyDescent="0.25">
      <c r="D958" t="str">
        <f>solve_for_c('True_Odds_Calculator_3-way'!A956,'True_Odds_Calculator_3-way'!B956,'True_Odds_Calculator_3-way'!C956,'Log_working_3-way'!B$1,'Log_working_3-way'!B$2)</f>
        <v/>
      </c>
      <c r="F958" s="6" t="str">
        <f>IF('Log_working_3-way'!D958="","",1/'True_Odds_Calculator_3-way'!N956+1/'True_Odds_Calculator_3-way'!O956+1/'True_Odds_Calculator_3-way'!#REF!-1)</f>
        <v/>
      </c>
      <c r="H958" s="6" t="str">
        <f>IF('Log_working_3-way'!$D958="","",'True_Odds_Calculator_3-way'!N956/'True_Odds_Calculator_3-way'!A956-1)</f>
        <v/>
      </c>
      <c r="I958" s="6" t="str">
        <f>IF('Log_working_3-way'!$D958="","",'True_Odds_Calculator_3-way'!O956/'True_Odds_Calculator_3-way'!B956-1)</f>
        <v/>
      </c>
      <c r="J958" s="6" t="str">
        <f>IF('Log_working_3-way'!$D958="","",'True_Odds_Calculator_3-way'!#REF!/'True_Odds_Calculator_3-way'!C956-1)</f>
        <v/>
      </c>
      <c r="K958" s="6" t="str">
        <f>IF('Log_working_3-way'!$D958="","",1/'True_Odds_Calculator_3-way'!A956+1/'True_Odds_Calculator_3-way'!B956+1/'True_Odds_Calculator_3-way'!C956-1)</f>
        <v/>
      </c>
    </row>
    <row r="959" spans="4:11" x14ac:dyDescent="0.25">
      <c r="D959" t="str">
        <f>solve_for_c('True_Odds_Calculator_3-way'!A957,'True_Odds_Calculator_3-way'!B957,'True_Odds_Calculator_3-way'!C957,'Log_working_3-way'!B$1,'Log_working_3-way'!B$2)</f>
        <v/>
      </c>
      <c r="F959" s="6" t="str">
        <f>IF('Log_working_3-way'!D959="","",1/'True_Odds_Calculator_3-way'!N957+1/'True_Odds_Calculator_3-way'!O957+1/'True_Odds_Calculator_3-way'!#REF!-1)</f>
        <v/>
      </c>
      <c r="H959" s="6" t="str">
        <f>IF('Log_working_3-way'!$D959="","",'True_Odds_Calculator_3-way'!N957/'True_Odds_Calculator_3-way'!A957-1)</f>
        <v/>
      </c>
      <c r="I959" s="6" t="str">
        <f>IF('Log_working_3-way'!$D959="","",'True_Odds_Calculator_3-way'!O957/'True_Odds_Calculator_3-way'!B957-1)</f>
        <v/>
      </c>
      <c r="J959" s="6" t="str">
        <f>IF('Log_working_3-way'!$D959="","",'True_Odds_Calculator_3-way'!#REF!/'True_Odds_Calculator_3-way'!C957-1)</f>
        <v/>
      </c>
      <c r="K959" s="6" t="str">
        <f>IF('Log_working_3-way'!$D959="","",1/'True_Odds_Calculator_3-way'!A957+1/'True_Odds_Calculator_3-way'!B957+1/'True_Odds_Calculator_3-way'!C957-1)</f>
        <v/>
      </c>
    </row>
    <row r="960" spans="4:11" x14ac:dyDescent="0.25">
      <c r="D960" t="str">
        <f>solve_for_c('True_Odds_Calculator_3-way'!A958,'True_Odds_Calculator_3-way'!B958,'True_Odds_Calculator_3-way'!C958,'Log_working_3-way'!B$1,'Log_working_3-way'!B$2)</f>
        <v/>
      </c>
      <c r="F960" s="6" t="str">
        <f>IF('Log_working_3-way'!D960="","",1/'True_Odds_Calculator_3-way'!N958+1/'True_Odds_Calculator_3-way'!O958+1/'True_Odds_Calculator_3-way'!#REF!-1)</f>
        <v/>
      </c>
      <c r="H960" s="6" t="str">
        <f>IF('Log_working_3-way'!$D960="","",'True_Odds_Calculator_3-way'!N958/'True_Odds_Calculator_3-way'!A958-1)</f>
        <v/>
      </c>
      <c r="I960" s="6" t="str">
        <f>IF('Log_working_3-way'!$D960="","",'True_Odds_Calculator_3-way'!O958/'True_Odds_Calculator_3-way'!B958-1)</f>
        <v/>
      </c>
      <c r="J960" s="6" t="str">
        <f>IF('Log_working_3-way'!$D960="","",'True_Odds_Calculator_3-way'!#REF!/'True_Odds_Calculator_3-way'!C958-1)</f>
        <v/>
      </c>
      <c r="K960" s="6" t="str">
        <f>IF('Log_working_3-way'!$D960="","",1/'True_Odds_Calculator_3-way'!A958+1/'True_Odds_Calculator_3-way'!B958+1/'True_Odds_Calculator_3-way'!C958-1)</f>
        <v/>
      </c>
    </row>
    <row r="961" spans="4:11" x14ac:dyDescent="0.25">
      <c r="D961" t="str">
        <f>solve_for_c('True_Odds_Calculator_3-way'!A959,'True_Odds_Calculator_3-way'!B959,'True_Odds_Calculator_3-way'!C959,'Log_working_3-way'!B$1,'Log_working_3-way'!B$2)</f>
        <v/>
      </c>
      <c r="F961" s="6" t="str">
        <f>IF('Log_working_3-way'!D961="","",1/'True_Odds_Calculator_3-way'!N959+1/'True_Odds_Calculator_3-way'!O959+1/'True_Odds_Calculator_3-way'!#REF!-1)</f>
        <v/>
      </c>
      <c r="H961" s="6" t="str">
        <f>IF('Log_working_3-way'!$D961="","",'True_Odds_Calculator_3-way'!N959/'True_Odds_Calculator_3-way'!A959-1)</f>
        <v/>
      </c>
      <c r="I961" s="6" t="str">
        <f>IF('Log_working_3-way'!$D961="","",'True_Odds_Calculator_3-way'!O959/'True_Odds_Calculator_3-way'!B959-1)</f>
        <v/>
      </c>
      <c r="J961" s="6" t="str">
        <f>IF('Log_working_3-way'!$D961="","",'True_Odds_Calculator_3-way'!#REF!/'True_Odds_Calculator_3-way'!C959-1)</f>
        <v/>
      </c>
      <c r="K961" s="6" t="str">
        <f>IF('Log_working_3-way'!$D961="","",1/'True_Odds_Calculator_3-way'!A959+1/'True_Odds_Calculator_3-way'!B959+1/'True_Odds_Calculator_3-way'!C959-1)</f>
        <v/>
      </c>
    </row>
    <row r="962" spans="4:11" x14ac:dyDescent="0.25">
      <c r="D962" t="str">
        <f>solve_for_c('True_Odds_Calculator_3-way'!A960,'True_Odds_Calculator_3-way'!B960,'True_Odds_Calculator_3-way'!C960,'Log_working_3-way'!B$1,'Log_working_3-way'!B$2)</f>
        <v/>
      </c>
      <c r="F962" s="6" t="str">
        <f>IF('Log_working_3-way'!D962="","",1/'True_Odds_Calculator_3-way'!N960+1/'True_Odds_Calculator_3-way'!O960+1/'True_Odds_Calculator_3-way'!#REF!-1)</f>
        <v/>
      </c>
      <c r="H962" s="6" t="str">
        <f>IF('Log_working_3-way'!$D962="","",'True_Odds_Calculator_3-way'!N960/'True_Odds_Calculator_3-way'!A960-1)</f>
        <v/>
      </c>
      <c r="I962" s="6" t="str">
        <f>IF('Log_working_3-way'!$D962="","",'True_Odds_Calculator_3-way'!O960/'True_Odds_Calculator_3-way'!B960-1)</f>
        <v/>
      </c>
      <c r="J962" s="6" t="str">
        <f>IF('Log_working_3-way'!$D962="","",'True_Odds_Calculator_3-way'!#REF!/'True_Odds_Calculator_3-way'!C960-1)</f>
        <v/>
      </c>
      <c r="K962" s="6" t="str">
        <f>IF('Log_working_3-way'!$D962="","",1/'True_Odds_Calculator_3-way'!A960+1/'True_Odds_Calculator_3-way'!B960+1/'True_Odds_Calculator_3-way'!C960-1)</f>
        <v/>
      </c>
    </row>
    <row r="963" spans="4:11" x14ac:dyDescent="0.25">
      <c r="D963" t="str">
        <f>solve_for_c('True_Odds_Calculator_3-way'!A961,'True_Odds_Calculator_3-way'!B961,'True_Odds_Calculator_3-way'!C961,'Log_working_3-way'!B$1,'Log_working_3-way'!B$2)</f>
        <v/>
      </c>
      <c r="F963" s="6" t="str">
        <f>IF('Log_working_3-way'!D963="","",1/'True_Odds_Calculator_3-way'!N961+1/'True_Odds_Calculator_3-way'!O961+1/'True_Odds_Calculator_3-way'!#REF!-1)</f>
        <v/>
      </c>
      <c r="H963" s="6" t="str">
        <f>IF('Log_working_3-way'!$D963="","",'True_Odds_Calculator_3-way'!N961/'True_Odds_Calculator_3-way'!A961-1)</f>
        <v/>
      </c>
      <c r="I963" s="6" t="str">
        <f>IF('Log_working_3-way'!$D963="","",'True_Odds_Calculator_3-way'!O961/'True_Odds_Calculator_3-way'!B961-1)</f>
        <v/>
      </c>
      <c r="J963" s="6" t="str">
        <f>IF('Log_working_3-way'!$D963="","",'True_Odds_Calculator_3-way'!#REF!/'True_Odds_Calculator_3-way'!C961-1)</f>
        <v/>
      </c>
      <c r="K963" s="6" t="str">
        <f>IF('Log_working_3-way'!$D963="","",1/'True_Odds_Calculator_3-way'!A961+1/'True_Odds_Calculator_3-way'!B961+1/'True_Odds_Calculator_3-way'!C961-1)</f>
        <v/>
      </c>
    </row>
    <row r="964" spans="4:11" x14ac:dyDescent="0.25">
      <c r="D964" t="str">
        <f>solve_for_c('True_Odds_Calculator_3-way'!A962,'True_Odds_Calculator_3-way'!B962,'True_Odds_Calculator_3-way'!C962,'Log_working_3-way'!B$1,'Log_working_3-way'!B$2)</f>
        <v/>
      </c>
      <c r="F964" s="6" t="str">
        <f>IF('Log_working_3-way'!D964="","",1/'True_Odds_Calculator_3-way'!N962+1/'True_Odds_Calculator_3-way'!O962+1/'True_Odds_Calculator_3-way'!#REF!-1)</f>
        <v/>
      </c>
      <c r="H964" s="6" t="str">
        <f>IF('Log_working_3-way'!$D964="","",'True_Odds_Calculator_3-way'!N962/'True_Odds_Calculator_3-way'!A962-1)</f>
        <v/>
      </c>
      <c r="I964" s="6" t="str">
        <f>IF('Log_working_3-way'!$D964="","",'True_Odds_Calculator_3-way'!O962/'True_Odds_Calculator_3-way'!B962-1)</f>
        <v/>
      </c>
      <c r="J964" s="6" t="str">
        <f>IF('Log_working_3-way'!$D964="","",'True_Odds_Calculator_3-way'!#REF!/'True_Odds_Calculator_3-way'!C962-1)</f>
        <v/>
      </c>
      <c r="K964" s="6" t="str">
        <f>IF('Log_working_3-way'!$D964="","",1/'True_Odds_Calculator_3-way'!A962+1/'True_Odds_Calculator_3-way'!B962+1/'True_Odds_Calculator_3-way'!C962-1)</f>
        <v/>
      </c>
    </row>
    <row r="965" spans="4:11" x14ac:dyDescent="0.25">
      <c r="D965" t="str">
        <f>solve_for_c('True_Odds_Calculator_3-way'!A963,'True_Odds_Calculator_3-way'!B963,'True_Odds_Calculator_3-way'!C963,'Log_working_3-way'!B$1,'Log_working_3-way'!B$2)</f>
        <v/>
      </c>
      <c r="F965" s="6" t="str">
        <f>IF('Log_working_3-way'!D965="","",1/'True_Odds_Calculator_3-way'!N963+1/'True_Odds_Calculator_3-way'!O963+1/'True_Odds_Calculator_3-way'!#REF!-1)</f>
        <v/>
      </c>
      <c r="H965" s="6" t="str">
        <f>IF('Log_working_3-way'!$D965="","",'True_Odds_Calculator_3-way'!N963/'True_Odds_Calculator_3-way'!A963-1)</f>
        <v/>
      </c>
      <c r="I965" s="6" t="str">
        <f>IF('Log_working_3-way'!$D965="","",'True_Odds_Calculator_3-way'!O963/'True_Odds_Calculator_3-way'!B963-1)</f>
        <v/>
      </c>
      <c r="J965" s="6" t="str">
        <f>IF('Log_working_3-way'!$D965="","",'True_Odds_Calculator_3-way'!#REF!/'True_Odds_Calculator_3-way'!C963-1)</f>
        <v/>
      </c>
      <c r="K965" s="6" t="str">
        <f>IF('Log_working_3-way'!$D965="","",1/'True_Odds_Calculator_3-way'!A963+1/'True_Odds_Calculator_3-way'!B963+1/'True_Odds_Calculator_3-way'!C963-1)</f>
        <v/>
      </c>
    </row>
    <row r="966" spans="4:11" x14ac:dyDescent="0.25">
      <c r="D966" t="str">
        <f>solve_for_c('True_Odds_Calculator_3-way'!A964,'True_Odds_Calculator_3-way'!B964,'True_Odds_Calculator_3-way'!C964,'Log_working_3-way'!B$1,'Log_working_3-way'!B$2)</f>
        <v/>
      </c>
      <c r="F966" s="6" t="str">
        <f>IF('Log_working_3-way'!D966="","",1/'True_Odds_Calculator_3-way'!N964+1/'True_Odds_Calculator_3-way'!O964+1/'True_Odds_Calculator_3-way'!#REF!-1)</f>
        <v/>
      </c>
      <c r="H966" s="6" t="str">
        <f>IF('Log_working_3-way'!$D966="","",'True_Odds_Calculator_3-way'!N964/'True_Odds_Calculator_3-way'!A964-1)</f>
        <v/>
      </c>
      <c r="I966" s="6" t="str">
        <f>IF('Log_working_3-way'!$D966="","",'True_Odds_Calculator_3-way'!O964/'True_Odds_Calculator_3-way'!B964-1)</f>
        <v/>
      </c>
      <c r="J966" s="6" t="str">
        <f>IF('Log_working_3-way'!$D966="","",'True_Odds_Calculator_3-way'!#REF!/'True_Odds_Calculator_3-way'!C964-1)</f>
        <v/>
      </c>
      <c r="K966" s="6" t="str">
        <f>IF('Log_working_3-way'!$D966="","",1/'True_Odds_Calculator_3-way'!A964+1/'True_Odds_Calculator_3-way'!B964+1/'True_Odds_Calculator_3-way'!C964-1)</f>
        <v/>
      </c>
    </row>
    <row r="967" spans="4:11" x14ac:dyDescent="0.25">
      <c r="D967" t="str">
        <f>solve_for_c('True_Odds_Calculator_3-way'!A965,'True_Odds_Calculator_3-way'!B965,'True_Odds_Calculator_3-way'!C965,'Log_working_3-way'!B$1,'Log_working_3-way'!B$2)</f>
        <v/>
      </c>
      <c r="F967" s="6" t="str">
        <f>IF('Log_working_3-way'!D967="","",1/'True_Odds_Calculator_3-way'!N965+1/'True_Odds_Calculator_3-way'!O965+1/'True_Odds_Calculator_3-way'!#REF!-1)</f>
        <v/>
      </c>
      <c r="H967" s="6" t="str">
        <f>IF('Log_working_3-way'!$D967="","",'True_Odds_Calculator_3-way'!N965/'True_Odds_Calculator_3-way'!A965-1)</f>
        <v/>
      </c>
      <c r="I967" s="6" t="str">
        <f>IF('Log_working_3-way'!$D967="","",'True_Odds_Calculator_3-way'!O965/'True_Odds_Calculator_3-way'!B965-1)</f>
        <v/>
      </c>
      <c r="J967" s="6" t="str">
        <f>IF('Log_working_3-way'!$D967="","",'True_Odds_Calculator_3-way'!#REF!/'True_Odds_Calculator_3-way'!C965-1)</f>
        <v/>
      </c>
      <c r="K967" s="6" t="str">
        <f>IF('Log_working_3-way'!$D967="","",1/'True_Odds_Calculator_3-way'!A965+1/'True_Odds_Calculator_3-way'!B965+1/'True_Odds_Calculator_3-way'!C965-1)</f>
        <v/>
      </c>
    </row>
    <row r="968" spans="4:11" x14ac:dyDescent="0.25">
      <c r="D968" t="str">
        <f>solve_for_c('True_Odds_Calculator_3-way'!A966,'True_Odds_Calculator_3-way'!B966,'True_Odds_Calculator_3-way'!C966,'Log_working_3-way'!B$1,'Log_working_3-way'!B$2)</f>
        <v/>
      </c>
      <c r="F968" s="6" t="str">
        <f>IF('Log_working_3-way'!D968="","",1/'True_Odds_Calculator_3-way'!N966+1/'True_Odds_Calculator_3-way'!O966+1/'True_Odds_Calculator_3-way'!#REF!-1)</f>
        <v/>
      </c>
      <c r="H968" s="6" t="str">
        <f>IF('Log_working_3-way'!$D968="","",'True_Odds_Calculator_3-way'!N966/'True_Odds_Calculator_3-way'!A966-1)</f>
        <v/>
      </c>
      <c r="I968" s="6" t="str">
        <f>IF('Log_working_3-way'!$D968="","",'True_Odds_Calculator_3-way'!O966/'True_Odds_Calculator_3-way'!B966-1)</f>
        <v/>
      </c>
      <c r="J968" s="6" t="str">
        <f>IF('Log_working_3-way'!$D968="","",'True_Odds_Calculator_3-way'!#REF!/'True_Odds_Calculator_3-way'!C966-1)</f>
        <v/>
      </c>
      <c r="K968" s="6" t="str">
        <f>IF('Log_working_3-way'!$D968="","",1/'True_Odds_Calculator_3-way'!A966+1/'True_Odds_Calculator_3-way'!B966+1/'True_Odds_Calculator_3-way'!C966-1)</f>
        <v/>
      </c>
    </row>
    <row r="969" spans="4:11" x14ac:dyDescent="0.25">
      <c r="D969" t="str">
        <f>solve_for_c('True_Odds_Calculator_3-way'!A967,'True_Odds_Calculator_3-way'!B967,'True_Odds_Calculator_3-way'!C967,'Log_working_3-way'!B$1,'Log_working_3-way'!B$2)</f>
        <v/>
      </c>
      <c r="F969" s="6" t="str">
        <f>IF('Log_working_3-way'!D969="","",1/'True_Odds_Calculator_3-way'!N967+1/'True_Odds_Calculator_3-way'!O967+1/'True_Odds_Calculator_3-way'!#REF!-1)</f>
        <v/>
      </c>
      <c r="H969" s="6" t="str">
        <f>IF('Log_working_3-way'!$D969="","",'True_Odds_Calculator_3-way'!N967/'True_Odds_Calculator_3-way'!A967-1)</f>
        <v/>
      </c>
      <c r="I969" s="6" t="str">
        <f>IF('Log_working_3-way'!$D969="","",'True_Odds_Calculator_3-way'!O967/'True_Odds_Calculator_3-way'!B967-1)</f>
        <v/>
      </c>
      <c r="J969" s="6" t="str">
        <f>IF('Log_working_3-way'!$D969="","",'True_Odds_Calculator_3-way'!#REF!/'True_Odds_Calculator_3-way'!C967-1)</f>
        <v/>
      </c>
      <c r="K969" s="6" t="str">
        <f>IF('Log_working_3-way'!$D969="","",1/'True_Odds_Calculator_3-way'!A967+1/'True_Odds_Calculator_3-way'!B967+1/'True_Odds_Calculator_3-way'!C967-1)</f>
        <v/>
      </c>
    </row>
    <row r="970" spans="4:11" x14ac:dyDescent="0.25">
      <c r="D970" t="str">
        <f>solve_for_c('True_Odds_Calculator_3-way'!A968,'True_Odds_Calculator_3-way'!B968,'True_Odds_Calculator_3-way'!C968,'Log_working_3-way'!B$1,'Log_working_3-way'!B$2)</f>
        <v/>
      </c>
      <c r="F970" s="6" t="str">
        <f>IF('Log_working_3-way'!D970="","",1/'True_Odds_Calculator_3-way'!N968+1/'True_Odds_Calculator_3-way'!O968+1/'True_Odds_Calculator_3-way'!#REF!-1)</f>
        <v/>
      </c>
      <c r="H970" s="6" t="str">
        <f>IF('Log_working_3-way'!$D970="","",'True_Odds_Calculator_3-way'!N968/'True_Odds_Calculator_3-way'!A968-1)</f>
        <v/>
      </c>
      <c r="I970" s="6" t="str">
        <f>IF('Log_working_3-way'!$D970="","",'True_Odds_Calculator_3-way'!O968/'True_Odds_Calculator_3-way'!B968-1)</f>
        <v/>
      </c>
      <c r="J970" s="6" t="str">
        <f>IF('Log_working_3-way'!$D970="","",'True_Odds_Calculator_3-way'!#REF!/'True_Odds_Calculator_3-way'!C968-1)</f>
        <v/>
      </c>
      <c r="K970" s="6" t="str">
        <f>IF('Log_working_3-way'!$D970="","",1/'True_Odds_Calculator_3-way'!A968+1/'True_Odds_Calculator_3-way'!B968+1/'True_Odds_Calculator_3-way'!C968-1)</f>
        <v/>
      </c>
    </row>
    <row r="971" spans="4:11" x14ac:dyDescent="0.25">
      <c r="D971" t="str">
        <f>solve_for_c('True_Odds_Calculator_3-way'!A969,'True_Odds_Calculator_3-way'!B969,'True_Odds_Calculator_3-way'!C969,'Log_working_3-way'!B$1,'Log_working_3-way'!B$2)</f>
        <v/>
      </c>
      <c r="F971" s="6" t="str">
        <f>IF('Log_working_3-way'!D971="","",1/'True_Odds_Calculator_3-way'!N969+1/'True_Odds_Calculator_3-way'!O969+1/'True_Odds_Calculator_3-way'!#REF!-1)</f>
        <v/>
      </c>
      <c r="H971" s="6" t="str">
        <f>IF('Log_working_3-way'!$D971="","",'True_Odds_Calculator_3-way'!N969/'True_Odds_Calculator_3-way'!A969-1)</f>
        <v/>
      </c>
      <c r="I971" s="6" t="str">
        <f>IF('Log_working_3-way'!$D971="","",'True_Odds_Calculator_3-way'!O969/'True_Odds_Calculator_3-way'!B969-1)</f>
        <v/>
      </c>
      <c r="J971" s="6" t="str">
        <f>IF('Log_working_3-way'!$D971="","",'True_Odds_Calculator_3-way'!#REF!/'True_Odds_Calculator_3-way'!C969-1)</f>
        <v/>
      </c>
      <c r="K971" s="6" t="str">
        <f>IF('Log_working_3-way'!$D971="","",1/'True_Odds_Calculator_3-way'!A969+1/'True_Odds_Calculator_3-way'!B969+1/'True_Odds_Calculator_3-way'!C969-1)</f>
        <v/>
      </c>
    </row>
    <row r="972" spans="4:11" x14ac:dyDescent="0.25">
      <c r="D972" t="str">
        <f>solve_for_c('True_Odds_Calculator_3-way'!A970,'True_Odds_Calculator_3-way'!B970,'True_Odds_Calculator_3-way'!C970,'Log_working_3-way'!B$1,'Log_working_3-way'!B$2)</f>
        <v/>
      </c>
      <c r="F972" s="6" t="str">
        <f>IF('Log_working_3-way'!D972="","",1/'True_Odds_Calculator_3-way'!N970+1/'True_Odds_Calculator_3-way'!O970+1/'True_Odds_Calculator_3-way'!#REF!-1)</f>
        <v/>
      </c>
      <c r="H972" s="6" t="str">
        <f>IF('Log_working_3-way'!$D972="","",'True_Odds_Calculator_3-way'!N970/'True_Odds_Calculator_3-way'!A970-1)</f>
        <v/>
      </c>
      <c r="I972" s="6" t="str">
        <f>IF('Log_working_3-way'!$D972="","",'True_Odds_Calculator_3-way'!O970/'True_Odds_Calculator_3-way'!B970-1)</f>
        <v/>
      </c>
      <c r="J972" s="6" t="str">
        <f>IF('Log_working_3-way'!$D972="","",'True_Odds_Calculator_3-way'!#REF!/'True_Odds_Calculator_3-way'!C970-1)</f>
        <v/>
      </c>
      <c r="K972" s="6" t="str">
        <f>IF('Log_working_3-way'!$D972="","",1/'True_Odds_Calculator_3-way'!A970+1/'True_Odds_Calculator_3-way'!B970+1/'True_Odds_Calculator_3-way'!C970-1)</f>
        <v/>
      </c>
    </row>
    <row r="973" spans="4:11" x14ac:dyDescent="0.25">
      <c r="D973" t="str">
        <f>solve_for_c('True_Odds_Calculator_3-way'!A971,'True_Odds_Calculator_3-way'!B971,'True_Odds_Calculator_3-way'!C971,'Log_working_3-way'!B$1,'Log_working_3-way'!B$2)</f>
        <v/>
      </c>
      <c r="F973" s="6" t="str">
        <f>IF('Log_working_3-way'!D973="","",1/'True_Odds_Calculator_3-way'!N971+1/'True_Odds_Calculator_3-way'!O971+1/'True_Odds_Calculator_3-way'!#REF!-1)</f>
        <v/>
      </c>
      <c r="H973" s="6" t="str">
        <f>IF('Log_working_3-way'!$D973="","",'True_Odds_Calculator_3-way'!N971/'True_Odds_Calculator_3-way'!A971-1)</f>
        <v/>
      </c>
      <c r="I973" s="6" t="str">
        <f>IF('Log_working_3-way'!$D973="","",'True_Odds_Calculator_3-way'!O971/'True_Odds_Calculator_3-way'!B971-1)</f>
        <v/>
      </c>
      <c r="J973" s="6" t="str">
        <f>IF('Log_working_3-way'!$D973="","",'True_Odds_Calculator_3-way'!#REF!/'True_Odds_Calculator_3-way'!C971-1)</f>
        <v/>
      </c>
      <c r="K973" s="6" t="str">
        <f>IF('Log_working_3-way'!$D973="","",1/'True_Odds_Calculator_3-way'!A971+1/'True_Odds_Calculator_3-way'!B971+1/'True_Odds_Calculator_3-way'!C971-1)</f>
        <v/>
      </c>
    </row>
    <row r="974" spans="4:11" x14ac:dyDescent="0.25">
      <c r="D974" t="str">
        <f>solve_for_c('True_Odds_Calculator_3-way'!A972,'True_Odds_Calculator_3-way'!B972,'True_Odds_Calculator_3-way'!C972,'Log_working_3-way'!B$1,'Log_working_3-way'!B$2)</f>
        <v/>
      </c>
      <c r="F974" s="6" t="str">
        <f>IF('Log_working_3-way'!D974="","",1/'True_Odds_Calculator_3-way'!N972+1/'True_Odds_Calculator_3-way'!O972+1/'True_Odds_Calculator_3-way'!#REF!-1)</f>
        <v/>
      </c>
      <c r="H974" s="6" t="str">
        <f>IF('Log_working_3-way'!$D974="","",'True_Odds_Calculator_3-way'!N972/'True_Odds_Calculator_3-way'!A972-1)</f>
        <v/>
      </c>
      <c r="I974" s="6" t="str">
        <f>IF('Log_working_3-way'!$D974="","",'True_Odds_Calculator_3-way'!O972/'True_Odds_Calculator_3-way'!B972-1)</f>
        <v/>
      </c>
      <c r="J974" s="6" t="str">
        <f>IF('Log_working_3-way'!$D974="","",'True_Odds_Calculator_3-way'!#REF!/'True_Odds_Calculator_3-way'!C972-1)</f>
        <v/>
      </c>
      <c r="K974" s="6" t="str">
        <f>IF('Log_working_3-way'!$D974="","",1/'True_Odds_Calculator_3-way'!A972+1/'True_Odds_Calculator_3-way'!B972+1/'True_Odds_Calculator_3-way'!C972-1)</f>
        <v/>
      </c>
    </row>
    <row r="975" spans="4:11" x14ac:dyDescent="0.25">
      <c r="D975" t="str">
        <f>solve_for_c('True_Odds_Calculator_3-way'!A973,'True_Odds_Calculator_3-way'!B973,'True_Odds_Calculator_3-way'!C973,'Log_working_3-way'!B$1,'Log_working_3-way'!B$2)</f>
        <v/>
      </c>
      <c r="F975" s="6" t="str">
        <f>IF('Log_working_3-way'!D975="","",1/'True_Odds_Calculator_3-way'!N973+1/'True_Odds_Calculator_3-way'!O973+1/'True_Odds_Calculator_3-way'!#REF!-1)</f>
        <v/>
      </c>
      <c r="H975" s="6" t="str">
        <f>IF('Log_working_3-way'!$D975="","",'True_Odds_Calculator_3-way'!N973/'True_Odds_Calculator_3-way'!A973-1)</f>
        <v/>
      </c>
      <c r="I975" s="6" t="str">
        <f>IF('Log_working_3-way'!$D975="","",'True_Odds_Calculator_3-way'!O973/'True_Odds_Calculator_3-way'!B973-1)</f>
        <v/>
      </c>
      <c r="J975" s="6" t="str">
        <f>IF('Log_working_3-way'!$D975="","",'True_Odds_Calculator_3-way'!#REF!/'True_Odds_Calculator_3-way'!C973-1)</f>
        <v/>
      </c>
      <c r="K975" s="6" t="str">
        <f>IF('Log_working_3-way'!$D975="","",1/'True_Odds_Calculator_3-way'!A973+1/'True_Odds_Calculator_3-way'!B973+1/'True_Odds_Calculator_3-way'!C973-1)</f>
        <v/>
      </c>
    </row>
    <row r="976" spans="4:11" x14ac:dyDescent="0.25">
      <c r="D976" t="str">
        <f>solve_for_c('True_Odds_Calculator_3-way'!A974,'True_Odds_Calculator_3-way'!B974,'True_Odds_Calculator_3-way'!C974,'Log_working_3-way'!B$1,'Log_working_3-way'!B$2)</f>
        <v/>
      </c>
      <c r="F976" s="6" t="str">
        <f>IF('Log_working_3-way'!D976="","",1/'True_Odds_Calculator_3-way'!N974+1/'True_Odds_Calculator_3-way'!O974+1/'True_Odds_Calculator_3-way'!#REF!-1)</f>
        <v/>
      </c>
      <c r="H976" s="6" t="str">
        <f>IF('Log_working_3-way'!$D976="","",'True_Odds_Calculator_3-way'!N974/'True_Odds_Calculator_3-way'!A974-1)</f>
        <v/>
      </c>
      <c r="I976" s="6" t="str">
        <f>IF('Log_working_3-way'!$D976="","",'True_Odds_Calculator_3-way'!O974/'True_Odds_Calculator_3-way'!B974-1)</f>
        <v/>
      </c>
      <c r="J976" s="6" t="str">
        <f>IF('Log_working_3-way'!$D976="","",'True_Odds_Calculator_3-way'!#REF!/'True_Odds_Calculator_3-way'!C974-1)</f>
        <v/>
      </c>
      <c r="K976" s="6" t="str">
        <f>IF('Log_working_3-way'!$D976="","",1/'True_Odds_Calculator_3-way'!A974+1/'True_Odds_Calculator_3-way'!B974+1/'True_Odds_Calculator_3-way'!C974-1)</f>
        <v/>
      </c>
    </row>
    <row r="977" spans="4:11" x14ac:dyDescent="0.25">
      <c r="D977" t="str">
        <f>solve_for_c('True_Odds_Calculator_3-way'!A975,'True_Odds_Calculator_3-way'!B975,'True_Odds_Calculator_3-way'!C975,'Log_working_3-way'!B$1,'Log_working_3-way'!B$2)</f>
        <v/>
      </c>
      <c r="F977" s="6" t="str">
        <f>IF('Log_working_3-way'!D977="","",1/'True_Odds_Calculator_3-way'!N975+1/'True_Odds_Calculator_3-way'!O975+1/'True_Odds_Calculator_3-way'!#REF!-1)</f>
        <v/>
      </c>
      <c r="H977" s="6" t="str">
        <f>IF('Log_working_3-way'!$D977="","",'True_Odds_Calculator_3-way'!N975/'True_Odds_Calculator_3-way'!A975-1)</f>
        <v/>
      </c>
      <c r="I977" s="6" t="str">
        <f>IF('Log_working_3-way'!$D977="","",'True_Odds_Calculator_3-way'!O975/'True_Odds_Calculator_3-way'!B975-1)</f>
        <v/>
      </c>
      <c r="J977" s="6" t="str">
        <f>IF('Log_working_3-way'!$D977="","",'True_Odds_Calculator_3-way'!#REF!/'True_Odds_Calculator_3-way'!C975-1)</f>
        <v/>
      </c>
      <c r="K977" s="6" t="str">
        <f>IF('Log_working_3-way'!$D977="","",1/'True_Odds_Calculator_3-way'!A975+1/'True_Odds_Calculator_3-way'!B975+1/'True_Odds_Calculator_3-way'!C975-1)</f>
        <v/>
      </c>
    </row>
    <row r="978" spans="4:11" x14ac:dyDescent="0.25">
      <c r="D978" t="str">
        <f>solve_for_c('True_Odds_Calculator_3-way'!A976,'True_Odds_Calculator_3-way'!B976,'True_Odds_Calculator_3-way'!C976,'Log_working_3-way'!B$1,'Log_working_3-way'!B$2)</f>
        <v/>
      </c>
      <c r="F978" s="6" t="str">
        <f>IF('Log_working_3-way'!D978="","",1/'True_Odds_Calculator_3-way'!N976+1/'True_Odds_Calculator_3-way'!O976+1/'True_Odds_Calculator_3-way'!#REF!-1)</f>
        <v/>
      </c>
      <c r="H978" s="6" t="str">
        <f>IF('Log_working_3-way'!$D978="","",'True_Odds_Calculator_3-way'!N976/'True_Odds_Calculator_3-way'!A976-1)</f>
        <v/>
      </c>
      <c r="I978" s="6" t="str">
        <f>IF('Log_working_3-way'!$D978="","",'True_Odds_Calculator_3-way'!O976/'True_Odds_Calculator_3-way'!B976-1)</f>
        <v/>
      </c>
      <c r="J978" s="6" t="str">
        <f>IF('Log_working_3-way'!$D978="","",'True_Odds_Calculator_3-way'!#REF!/'True_Odds_Calculator_3-way'!C976-1)</f>
        <v/>
      </c>
      <c r="K978" s="6" t="str">
        <f>IF('Log_working_3-way'!$D978="","",1/'True_Odds_Calculator_3-way'!A976+1/'True_Odds_Calculator_3-way'!B976+1/'True_Odds_Calculator_3-way'!C976-1)</f>
        <v/>
      </c>
    </row>
    <row r="979" spans="4:11" x14ac:dyDescent="0.25">
      <c r="D979" t="str">
        <f>solve_for_c('True_Odds_Calculator_3-way'!A977,'True_Odds_Calculator_3-way'!B977,'True_Odds_Calculator_3-way'!C977,'Log_working_3-way'!B$1,'Log_working_3-way'!B$2)</f>
        <v/>
      </c>
      <c r="F979" s="6" t="str">
        <f>IF('Log_working_3-way'!D979="","",1/'True_Odds_Calculator_3-way'!N977+1/'True_Odds_Calculator_3-way'!O977+1/'True_Odds_Calculator_3-way'!#REF!-1)</f>
        <v/>
      </c>
      <c r="H979" s="6" t="str">
        <f>IF('Log_working_3-way'!$D979="","",'True_Odds_Calculator_3-way'!N977/'True_Odds_Calculator_3-way'!A977-1)</f>
        <v/>
      </c>
      <c r="I979" s="6" t="str">
        <f>IF('Log_working_3-way'!$D979="","",'True_Odds_Calculator_3-way'!O977/'True_Odds_Calculator_3-way'!B977-1)</f>
        <v/>
      </c>
      <c r="J979" s="6" t="str">
        <f>IF('Log_working_3-way'!$D979="","",'True_Odds_Calculator_3-way'!#REF!/'True_Odds_Calculator_3-way'!C977-1)</f>
        <v/>
      </c>
      <c r="K979" s="6" t="str">
        <f>IF('Log_working_3-way'!$D979="","",1/'True_Odds_Calculator_3-way'!A977+1/'True_Odds_Calculator_3-way'!B977+1/'True_Odds_Calculator_3-way'!C977-1)</f>
        <v/>
      </c>
    </row>
    <row r="980" spans="4:11" x14ac:dyDescent="0.25">
      <c r="D980" t="str">
        <f>solve_for_c('True_Odds_Calculator_3-way'!A978,'True_Odds_Calculator_3-way'!B978,'True_Odds_Calculator_3-way'!C978,'Log_working_3-way'!B$1,'Log_working_3-way'!B$2)</f>
        <v/>
      </c>
      <c r="F980" s="6" t="str">
        <f>IF('Log_working_3-way'!D980="","",1/'True_Odds_Calculator_3-way'!N978+1/'True_Odds_Calculator_3-way'!O978+1/'True_Odds_Calculator_3-way'!#REF!-1)</f>
        <v/>
      </c>
      <c r="H980" s="6" t="str">
        <f>IF('Log_working_3-way'!$D980="","",'True_Odds_Calculator_3-way'!N978/'True_Odds_Calculator_3-way'!A978-1)</f>
        <v/>
      </c>
      <c r="I980" s="6" t="str">
        <f>IF('Log_working_3-way'!$D980="","",'True_Odds_Calculator_3-way'!O978/'True_Odds_Calculator_3-way'!B978-1)</f>
        <v/>
      </c>
      <c r="J980" s="6" t="str">
        <f>IF('Log_working_3-way'!$D980="","",'True_Odds_Calculator_3-way'!#REF!/'True_Odds_Calculator_3-way'!C978-1)</f>
        <v/>
      </c>
      <c r="K980" s="6" t="str">
        <f>IF('Log_working_3-way'!$D980="","",1/'True_Odds_Calculator_3-way'!A978+1/'True_Odds_Calculator_3-way'!B978+1/'True_Odds_Calculator_3-way'!C978-1)</f>
        <v/>
      </c>
    </row>
    <row r="981" spans="4:11" x14ac:dyDescent="0.25">
      <c r="D981" t="str">
        <f>solve_for_c('True_Odds_Calculator_3-way'!A979,'True_Odds_Calculator_3-way'!B979,'True_Odds_Calculator_3-way'!C979,'Log_working_3-way'!B$1,'Log_working_3-way'!B$2)</f>
        <v/>
      </c>
      <c r="F981" s="6" t="str">
        <f>IF('Log_working_3-way'!D981="","",1/'True_Odds_Calculator_3-way'!N979+1/'True_Odds_Calculator_3-way'!O979+1/'True_Odds_Calculator_3-way'!#REF!-1)</f>
        <v/>
      </c>
      <c r="H981" s="6" t="str">
        <f>IF('Log_working_3-way'!$D981="","",'True_Odds_Calculator_3-way'!N979/'True_Odds_Calculator_3-way'!A979-1)</f>
        <v/>
      </c>
      <c r="I981" s="6" t="str">
        <f>IF('Log_working_3-way'!$D981="","",'True_Odds_Calculator_3-way'!O979/'True_Odds_Calculator_3-way'!B979-1)</f>
        <v/>
      </c>
      <c r="J981" s="6" t="str">
        <f>IF('Log_working_3-way'!$D981="","",'True_Odds_Calculator_3-way'!#REF!/'True_Odds_Calculator_3-way'!C979-1)</f>
        <v/>
      </c>
      <c r="K981" s="6" t="str">
        <f>IF('Log_working_3-way'!$D981="","",1/'True_Odds_Calculator_3-way'!A979+1/'True_Odds_Calculator_3-way'!B979+1/'True_Odds_Calculator_3-way'!C979-1)</f>
        <v/>
      </c>
    </row>
    <row r="982" spans="4:11" x14ac:dyDescent="0.25">
      <c r="D982" t="str">
        <f>solve_for_c('True_Odds_Calculator_3-way'!A980,'True_Odds_Calculator_3-way'!B980,'True_Odds_Calculator_3-way'!C980,'Log_working_3-way'!B$1,'Log_working_3-way'!B$2)</f>
        <v/>
      </c>
      <c r="F982" s="6" t="str">
        <f>IF('Log_working_3-way'!D982="","",1/'True_Odds_Calculator_3-way'!N980+1/'True_Odds_Calculator_3-way'!O980+1/'True_Odds_Calculator_3-way'!#REF!-1)</f>
        <v/>
      </c>
      <c r="H982" s="6" t="str">
        <f>IF('Log_working_3-way'!$D982="","",'True_Odds_Calculator_3-way'!N980/'True_Odds_Calculator_3-way'!A980-1)</f>
        <v/>
      </c>
      <c r="I982" s="6" t="str">
        <f>IF('Log_working_3-way'!$D982="","",'True_Odds_Calculator_3-way'!O980/'True_Odds_Calculator_3-way'!B980-1)</f>
        <v/>
      </c>
      <c r="J982" s="6" t="str">
        <f>IF('Log_working_3-way'!$D982="","",'True_Odds_Calculator_3-way'!#REF!/'True_Odds_Calculator_3-way'!C980-1)</f>
        <v/>
      </c>
      <c r="K982" s="6" t="str">
        <f>IF('Log_working_3-way'!$D982="","",1/'True_Odds_Calculator_3-way'!A980+1/'True_Odds_Calculator_3-way'!B980+1/'True_Odds_Calculator_3-way'!C980-1)</f>
        <v/>
      </c>
    </row>
    <row r="983" spans="4:11" x14ac:dyDescent="0.25">
      <c r="D983" t="str">
        <f>solve_for_c('True_Odds_Calculator_3-way'!A981,'True_Odds_Calculator_3-way'!B981,'True_Odds_Calculator_3-way'!C981,'Log_working_3-way'!B$1,'Log_working_3-way'!B$2)</f>
        <v/>
      </c>
      <c r="F983" s="6" t="str">
        <f>IF('Log_working_3-way'!D983="","",1/'True_Odds_Calculator_3-way'!N981+1/'True_Odds_Calculator_3-way'!O981+1/'True_Odds_Calculator_3-way'!#REF!-1)</f>
        <v/>
      </c>
      <c r="H983" s="6" t="str">
        <f>IF('Log_working_3-way'!$D983="","",'True_Odds_Calculator_3-way'!N981/'True_Odds_Calculator_3-way'!A981-1)</f>
        <v/>
      </c>
      <c r="I983" s="6" t="str">
        <f>IF('Log_working_3-way'!$D983="","",'True_Odds_Calculator_3-way'!O981/'True_Odds_Calculator_3-way'!B981-1)</f>
        <v/>
      </c>
      <c r="J983" s="6" t="str">
        <f>IF('Log_working_3-way'!$D983="","",'True_Odds_Calculator_3-way'!#REF!/'True_Odds_Calculator_3-way'!C981-1)</f>
        <v/>
      </c>
      <c r="K983" s="6" t="str">
        <f>IF('Log_working_3-way'!$D983="","",1/'True_Odds_Calculator_3-way'!A981+1/'True_Odds_Calculator_3-way'!B981+1/'True_Odds_Calculator_3-way'!C981-1)</f>
        <v/>
      </c>
    </row>
    <row r="984" spans="4:11" x14ac:dyDescent="0.25">
      <c r="D984" t="str">
        <f>solve_for_c('True_Odds_Calculator_3-way'!A982,'True_Odds_Calculator_3-way'!B982,'True_Odds_Calculator_3-way'!C982,'Log_working_3-way'!B$1,'Log_working_3-way'!B$2)</f>
        <v/>
      </c>
      <c r="F984" s="6" t="str">
        <f>IF('Log_working_3-way'!D984="","",1/'True_Odds_Calculator_3-way'!N982+1/'True_Odds_Calculator_3-way'!O982+1/'True_Odds_Calculator_3-way'!#REF!-1)</f>
        <v/>
      </c>
      <c r="H984" s="6" t="str">
        <f>IF('Log_working_3-way'!$D984="","",'True_Odds_Calculator_3-way'!N982/'True_Odds_Calculator_3-way'!A982-1)</f>
        <v/>
      </c>
      <c r="I984" s="6" t="str">
        <f>IF('Log_working_3-way'!$D984="","",'True_Odds_Calculator_3-way'!O982/'True_Odds_Calculator_3-way'!B982-1)</f>
        <v/>
      </c>
      <c r="J984" s="6" t="str">
        <f>IF('Log_working_3-way'!$D984="","",'True_Odds_Calculator_3-way'!#REF!/'True_Odds_Calculator_3-way'!C982-1)</f>
        <v/>
      </c>
      <c r="K984" s="6" t="str">
        <f>IF('Log_working_3-way'!$D984="","",1/'True_Odds_Calculator_3-way'!A982+1/'True_Odds_Calculator_3-way'!B982+1/'True_Odds_Calculator_3-way'!C982-1)</f>
        <v/>
      </c>
    </row>
    <row r="985" spans="4:11" x14ac:dyDescent="0.25">
      <c r="D985" t="str">
        <f>solve_for_c('True_Odds_Calculator_3-way'!A983,'True_Odds_Calculator_3-way'!B983,'True_Odds_Calculator_3-way'!C983,'Log_working_3-way'!B$1,'Log_working_3-way'!B$2)</f>
        <v/>
      </c>
      <c r="F985" s="6" t="str">
        <f>IF('Log_working_3-way'!D985="","",1/'True_Odds_Calculator_3-way'!N983+1/'True_Odds_Calculator_3-way'!O983+1/'True_Odds_Calculator_3-way'!#REF!-1)</f>
        <v/>
      </c>
      <c r="H985" s="6" t="str">
        <f>IF('Log_working_3-way'!$D985="","",'True_Odds_Calculator_3-way'!N983/'True_Odds_Calculator_3-way'!A983-1)</f>
        <v/>
      </c>
      <c r="I985" s="6" t="str">
        <f>IF('Log_working_3-way'!$D985="","",'True_Odds_Calculator_3-way'!O983/'True_Odds_Calculator_3-way'!B983-1)</f>
        <v/>
      </c>
      <c r="J985" s="6" t="str">
        <f>IF('Log_working_3-way'!$D985="","",'True_Odds_Calculator_3-way'!#REF!/'True_Odds_Calculator_3-way'!C983-1)</f>
        <v/>
      </c>
      <c r="K985" s="6" t="str">
        <f>IF('Log_working_3-way'!$D985="","",1/'True_Odds_Calculator_3-way'!A983+1/'True_Odds_Calculator_3-way'!B983+1/'True_Odds_Calculator_3-way'!C983-1)</f>
        <v/>
      </c>
    </row>
    <row r="986" spans="4:11" x14ac:dyDescent="0.25">
      <c r="D986" t="str">
        <f>solve_for_c('True_Odds_Calculator_3-way'!A984,'True_Odds_Calculator_3-way'!B984,'True_Odds_Calculator_3-way'!C984,'Log_working_3-way'!B$1,'Log_working_3-way'!B$2)</f>
        <v/>
      </c>
      <c r="F986" s="6" t="str">
        <f>IF('Log_working_3-way'!D986="","",1/'True_Odds_Calculator_3-way'!N984+1/'True_Odds_Calculator_3-way'!O984+1/'True_Odds_Calculator_3-way'!#REF!-1)</f>
        <v/>
      </c>
      <c r="H986" s="6" t="str">
        <f>IF('Log_working_3-way'!$D986="","",'True_Odds_Calculator_3-way'!N984/'True_Odds_Calculator_3-way'!A984-1)</f>
        <v/>
      </c>
      <c r="I986" s="6" t="str">
        <f>IF('Log_working_3-way'!$D986="","",'True_Odds_Calculator_3-way'!O984/'True_Odds_Calculator_3-way'!B984-1)</f>
        <v/>
      </c>
      <c r="J986" s="6" t="str">
        <f>IF('Log_working_3-way'!$D986="","",'True_Odds_Calculator_3-way'!#REF!/'True_Odds_Calculator_3-way'!C984-1)</f>
        <v/>
      </c>
      <c r="K986" s="6" t="str">
        <f>IF('Log_working_3-way'!$D986="","",1/'True_Odds_Calculator_3-way'!A984+1/'True_Odds_Calculator_3-way'!B984+1/'True_Odds_Calculator_3-way'!C984-1)</f>
        <v/>
      </c>
    </row>
    <row r="987" spans="4:11" x14ac:dyDescent="0.25">
      <c r="D987" t="str">
        <f>solve_for_c('True_Odds_Calculator_3-way'!A985,'True_Odds_Calculator_3-way'!B985,'True_Odds_Calculator_3-way'!C985,'Log_working_3-way'!B$1,'Log_working_3-way'!B$2)</f>
        <v/>
      </c>
      <c r="F987" s="6" t="str">
        <f>IF('Log_working_3-way'!D987="","",1/'True_Odds_Calculator_3-way'!N985+1/'True_Odds_Calculator_3-way'!O985+1/'True_Odds_Calculator_3-way'!#REF!-1)</f>
        <v/>
      </c>
      <c r="H987" s="6" t="str">
        <f>IF('Log_working_3-way'!$D987="","",'True_Odds_Calculator_3-way'!N985/'True_Odds_Calculator_3-way'!A985-1)</f>
        <v/>
      </c>
      <c r="I987" s="6" t="str">
        <f>IF('Log_working_3-way'!$D987="","",'True_Odds_Calculator_3-way'!O985/'True_Odds_Calculator_3-way'!B985-1)</f>
        <v/>
      </c>
      <c r="J987" s="6" t="str">
        <f>IF('Log_working_3-way'!$D987="","",'True_Odds_Calculator_3-way'!#REF!/'True_Odds_Calculator_3-way'!C985-1)</f>
        <v/>
      </c>
      <c r="K987" s="6" t="str">
        <f>IF('Log_working_3-way'!$D987="","",1/'True_Odds_Calculator_3-way'!A985+1/'True_Odds_Calculator_3-way'!B985+1/'True_Odds_Calculator_3-way'!C985-1)</f>
        <v/>
      </c>
    </row>
    <row r="988" spans="4:11" x14ac:dyDescent="0.25">
      <c r="D988" t="str">
        <f>solve_for_c('True_Odds_Calculator_3-way'!A986,'True_Odds_Calculator_3-way'!B986,'True_Odds_Calculator_3-way'!C986,'Log_working_3-way'!B$1,'Log_working_3-way'!B$2)</f>
        <v/>
      </c>
      <c r="F988" s="6" t="str">
        <f>IF('Log_working_3-way'!D988="","",1/'True_Odds_Calculator_3-way'!N986+1/'True_Odds_Calculator_3-way'!O986+1/'True_Odds_Calculator_3-way'!#REF!-1)</f>
        <v/>
      </c>
      <c r="H988" s="6" t="str">
        <f>IF('Log_working_3-way'!$D988="","",'True_Odds_Calculator_3-way'!N986/'True_Odds_Calculator_3-way'!A986-1)</f>
        <v/>
      </c>
      <c r="I988" s="6" t="str">
        <f>IF('Log_working_3-way'!$D988="","",'True_Odds_Calculator_3-way'!O986/'True_Odds_Calculator_3-way'!B986-1)</f>
        <v/>
      </c>
      <c r="J988" s="6" t="str">
        <f>IF('Log_working_3-way'!$D988="","",'True_Odds_Calculator_3-way'!#REF!/'True_Odds_Calculator_3-way'!C986-1)</f>
        <v/>
      </c>
      <c r="K988" s="6" t="str">
        <f>IF('Log_working_3-way'!$D988="","",1/'True_Odds_Calculator_3-way'!A986+1/'True_Odds_Calculator_3-way'!B986+1/'True_Odds_Calculator_3-way'!C986-1)</f>
        <v/>
      </c>
    </row>
    <row r="989" spans="4:11" x14ac:dyDescent="0.25">
      <c r="D989" t="str">
        <f>solve_for_c('True_Odds_Calculator_3-way'!A987,'True_Odds_Calculator_3-way'!B987,'True_Odds_Calculator_3-way'!C987,'Log_working_3-way'!B$1,'Log_working_3-way'!B$2)</f>
        <v/>
      </c>
      <c r="F989" s="6" t="str">
        <f>IF('Log_working_3-way'!D989="","",1/'True_Odds_Calculator_3-way'!N987+1/'True_Odds_Calculator_3-way'!O987+1/'True_Odds_Calculator_3-way'!#REF!-1)</f>
        <v/>
      </c>
      <c r="H989" s="6" t="str">
        <f>IF('Log_working_3-way'!$D989="","",'True_Odds_Calculator_3-way'!N987/'True_Odds_Calculator_3-way'!A987-1)</f>
        <v/>
      </c>
      <c r="I989" s="6" t="str">
        <f>IF('Log_working_3-way'!$D989="","",'True_Odds_Calculator_3-way'!O987/'True_Odds_Calculator_3-way'!B987-1)</f>
        <v/>
      </c>
      <c r="J989" s="6" t="str">
        <f>IF('Log_working_3-way'!$D989="","",'True_Odds_Calculator_3-way'!#REF!/'True_Odds_Calculator_3-way'!C987-1)</f>
        <v/>
      </c>
      <c r="K989" s="6" t="str">
        <f>IF('Log_working_3-way'!$D989="","",1/'True_Odds_Calculator_3-way'!A987+1/'True_Odds_Calculator_3-way'!B987+1/'True_Odds_Calculator_3-way'!C987-1)</f>
        <v/>
      </c>
    </row>
    <row r="990" spans="4:11" x14ac:dyDescent="0.25">
      <c r="D990" t="str">
        <f>solve_for_c('True_Odds_Calculator_3-way'!A988,'True_Odds_Calculator_3-way'!B988,'True_Odds_Calculator_3-way'!C988,'Log_working_3-way'!B$1,'Log_working_3-way'!B$2)</f>
        <v/>
      </c>
      <c r="F990" s="6" t="str">
        <f>IF('Log_working_3-way'!D990="","",1/'True_Odds_Calculator_3-way'!N988+1/'True_Odds_Calculator_3-way'!O988+1/'True_Odds_Calculator_3-way'!#REF!-1)</f>
        <v/>
      </c>
      <c r="H990" s="6" t="str">
        <f>IF('Log_working_3-way'!$D990="","",'True_Odds_Calculator_3-way'!N988/'True_Odds_Calculator_3-way'!A988-1)</f>
        <v/>
      </c>
      <c r="I990" s="6" t="str">
        <f>IF('Log_working_3-way'!$D990="","",'True_Odds_Calculator_3-way'!O988/'True_Odds_Calculator_3-way'!B988-1)</f>
        <v/>
      </c>
      <c r="J990" s="6" t="str">
        <f>IF('Log_working_3-way'!$D990="","",'True_Odds_Calculator_3-way'!#REF!/'True_Odds_Calculator_3-way'!C988-1)</f>
        <v/>
      </c>
      <c r="K990" s="6" t="str">
        <f>IF('Log_working_3-way'!$D990="","",1/'True_Odds_Calculator_3-way'!A988+1/'True_Odds_Calculator_3-way'!B988+1/'True_Odds_Calculator_3-way'!C988-1)</f>
        <v/>
      </c>
    </row>
    <row r="991" spans="4:11" x14ac:dyDescent="0.25">
      <c r="D991" t="str">
        <f>solve_for_c('True_Odds_Calculator_3-way'!A989,'True_Odds_Calculator_3-way'!B989,'True_Odds_Calculator_3-way'!C989,'Log_working_3-way'!B$1,'Log_working_3-way'!B$2)</f>
        <v/>
      </c>
      <c r="F991" s="6" t="str">
        <f>IF('Log_working_3-way'!D991="","",1/'True_Odds_Calculator_3-way'!N989+1/'True_Odds_Calculator_3-way'!O989+1/'True_Odds_Calculator_3-way'!#REF!-1)</f>
        <v/>
      </c>
      <c r="H991" s="6" t="str">
        <f>IF('Log_working_3-way'!$D991="","",'True_Odds_Calculator_3-way'!N989/'True_Odds_Calculator_3-way'!A989-1)</f>
        <v/>
      </c>
      <c r="I991" s="6" t="str">
        <f>IF('Log_working_3-way'!$D991="","",'True_Odds_Calculator_3-way'!O989/'True_Odds_Calculator_3-way'!B989-1)</f>
        <v/>
      </c>
      <c r="J991" s="6" t="str">
        <f>IF('Log_working_3-way'!$D991="","",'True_Odds_Calculator_3-way'!#REF!/'True_Odds_Calculator_3-way'!C989-1)</f>
        <v/>
      </c>
      <c r="K991" s="6" t="str">
        <f>IF('Log_working_3-way'!$D991="","",1/'True_Odds_Calculator_3-way'!A989+1/'True_Odds_Calculator_3-way'!B989+1/'True_Odds_Calculator_3-way'!C989-1)</f>
        <v/>
      </c>
    </row>
    <row r="992" spans="4:11" x14ac:dyDescent="0.25">
      <c r="D992" t="str">
        <f>solve_for_c('True_Odds_Calculator_3-way'!A990,'True_Odds_Calculator_3-way'!B990,'True_Odds_Calculator_3-way'!C990,'Log_working_3-way'!B$1,'Log_working_3-way'!B$2)</f>
        <v/>
      </c>
      <c r="F992" s="6" t="str">
        <f>IF('Log_working_3-way'!D992="","",1/'True_Odds_Calculator_3-way'!N990+1/'True_Odds_Calculator_3-way'!O990+1/'True_Odds_Calculator_3-way'!#REF!-1)</f>
        <v/>
      </c>
      <c r="H992" s="6" t="str">
        <f>IF('Log_working_3-way'!$D992="","",'True_Odds_Calculator_3-way'!N990/'True_Odds_Calculator_3-way'!A990-1)</f>
        <v/>
      </c>
      <c r="I992" s="6" t="str">
        <f>IF('Log_working_3-way'!$D992="","",'True_Odds_Calculator_3-way'!O990/'True_Odds_Calculator_3-way'!B990-1)</f>
        <v/>
      </c>
      <c r="J992" s="6" t="str">
        <f>IF('Log_working_3-way'!$D992="","",'True_Odds_Calculator_3-way'!#REF!/'True_Odds_Calculator_3-way'!C990-1)</f>
        <v/>
      </c>
      <c r="K992" s="6" t="str">
        <f>IF('Log_working_3-way'!$D992="","",1/'True_Odds_Calculator_3-way'!A990+1/'True_Odds_Calculator_3-way'!B990+1/'True_Odds_Calculator_3-way'!C990-1)</f>
        <v/>
      </c>
    </row>
    <row r="993" spans="4:11" x14ac:dyDescent="0.25">
      <c r="D993" t="str">
        <f>solve_for_c('True_Odds_Calculator_3-way'!A991,'True_Odds_Calculator_3-way'!B991,'True_Odds_Calculator_3-way'!C991,'Log_working_3-way'!B$1,'Log_working_3-way'!B$2)</f>
        <v/>
      </c>
      <c r="F993" s="6" t="str">
        <f>IF('Log_working_3-way'!D993="","",1/'True_Odds_Calculator_3-way'!N991+1/'True_Odds_Calculator_3-way'!O991+1/'True_Odds_Calculator_3-way'!#REF!-1)</f>
        <v/>
      </c>
      <c r="H993" s="6" t="str">
        <f>IF('Log_working_3-way'!$D993="","",'True_Odds_Calculator_3-way'!N991/'True_Odds_Calculator_3-way'!A991-1)</f>
        <v/>
      </c>
      <c r="I993" s="6" t="str">
        <f>IF('Log_working_3-way'!$D993="","",'True_Odds_Calculator_3-way'!O991/'True_Odds_Calculator_3-way'!B991-1)</f>
        <v/>
      </c>
      <c r="J993" s="6" t="str">
        <f>IF('Log_working_3-way'!$D993="","",'True_Odds_Calculator_3-way'!#REF!/'True_Odds_Calculator_3-way'!C991-1)</f>
        <v/>
      </c>
      <c r="K993" s="6" t="str">
        <f>IF('Log_working_3-way'!$D993="","",1/'True_Odds_Calculator_3-way'!A991+1/'True_Odds_Calculator_3-way'!B991+1/'True_Odds_Calculator_3-way'!C991-1)</f>
        <v/>
      </c>
    </row>
    <row r="994" spans="4:11" x14ac:dyDescent="0.25">
      <c r="D994" t="str">
        <f>solve_for_c('True_Odds_Calculator_3-way'!A992,'True_Odds_Calculator_3-way'!B992,'True_Odds_Calculator_3-way'!C992,'Log_working_3-way'!B$1,'Log_working_3-way'!B$2)</f>
        <v/>
      </c>
      <c r="F994" s="6" t="str">
        <f>IF('Log_working_3-way'!D994="","",1/'True_Odds_Calculator_3-way'!N992+1/'True_Odds_Calculator_3-way'!O992+1/'True_Odds_Calculator_3-way'!#REF!-1)</f>
        <v/>
      </c>
      <c r="H994" s="6" t="str">
        <f>IF('Log_working_3-way'!$D994="","",'True_Odds_Calculator_3-way'!N992/'True_Odds_Calculator_3-way'!A992-1)</f>
        <v/>
      </c>
      <c r="I994" s="6" t="str">
        <f>IF('Log_working_3-way'!$D994="","",'True_Odds_Calculator_3-way'!O992/'True_Odds_Calculator_3-way'!B992-1)</f>
        <v/>
      </c>
      <c r="J994" s="6" t="str">
        <f>IF('Log_working_3-way'!$D994="","",'True_Odds_Calculator_3-way'!#REF!/'True_Odds_Calculator_3-way'!C992-1)</f>
        <v/>
      </c>
      <c r="K994" s="6" t="str">
        <f>IF('Log_working_3-way'!$D994="","",1/'True_Odds_Calculator_3-way'!A992+1/'True_Odds_Calculator_3-way'!B992+1/'True_Odds_Calculator_3-way'!C992-1)</f>
        <v/>
      </c>
    </row>
    <row r="995" spans="4:11" x14ac:dyDescent="0.25">
      <c r="D995" t="str">
        <f>solve_for_c('True_Odds_Calculator_3-way'!A993,'True_Odds_Calculator_3-way'!B993,'True_Odds_Calculator_3-way'!C993,'Log_working_3-way'!B$1,'Log_working_3-way'!B$2)</f>
        <v/>
      </c>
      <c r="F995" s="6" t="str">
        <f>IF('Log_working_3-way'!D995="","",1/'True_Odds_Calculator_3-way'!N993+1/'True_Odds_Calculator_3-way'!O993+1/'True_Odds_Calculator_3-way'!#REF!-1)</f>
        <v/>
      </c>
      <c r="H995" s="6" t="str">
        <f>IF('Log_working_3-way'!$D995="","",'True_Odds_Calculator_3-way'!N993/'True_Odds_Calculator_3-way'!A993-1)</f>
        <v/>
      </c>
      <c r="I995" s="6" t="str">
        <f>IF('Log_working_3-way'!$D995="","",'True_Odds_Calculator_3-way'!O993/'True_Odds_Calculator_3-way'!B993-1)</f>
        <v/>
      </c>
      <c r="J995" s="6" t="str">
        <f>IF('Log_working_3-way'!$D995="","",'True_Odds_Calculator_3-way'!#REF!/'True_Odds_Calculator_3-way'!C993-1)</f>
        <v/>
      </c>
      <c r="K995" s="6" t="str">
        <f>IF('Log_working_3-way'!$D995="","",1/'True_Odds_Calculator_3-way'!A993+1/'True_Odds_Calculator_3-way'!B993+1/'True_Odds_Calculator_3-way'!C993-1)</f>
        <v/>
      </c>
    </row>
    <row r="996" spans="4:11" x14ac:dyDescent="0.25">
      <c r="D996" t="str">
        <f>solve_for_c('True_Odds_Calculator_3-way'!A994,'True_Odds_Calculator_3-way'!B994,'True_Odds_Calculator_3-way'!C994,'Log_working_3-way'!B$1,'Log_working_3-way'!B$2)</f>
        <v/>
      </c>
      <c r="F996" s="6" t="str">
        <f>IF('Log_working_3-way'!D996="","",1/'True_Odds_Calculator_3-way'!N994+1/'True_Odds_Calculator_3-way'!O994+1/'True_Odds_Calculator_3-way'!#REF!-1)</f>
        <v/>
      </c>
      <c r="H996" s="6" t="str">
        <f>IF('Log_working_3-way'!$D996="","",'True_Odds_Calculator_3-way'!N994/'True_Odds_Calculator_3-way'!A994-1)</f>
        <v/>
      </c>
      <c r="I996" s="6" t="str">
        <f>IF('Log_working_3-way'!$D996="","",'True_Odds_Calculator_3-way'!O994/'True_Odds_Calculator_3-way'!B994-1)</f>
        <v/>
      </c>
      <c r="J996" s="6" t="str">
        <f>IF('Log_working_3-way'!$D996="","",'True_Odds_Calculator_3-way'!#REF!/'True_Odds_Calculator_3-way'!C994-1)</f>
        <v/>
      </c>
      <c r="K996" s="6" t="str">
        <f>IF('Log_working_3-way'!$D996="","",1/'True_Odds_Calculator_3-way'!A994+1/'True_Odds_Calculator_3-way'!B994+1/'True_Odds_Calculator_3-way'!C994-1)</f>
        <v/>
      </c>
    </row>
    <row r="997" spans="4:11" x14ac:dyDescent="0.25">
      <c r="D997" t="str">
        <f>solve_for_c('True_Odds_Calculator_3-way'!A995,'True_Odds_Calculator_3-way'!B995,'True_Odds_Calculator_3-way'!C995,'Log_working_3-way'!B$1,'Log_working_3-way'!B$2)</f>
        <v/>
      </c>
      <c r="F997" s="6" t="str">
        <f>IF('Log_working_3-way'!D997="","",1/'True_Odds_Calculator_3-way'!N995+1/'True_Odds_Calculator_3-way'!O995+1/'True_Odds_Calculator_3-way'!#REF!-1)</f>
        <v/>
      </c>
      <c r="H997" s="6" t="str">
        <f>IF('Log_working_3-way'!$D997="","",'True_Odds_Calculator_3-way'!N995/'True_Odds_Calculator_3-way'!A995-1)</f>
        <v/>
      </c>
      <c r="I997" s="6" t="str">
        <f>IF('Log_working_3-way'!$D997="","",'True_Odds_Calculator_3-way'!O995/'True_Odds_Calculator_3-way'!B995-1)</f>
        <v/>
      </c>
      <c r="J997" s="6" t="str">
        <f>IF('Log_working_3-way'!$D997="","",'True_Odds_Calculator_3-way'!#REF!/'True_Odds_Calculator_3-way'!C995-1)</f>
        <v/>
      </c>
      <c r="K997" s="6" t="str">
        <f>IF('Log_working_3-way'!$D997="","",1/'True_Odds_Calculator_3-way'!A995+1/'True_Odds_Calculator_3-way'!B995+1/'True_Odds_Calculator_3-way'!C995-1)</f>
        <v/>
      </c>
    </row>
    <row r="998" spans="4:11" x14ac:dyDescent="0.25">
      <c r="D998" t="str">
        <f>solve_for_c('True_Odds_Calculator_3-way'!A996,'True_Odds_Calculator_3-way'!B996,'True_Odds_Calculator_3-way'!C996,'Log_working_3-way'!B$1,'Log_working_3-way'!B$2)</f>
        <v/>
      </c>
      <c r="F998" s="6" t="str">
        <f>IF('Log_working_3-way'!D998="","",1/'True_Odds_Calculator_3-way'!N996+1/'True_Odds_Calculator_3-way'!O996+1/'True_Odds_Calculator_3-way'!#REF!-1)</f>
        <v/>
      </c>
      <c r="H998" s="6" t="str">
        <f>IF('Log_working_3-way'!$D998="","",'True_Odds_Calculator_3-way'!N996/'True_Odds_Calculator_3-way'!A996-1)</f>
        <v/>
      </c>
      <c r="I998" s="6" t="str">
        <f>IF('Log_working_3-way'!$D998="","",'True_Odds_Calculator_3-way'!O996/'True_Odds_Calculator_3-way'!B996-1)</f>
        <v/>
      </c>
      <c r="J998" s="6" t="str">
        <f>IF('Log_working_3-way'!$D998="","",'True_Odds_Calculator_3-way'!#REF!/'True_Odds_Calculator_3-way'!C996-1)</f>
        <v/>
      </c>
      <c r="K998" s="6" t="str">
        <f>IF('Log_working_3-way'!$D998="","",1/'True_Odds_Calculator_3-way'!A996+1/'True_Odds_Calculator_3-way'!B996+1/'True_Odds_Calculator_3-way'!C996-1)</f>
        <v/>
      </c>
    </row>
    <row r="999" spans="4:11" x14ac:dyDescent="0.25">
      <c r="D999" t="str">
        <f>solve_for_c('True_Odds_Calculator_3-way'!A997,'True_Odds_Calculator_3-way'!B997,'True_Odds_Calculator_3-way'!C997,'Log_working_3-way'!B$1,'Log_working_3-way'!B$2)</f>
        <v/>
      </c>
      <c r="F999" s="6" t="str">
        <f>IF('Log_working_3-way'!D999="","",1/'True_Odds_Calculator_3-way'!N997+1/'True_Odds_Calculator_3-way'!O997+1/'True_Odds_Calculator_3-way'!#REF!-1)</f>
        <v/>
      </c>
      <c r="H999" s="6" t="str">
        <f>IF('Log_working_3-way'!$D999="","",'True_Odds_Calculator_3-way'!N997/'True_Odds_Calculator_3-way'!A997-1)</f>
        <v/>
      </c>
      <c r="I999" s="6" t="str">
        <f>IF('Log_working_3-way'!$D999="","",'True_Odds_Calculator_3-way'!O997/'True_Odds_Calculator_3-way'!B997-1)</f>
        <v/>
      </c>
      <c r="J999" s="6" t="str">
        <f>IF('Log_working_3-way'!$D999="","",'True_Odds_Calculator_3-way'!#REF!/'True_Odds_Calculator_3-way'!C997-1)</f>
        <v/>
      </c>
      <c r="K999" s="6" t="str">
        <f>IF('Log_working_3-way'!$D999="","",1/'True_Odds_Calculator_3-way'!A997+1/'True_Odds_Calculator_3-way'!B997+1/'True_Odds_Calculator_3-way'!C997-1)</f>
        <v/>
      </c>
    </row>
    <row r="1000" spans="4:11" x14ac:dyDescent="0.25">
      <c r="D1000" t="str">
        <f>solve_for_c('True_Odds_Calculator_3-way'!A998,'True_Odds_Calculator_3-way'!B998,'True_Odds_Calculator_3-way'!C998,'Log_working_3-way'!B$1,'Log_working_3-way'!B$2)</f>
        <v/>
      </c>
      <c r="F1000" s="6" t="str">
        <f>IF('Log_working_3-way'!D1000="","",1/'True_Odds_Calculator_3-way'!N998+1/'True_Odds_Calculator_3-way'!O998+1/'True_Odds_Calculator_3-way'!#REF!-1)</f>
        <v/>
      </c>
      <c r="H1000" s="6" t="str">
        <f>IF('Log_working_3-way'!$D1000="","",'True_Odds_Calculator_3-way'!N998/'True_Odds_Calculator_3-way'!A998-1)</f>
        <v/>
      </c>
      <c r="I1000" s="6" t="str">
        <f>IF('Log_working_3-way'!$D1000="","",'True_Odds_Calculator_3-way'!O998/'True_Odds_Calculator_3-way'!B998-1)</f>
        <v/>
      </c>
      <c r="J1000" s="6" t="str">
        <f>IF('Log_working_3-way'!$D1000="","",'True_Odds_Calculator_3-way'!#REF!/'True_Odds_Calculator_3-way'!C998-1)</f>
        <v/>
      </c>
      <c r="K1000" s="6" t="str">
        <f>IF('Log_working_3-way'!$D1000="","",1/'True_Odds_Calculator_3-way'!A998+1/'True_Odds_Calculator_3-way'!B998+1/'True_Odds_Calculator_3-way'!C998-1)</f>
        <v/>
      </c>
    </row>
    <row r="1001" spans="4:11" x14ac:dyDescent="0.25">
      <c r="D1001" t="str">
        <f>solve_for_c('True_Odds_Calculator_3-way'!A999,'True_Odds_Calculator_3-way'!B999,'True_Odds_Calculator_3-way'!C999,'Log_working_3-way'!B$1,'Log_working_3-way'!B$2)</f>
        <v/>
      </c>
      <c r="F1001" s="6" t="str">
        <f>IF('Log_working_3-way'!D1001="","",1/'True_Odds_Calculator_3-way'!N999+1/'True_Odds_Calculator_3-way'!O999+1/'True_Odds_Calculator_3-way'!#REF!-1)</f>
        <v/>
      </c>
      <c r="H1001" s="6" t="str">
        <f>IF('Log_working_3-way'!$D1001="","",'True_Odds_Calculator_3-way'!N999/'True_Odds_Calculator_3-way'!A999-1)</f>
        <v/>
      </c>
      <c r="I1001" s="6" t="str">
        <f>IF('Log_working_3-way'!$D1001="","",'True_Odds_Calculator_3-way'!O999/'True_Odds_Calculator_3-way'!B999-1)</f>
        <v/>
      </c>
      <c r="J1001" s="6" t="str">
        <f>IF('Log_working_3-way'!$D1001="","",'True_Odds_Calculator_3-way'!#REF!/'True_Odds_Calculator_3-way'!C999-1)</f>
        <v/>
      </c>
      <c r="K1001" s="6" t="str">
        <f>IF('Log_working_3-way'!$D1001="","",1/'True_Odds_Calculator_3-way'!A999+1/'True_Odds_Calculator_3-way'!B999+1/'True_Odds_Calculator_3-way'!C999-1)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1.7</v>
      </c>
      <c r="B186" s="4">
        <f>IF('True_Odds_Calculator_3-way'!B187="","",'True_Odds_Calculator_3-way'!B187)</f>
        <v>3.77</v>
      </c>
      <c r="C186" s="4">
        <f>IF('True_Odds_Calculator_3-way'!C187="","",'True_Odds_Calculator_3-way'!C187)</f>
        <v>5.43</v>
      </c>
      <c r="D186" s="9">
        <f t="shared" si="39"/>
        <v>0.57249908489031742</v>
      </c>
      <c r="E186" s="9">
        <f t="shared" si="40"/>
        <v>0.25285037491020818</v>
      </c>
      <c r="F186" s="9">
        <f t="shared" si="41"/>
        <v>0.17465054019947432</v>
      </c>
      <c r="G186" s="9">
        <f t="shared" si="42"/>
        <v>1.0667538326822592</v>
      </c>
      <c r="H186" s="9">
        <f t="shared" si="43"/>
        <v>1.7467276828775815</v>
      </c>
      <c r="I186" s="9">
        <f t="shared" si="44"/>
        <v>3.9549081165298583</v>
      </c>
      <c r="J186" s="9">
        <f t="shared" si="45"/>
        <v>5.7257194787824073</v>
      </c>
      <c r="K186" s="11">
        <f t="shared" si="46"/>
        <v>0.58823529411764708</v>
      </c>
      <c r="L186" s="11">
        <f t="shared" si="47"/>
        <v>0.26525198938992045</v>
      </c>
      <c r="M186" s="11">
        <f t="shared" si="48"/>
        <v>0.18416206261510129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-0.24682630060685262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0.2270058191073959</v>
      </c>
      <c r="Q186" s="11">
        <f>2*'OddsRatio_working_3-way'!K186*'OddsRatio_working_3-way'!L186*'OddsRatio_working_3-way'!M186</f>
        <v>5.7469827622125547E-2</v>
      </c>
      <c r="R186" s="11">
        <f t="shared" si="49"/>
        <v>0</v>
      </c>
      <c r="S186" s="11">
        <f t="shared" si="50"/>
        <v>-0.91969866480709039</v>
      </c>
      <c r="T186" s="11">
        <f t="shared" si="51"/>
        <v>-0.23283510501445329</v>
      </c>
      <c r="U186" s="11">
        <f>'OddsRatio_working_3-way'!S186-'OddsRatio_working_3-way'!R186^2/3</f>
        <v>-0.91969866480709039</v>
      </c>
      <c r="V186" s="11">
        <f>'OddsRatio_working_3-way'!S186*'OddsRatio_working_3-way'!R186/3-2*'OddsRatio_working_3-way'!R186^3/27-'OddsRatio_working_3-way'!T186</f>
        <v>0.23283510501445329</v>
      </c>
      <c r="W186" s="11">
        <f>'OddsRatio_working_3-way'!V186^2+4*'OddsRatio_working_3-way'!U186^3/27</f>
        <v>-6.1035680579101324E-2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0.16974088098200799</v>
      </c>
      <c r="Y186" s="11">
        <f>IF('OddsRatio_working_3-way'!W186&gt;=0,IF('OddsRatio_working_3-way'!V186+SQRT('OddsRatio_working_3-way'!W186)&gt;0,0,PI()),ACOS('OddsRatio_working_3-way'!V186/(2*'OddsRatio_working_3-way'!X186)))</f>
        <v>0.81501904730885288</v>
      </c>
      <c r="Z186" s="11">
        <f>'OddsRatio_working_3-way'!X186^(1/3)*COS('OddsRatio_working_3-way'!Y186/3)</f>
        <v>0.5333769163411296</v>
      </c>
      <c r="AA186" s="11">
        <f>'OddsRatio_working_3-way'!X186^(1/3)*COS(('OddsRatio_working_3-way'!Y186+2*PI())/3)</f>
        <v>-0.39536038610200336</v>
      </c>
      <c r="AB186" s="11">
        <f>'OddsRatio_working_3-way'!X186^(1/3)*COS(('OddsRatio_working_3-way'!Y186+4*PI())/3)</f>
        <v>-0.13801653023912605</v>
      </c>
      <c r="AC186" s="11">
        <f>'OddsRatio_working_3-way'!X186^(1/3)*SIN('OddsRatio_working_3-way'!Y186/3)</f>
        <v>0.14857754445672841</v>
      </c>
      <c r="AD186" s="11">
        <f>'OddsRatio_working_3-way'!X186^(1/3)*SIN(('OddsRatio_working_3-way'!Y186+2*PI())/3)</f>
        <v>0.38762918711526129</v>
      </c>
      <c r="AE186" s="11">
        <f>'OddsRatio_working_3-way'!X186^(1/3)*SIN(('OddsRatio_working_3-way'!Y186+4*PI())/3)</f>
        <v>-0.53620673157198973</v>
      </c>
      <c r="AF186" s="11">
        <f>-'OddsRatio_working_3-way'!U186/(3*'OddsRatio_working_3-way'!X186^(1/3))*COS(('OddsRatio_working_3-way'!Y186)/3)</f>
        <v>0.5333769163411296</v>
      </c>
      <c r="AG186" s="11">
        <f>-'OddsRatio_working_3-way'!U186/(3*'OddsRatio_working_3-way'!X186^(1/3))*COS(('OddsRatio_working_3-way'!Y186+2*PI())/3)</f>
        <v>-0.39536038610200336</v>
      </c>
      <c r="AH186" s="11">
        <f>-'OddsRatio_working_3-way'!U186/(3*'OddsRatio_working_3-way'!X186^(1/3))*COS(('OddsRatio_working_3-way'!Y186+4*PI())/3)</f>
        <v>-0.13801653023912605</v>
      </c>
      <c r="AI186" s="11">
        <f>'OddsRatio_working_3-way'!U186/(3*'OddsRatio_working_3-way'!X186^(1/3))*SIN(('OddsRatio_working_3-way'!Y186)/3)</f>
        <v>-0.14857754445672841</v>
      </c>
      <c r="AJ186" s="11">
        <f>'OddsRatio_working_3-way'!U186/(3*'OddsRatio_working_3-way'!X186^(1/3))*SIN(('OddsRatio_working_3-way'!Y186+2*PI())/3)</f>
        <v>-0.38762918711526129</v>
      </c>
      <c r="AK186" s="11">
        <f>'OddsRatio_working_3-way'!U186/(3*'OddsRatio_working_3-way'!X186^(1/3))*SIN(('OddsRatio_working_3-way'!Y186+4*PI())/3)</f>
        <v>0.53620673157198973</v>
      </c>
      <c r="AL186" s="11">
        <f>'OddsRatio_working_3-way'!Z186+'OddsRatio_working_3-way'!AF186</f>
        <v>1.0667538326822592</v>
      </c>
      <c r="AM186" s="11">
        <f>'OddsRatio_working_3-way'!AA186+'OddsRatio_working_3-way'!AG186</f>
        <v>-0.79072077220400672</v>
      </c>
      <c r="AN186" s="11">
        <f>'OddsRatio_working_3-way'!AB186+'OddsRatio_working_3-way'!AH186</f>
        <v>-0.2760330604782521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1.0667538326822592</v>
      </c>
      <c r="AS186" s="11">
        <f>IF(('OddsRatio_working_3-way'!X186=0),IF(Q186&gt;0,-Q186^(1/3),(-Q186)^(1/3)),'OddsRatio_working_3-way'!AM186-'OddsRatio_working_3-way'!R186/3)</f>
        <v>-0.79072077220400672</v>
      </c>
      <c r="AT186" s="11">
        <f>IF(('OddsRatio_working_3-way'!X186=0),IF(Q186&gt;0,-Q186^(1/3),(-Q186)^(1/3)),'OddsRatio_working_3-way'!AN186-'OddsRatio_working_3-way'!R186/3)</f>
        <v>-0.2760330604782521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1.78</v>
      </c>
      <c r="B187" s="4">
        <f>IF('True_Odds_Calculator_3-way'!B188="","",'True_Odds_Calculator_3-way'!B188)</f>
        <v>3.64</v>
      </c>
      <c r="C187" s="4">
        <f>IF('True_Odds_Calculator_3-way'!C188="","",'True_Odds_Calculator_3-way'!C188)</f>
        <v>5.05</v>
      </c>
      <c r="D187" s="9">
        <f t="shared" si="39"/>
        <v>0.54757067683584171</v>
      </c>
      <c r="E187" s="9">
        <f t="shared" si="40"/>
        <v>0.26339823881759711</v>
      </c>
      <c r="F187" s="9">
        <f t="shared" si="41"/>
        <v>0.18903108434656149</v>
      </c>
      <c r="G187" s="9">
        <f t="shared" si="42"/>
        <v>1.0592926508628484</v>
      </c>
      <c r="H187" s="9">
        <f t="shared" si="43"/>
        <v>1.8262482676730218</v>
      </c>
      <c r="I187" s="9">
        <f t="shared" si="44"/>
        <v>3.7965325982779197</v>
      </c>
      <c r="J187" s="9">
        <f t="shared" si="45"/>
        <v>5.2901352359945353</v>
      </c>
      <c r="K187" s="11">
        <f t="shared" si="46"/>
        <v>0.5617977528089888</v>
      </c>
      <c r="L187" s="11">
        <f t="shared" si="47"/>
        <v>0.27472527472527469</v>
      </c>
      <c r="M187" s="11">
        <f t="shared" si="48"/>
        <v>0.19801980198019803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-0.2548829521796484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0.2283010125929249</v>
      </c>
      <c r="Q187" s="11">
        <f>2*'OddsRatio_working_3-way'!K187*'OddsRatio_working_3-way'!L187*'OddsRatio_working_3-way'!M187</f>
        <v>6.1124769101184723E-2</v>
      </c>
      <c r="R187" s="11">
        <f t="shared" si="49"/>
        <v>0</v>
      </c>
      <c r="S187" s="11">
        <f t="shared" si="50"/>
        <v>-0.89570922904256134</v>
      </c>
      <c r="T187" s="11">
        <f t="shared" si="51"/>
        <v>-0.23981505462986921</v>
      </c>
      <c r="U187" s="11">
        <f>'OddsRatio_working_3-way'!S187-'OddsRatio_working_3-way'!R187^2/3</f>
        <v>-0.89570922904256134</v>
      </c>
      <c r="V187" s="11">
        <f>'OddsRatio_working_3-way'!S187*'OddsRatio_working_3-way'!R187/3-2*'OddsRatio_working_3-way'!R187^3/27-'OddsRatio_working_3-way'!T187</f>
        <v>0.23981505462986921</v>
      </c>
      <c r="W187" s="11">
        <f>'OddsRatio_working_3-way'!V187^2+4*'OddsRatio_working_3-way'!U187^3/27</f>
        <v>-4.8951414611223355E-2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0.16314309289573869</v>
      </c>
      <c r="Y187" s="11">
        <f>IF('OddsRatio_working_3-way'!W187&gt;=0,IF('OddsRatio_working_3-way'!V187+SQRT('OddsRatio_working_3-way'!W187)&gt;0,0,PI()),ACOS('OddsRatio_working_3-way'!V187/(2*'OddsRatio_working_3-way'!X187)))</f>
        <v>0.74515356446878178</v>
      </c>
      <c r="Z187" s="11">
        <f>'OddsRatio_working_3-way'!X187^(1/3)*COS('OddsRatio_working_3-way'!Y187/3)</f>
        <v>0.52964632543142431</v>
      </c>
      <c r="AA187" s="11">
        <f>'OddsRatio_working_3-way'!X187^(1/3)*COS(('OddsRatio_working_3-way'!Y187+2*PI())/3)</f>
        <v>-0.38115623938947141</v>
      </c>
      <c r="AB187" s="11">
        <f>'OddsRatio_working_3-way'!X187^(1/3)*COS(('OddsRatio_working_3-way'!Y187+4*PI())/3)</f>
        <v>-0.14849008604195296</v>
      </c>
      <c r="AC187" s="11">
        <f>'OddsRatio_working_3-way'!X187^(1/3)*SIN('OddsRatio_working_3-way'!Y187/3)</f>
        <v>0.13432986626650451</v>
      </c>
      <c r="AD187" s="11">
        <f>'OddsRatio_working_3-way'!X187^(1/3)*SIN(('OddsRatio_working_3-way'!Y187+2*PI())/3)</f>
        <v>0.39152223971144107</v>
      </c>
      <c r="AE187" s="11">
        <f>'OddsRatio_working_3-way'!X187^(1/3)*SIN(('OddsRatio_working_3-way'!Y187+4*PI())/3)</f>
        <v>-0.52585210597794563</v>
      </c>
      <c r="AF187" s="11">
        <f>-'OddsRatio_working_3-way'!U187/(3*'OddsRatio_working_3-way'!X187^(1/3))*COS(('OddsRatio_working_3-way'!Y187)/3)</f>
        <v>0.52964632543142409</v>
      </c>
      <c r="AG187" s="11">
        <f>-'OddsRatio_working_3-way'!U187/(3*'OddsRatio_working_3-way'!X187^(1/3))*COS(('OddsRatio_working_3-way'!Y187+2*PI())/3)</f>
        <v>-0.38115623938947124</v>
      </c>
      <c r="AH187" s="11">
        <f>-'OddsRatio_working_3-way'!U187/(3*'OddsRatio_working_3-way'!X187^(1/3))*COS(('OddsRatio_working_3-way'!Y187+4*PI())/3)</f>
        <v>-0.14849008604195291</v>
      </c>
      <c r="AI187" s="11">
        <f>'OddsRatio_working_3-way'!U187/(3*'OddsRatio_working_3-way'!X187^(1/3))*SIN(('OddsRatio_working_3-way'!Y187)/3)</f>
        <v>-0.13432986626650445</v>
      </c>
      <c r="AJ187" s="11">
        <f>'OddsRatio_working_3-way'!U187/(3*'OddsRatio_working_3-way'!X187^(1/3))*SIN(('OddsRatio_working_3-way'!Y187+2*PI())/3)</f>
        <v>-0.3915222397114409</v>
      </c>
      <c r="AK187" s="11">
        <f>'OddsRatio_working_3-way'!U187/(3*'OddsRatio_working_3-way'!X187^(1/3))*SIN(('OddsRatio_working_3-way'!Y187+4*PI())/3)</f>
        <v>0.52585210597794552</v>
      </c>
      <c r="AL187" s="11">
        <f>'OddsRatio_working_3-way'!Z187+'OddsRatio_working_3-way'!AF187</f>
        <v>1.0592926508628484</v>
      </c>
      <c r="AM187" s="11">
        <f>'OddsRatio_working_3-way'!AA187+'OddsRatio_working_3-way'!AG187</f>
        <v>-0.76231247877894259</v>
      </c>
      <c r="AN187" s="11">
        <f>'OddsRatio_working_3-way'!AB187+'OddsRatio_working_3-way'!AH187</f>
        <v>-0.29698017208390587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1.0592926508628484</v>
      </c>
      <c r="AS187" s="11">
        <f>IF(('OddsRatio_working_3-way'!X187=0),IF(Q187&gt;0,-Q187^(1/3),(-Q187)^(1/3)),'OddsRatio_working_3-way'!AM187-'OddsRatio_working_3-way'!R187/3)</f>
        <v>-0.76231247877894259</v>
      </c>
      <c r="AT187" s="11">
        <f>IF(('OddsRatio_working_3-way'!X187=0),IF(Q187&gt;0,-Q187^(1/3),(-Q187)^(1/3)),'OddsRatio_working_3-way'!AN187-'OddsRatio_working_3-way'!R187/3)</f>
        <v>-0.29698017208390587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2.19</v>
      </c>
      <c r="B188" s="4">
        <f>IF('True_Odds_Calculator_3-way'!B189="","",'True_Odds_Calculator_3-way'!B189)</f>
        <v>3.17</v>
      </c>
      <c r="C188" s="4">
        <f>IF('True_Odds_Calculator_3-way'!C189="","",'True_Odds_Calculator_3-way'!C189)</f>
        <v>3.83</v>
      </c>
      <c r="D188" s="9">
        <f t="shared" si="39"/>
        <v>0.44402630728936432</v>
      </c>
      <c r="E188" s="9">
        <f t="shared" si="40"/>
        <v>0.3045738944120891</v>
      </c>
      <c r="F188" s="9">
        <f t="shared" si="41"/>
        <v>0.25139979829854653</v>
      </c>
      <c r="G188" s="9">
        <f t="shared" si="42"/>
        <v>1.0522006829788597</v>
      </c>
      <c r="H188" s="9">
        <f t="shared" si="43"/>
        <v>2.2521188127448428</v>
      </c>
      <c r="I188" s="9">
        <f t="shared" si="44"/>
        <v>3.2832754820641257</v>
      </c>
      <c r="J188" s="9">
        <f t="shared" si="45"/>
        <v>3.9777279328301733</v>
      </c>
      <c r="K188" s="11">
        <f t="shared" si="46"/>
        <v>0.45662100456621008</v>
      </c>
      <c r="L188" s="11">
        <f t="shared" si="47"/>
        <v>0.31545741324921134</v>
      </c>
      <c r="M188" s="11">
        <f t="shared" si="48"/>
        <v>0.2610966057441253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-0.27484698658757833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0.232802960050147</v>
      </c>
      <c r="Q188" s="11">
        <f>2*'OddsRatio_working_3-way'!K188*'OddsRatio_working_3-way'!L188*'OddsRatio_working_3-way'!M188</f>
        <v>7.5219050096978032E-2</v>
      </c>
      <c r="R188" s="11">
        <f t="shared" si="49"/>
        <v>0</v>
      </c>
      <c r="S188" s="11">
        <f t="shared" si="50"/>
        <v>-0.84702751498410822</v>
      </c>
      <c r="T188" s="11">
        <f t="shared" si="51"/>
        <v>-0.27367609530988957</v>
      </c>
      <c r="U188" s="11">
        <f>'OddsRatio_working_3-way'!S188-'OddsRatio_working_3-way'!R188^2/3</f>
        <v>-0.84702751498410822</v>
      </c>
      <c r="V188" s="11">
        <f>'OddsRatio_working_3-way'!S188*'OddsRatio_working_3-way'!R188/3-2*'OddsRatio_working_3-way'!R188^3/27-'OddsRatio_working_3-way'!T188</f>
        <v>0.27367609530988957</v>
      </c>
      <c r="W188" s="11">
        <f>'OddsRatio_working_3-way'!V188^2+4*'OddsRatio_working_3-way'!U188^3/27</f>
        <v>-1.513171239896173E-2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0.15002526249187959</v>
      </c>
      <c r="Y188" s="11">
        <f>IF('OddsRatio_working_3-way'!W188&gt;=0,IF('OddsRatio_working_3-way'!V188+SQRT('OddsRatio_working_3-way'!W188)&gt;0,0,PI()),ACOS('OddsRatio_working_3-way'!V188/(2*'OddsRatio_working_3-way'!X188)))</f>
        <v>0.42241865608908302</v>
      </c>
      <c r="Z188" s="11">
        <f>'OddsRatio_working_3-way'!X188^(1/3)*COS('OddsRatio_working_3-way'!Y188/3)</f>
        <v>0.52610034148942986</v>
      </c>
      <c r="AA188" s="11">
        <f>'OddsRatio_working_3-way'!X188^(1/3)*COS(('OddsRatio_working_3-way'!Y188+2*PI())/3)</f>
        <v>-0.32763114131311105</v>
      </c>
      <c r="AB188" s="11">
        <f>'OddsRatio_working_3-way'!X188^(1/3)*COS(('OddsRatio_working_3-way'!Y188+4*PI())/3)</f>
        <v>-0.19846920017631897</v>
      </c>
      <c r="AC188" s="11">
        <f>'OddsRatio_working_3-way'!X188^(1/3)*SIN('OddsRatio_working_3-way'!Y188/3)</f>
        <v>7.4571681484381661E-2</v>
      </c>
      <c r="AD188" s="11">
        <f>'OddsRatio_working_3-way'!X188^(1/3)*SIN(('OddsRatio_working_3-way'!Y188+2*PI())/3)</f>
        <v>0.41833041992732378</v>
      </c>
      <c r="AE188" s="11">
        <f>'OddsRatio_working_3-way'!X188^(1/3)*SIN(('OddsRatio_working_3-way'!Y188+4*PI())/3)</f>
        <v>-0.49290210141170532</v>
      </c>
      <c r="AF188" s="11">
        <f>-'OddsRatio_working_3-way'!U188/(3*'OddsRatio_working_3-way'!X188^(1/3))*COS(('OddsRatio_working_3-way'!Y188)/3)</f>
        <v>0.52610034148942975</v>
      </c>
      <c r="AG188" s="11">
        <f>-'OddsRatio_working_3-way'!U188/(3*'OddsRatio_working_3-way'!X188^(1/3))*COS(('OddsRatio_working_3-way'!Y188+2*PI())/3)</f>
        <v>-0.32763114131311094</v>
      </c>
      <c r="AH188" s="11">
        <f>-'OddsRatio_working_3-way'!U188/(3*'OddsRatio_working_3-way'!X188^(1/3))*COS(('OddsRatio_working_3-way'!Y188+4*PI())/3)</f>
        <v>-0.19846920017631892</v>
      </c>
      <c r="AI188" s="11">
        <f>'OddsRatio_working_3-way'!U188/(3*'OddsRatio_working_3-way'!X188^(1/3))*SIN(('OddsRatio_working_3-way'!Y188)/3)</f>
        <v>-7.4571681484381647E-2</v>
      </c>
      <c r="AJ188" s="11">
        <f>'OddsRatio_working_3-way'!U188/(3*'OddsRatio_working_3-way'!X188^(1/3))*SIN(('OddsRatio_working_3-way'!Y188+2*PI())/3)</f>
        <v>-0.41833041992732373</v>
      </c>
      <c r="AK188" s="11">
        <f>'OddsRatio_working_3-way'!U188/(3*'OddsRatio_working_3-way'!X188^(1/3))*SIN(('OddsRatio_working_3-way'!Y188+4*PI())/3)</f>
        <v>0.49290210141170521</v>
      </c>
      <c r="AL188" s="11">
        <f>'OddsRatio_working_3-way'!Z188+'OddsRatio_working_3-way'!AF188</f>
        <v>1.0522006829788597</v>
      </c>
      <c r="AM188" s="11">
        <f>'OddsRatio_working_3-way'!AA188+'OddsRatio_working_3-way'!AG188</f>
        <v>-0.65526228262622199</v>
      </c>
      <c r="AN188" s="11">
        <f>'OddsRatio_working_3-way'!AB188+'OddsRatio_working_3-way'!AH188</f>
        <v>-0.39693840035263789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1.0522006829788597</v>
      </c>
      <c r="AS188" s="11">
        <f>IF(('OddsRatio_working_3-way'!X188=0),IF(Q188&gt;0,-Q188^(1/3),(-Q188)^(1/3)),'OddsRatio_working_3-way'!AM188-'OddsRatio_working_3-way'!R188/3)</f>
        <v>-0.65526228262622199</v>
      </c>
      <c r="AT188" s="11">
        <f>IF(('OddsRatio_working_3-way'!X188=0),IF(Q188&gt;0,-Q188^(1/3),(-Q188)^(1/3)),'OddsRatio_working_3-way'!AN188-'OddsRatio_working_3-way'!R188/3)</f>
        <v>-0.39693840035263789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2.31</v>
      </c>
      <c r="B189" s="4">
        <f>IF('True_Odds_Calculator_3-way'!B190="","",'True_Odds_Calculator_3-way'!B190)</f>
        <v>2.93</v>
      </c>
      <c r="C189" s="4">
        <f>IF('True_Odds_Calculator_3-way'!C190="","",'True_Odds_Calculator_3-way'!C190)</f>
        <v>3.85</v>
      </c>
      <c r="D189" s="9">
        <f t="shared" si="39"/>
        <v>0.42027362421726505</v>
      </c>
      <c r="E189" s="9">
        <f t="shared" si="40"/>
        <v>0.3297882099364623</v>
      </c>
      <c r="F189" s="9">
        <f t="shared" si="41"/>
        <v>0.24993816584627285</v>
      </c>
      <c r="G189" s="9">
        <f t="shared" si="42"/>
        <v>1.0529788039374655</v>
      </c>
      <c r="H189" s="9">
        <f t="shared" si="43"/>
        <v>2.3794022331580797</v>
      </c>
      <c r="I189" s="9">
        <f t="shared" si="44"/>
        <v>3.0322490915993088</v>
      </c>
      <c r="J189" s="9">
        <f t="shared" si="45"/>
        <v>4.000989591221777</v>
      </c>
      <c r="K189" s="11">
        <f t="shared" si="46"/>
        <v>0.4329004329004329</v>
      </c>
      <c r="L189" s="11">
        <f t="shared" si="47"/>
        <v>0.34129692832764502</v>
      </c>
      <c r="M189" s="11">
        <f t="shared" si="48"/>
        <v>0.25974025974025972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-0.27652419385941862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0.23370982105080768</v>
      </c>
      <c r="Q189" s="11">
        <f>2*'OddsRatio_working_3-way'!K189*'OddsRatio_working_3-way'!L189*'OddsRatio_working_3-way'!M189</f>
        <v>7.675199377694833E-2</v>
      </c>
      <c r="R189" s="11">
        <f t="shared" si="49"/>
        <v>0</v>
      </c>
      <c r="S189" s="11">
        <f t="shared" si="50"/>
        <v>-0.84516952310372806</v>
      </c>
      <c r="T189" s="11">
        <f t="shared" si="51"/>
        <v>-0.27755977770237372</v>
      </c>
      <c r="U189" s="11">
        <f>'OddsRatio_working_3-way'!S189-'OddsRatio_working_3-way'!R189^2/3</f>
        <v>-0.84516952310372806</v>
      </c>
      <c r="V189" s="11">
        <f>'OddsRatio_working_3-way'!S189*'OddsRatio_working_3-way'!R189/3-2*'OddsRatio_working_3-way'!R189^3/27-'OddsRatio_working_3-way'!T189</f>
        <v>0.27755977770237372</v>
      </c>
      <c r="W189" s="11">
        <f>'OddsRatio_working_3-way'!V189^2+4*'OddsRatio_working_3-way'!U189^3/27</f>
        <v>-1.2399729662302184E-2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0.14953190283388801</v>
      </c>
      <c r="Y189" s="11">
        <f>IF('OddsRatio_working_3-way'!W189&gt;=0,IF('OddsRatio_working_3-way'!V189+SQRT('OddsRatio_working_3-way'!W189)&gt;0,0,PI()),ACOS('OddsRatio_working_3-way'!V189/(2*'OddsRatio_working_3-way'!X189)))</f>
        <v>0.38153140275357189</v>
      </c>
      <c r="Z189" s="11">
        <f>'OddsRatio_working_3-way'!X189^(1/3)*COS('OddsRatio_working_3-way'!Y189/3)</f>
        <v>0.52648940196873273</v>
      </c>
      <c r="AA189" s="11">
        <f>'OddsRatio_working_3-way'!X189^(1/3)*COS(('OddsRatio_working_3-way'!Y189+2*PI())/3)</f>
        <v>-0.32154618455799994</v>
      </c>
      <c r="AB189" s="11">
        <f>'OddsRatio_working_3-way'!X189^(1/3)*COS(('OddsRatio_working_3-way'!Y189+4*PI())/3)</f>
        <v>-0.20494321741073274</v>
      </c>
      <c r="AC189" s="11">
        <f>'OddsRatio_working_3-way'!X189^(1/3)*SIN('OddsRatio_working_3-way'!Y189/3)</f>
        <v>6.7320754470783783E-2</v>
      </c>
      <c r="AD189" s="11">
        <f>'OddsRatio_working_3-way'!X189^(1/3)*SIN(('OddsRatio_working_3-way'!Y189+2*PI())/3)</f>
        <v>0.42229281969280752</v>
      </c>
      <c r="AE189" s="11">
        <f>'OddsRatio_working_3-way'!X189^(1/3)*SIN(('OddsRatio_working_3-way'!Y189+4*PI())/3)</f>
        <v>-0.4896135741635913</v>
      </c>
      <c r="AF189" s="11">
        <f>-'OddsRatio_working_3-way'!U189/(3*'OddsRatio_working_3-way'!X189^(1/3))*COS(('OddsRatio_working_3-way'!Y189)/3)</f>
        <v>0.52648940196873262</v>
      </c>
      <c r="AG189" s="11">
        <f>-'OddsRatio_working_3-way'!U189/(3*'OddsRatio_working_3-way'!X189^(1/3))*COS(('OddsRatio_working_3-way'!Y189+2*PI())/3)</f>
        <v>-0.32154618455799983</v>
      </c>
      <c r="AH189" s="11">
        <f>-'OddsRatio_working_3-way'!U189/(3*'OddsRatio_working_3-way'!X189^(1/3))*COS(('OddsRatio_working_3-way'!Y189+4*PI())/3)</f>
        <v>-0.20494321741073271</v>
      </c>
      <c r="AI189" s="11">
        <f>'OddsRatio_working_3-way'!U189/(3*'OddsRatio_working_3-way'!X189^(1/3))*SIN(('OddsRatio_working_3-way'!Y189)/3)</f>
        <v>-6.732075447078377E-2</v>
      </c>
      <c r="AJ189" s="11">
        <f>'OddsRatio_working_3-way'!U189/(3*'OddsRatio_working_3-way'!X189^(1/3))*SIN(('OddsRatio_working_3-way'!Y189+2*PI())/3)</f>
        <v>-0.42229281969280746</v>
      </c>
      <c r="AK189" s="11">
        <f>'OddsRatio_working_3-way'!U189/(3*'OddsRatio_working_3-way'!X189^(1/3))*SIN(('OddsRatio_working_3-way'!Y189+4*PI())/3)</f>
        <v>0.48961357416359119</v>
      </c>
      <c r="AL189" s="11">
        <f>'OddsRatio_working_3-way'!Z189+'OddsRatio_working_3-way'!AF189</f>
        <v>1.0529788039374655</v>
      </c>
      <c r="AM189" s="11">
        <f>'OddsRatio_working_3-way'!AA189+'OddsRatio_working_3-way'!AG189</f>
        <v>-0.64309236911599976</v>
      </c>
      <c r="AN189" s="11">
        <f>'OddsRatio_working_3-way'!AB189+'OddsRatio_working_3-way'!AH189</f>
        <v>-0.40988643482146547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1.0529788039374655</v>
      </c>
      <c r="AS189" s="11">
        <f>IF(('OddsRatio_working_3-way'!X189=0),IF(Q189&gt;0,-Q189^(1/3),(-Q189)^(1/3)),'OddsRatio_working_3-way'!AM189-'OddsRatio_working_3-way'!R189/3)</f>
        <v>-0.64309236911599976</v>
      </c>
      <c r="AT189" s="11">
        <f>IF(('OddsRatio_working_3-way'!X189=0),IF(Q189&gt;0,-Q189^(1/3),(-Q189)^(1/3)),'OddsRatio_working_3-way'!AN189-'OddsRatio_working_3-way'!R189/3)</f>
        <v>-0.40988643482146547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1.35</v>
      </c>
      <c r="B190" s="4">
        <f>IF('True_Odds_Calculator_3-way'!B191="","",'True_Odds_Calculator_3-way'!B191)</f>
        <v>5.25</v>
      </c>
      <c r="C190" s="4">
        <f>IF('True_Odds_Calculator_3-way'!C191="","",'True_Odds_Calculator_3-way'!C191)</f>
        <v>9.36</v>
      </c>
      <c r="D190" s="9">
        <f t="shared" si="39"/>
        <v>0.72372200106857809</v>
      </c>
      <c r="E190" s="9">
        <f t="shared" si="40"/>
        <v>0.17744693854650326</v>
      </c>
      <c r="F190" s="9">
        <f t="shared" si="41"/>
        <v>9.8831060384918595E-2</v>
      </c>
      <c r="G190" s="9">
        <f t="shared" si="42"/>
        <v>1.0907029357503748</v>
      </c>
      <c r="H190" s="9">
        <f t="shared" si="43"/>
        <v>1.3817460275126312</v>
      </c>
      <c r="I190" s="9">
        <f t="shared" si="44"/>
        <v>5.635487476939093</v>
      </c>
      <c r="J190" s="9">
        <f t="shared" si="45"/>
        <v>10.118276542873133</v>
      </c>
      <c r="K190" s="11">
        <f t="shared" si="46"/>
        <v>0.7407407407407407</v>
      </c>
      <c r="L190" s="11">
        <f t="shared" si="47"/>
        <v>0.19047619047619047</v>
      </c>
      <c r="M190" s="11">
        <f t="shared" si="48"/>
        <v>0.10683760683760685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-0.1874538356019837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0.19536019536019533</v>
      </c>
      <c r="Q190" s="11">
        <f>2*'OddsRatio_working_3-way'!K190*'OddsRatio_working_3-way'!L190*'OddsRatio_working_3-way'!M190</f>
        <v>3.0148178296326444E-2</v>
      </c>
      <c r="R190" s="11">
        <f t="shared" si="49"/>
        <v>0</v>
      </c>
      <c r="S190" s="11">
        <f t="shared" si="50"/>
        <v>-1.0421776366048814</v>
      </c>
      <c r="T190" s="11">
        <f t="shared" si="51"/>
        <v>-0.16082988219211133</v>
      </c>
      <c r="U190" s="11">
        <f>'OddsRatio_working_3-way'!S190-'OddsRatio_working_3-way'!R190^2/3</f>
        <v>-1.0421776366048814</v>
      </c>
      <c r="V190" s="11">
        <f>'OddsRatio_working_3-way'!S190*'OddsRatio_working_3-way'!R190/3-2*'OddsRatio_working_3-way'!R190^3/27-'OddsRatio_working_3-way'!T190</f>
        <v>0.16082988219211133</v>
      </c>
      <c r="W190" s="11">
        <f>'OddsRatio_working_3-way'!V190^2+4*'OddsRatio_working_3-way'!U190^3/27</f>
        <v>-0.14182927505892834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0.20475322101548046</v>
      </c>
      <c r="Y190" s="11">
        <f>IF('OddsRatio_working_3-way'!W190&gt;=0,IF('OddsRatio_working_3-way'!V190+SQRT('OddsRatio_working_3-way'!W190)&gt;0,0,PI()),ACOS('OddsRatio_working_3-way'!V190/(2*'OddsRatio_working_3-way'!X190)))</f>
        <v>1.1671863715210757</v>
      </c>
      <c r="Z190" s="11">
        <f>'OddsRatio_working_3-way'!X190^(1/3)*COS('OddsRatio_working_3-way'!Y190/3)</f>
        <v>0.5453514678751874</v>
      </c>
      <c r="AA190" s="11">
        <f>'OddsRatio_working_3-way'!X190^(1/3)*COS(('OddsRatio_working_3-way'!Y190+2*PI())/3)</f>
        <v>-0.46629453859252434</v>
      </c>
      <c r="AB190" s="11">
        <f>'OddsRatio_working_3-way'!X190^(1/3)*COS(('OddsRatio_working_3-way'!Y190+4*PI())/3)</f>
        <v>-7.9056929282662919E-2</v>
      </c>
      <c r="AC190" s="11">
        <f>'OddsRatio_working_3-way'!X190^(1/3)*SIN('OddsRatio_working_3-way'!Y190/3)</f>
        <v>0.22357173797539551</v>
      </c>
      <c r="AD190" s="11">
        <f>'OddsRatio_working_3-way'!X190^(1/3)*SIN(('OddsRatio_working_3-way'!Y190+2*PI())/3)</f>
        <v>0.36050235618334769</v>
      </c>
      <c r="AE190" s="11">
        <f>'OddsRatio_working_3-way'!X190^(1/3)*SIN(('OddsRatio_working_3-way'!Y190+4*PI())/3)</f>
        <v>-0.58407409415874323</v>
      </c>
      <c r="AF190" s="11">
        <f>-'OddsRatio_working_3-way'!U190/(3*'OddsRatio_working_3-way'!X190^(1/3))*COS(('OddsRatio_working_3-way'!Y190)/3)</f>
        <v>0.54535146787518751</v>
      </c>
      <c r="AG190" s="11">
        <f>-'OddsRatio_working_3-way'!U190/(3*'OddsRatio_working_3-way'!X190^(1/3))*COS(('OddsRatio_working_3-way'!Y190+2*PI())/3)</f>
        <v>-0.4662945385925244</v>
      </c>
      <c r="AH190" s="11">
        <f>-'OddsRatio_working_3-way'!U190/(3*'OddsRatio_working_3-way'!X190^(1/3))*COS(('OddsRatio_working_3-way'!Y190+4*PI())/3)</f>
        <v>-7.9056929282662933E-2</v>
      </c>
      <c r="AI190" s="11">
        <f>'OddsRatio_working_3-way'!U190/(3*'OddsRatio_working_3-way'!X190^(1/3))*SIN(('OddsRatio_working_3-way'!Y190)/3)</f>
        <v>-0.22357173797539556</v>
      </c>
      <c r="AJ190" s="11">
        <f>'OddsRatio_working_3-way'!U190/(3*'OddsRatio_working_3-way'!X190^(1/3))*SIN(('OddsRatio_working_3-way'!Y190+2*PI())/3)</f>
        <v>-0.36050235618334781</v>
      </c>
      <c r="AK190" s="11">
        <f>'OddsRatio_working_3-way'!U190/(3*'OddsRatio_working_3-way'!X190^(1/3))*SIN(('OddsRatio_working_3-way'!Y190+4*PI())/3)</f>
        <v>0.58407409415874334</v>
      </c>
      <c r="AL190" s="11">
        <f>'OddsRatio_working_3-way'!Z190+'OddsRatio_working_3-way'!AF190</f>
        <v>1.0907029357503748</v>
      </c>
      <c r="AM190" s="11">
        <f>'OddsRatio_working_3-way'!AA190+'OddsRatio_working_3-way'!AG190</f>
        <v>-0.93258907718504869</v>
      </c>
      <c r="AN190" s="11">
        <f>'OddsRatio_working_3-way'!AB190+'OddsRatio_working_3-way'!AH190</f>
        <v>-0.15811385856532584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1.0907029357503748</v>
      </c>
      <c r="AS190" s="11">
        <f>IF(('OddsRatio_working_3-way'!X190=0),IF(Q190&gt;0,-Q190^(1/3),(-Q190)^(1/3)),'OddsRatio_working_3-way'!AM190-'OddsRatio_working_3-way'!R190/3)</f>
        <v>-0.93258907718504869</v>
      </c>
      <c r="AT190" s="11">
        <f>IF(('OddsRatio_working_3-way'!X190=0),IF(Q190&gt;0,-Q190^(1/3),(-Q190)^(1/3)),'OddsRatio_working_3-way'!AN190-'OddsRatio_working_3-way'!R190/3)</f>
        <v>-0.15811385856532584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5.95</v>
      </c>
      <c r="B191" s="4">
        <f>IF('True_Odds_Calculator_3-way'!B192="","",'True_Odds_Calculator_3-way'!B192)</f>
        <v>4.25</v>
      </c>
      <c r="C191" s="4">
        <f>IF('True_Odds_Calculator_3-way'!C192="","",'True_Odds_Calculator_3-way'!C192)</f>
        <v>1.57</v>
      </c>
      <c r="D191" s="9">
        <f t="shared" si="39"/>
        <v>0.15800323042453815</v>
      </c>
      <c r="E191" s="9">
        <f t="shared" si="40"/>
        <v>0.22228010285369079</v>
      </c>
      <c r="F191" s="9">
        <f t="shared" si="41"/>
        <v>0.61971666672177128</v>
      </c>
      <c r="G191" s="9">
        <f t="shared" si="42"/>
        <v>1.0765625299745478</v>
      </c>
      <c r="H191" s="9">
        <f t="shared" si="43"/>
        <v>6.3289845233740136</v>
      </c>
      <c r="I191" s="9">
        <f t="shared" si="44"/>
        <v>4.4988282224172806</v>
      </c>
      <c r="J191" s="9">
        <f t="shared" si="45"/>
        <v>1.6136406420854923</v>
      </c>
      <c r="K191" s="11">
        <f t="shared" si="46"/>
        <v>0.16806722689075629</v>
      </c>
      <c r="L191" s="11">
        <f t="shared" si="47"/>
        <v>0.23529411764705882</v>
      </c>
      <c r="M191" s="11">
        <f t="shared" si="48"/>
        <v>0.63694267515923564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-0.23097121951065935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0.22089915021834883</v>
      </c>
      <c r="Q191" s="11">
        <f>2*'OddsRatio_working_3-way'!K191*'OddsRatio_working_3-way'!L191*'OddsRatio_working_3-way'!M191</f>
        <v>5.037608898936119E-2</v>
      </c>
      <c r="R191" s="11">
        <f t="shared" si="49"/>
        <v>0</v>
      </c>
      <c r="S191" s="11">
        <f t="shared" si="50"/>
        <v>-0.9563925353399032</v>
      </c>
      <c r="T191" s="11">
        <f t="shared" si="51"/>
        <v>-0.21810548126337587</v>
      </c>
      <c r="U191" s="11">
        <f>'OddsRatio_working_3-way'!S191-'OddsRatio_working_3-way'!R191^2/3</f>
        <v>-0.9563925353399032</v>
      </c>
      <c r="V191" s="11">
        <f>'OddsRatio_working_3-way'!S191*'OddsRatio_working_3-way'!R191/3-2*'OddsRatio_working_3-way'!R191^3/27-'OddsRatio_working_3-way'!T191</f>
        <v>0.21810548126337587</v>
      </c>
      <c r="W191" s="11">
        <f>'OddsRatio_working_3-way'!V191^2+4*'OddsRatio_working_3-way'!U191^3/27</f>
        <v>-8.2029927118220075E-2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0.17999995005231867</v>
      </c>
      <c r="Y191" s="11">
        <f>IF('OddsRatio_working_3-way'!W191&gt;=0,IF('OddsRatio_working_3-way'!V191+SQRT('OddsRatio_working_3-way'!W191)&gt;0,0,PI()),ACOS('OddsRatio_working_3-way'!V191/(2*'OddsRatio_working_3-way'!X191)))</f>
        <v>0.91996408890252457</v>
      </c>
      <c r="Z191" s="11">
        <f>'OddsRatio_working_3-way'!X191^(1/3)*COS('OddsRatio_working_3-way'!Y191/3)</f>
        <v>0.53828126498727402</v>
      </c>
      <c r="AA191" s="11">
        <f>'OddsRatio_working_3-way'!X191^(1/3)*COS(('OddsRatio_working_3-way'!Y191+2*PI())/3)</f>
        <v>-0.41674853762663078</v>
      </c>
      <c r="AB191" s="11">
        <f>'OddsRatio_working_3-way'!X191^(1/3)*COS(('OddsRatio_working_3-way'!Y191+4*PI())/3)</f>
        <v>-0.12153272736064338</v>
      </c>
      <c r="AC191" s="11">
        <f>'OddsRatio_working_3-way'!X191^(1/3)*SIN('OddsRatio_working_3-way'!Y191/3)</f>
        <v>0.17044292752610132</v>
      </c>
      <c r="AD191" s="11">
        <f>'OddsRatio_working_3-way'!X191^(1/3)*SIN(('OddsRatio_working_3-way'!Y191+2*PI())/3)</f>
        <v>0.38094378609715174</v>
      </c>
      <c r="AE191" s="11">
        <f>'OddsRatio_working_3-way'!X191^(1/3)*SIN(('OddsRatio_working_3-way'!Y191+4*PI())/3)</f>
        <v>-0.55138671362325309</v>
      </c>
      <c r="AF191" s="11">
        <f>-'OddsRatio_working_3-way'!U191/(3*'OddsRatio_working_3-way'!X191^(1/3))*COS(('OddsRatio_working_3-way'!Y191)/3)</f>
        <v>0.53828126498727391</v>
      </c>
      <c r="AG191" s="11">
        <f>-'OddsRatio_working_3-way'!U191/(3*'OddsRatio_working_3-way'!X191^(1/3))*COS(('OddsRatio_working_3-way'!Y191+2*PI())/3)</f>
        <v>-0.41674853762663072</v>
      </c>
      <c r="AH191" s="11">
        <f>-'OddsRatio_working_3-way'!U191/(3*'OddsRatio_working_3-way'!X191^(1/3))*COS(('OddsRatio_working_3-way'!Y191+4*PI())/3)</f>
        <v>-0.12153272736064336</v>
      </c>
      <c r="AI191" s="11">
        <f>'OddsRatio_working_3-way'!U191/(3*'OddsRatio_working_3-way'!X191^(1/3))*SIN(('OddsRatio_working_3-way'!Y191)/3)</f>
        <v>-0.1704429275261013</v>
      </c>
      <c r="AJ191" s="11">
        <f>'OddsRatio_working_3-way'!U191/(3*'OddsRatio_working_3-way'!X191^(1/3))*SIN(('OddsRatio_working_3-way'!Y191+2*PI())/3)</f>
        <v>-0.38094378609715168</v>
      </c>
      <c r="AK191" s="11">
        <f>'OddsRatio_working_3-way'!U191/(3*'OddsRatio_working_3-way'!X191^(1/3))*SIN(('OddsRatio_working_3-way'!Y191+4*PI())/3)</f>
        <v>0.55138671362325298</v>
      </c>
      <c r="AL191" s="11">
        <f>'OddsRatio_working_3-way'!Z191+'OddsRatio_working_3-way'!AF191</f>
        <v>1.0765625299745478</v>
      </c>
      <c r="AM191" s="11">
        <f>'OddsRatio_working_3-way'!AA191+'OddsRatio_working_3-way'!AG191</f>
        <v>-0.83349707525326155</v>
      </c>
      <c r="AN191" s="11">
        <f>'OddsRatio_working_3-way'!AB191+'OddsRatio_working_3-way'!AH191</f>
        <v>-0.24306545472128674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1.0765625299745478</v>
      </c>
      <c r="AS191" s="11">
        <f>IF(('OddsRatio_working_3-way'!X191=0),IF(Q191&gt;0,-Q191^(1/3),(-Q191)^(1/3)),'OddsRatio_working_3-way'!AM191-'OddsRatio_working_3-way'!R191/3)</f>
        <v>-0.83349707525326155</v>
      </c>
      <c r="AT191" s="11">
        <f>IF(('OddsRatio_working_3-way'!X191=0),IF(Q191&gt;0,-Q191^(1/3),(-Q191)^(1/3)),'OddsRatio_working_3-way'!AN191-'OddsRatio_working_3-way'!R191/3)</f>
        <v>-0.24306545472128674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2.61</v>
      </c>
      <c r="B192" s="4">
        <f>IF('True_Odds_Calculator_3-way'!B193="","",'True_Odds_Calculator_3-way'!B193)</f>
        <v>3.62</v>
      </c>
      <c r="C192" s="4">
        <f>IF('True_Odds_Calculator_3-way'!C193="","",'True_Odds_Calculator_3-way'!C193)</f>
        <v>2.68</v>
      </c>
      <c r="D192" s="9">
        <f t="shared" si="39"/>
        <v>0.37165399251949399</v>
      </c>
      <c r="E192" s="9">
        <f t="shared" si="40"/>
        <v>0.26657536872135923</v>
      </c>
      <c r="F192" s="9">
        <f t="shared" si="41"/>
        <v>0.36177063875914683</v>
      </c>
      <c r="G192" s="9">
        <f t="shared" si="42"/>
        <v>1.0501085179633762</v>
      </c>
      <c r="H192" s="9">
        <f t="shared" si="43"/>
        <v>2.6906747139210352</v>
      </c>
      <c r="I192" s="9">
        <f t="shared" si="44"/>
        <v>3.7512843170640449</v>
      </c>
      <c r="J192" s="9">
        <f t="shared" si="45"/>
        <v>2.7641823101784722</v>
      </c>
      <c r="K192" s="11">
        <f t="shared" si="46"/>
        <v>0.38314176245210729</v>
      </c>
      <c r="L192" s="11">
        <f t="shared" si="47"/>
        <v>0.27624309392265195</v>
      </c>
      <c r="M192" s="11">
        <f t="shared" si="48"/>
        <v>0.37313432835820892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-0.27986757013181374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0.2334014818269104</v>
      </c>
      <c r="Q192" s="11">
        <f>2*'OddsRatio_working_3-way'!K192*'OddsRatio_working_3-way'!L192*'OddsRatio_working_3-way'!M192</f>
        <v>7.8985273037871548E-2</v>
      </c>
      <c r="R192" s="11">
        <f t="shared" si="49"/>
        <v>0</v>
      </c>
      <c r="S192" s="11">
        <f t="shared" si="50"/>
        <v>-0.8339711589913098</v>
      </c>
      <c r="T192" s="11">
        <f t="shared" si="51"/>
        <v>-0.28222374246744836</v>
      </c>
      <c r="U192" s="11">
        <f>'OddsRatio_working_3-way'!S192-'OddsRatio_working_3-way'!R192^2/3</f>
        <v>-0.8339711589913098</v>
      </c>
      <c r="V192" s="11">
        <f>'OddsRatio_working_3-way'!S192*'OddsRatio_working_3-way'!R192/3-2*'OddsRatio_working_3-way'!R192^3/27-'OddsRatio_working_3-way'!T192</f>
        <v>0.28222374246744836</v>
      </c>
      <c r="W192" s="11">
        <f>'OddsRatio_working_3-way'!V192^2+4*'OddsRatio_working_3-way'!U192^3/27</f>
        <v>-6.2806517019233232E-3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0.14656985750338977</v>
      </c>
      <c r="Y192" s="11">
        <f>IF('OddsRatio_working_3-way'!W192&gt;=0,IF('OddsRatio_working_3-way'!V192+SQRT('OddsRatio_working_3-way'!W192)&gt;0,0,PI()),ACOS('OddsRatio_working_3-way'!V192/(2*'OddsRatio_working_3-way'!X192)))</f>
        <v>0.27375740363111456</v>
      </c>
      <c r="Z192" s="11">
        <f>'OddsRatio_working_3-way'!X192^(1/3)*COS('OddsRatio_working_3-way'!Y192/3)</f>
        <v>0.52505425898168823</v>
      </c>
      <c r="AA192" s="11">
        <f>'OddsRatio_working_3-way'!X192^(1/3)*COS(('OddsRatio_working_3-way'!Y192+2*PI())/3)</f>
        <v>-0.30413612601467627</v>
      </c>
      <c r="AB192" s="11">
        <f>'OddsRatio_working_3-way'!X192^(1/3)*COS(('OddsRatio_working_3-way'!Y192+4*PI())/3)</f>
        <v>-0.22091813296701199</v>
      </c>
      <c r="AC192" s="11">
        <f>'OddsRatio_working_3-way'!X192^(1/3)*SIN('OddsRatio_working_3-way'!Y192/3)</f>
        <v>4.804593068748949E-2</v>
      </c>
      <c r="AD192" s="11">
        <f>'OddsRatio_working_3-way'!X192^(1/3)*SIN(('OddsRatio_working_3-way'!Y192+2*PI())/3)</f>
        <v>0.43068736129961099</v>
      </c>
      <c r="AE192" s="11">
        <f>'OddsRatio_working_3-way'!X192^(1/3)*SIN(('OddsRatio_working_3-way'!Y192+4*PI())/3)</f>
        <v>-0.47873329198710041</v>
      </c>
      <c r="AF192" s="11">
        <f>-'OddsRatio_working_3-way'!U192/(3*'OddsRatio_working_3-way'!X192^(1/3))*COS(('OddsRatio_working_3-way'!Y192)/3)</f>
        <v>0.525054258981688</v>
      </c>
      <c r="AG192" s="11">
        <f>-'OddsRatio_working_3-way'!U192/(3*'OddsRatio_working_3-way'!X192^(1/3))*COS(('OddsRatio_working_3-way'!Y192+2*PI())/3)</f>
        <v>-0.30413612601467616</v>
      </c>
      <c r="AH192" s="11">
        <f>-'OddsRatio_working_3-way'!U192/(3*'OddsRatio_working_3-way'!X192^(1/3))*COS(('OddsRatio_working_3-way'!Y192+4*PI())/3)</f>
        <v>-0.2209181329670119</v>
      </c>
      <c r="AI192" s="11">
        <f>'OddsRatio_working_3-way'!U192/(3*'OddsRatio_working_3-way'!X192^(1/3))*SIN(('OddsRatio_working_3-way'!Y192)/3)</f>
        <v>-4.8045930687489469E-2</v>
      </c>
      <c r="AJ192" s="11">
        <f>'OddsRatio_working_3-way'!U192/(3*'OddsRatio_working_3-way'!X192^(1/3))*SIN(('OddsRatio_working_3-way'!Y192+2*PI())/3)</f>
        <v>-0.43068736129961077</v>
      </c>
      <c r="AK192" s="11">
        <f>'OddsRatio_working_3-way'!U192/(3*'OddsRatio_working_3-way'!X192^(1/3))*SIN(('OddsRatio_working_3-way'!Y192+4*PI())/3)</f>
        <v>0.47873329198710018</v>
      </c>
      <c r="AL192" s="11">
        <f>'OddsRatio_working_3-way'!Z192+'OddsRatio_working_3-way'!AF192</f>
        <v>1.0501085179633762</v>
      </c>
      <c r="AM192" s="11">
        <f>'OddsRatio_working_3-way'!AA192+'OddsRatio_working_3-way'!AG192</f>
        <v>-0.60827225202935242</v>
      </c>
      <c r="AN192" s="11">
        <f>'OddsRatio_working_3-way'!AB192+'OddsRatio_working_3-way'!AH192</f>
        <v>-0.44183626593402392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1.0501085179633762</v>
      </c>
      <c r="AS192" s="11">
        <f>IF(('OddsRatio_working_3-way'!X192=0),IF(Q192&gt;0,-Q192^(1/3),(-Q192)^(1/3)),'OddsRatio_working_3-way'!AM192-'OddsRatio_working_3-way'!R192/3)</f>
        <v>-0.60827225202935242</v>
      </c>
      <c r="AT192" s="11">
        <f>IF(('OddsRatio_working_3-way'!X192=0),IF(Q192&gt;0,-Q192^(1/3),(-Q192)^(1/3)),'OddsRatio_working_3-way'!AN192-'OddsRatio_working_3-way'!R192/3)</f>
        <v>-0.44183626593402392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1.93</v>
      </c>
      <c r="B193" s="4">
        <f>IF('True_Odds_Calculator_3-way'!B194="","",'True_Odds_Calculator_3-way'!B194)</f>
        <v>3.49</v>
      </c>
      <c r="C193" s="4">
        <f>IF('True_Odds_Calculator_3-way'!C194="","",'True_Odds_Calculator_3-way'!C194)</f>
        <v>4.5999999999999996</v>
      </c>
      <c r="D193" s="9">
        <f t="shared" si="39"/>
        <v>0.50926265345591692</v>
      </c>
      <c r="E193" s="9">
        <f t="shared" si="40"/>
        <v>0.27932776675340576</v>
      </c>
      <c r="F193" s="9">
        <f t="shared" si="41"/>
        <v>0.21140957979067745</v>
      </c>
      <c r="G193" s="9">
        <f t="shared" si="42"/>
        <v>1.0361540603764503</v>
      </c>
      <c r="H193" s="9">
        <f t="shared" si="43"/>
        <v>1.9636232761500987</v>
      </c>
      <c r="I193" s="9">
        <f t="shared" si="44"/>
        <v>3.5800236103373613</v>
      </c>
      <c r="J193" s="9">
        <f t="shared" si="45"/>
        <v>4.7301546173552209</v>
      </c>
      <c r="K193" s="11">
        <f t="shared" si="46"/>
        <v>0.5181347150259068</v>
      </c>
      <c r="L193" s="11">
        <f t="shared" si="47"/>
        <v>0.28653295128939826</v>
      </c>
      <c r="M193" s="11">
        <f t="shared" si="48"/>
        <v>0.21739130434782611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-0.26905695867122048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0.22656694278571485</v>
      </c>
      <c r="Q193" s="11">
        <f>2*'OddsRatio_working_3-way'!K193*'OddsRatio_working_3-way'!L193*'OddsRatio_working_3-way'!M193</f>
        <v>6.4548986548636694E-2</v>
      </c>
      <c r="R193" s="11">
        <f t="shared" si="49"/>
        <v>0</v>
      </c>
      <c r="S193" s="11">
        <f t="shared" si="50"/>
        <v>-0.84207798937686218</v>
      </c>
      <c r="T193" s="11">
        <f t="shared" si="51"/>
        <v>-0.23990825908172705</v>
      </c>
      <c r="U193" s="11">
        <f>'OddsRatio_working_3-way'!S193-'OddsRatio_working_3-way'!R193^2/3</f>
        <v>-0.84207798937686218</v>
      </c>
      <c r="V193" s="11">
        <f>'OddsRatio_working_3-way'!S193*'OddsRatio_working_3-way'!R193/3-2*'OddsRatio_working_3-way'!R193^3/27-'OddsRatio_working_3-way'!T193</f>
        <v>0.23990825908172705</v>
      </c>
      <c r="W193" s="11">
        <f>'OddsRatio_working_3-way'!V193^2+4*'OddsRatio_working_3-way'!U193^3/27</f>
        <v>-3.0905298090479469E-2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0.14871219760505908</v>
      </c>
      <c r="Y193" s="11">
        <f>IF('OddsRatio_working_3-way'!W193&gt;=0,IF('OddsRatio_working_3-way'!V193+SQRT('OddsRatio_working_3-way'!W193)&gt;0,0,PI()),ACOS('OddsRatio_working_3-way'!V193/(2*'OddsRatio_working_3-way'!X193)))</f>
        <v>0.63238634645215985</v>
      </c>
      <c r="Z193" s="11">
        <f>'OddsRatio_working_3-way'!X193^(1/3)*COS('OddsRatio_working_3-way'!Y193/3)</f>
        <v>0.51807703018822526</v>
      </c>
      <c r="AA193" s="11">
        <f>'OddsRatio_working_3-way'!X193^(1/3)*COS(('OddsRatio_working_3-way'!Y193+2*PI())/3)</f>
        <v>-0.35504185064932725</v>
      </c>
      <c r="AB193" s="11">
        <f>'OddsRatio_working_3-way'!X193^(1/3)*COS(('OddsRatio_working_3-way'!Y193+4*PI())/3)</f>
        <v>-0.1630351795388981</v>
      </c>
      <c r="AC193" s="11">
        <f>'OddsRatio_working_3-way'!X193^(1/3)*SIN('OddsRatio_working_3-way'!Y193/3)</f>
        <v>0.11085510325181026</v>
      </c>
      <c r="AD193" s="11">
        <f>'OddsRatio_working_3-way'!X193^(1/3)*SIN(('OddsRatio_working_3-way'!Y193+2*PI())/3)</f>
        <v>0.3932403176342954</v>
      </c>
      <c r="AE193" s="11">
        <f>'OddsRatio_working_3-way'!X193^(1/3)*SIN(('OddsRatio_working_3-way'!Y193+4*PI())/3)</f>
        <v>-0.50409542088610571</v>
      </c>
      <c r="AF193" s="11">
        <f>-'OddsRatio_working_3-way'!U193/(3*'OddsRatio_working_3-way'!X193^(1/3))*COS(('OddsRatio_working_3-way'!Y193)/3)</f>
        <v>0.51807703018822515</v>
      </c>
      <c r="AG193" s="11">
        <f>-'OddsRatio_working_3-way'!U193/(3*'OddsRatio_working_3-way'!X193^(1/3))*COS(('OddsRatio_working_3-way'!Y193+2*PI())/3)</f>
        <v>-0.35504185064932714</v>
      </c>
      <c r="AH193" s="11">
        <f>-'OddsRatio_working_3-way'!U193/(3*'OddsRatio_working_3-way'!X193^(1/3))*COS(('OddsRatio_working_3-way'!Y193+4*PI())/3)</f>
        <v>-0.16303517953889807</v>
      </c>
      <c r="AI193" s="11">
        <f>'OddsRatio_working_3-way'!U193/(3*'OddsRatio_working_3-way'!X193^(1/3))*SIN(('OddsRatio_working_3-way'!Y193)/3)</f>
        <v>-0.11085510325181025</v>
      </c>
      <c r="AJ193" s="11">
        <f>'OddsRatio_working_3-way'!U193/(3*'OddsRatio_working_3-way'!X193^(1/3))*SIN(('OddsRatio_working_3-way'!Y193+2*PI())/3)</f>
        <v>-0.39324031763429534</v>
      </c>
      <c r="AK193" s="11">
        <f>'OddsRatio_working_3-way'!U193/(3*'OddsRatio_working_3-way'!X193^(1/3))*SIN(('OddsRatio_working_3-way'!Y193+4*PI())/3)</f>
        <v>0.50409542088610559</v>
      </c>
      <c r="AL193" s="11">
        <f>'OddsRatio_working_3-way'!Z193+'OddsRatio_working_3-way'!AF193</f>
        <v>1.0361540603764503</v>
      </c>
      <c r="AM193" s="11">
        <f>'OddsRatio_working_3-way'!AA193+'OddsRatio_working_3-way'!AG193</f>
        <v>-0.71008370129865439</v>
      </c>
      <c r="AN193" s="11">
        <f>'OddsRatio_working_3-way'!AB193+'OddsRatio_working_3-way'!AH193</f>
        <v>-0.32607035907779613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1.0361540603764503</v>
      </c>
      <c r="AS193" s="11">
        <f>IF(('OddsRatio_working_3-way'!X193=0),IF(Q193&gt;0,-Q193^(1/3),(-Q193)^(1/3)),'OddsRatio_working_3-way'!AM193-'OddsRatio_working_3-way'!R193/3)</f>
        <v>-0.71008370129865439</v>
      </c>
      <c r="AT193" s="11">
        <f>IF(('OddsRatio_working_3-way'!X193=0),IF(Q193&gt;0,-Q193^(1/3),(-Q193)^(1/3)),'OddsRatio_working_3-way'!AN193-'OddsRatio_working_3-way'!R193/3)</f>
        <v>-0.32607035907779613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1.78</v>
      </c>
      <c r="B194" s="4">
        <f>IF('True_Odds_Calculator_3-way'!B195="","",'True_Odds_Calculator_3-way'!B195)</f>
        <v>3.53</v>
      </c>
      <c r="C194" s="4">
        <f>IF('True_Odds_Calculator_3-way'!C195="","",'True_Odds_Calculator_3-way'!C195)</f>
        <v>5.26</v>
      </c>
      <c r="D194" s="9">
        <f t="shared" si="39"/>
        <v>0.54727369152298322</v>
      </c>
      <c r="E194" s="9">
        <f t="shared" si="40"/>
        <v>0.27150120340115436</v>
      </c>
      <c r="F194" s="9">
        <f t="shared" si="41"/>
        <v>0.18122510507586242</v>
      </c>
      <c r="G194" s="9">
        <f t="shared" si="42"/>
        <v>1.0605632121399506</v>
      </c>
      <c r="H194" s="9">
        <f t="shared" si="43"/>
        <v>1.8272393054691616</v>
      </c>
      <c r="I194" s="9">
        <f t="shared" si="44"/>
        <v>3.6832249267140753</v>
      </c>
      <c r="J194" s="9">
        <f t="shared" si="45"/>
        <v>5.5179992837161889</v>
      </c>
      <c r="K194" s="11">
        <f t="shared" si="46"/>
        <v>0.5617977528089888</v>
      </c>
      <c r="L194" s="11">
        <f t="shared" si="47"/>
        <v>0.28328611898016998</v>
      </c>
      <c r="M194" s="11">
        <f t="shared" si="48"/>
        <v>0.19011406844106465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-0.25435733796008586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0.22904215840132083</v>
      </c>
      <c r="Q194" s="11">
        <f>2*'OddsRatio_working_3-way'!K194*'OddsRatio_working_3-way'!L194*'OddsRatio_working_3-way'!M194</f>
        <v>6.0513119788988344E-2</v>
      </c>
      <c r="R194" s="11">
        <f t="shared" si="49"/>
        <v>0</v>
      </c>
      <c r="S194" s="11">
        <f t="shared" si="50"/>
        <v>-0.90047395619961423</v>
      </c>
      <c r="T194" s="11">
        <f t="shared" si="51"/>
        <v>-0.23790593294573698</v>
      </c>
      <c r="U194" s="11">
        <f>'OddsRatio_working_3-way'!S194-'OddsRatio_working_3-way'!R194^2/3</f>
        <v>-0.90047395619961423</v>
      </c>
      <c r="V194" s="11">
        <f>'OddsRatio_working_3-way'!S194*'OddsRatio_working_3-way'!R194/3-2*'OddsRatio_working_3-way'!R194^3/27-'OddsRatio_working_3-way'!T194</f>
        <v>0.23790593294573698</v>
      </c>
      <c r="W194" s="11">
        <f>'OddsRatio_working_3-way'!V194^2+4*'OddsRatio_working_3-way'!U194^3/27</f>
        <v>-5.1571481170644161E-2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0.16444658258947314</v>
      </c>
      <c r="Y194" s="11">
        <f>IF('OddsRatio_working_3-way'!W194&gt;=0,IF('OddsRatio_working_3-way'!V194+SQRT('OddsRatio_working_3-way'!W194)&gt;0,0,PI()),ACOS('OddsRatio_working_3-way'!V194/(2*'OddsRatio_working_3-way'!X194)))</f>
        <v>0.76214989391302101</v>
      </c>
      <c r="Z194" s="11">
        <f>'OddsRatio_working_3-way'!X194^(1/3)*COS('OddsRatio_working_3-way'!Y194/3)</f>
        <v>0.53028160606997532</v>
      </c>
      <c r="AA194" s="11">
        <f>'OddsRatio_working_3-way'!X194^(1/3)*COS(('OddsRatio_working_3-way'!Y194+2*PI())/3)</f>
        <v>-0.38438656919793884</v>
      </c>
      <c r="AB194" s="11">
        <f>'OddsRatio_working_3-way'!X194^(1/3)*COS(('OddsRatio_working_3-way'!Y194+4*PI())/3)</f>
        <v>-0.14589503687203656</v>
      </c>
      <c r="AC194" s="11">
        <f>'OddsRatio_working_3-way'!X194^(1/3)*SIN('OddsRatio_working_3-way'!Y194/3)</f>
        <v>0.13769315038780608</v>
      </c>
      <c r="AD194" s="11">
        <f>'OddsRatio_working_3-way'!X194^(1/3)*SIN(('OddsRatio_working_3-way'!Y194+2*PI())/3)</f>
        <v>0.39039076682230794</v>
      </c>
      <c r="AE194" s="11">
        <f>'OddsRatio_working_3-way'!X194^(1/3)*SIN(('OddsRatio_working_3-way'!Y194+4*PI())/3)</f>
        <v>-0.52808391721011405</v>
      </c>
      <c r="AF194" s="11">
        <f>-'OddsRatio_working_3-way'!U194/(3*'OddsRatio_working_3-way'!X194^(1/3))*COS(('OddsRatio_working_3-way'!Y194)/3)</f>
        <v>0.53028160606997521</v>
      </c>
      <c r="AG194" s="11">
        <f>-'OddsRatio_working_3-way'!U194/(3*'OddsRatio_working_3-way'!X194^(1/3))*COS(('OddsRatio_working_3-way'!Y194+2*PI())/3)</f>
        <v>-0.38438656919793879</v>
      </c>
      <c r="AH194" s="11">
        <f>-'OddsRatio_working_3-way'!U194/(3*'OddsRatio_working_3-way'!X194^(1/3))*COS(('OddsRatio_working_3-way'!Y194+4*PI())/3)</f>
        <v>-0.1458950368720365</v>
      </c>
      <c r="AI194" s="11">
        <f>'OddsRatio_working_3-way'!U194/(3*'OddsRatio_working_3-way'!X194^(1/3))*SIN(('OddsRatio_working_3-way'!Y194)/3)</f>
        <v>-0.13769315038780605</v>
      </c>
      <c r="AJ194" s="11">
        <f>'OddsRatio_working_3-way'!U194/(3*'OddsRatio_working_3-way'!X194^(1/3))*SIN(('OddsRatio_working_3-way'!Y194+2*PI())/3)</f>
        <v>-0.39039076682230783</v>
      </c>
      <c r="AK194" s="11">
        <f>'OddsRatio_working_3-way'!U194/(3*'OddsRatio_working_3-way'!X194^(1/3))*SIN(('OddsRatio_working_3-way'!Y194+4*PI())/3)</f>
        <v>0.52808391721011394</v>
      </c>
      <c r="AL194" s="11">
        <f>'OddsRatio_working_3-way'!Z194+'OddsRatio_working_3-way'!AF194</f>
        <v>1.0605632121399506</v>
      </c>
      <c r="AM194" s="11">
        <f>'OddsRatio_working_3-way'!AA194+'OddsRatio_working_3-way'!AG194</f>
        <v>-0.76877313839587758</v>
      </c>
      <c r="AN194" s="11">
        <f>'OddsRatio_working_3-way'!AB194+'OddsRatio_working_3-way'!AH194</f>
        <v>-0.29179007374407306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1.0605632121399506</v>
      </c>
      <c r="AS194" s="11">
        <f>IF(('OddsRatio_working_3-way'!X194=0),IF(Q194&gt;0,-Q194^(1/3),(-Q194)^(1/3)),'OddsRatio_working_3-way'!AM194-'OddsRatio_working_3-way'!R194/3)</f>
        <v>-0.76877313839587758</v>
      </c>
      <c r="AT194" s="11">
        <f>IF(('OddsRatio_working_3-way'!X194=0),IF(Q194&gt;0,-Q194^(1/3),(-Q194)^(1/3)),'OddsRatio_working_3-way'!AN194-'OddsRatio_working_3-way'!R194/3)</f>
        <v>-0.29179007374407306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2.4</v>
      </c>
      <c r="B195" s="4">
        <f>IF('True_Odds_Calculator_3-way'!B196="","",'True_Odds_Calculator_3-way'!B196)</f>
        <v>2.84</v>
      </c>
      <c r="C195" s="4">
        <f>IF('True_Odds_Calculator_3-way'!C196="","",'True_Odds_Calculator_3-way'!C196)</f>
        <v>3.77</v>
      </c>
      <c r="D195" s="9">
        <f t="shared" si="39"/>
        <v>0.40420629047521212</v>
      </c>
      <c r="E195" s="9">
        <f t="shared" si="40"/>
        <v>0.34045607681049767</v>
      </c>
      <c r="F195" s="9">
        <f t="shared" si="41"/>
        <v>0.25533763271429011</v>
      </c>
      <c r="G195" s="9">
        <f t="shared" si="42"/>
        <v>1.0528458992424965</v>
      </c>
      <c r="H195" s="9">
        <f t="shared" si="43"/>
        <v>2.4739842589394954</v>
      </c>
      <c r="I195" s="9">
        <f t="shared" si="44"/>
        <v>2.9372364546061935</v>
      </c>
      <c r="J195" s="9">
        <f t="shared" si="45"/>
        <v>3.9163831409017149</v>
      </c>
      <c r="K195" s="11">
        <f t="shared" si="46"/>
        <v>0.41666666666666669</v>
      </c>
      <c r="L195" s="11">
        <f t="shared" si="47"/>
        <v>0.35211267605633806</v>
      </c>
      <c r="M195" s="11">
        <f t="shared" si="48"/>
        <v>0.26525198938992045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-0.277686454714138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0.23388563031593629</v>
      </c>
      <c r="Q195" s="11">
        <f>2*'OddsRatio_working_3-way'!K195*'OddsRatio_working_3-way'!L195*'OddsRatio_working_3-way'!M195</f>
        <v>7.783215651112689E-2</v>
      </c>
      <c r="R195" s="11">
        <f t="shared" si="49"/>
        <v>0</v>
      </c>
      <c r="S195" s="11">
        <f t="shared" si="50"/>
        <v>-0.84226517478754193</v>
      </c>
      <c r="T195" s="11">
        <f t="shared" si="51"/>
        <v>-0.28028791174294243</v>
      </c>
      <c r="U195" s="11">
        <f>'OddsRatio_working_3-way'!S195-'OddsRatio_working_3-way'!R195^2/3</f>
        <v>-0.84226517478754193</v>
      </c>
      <c r="V195" s="11">
        <f>'OddsRatio_working_3-way'!S195*'OddsRatio_working_3-way'!R195/3-2*'OddsRatio_working_3-way'!R195^3/27-'OddsRatio_working_3-way'!T195</f>
        <v>0.28028791174294243</v>
      </c>
      <c r="W195" s="11">
        <f>'OddsRatio_working_3-way'!V195^2+4*'OddsRatio_working_3-way'!U195^3/27</f>
        <v>-9.9589626456398073E-3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0.14876178618420399</v>
      </c>
      <c r="Y195" s="11">
        <f>IF('OddsRatio_working_3-way'!W195&gt;=0,IF('OddsRatio_working_3-way'!V195+SQRT('OddsRatio_working_3-way'!W195)&gt;0,0,PI()),ACOS('OddsRatio_working_3-way'!V195/(2*'OddsRatio_working_3-way'!X195)))</f>
        <v>0.34204833073439356</v>
      </c>
      <c r="Z195" s="11">
        <f>'OddsRatio_working_3-way'!X195^(1/3)*COS('OddsRatio_working_3-way'!Y195/3)</f>
        <v>0.52642294962124825</v>
      </c>
      <c r="AA195" s="11">
        <f>'OddsRatio_working_3-way'!X195^(1/3)*COS(('OddsRatio_working_3-way'!Y195+2*PI())/3)</f>
        <v>-0.31541733924110804</v>
      </c>
      <c r="AB195" s="11">
        <f>'OddsRatio_working_3-way'!X195^(1/3)*COS(('OddsRatio_working_3-way'!Y195+4*PI())/3)</f>
        <v>-0.21100561038014051</v>
      </c>
      <c r="AC195" s="11">
        <f>'OddsRatio_working_3-way'!X195^(1/3)*SIN('OddsRatio_working_3-way'!Y195/3)</f>
        <v>6.0282139764434015E-2</v>
      </c>
      <c r="AD195" s="11">
        <f>'OddsRatio_working_3-way'!X195^(1/3)*SIN(('OddsRatio_working_3-way'!Y195+2*PI())/3)</f>
        <v>0.42575457762491964</v>
      </c>
      <c r="AE195" s="11">
        <f>'OddsRatio_working_3-way'!X195^(1/3)*SIN(('OddsRatio_working_3-way'!Y195+4*PI())/3)</f>
        <v>-0.48603671738935356</v>
      </c>
      <c r="AF195" s="11">
        <f>-'OddsRatio_working_3-way'!U195/(3*'OddsRatio_working_3-way'!X195^(1/3))*COS(('OddsRatio_working_3-way'!Y195)/3)</f>
        <v>0.52642294962124825</v>
      </c>
      <c r="AG195" s="11">
        <f>-'OddsRatio_working_3-way'!U195/(3*'OddsRatio_working_3-way'!X195^(1/3))*COS(('OddsRatio_working_3-way'!Y195+2*PI())/3)</f>
        <v>-0.31541733924110804</v>
      </c>
      <c r="AH195" s="11">
        <f>-'OddsRatio_working_3-way'!U195/(3*'OddsRatio_working_3-way'!X195^(1/3))*COS(('OddsRatio_working_3-way'!Y195+4*PI())/3)</f>
        <v>-0.21100561038014051</v>
      </c>
      <c r="AI195" s="11">
        <f>'OddsRatio_working_3-way'!U195/(3*'OddsRatio_working_3-way'!X195^(1/3))*SIN(('OddsRatio_working_3-way'!Y195)/3)</f>
        <v>-6.0282139764434015E-2</v>
      </c>
      <c r="AJ195" s="11">
        <f>'OddsRatio_working_3-way'!U195/(3*'OddsRatio_working_3-way'!X195^(1/3))*SIN(('OddsRatio_working_3-way'!Y195+2*PI())/3)</f>
        <v>-0.42575457762491964</v>
      </c>
      <c r="AK195" s="11">
        <f>'OddsRatio_working_3-way'!U195/(3*'OddsRatio_working_3-way'!X195^(1/3))*SIN(('OddsRatio_working_3-way'!Y195+4*PI())/3)</f>
        <v>0.48603671738935356</v>
      </c>
      <c r="AL195" s="11">
        <f>'OddsRatio_working_3-way'!Z195+'OddsRatio_working_3-way'!AF195</f>
        <v>1.0528458992424965</v>
      </c>
      <c r="AM195" s="11">
        <f>'OddsRatio_working_3-way'!AA195+'OddsRatio_working_3-way'!AG195</f>
        <v>-0.63083467848221608</v>
      </c>
      <c r="AN195" s="11">
        <f>'OddsRatio_working_3-way'!AB195+'OddsRatio_working_3-way'!AH195</f>
        <v>-0.42201122076028103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1.0528458992424965</v>
      </c>
      <c r="AS195" s="11">
        <f>IF(('OddsRatio_working_3-way'!X195=0),IF(Q195&gt;0,-Q195^(1/3),(-Q195)^(1/3)),'OddsRatio_working_3-way'!AM195-'OddsRatio_working_3-way'!R195/3)</f>
        <v>-0.63083467848221608</v>
      </c>
      <c r="AT195" s="11">
        <f>IF(('OddsRatio_working_3-way'!X195=0),IF(Q195&gt;0,-Q195^(1/3),(-Q195)^(1/3)),'OddsRatio_working_3-way'!AN195-'OddsRatio_working_3-way'!R195/3)</f>
        <v>-0.42201122076028103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3.24</v>
      </c>
      <c r="B196" s="4">
        <f>IF('True_Odds_Calculator_3-way'!B197="","",'True_Odds_Calculator_3-way'!B197)</f>
        <v>3.11</v>
      </c>
      <c r="C196" s="4">
        <f>IF('True_Odds_Calculator_3-way'!C197="","",'True_Odds_Calculator_3-way'!C197)</f>
        <v>2.48</v>
      </c>
      <c r="D196" s="9">
        <f t="shared" ref="D196:D259" si="52">(K196/(AR196+K196-(AR196*K196)))</f>
        <v>0.29805557683955758</v>
      </c>
      <c r="E196" s="9">
        <f t="shared" ref="E196:E259" si="53">(L196/(AR196+L196-(AR196*L196)))</f>
        <v>0.31071337026344859</v>
      </c>
      <c r="F196" s="9">
        <f t="shared" ref="F196:F259" si="54">(M196/(AR196+M196-(AR196*M196)))</f>
        <v>0.39123105289699378</v>
      </c>
      <c r="G196" s="9">
        <f t="shared" ref="G196:G259" si="55">AR196</f>
        <v>1.0513745435551904</v>
      </c>
      <c r="H196" s="9">
        <f t="shared" ref="H196:H259" si="56">IF(A196="","",1/D196)</f>
        <v>3.3550789775636272</v>
      </c>
      <c r="I196" s="9">
        <f t="shared" ref="I196:I259" si="57">IF(B196="","",1/E196)</f>
        <v>3.2184002869014519</v>
      </c>
      <c r="J196" s="9">
        <f t="shared" ref="J196:J259" si="58">IF(C196="","",1/F196)</f>
        <v>2.5560343244616819</v>
      </c>
      <c r="K196" s="11">
        <f t="shared" ref="K196:K259" si="59">1/A196</f>
        <v>0.30864197530864196</v>
      </c>
      <c r="L196" s="11">
        <f t="shared" ref="L196:L259" si="60">1/B196</f>
        <v>0.32154340836012862</v>
      </c>
      <c r="M196" s="11">
        <f t="shared" ref="M196:M259" si="61">1/C196</f>
        <v>0.40322580645161293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-0.27992076023054835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0.23329824655759035</v>
      </c>
      <c r="Q196" s="11">
        <f>2*'OddsRatio_working_3-way'!K196*'OddsRatio_working_3-way'!L196*'OddsRatio_working_3-way'!M196</f>
        <v>8.0033703793341446E-2</v>
      </c>
      <c r="R196" s="11">
        <f t="shared" ref="R196:R259" si="62">O196/N196</f>
        <v>0</v>
      </c>
      <c r="S196" s="11">
        <f t="shared" ref="S196:S259" si="63">P196/N196</f>
        <v>-0.8334438873538399</v>
      </c>
      <c r="T196" s="11">
        <f t="shared" ref="T196:T259" si="64">Q196/N196</f>
        <v>-0.28591557027575976</v>
      </c>
      <c r="U196" s="11">
        <f>'OddsRatio_working_3-way'!S196-'OddsRatio_working_3-way'!R196^2/3</f>
        <v>-0.8334438873538399</v>
      </c>
      <c r="V196" s="11">
        <f>'OddsRatio_working_3-way'!S196*'OddsRatio_working_3-way'!R196/3-2*'OddsRatio_working_3-way'!R196^3/27-'OddsRatio_working_3-way'!T196</f>
        <v>0.28591557027575976</v>
      </c>
      <c r="W196" s="11">
        <f>'OddsRatio_working_3-way'!V196^2+4*'OddsRatio_working_3-way'!U196^3/27</f>
        <v>-4.0202948422706081E-3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0.14643087803498236</v>
      </c>
      <c r="Y196" s="11">
        <f>IF('OddsRatio_working_3-way'!W196&gt;=0,IF('OddsRatio_working_3-way'!V196+SQRT('OddsRatio_working_3-way'!W196)&gt;0,0,PI()),ACOS('OddsRatio_working_3-way'!V196/(2*'OddsRatio_working_3-way'!X196)))</f>
        <v>0.21823229302172376</v>
      </c>
      <c r="Z196" s="11">
        <f>'OddsRatio_working_3-way'!X196^(1/3)*COS('OddsRatio_working_3-way'!Y196/3)</f>
        <v>0.52568727177759522</v>
      </c>
      <c r="AA196" s="11">
        <f>'OddsRatio_working_3-way'!X196^(1/3)*COS(('OddsRatio_working_3-way'!Y196+2*PI())/3)</f>
        <v>-0.2960195466785791</v>
      </c>
      <c r="AB196" s="11">
        <f>'OddsRatio_working_3-way'!X196^(1/3)*COS(('OddsRatio_working_3-way'!Y196+4*PI())/3)</f>
        <v>-0.22966772509901623</v>
      </c>
      <c r="AC196" s="11">
        <f>'OddsRatio_working_3-way'!X196^(1/3)*SIN('OddsRatio_working_3-way'!Y196/3)</f>
        <v>3.8308242050182684E-2</v>
      </c>
      <c r="AD196" s="11">
        <f>'OddsRatio_working_3-way'!X196^(1/3)*SIN(('OddsRatio_working_3-way'!Y196+2*PI())/3)</f>
        <v>0.43610441078044043</v>
      </c>
      <c r="AE196" s="11">
        <f>'OddsRatio_working_3-way'!X196^(1/3)*SIN(('OddsRatio_working_3-way'!Y196+4*PI())/3)</f>
        <v>-0.47441265283062317</v>
      </c>
      <c r="AF196" s="11">
        <f>-'OddsRatio_working_3-way'!U196/(3*'OddsRatio_working_3-way'!X196^(1/3))*COS(('OddsRatio_working_3-way'!Y196)/3)</f>
        <v>0.52568727177759522</v>
      </c>
      <c r="AG196" s="11">
        <f>-'OddsRatio_working_3-way'!U196/(3*'OddsRatio_working_3-way'!X196^(1/3))*COS(('OddsRatio_working_3-way'!Y196+2*PI())/3)</f>
        <v>-0.2960195466785791</v>
      </c>
      <c r="AH196" s="11">
        <f>-'OddsRatio_working_3-way'!U196/(3*'OddsRatio_working_3-way'!X196^(1/3))*COS(('OddsRatio_working_3-way'!Y196+4*PI())/3)</f>
        <v>-0.22966772509901623</v>
      </c>
      <c r="AI196" s="11">
        <f>'OddsRatio_working_3-way'!U196/(3*'OddsRatio_working_3-way'!X196^(1/3))*SIN(('OddsRatio_working_3-way'!Y196)/3)</f>
        <v>-3.8308242050182684E-2</v>
      </c>
      <c r="AJ196" s="11">
        <f>'OddsRatio_working_3-way'!U196/(3*'OddsRatio_working_3-way'!X196^(1/3))*SIN(('OddsRatio_working_3-way'!Y196+2*PI())/3)</f>
        <v>-0.43610441078044043</v>
      </c>
      <c r="AK196" s="11">
        <f>'OddsRatio_working_3-way'!U196/(3*'OddsRatio_working_3-way'!X196^(1/3))*SIN(('OddsRatio_working_3-way'!Y196+4*PI())/3)</f>
        <v>0.47441265283062317</v>
      </c>
      <c r="AL196" s="11">
        <f>'OddsRatio_working_3-way'!Z196+'OddsRatio_working_3-way'!AF196</f>
        <v>1.0513745435551904</v>
      </c>
      <c r="AM196" s="11">
        <f>'OddsRatio_working_3-way'!AA196+'OddsRatio_working_3-way'!AG196</f>
        <v>-0.59203909335715821</v>
      </c>
      <c r="AN196" s="11">
        <f>'OddsRatio_working_3-way'!AB196+'OddsRatio_working_3-way'!AH196</f>
        <v>-0.45933545019803246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1.0513745435551904</v>
      </c>
      <c r="AS196" s="11">
        <f>IF(('OddsRatio_working_3-way'!X196=0),IF(Q196&gt;0,-Q196^(1/3),(-Q196)^(1/3)),'OddsRatio_working_3-way'!AM196-'OddsRatio_working_3-way'!R196/3)</f>
        <v>-0.59203909335715821</v>
      </c>
      <c r="AT196" s="11">
        <f>IF(('OddsRatio_working_3-way'!X196=0),IF(Q196&gt;0,-Q196^(1/3),(-Q196)^(1/3)),'OddsRatio_working_3-way'!AN196-'OddsRatio_working_3-way'!R196/3)</f>
        <v>-0.45933545019803246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1.52</v>
      </c>
      <c r="B197" s="4">
        <f>IF('True_Odds_Calculator_3-way'!B198="","",'True_Odds_Calculator_3-way'!B198)</f>
        <v>4.1399999999999997</v>
      </c>
      <c r="C197" s="4">
        <f>IF('True_Odds_Calculator_3-way'!C198="","",'True_Odds_Calculator_3-way'!C198)</f>
        <v>7.3</v>
      </c>
      <c r="D197" s="9">
        <f t="shared" si="52"/>
        <v>0.64203940727227016</v>
      </c>
      <c r="E197" s="9">
        <f t="shared" si="53"/>
        <v>0.22900774791952255</v>
      </c>
      <c r="F197" s="9">
        <f t="shared" si="54"/>
        <v>0.12895284480820718</v>
      </c>
      <c r="G197" s="9">
        <f t="shared" si="55"/>
        <v>1.0721861422342722</v>
      </c>
      <c r="H197" s="9">
        <f t="shared" si="56"/>
        <v>1.5575367939618217</v>
      </c>
      <c r="I197" s="9">
        <f t="shared" si="57"/>
        <v>4.3666644866156146</v>
      </c>
      <c r="J197" s="9">
        <f t="shared" si="58"/>
        <v>7.754772696075916</v>
      </c>
      <c r="K197" s="11">
        <f t="shared" si="59"/>
        <v>0.65789473684210531</v>
      </c>
      <c r="L197" s="11">
        <f t="shared" si="60"/>
        <v>0.24154589371980678</v>
      </c>
      <c r="M197" s="11">
        <f t="shared" si="61"/>
        <v>0.13698630136986301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-0.22392714961913418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0.21681660971965352</v>
      </c>
      <c r="Q197" s="11">
        <f>2*'OddsRatio_working_3-way'!K197*'OddsRatio_working_3-way'!L197*'OddsRatio_working_3-way'!M197</f>
        <v>4.3537471831255732E-2</v>
      </c>
      <c r="R197" s="11">
        <f t="shared" si="62"/>
        <v>0</v>
      </c>
      <c r="S197" s="11">
        <f t="shared" si="63"/>
        <v>-0.96824619117612765</v>
      </c>
      <c r="T197" s="11">
        <f t="shared" si="64"/>
        <v>-0.19442694601930274</v>
      </c>
      <c r="U197" s="11">
        <f>'OddsRatio_working_3-way'!S197-'OddsRatio_working_3-way'!R197^2/3</f>
        <v>-0.96824619117612765</v>
      </c>
      <c r="V197" s="11">
        <f>'OddsRatio_working_3-way'!S197*'OddsRatio_working_3-way'!R197/3-2*'OddsRatio_working_3-way'!R197^3/27-'OddsRatio_working_3-way'!T197</f>
        <v>0.19442694601930274</v>
      </c>
      <c r="W197" s="11">
        <f>'OddsRatio_working_3-way'!V197^2+4*'OddsRatio_working_3-way'!U197^3/27</f>
        <v>-9.667689883175494E-2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0.18335671256470801</v>
      </c>
      <c r="Y197" s="11">
        <f>IF('OddsRatio_working_3-way'!W197&gt;=0,IF('OddsRatio_working_3-way'!V197+SQRT('OddsRatio_working_3-way'!W197)&gt;0,0,PI()),ACOS('OddsRatio_working_3-way'!V197/(2*'OddsRatio_working_3-way'!X197)))</f>
        <v>1.0119744057145668</v>
      </c>
      <c r="Z197" s="11">
        <f>'OddsRatio_working_3-way'!X197^(1/3)*COS('OddsRatio_working_3-way'!Y197/3)</f>
        <v>0.53609307111713611</v>
      </c>
      <c r="AA197" s="11">
        <f>'OddsRatio_working_3-way'!X197^(1/3)*COS(('OddsRatio_working_3-way'!Y197+2*PI())/3)</f>
        <v>-0.4308799231643653</v>
      </c>
      <c r="AB197" s="11">
        <f>'OddsRatio_working_3-way'!X197^(1/3)*COS(('OddsRatio_working_3-way'!Y197+4*PI())/3)</f>
        <v>-0.10521314795277076</v>
      </c>
      <c r="AC197" s="11">
        <f>'OddsRatio_working_3-way'!X197^(1/3)*SIN('OddsRatio_working_3-way'!Y197/3)</f>
        <v>0.1880238003345315</v>
      </c>
      <c r="AD197" s="11">
        <f>'OddsRatio_working_3-way'!X197^(1/3)*SIN(('OddsRatio_working_3-way'!Y197+2*PI())/3)</f>
        <v>0.37025831821299199</v>
      </c>
      <c r="AE197" s="11">
        <f>'OddsRatio_working_3-way'!X197^(1/3)*SIN(('OddsRatio_working_3-way'!Y197+4*PI())/3)</f>
        <v>-0.5582821185475233</v>
      </c>
      <c r="AF197" s="11">
        <f>-'OddsRatio_working_3-way'!U197/(3*'OddsRatio_working_3-way'!X197^(1/3))*COS(('OddsRatio_working_3-way'!Y197)/3)</f>
        <v>0.53609307111713611</v>
      </c>
      <c r="AG197" s="11">
        <f>-'OddsRatio_working_3-way'!U197/(3*'OddsRatio_working_3-way'!X197^(1/3))*COS(('OddsRatio_working_3-way'!Y197+2*PI())/3)</f>
        <v>-0.4308799231643653</v>
      </c>
      <c r="AH197" s="11">
        <f>-'OddsRatio_working_3-way'!U197/(3*'OddsRatio_working_3-way'!X197^(1/3))*COS(('OddsRatio_working_3-way'!Y197+4*PI())/3)</f>
        <v>-0.10521314795277076</v>
      </c>
      <c r="AI197" s="11">
        <f>'OddsRatio_working_3-way'!U197/(3*'OddsRatio_working_3-way'!X197^(1/3))*SIN(('OddsRatio_working_3-way'!Y197)/3)</f>
        <v>-0.1880238003345315</v>
      </c>
      <c r="AJ197" s="11">
        <f>'OddsRatio_working_3-way'!U197/(3*'OddsRatio_working_3-way'!X197^(1/3))*SIN(('OddsRatio_working_3-way'!Y197+2*PI())/3)</f>
        <v>-0.37025831821299199</v>
      </c>
      <c r="AK197" s="11">
        <f>'OddsRatio_working_3-way'!U197/(3*'OddsRatio_working_3-way'!X197^(1/3))*SIN(('OddsRatio_working_3-way'!Y197+4*PI())/3)</f>
        <v>0.5582821185475233</v>
      </c>
      <c r="AL197" s="11">
        <f>'OddsRatio_working_3-way'!Z197+'OddsRatio_working_3-way'!AF197</f>
        <v>1.0721861422342722</v>
      </c>
      <c r="AM197" s="11">
        <f>'OddsRatio_working_3-way'!AA197+'OddsRatio_working_3-way'!AG197</f>
        <v>-0.86175984632873059</v>
      </c>
      <c r="AN197" s="11">
        <f>'OddsRatio_working_3-way'!AB197+'OddsRatio_working_3-way'!AH197</f>
        <v>-0.21042629590554152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1.0721861422342722</v>
      </c>
      <c r="AS197" s="11">
        <f>IF(('OddsRatio_working_3-way'!X197=0),IF(Q197&gt;0,-Q197^(1/3),(-Q197)^(1/3)),'OddsRatio_working_3-way'!AM197-'OddsRatio_working_3-way'!R197/3)</f>
        <v>-0.86175984632873059</v>
      </c>
      <c r="AT197" s="11">
        <f>IF(('OddsRatio_working_3-way'!X197=0),IF(Q197&gt;0,-Q197^(1/3),(-Q197)^(1/3)),'OddsRatio_working_3-way'!AN197-'OddsRatio_working_3-way'!R197/3)</f>
        <v>-0.21042629590554152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1.68</v>
      </c>
      <c r="B198" s="4">
        <f>IF('True_Odds_Calculator_3-way'!B199="","",'True_Odds_Calculator_3-way'!B199)</f>
        <v>4.2300000000000004</v>
      </c>
      <c r="C198" s="4">
        <f>IF('True_Odds_Calculator_3-way'!C199="","",'True_Odds_Calculator_3-way'!C199)</f>
        <v>5.18</v>
      </c>
      <c r="D198" s="9">
        <f t="shared" si="52"/>
        <v>0.584833104347107</v>
      </c>
      <c r="E198" s="9">
        <f t="shared" si="53"/>
        <v>0.22872956555850674</v>
      </c>
      <c r="F198" s="9">
        <f t="shared" si="54"/>
        <v>0.18643733009438632</v>
      </c>
      <c r="G198" s="9">
        <f t="shared" si="55"/>
        <v>1.04395518634725</v>
      </c>
      <c r="H198" s="9">
        <f t="shared" si="56"/>
        <v>1.7098895267161303</v>
      </c>
      <c r="I198" s="9">
        <f t="shared" si="57"/>
        <v>4.3719752519016177</v>
      </c>
      <c r="J198" s="9">
        <f t="shared" si="58"/>
        <v>5.3637326789315045</v>
      </c>
      <c r="K198" s="11">
        <f t="shared" si="59"/>
        <v>0.59523809523809523</v>
      </c>
      <c r="L198" s="11">
        <f t="shared" si="60"/>
        <v>0.23640661938534277</v>
      </c>
      <c r="M198" s="11">
        <f t="shared" si="61"/>
        <v>0.19305019305019305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-0.24940681019708377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0.21977035654847205</v>
      </c>
      <c r="Q198" s="11">
        <f>2*'OddsRatio_working_3-way'!K198*'OddsRatio_working_3-way'!L198*'OddsRatio_working_3-way'!M198</f>
        <v>5.4331361322242783E-2</v>
      </c>
      <c r="R198" s="11">
        <f t="shared" si="62"/>
        <v>0</v>
      </c>
      <c r="S198" s="11">
        <f t="shared" si="63"/>
        <v>-0.88117223573328773</v>
      </c>
      <c r="T198" s="11">
        <f t="shared" si="64"/>
        <v>-0.21784233269055323</v>
      </c>
      <c r="U198" s="11">
        <f>'OddsRatio_working_3-way'!S198-'OddsRatio_working_3-way'!R198^2/3</f>
        <v>-0.88117223573328773</v>
      </c>
      <c r="V198" s="11">
        <f>'OddsRatio_working_3-way'!S198*'OddsRatio_working_3-way'!R198/3-2*'OddsRatio_working_3-way'!R198^3/27-'OddsRatio_working_3-way'!T198</f>
        <v>0.21784233269055323</v>
      </c>
      <c r="W198" s="11">
        <f>'OddsRatio_working_3-way'!V198^2+4*'OddsRatio_working_3-way'!U198^3/27</f>
        <v>-5.3907528071204712E-2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0.15918763298641198</v>
      </c>
      <c r="Y198" s="11">
        <f>IF('OddsRatio_working_3-way'!W198&gt;=0,IF('OddsRatio_working_3-way'!V198+SQRT('OddsRatio_working_3-way'!W198)&gt;0,0,PI()),ACOS('OddsRatio_working_3-way'!V198/(2*'OddsRatio_working_3-way'!X198)))</f>
        <v>0.81724717928730994</v>
      </c>
      <c r="Z198" s="11">
        <f>'OddsRatio_working_3-way'!X198^(1/3)*COS('OddsRatio_working_3-way'!Y198/3)</f>
        <v>0.52197759317362513</v>
      </c>
      <c r="AA198" s="11">
        <f>'OddsRatio_working_3-way'!X198^(1/3)*COS(('OddsRatio_working_3-way'!Y198+2*PI())/3)</f>
        <v>-0.38727261622267911</v>
      </c>
      <c r="AB198" s="11">
        <f>'OddsRatio_working_3-way'!X198^(1/3)*COS(('OddsRatio_working_3-way'!Y198+4*PI())/3)</f>
        <v>-0.13470497695094588</v>
      </c>
      <c r="AC198" s="11">
        <f>'OddsRatio_working_3-way'!X198^(1/3)*SIN('OddsRatio_working_3-way'!Y198/3)</f>
        <v>0.14581999452212341</v>
      </c>
      <c r="AD198" s="11">
        <f>'OddsRatio_working_3-way'!X198^(1/3)*SIN(('OddsRatio_working_3-way'!Y198+2*PI())/3)</f>
        <v>0.37913585863355648</v>
      </c>
      <c r="AE198" s="11">
        <f>'OddsRatio_working_3-way'!X198^(1/3)*SIN(('OddsRatio_working_3-way'!Y198+4*PI())/3)</f>
        <v>-0.52495585315567994</v>
      </c>
      <c r="AF198" s="11">
        <f>-'OddsRatio_working_3-way'!U198/(3*'OddsRatio_working_3-way'!X198^(1/3))*COS(('OddsRatio_working_3-way'!Y198)/3)</f>
        <v>0.52197759317362502</v>
      </c>
      <c r="AG198" s="11">
        <f>-'OddsRatio_working_3-way'!U198/(3*'OddsRatio_working_3-way'!X198^(1/3))*COS(('OddsRatio_working_3-way'!Y198+2*PI())/3)</f>
        <v>-0.38727261622267906</v>
      </c>
      <c r="AH198" s="11">
        <f>-'OddsRatio_working_3-way'!U198/(3*'OddsRatio_working_3-way'!X198^(1/3))*COS(('OddsRatio_working_3-way'!Y198+4*PI())/3)</f>
        <v>-0.13470497695094585</v>
      </c>
      <c r="AI198" s="11">
        <f>'OddsRatio_working_3-way'!U198/(3*'OddsRatio_working_3-way'!X198^(1/3))*SIN(('OddsRatio_working_3-way'!Y198)/3)</f>
        <v>-0.14581999452212338</v>
      </c>
      <c r="AJ198" s="11">
        <f>'OddsRatio_working_3-way'!U198/(3*'OddsRatio_working_3-way'!X198^(1/3))*SIN(('OddsRatio_working_3-way'!Y198+2*PI())/3)</f>
        <v>-0.37913585863355637</v>
      </c>
      <c r="AK198" s="11">
        <f>'OddsRatio_working_3-way'!U198/(3*'OddsRatio_working_3-way'!X198^(1/3))*SIN(('OddsRatio_working_3-way'!Y198+4*PI())/3)</f>
        <v>0.52495585315567983</v>
      </c>
      <c r="AL198" s="11">
        <f>'OddsRatio_working_3-way'!Z198+'OddsRatio_working_3-way'!AF198</f>
        <v>1.04395518634725</v>
      </c>
      <c r="AM198" s="11">
        <f>'OddsRatio_working_3-way'!AA198+'OddsRatio_working_3-way'!AG198</f>
        <v>-0.77454523244535811</v>
      </c>
      <c r="AN198" s="11">
        <f>'OddsRatio_working_3-way'!AB198+'OddsRatio_working_3-way'!AH198</f>
        <v>-0.26940995390189171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1.04395518634725</v>
      </c>
      <c r="AS198" s="11">
        <f>IF(('OddsRatio_working_3-way'!X198=0),IF(Q198&gt;0,-Q198^(1/3),(-Q198)^(1/3)),'OddsRatio_working_3-way'!AM198-'OddsRatio_working_3-way'!R198/3)</f>
        <v>-0.77454523244535811</v>
      </c>
      <c r="AT198" s="11">
        <f>IF(('OddsRatio_working_3-way'!X198=0),IF(Q198&gt;0,-Q198^(1/3),(-Q198)^(1/3)),'OddsRatio_working_3-way'!AN198-'OddsRatio_working_3-way'!R198/3)</f>
        <v>-0.26940995390189171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1.57</v>
      </c>
      <c r="B199" s="4">
        <f>IF('True_Odds_Calculator_3-way'!B200="","",'True_Odds_Calculator_3-way'!B200)</f>
        <v>4.38</v>
      </c>
      <c r="C199" s="4">
        <f>IF('True_Odds_Calculator_3-way'!C200="","",'True_Odds_Calculator_3-way'!C200)</f>
        <v>6.01</v>
      </c>
      <c r="D199" s="9">
        <f t="shared" si="52"/>
        <v>0.62334867073308731</v>
      </c>
      <c r="E199" s="9">
        <f t="shared" si="53"/>
        <v>0.21819631107373177</v>
      </c>
      <c r="F199" s="9">
        <f t="shared" si="54"/>
        <v>0.158455018193181</v>
      </c>
      <c r="G199" s="9">
        <f t="shared" si="55"/>
        <v>1.0600677225385011</v>
      </c>
      <c r="H199" s="9">
        <f t="shared" si="56"/>
        <v>1.6042386018469454</v>
      </c>
      <c r="I199" s="9">
        <f t="shared" si="57"/>
        <v>4.5830289021801338</v>
      </c>
      <c r="J199" s="9">
        <f t="shared" si="58"/>
        <v>6.31093928991789</v>
      </c>
      <c r="K199" s="11">
        <f t="shared" si="59"/>
        <v>0.63694267515923564</v>
      </c>
      <c r="L199" s="11">
        <f t="shared" si="60"/>
        <v>0.22831050228310504</v>
      </c>
      <c r="M199" s="11">
        <f t="shared" si="61"/>
        <v>0.1663893510815308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-0.233550632028375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0.21680024804271239</v>
      </c>
      <c r="Q199" s="11">
        <f>2*'OddsRatio_working_3-way'!K199*'OddsRatio_working_3-way'!L199*'OddsRatio_working_3-way'!M199</f>
        <v>4.8392912509534022E-2</v>
      </c>
      <c r="R199" s="11">
        <f t="shared" si="62"/>
        <v>0</v>
      </c>
      <c r="S199" s="11">
        <f t="shared" si="63"/>
        <v>-0.92827943200073404</v>
      </c>
      <c r="T199" s="11">
        <f t="shared" si="64"/>
        <v>-0.20720523035730673</v>
      </c>
      <c r="U199" s="11">
        <f>'OddsRatio_working_3-way'!S199-'OddsRatio_working_3-way'!R199^2/3</f>
        <v>-0.92827943200073404</v>
      </c>
      <c r="V199" s="11">
        <f>'OddsRatio_working_3-way'!S199*'OddsRatio_working_3-way'!R199/3-2*'OddsRatio_working_3-way'!R199^3/27-'OddsRatio_working_3-way'!T199</f>
        <v>0.20720523035730673</v>
      </c>
      <c r="W199" s="11">
        <f>'OddsRatio_working_3-way'!V199^2+4*'OddsRatio_working_3-way'!U199^3/27</f>
        <v>-7.5569829032152286E-2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0.17212193099629752</v>
      </c>
      <c r="Y199" s="11">
        <f>IF('OddsRatio_working_3-way'!W199&gt;=0,IF('OddsRatio_working_3-way'!V199+SQRT('OddsRatio_working_3-way'!W199)&gt;0,0,PI()),ACOS('OddsRatio_working_3-way'!V199/(2*'OddsRatio_working_3-way'!X199)))</f>
        <v>0.92490045470667859</v>
      </c>
      <c r="Z199" s="11">
        <f>'OddsRatio_working_3-way'!X199^(1/3)*COS('OddsRatio_working_3-way'!Y199/3)</f>
        <v>0.53003386126925045</v>
      </c>
      <c r="AA199" s="11">
        <f>'OddsRatio_working_3-way'!X199^(1/3)*COS(('OddsRatio_working_3-way'!Y199+2*PI())/3)</f>
        <v>-0.41119469033558026</v>
      </c>
      <c r="AB199" s="11">
        <f>'OddsRatio_working_3-way'!X199^(1/3)*COS(('OddsRatio_working_3-way'!Y199+4*PI())/3)</f>
        <v>-0.11883917093367009</v>
      </c>
      <c r="AC199" s="11">
        <f>'OddsRatio_working_3-way'!X199^(1/3)*SIN('OddsRatio_working_3-way'!Y199/3)</f>
        <v>0.16879153782576564</v>
      </c>
      <c r="AD199" s="11">
        <f>'OddsRatio_working_3-way'!X199^(1/3)*SIN(('OddsRatio_working_3-way'!Y199+2*PI())/3)</f>
        <v>0.37462701981224494</v>
      </c>
      <c r="AE199" s="11">
        <f>'OddsRatio_working_3-way'!X199^(1/3)*SIN(('OddsRatio_working_3-way'!Y199+4*PI())/3)</f>
        <v>-0.54341855763801061</v>
      </c>
      <c r="AF199" s="11">
        <f>-'OddsRatio_working_3-way'!U199/(3*'OddsRatio_working_3-way'!X199^(1/3))*COS(('OddsRatio_working_3-way'!Y199)/3)</f>
        <v>0.53003386126925056</v>
      </c>
      <c r="AG199" s="11">
        <f>-'OddsRatio_working_3-way'!U199/(3*'OddsRatio_working_3-way'!X199^(1/3))*COS(('OddsRatio_working_3-way'!Y199+2*PI())/3)</f>
        <v>-0.41119469033558032</v>
      </c>
      <c r="AH199" s="11">
        <f>-'OddsRatio_working_3-way'!U199/(3*'OddsRatio_working_3-way'!X199^(1/3))*COS(('OddsRatio_working_3-way'!Y199+4*PI())/3)</f>
        <v>-0.11883917093367012</v>
      </c>
      <c r="AI199" s="11">
        <f>'OddsRatio_working_3-way'!U199/(3*'OddsRatio_working_3-way'!X199^(1/3))*SIN(('OddsRatio_working_3-way'!Y199)/3)</f>
        <v>-0.16879153782576567</v>
      </c>
      <c r="AJ199" s="11">
        <f>'OddsRatio_working_3-way'!U199/(3*'OddsRatio_working_3-way'!X199^(1/3))*SIN(('OddsRatio_working_3-way'!Y199+2*PI())/3)</f>
        <v>-0.37462701981224505</v>
      </c>
      <c r="AK199" s="11">
        <f>'OddsRatio_working_3-way'!U199/(3*'OddsRatio_working_3-way'!X199^(1/3))*SIN(('OddsRatio_working_3-way'!Y199+4*PI())/3)</f>
        <v>0.54341855763801072</v>
      </c>
      <c r="AL199" s="11">
        <f>'OddsRatio_working_3-way'!Z199+'OddsRatio_working_3-way'!AF199</f>
        <v>1.0600677225385011</v>
      </c>
      <c r="AM199" s="11">
        <f>'OddsRatio_working_3-way'!AA199+'OddsRatio_working_3-way'!AG199</f>
        <v>-0.82238938067116063</v>
      </c>
      <c r="AN199" s="11">
        <f>'OddsRatio_working_3-way'!AB199+'OddsRatio_working_3-way'!AH199</f>
        <v>-0.23767834186734021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1.0600677225385011</v>
      </c>
      <c r="AS199" s="11">
        <f>IF(('OddsRatio_working_3-way'!X199=0),IF(Q199&gt;0,-Q199^(1/3),(-Q199)^(1/3)),'OddsRatio_working_3-way'!AM199-'OddsRatio_working_3-way'!R199/3)</f>
        <v>-0.82238938067116063</v>
      </c>
      <c r="AT199" s="11">
        <f>IF(('OddsRatio_working_3-way'!X199=0),IF(Q199&gt;0,-Q199^(1/3),(-Q199)^(1/3)),'OddsRatio_working_3-way'!AN199-'OddsRatio_working_3-way'!R199/3)</f>
        <v>-0.23767834186734021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4.6500000000000004</v>
      </c>
      <c r="B200" s="4">
        <f>IF('True_Odds_Calculator_3-way'!B201="","",'True_Odds_Calculator_3-way'!B201)</f>
        <v>3.97</v>
      </c>
      <c r="C200" s="4">
        <f>IF('True_Odds_Calculator_3-way'!C201="","",'True_Odds_Calculator_3-way'!C201)</f>
        <v>1.78</v>
      </c>
      <c r="D200" s="9">
        <f t="shared" si="52"/>
        <v>0.20707233443475065</v>
      </c>
      <c r="E200" s="9">
        <f t="shared" si="53"/>
        <v>0.24296379981915517</v>
      </c>
      <c r="F200" s="9">
        <f t="shared" si="54"/>
        <v>0.54996386574609446</v>
      </c>
      <c r="G200" s="9">
        <f t="shared" si="55"/>
        <v>1.0491042027041027</v>
      </c>
      <c r="H200" s="9">
        <f t="shared" si="56"/>
        <v>4.8292303398699747</v>
      </c>
      <c r="I200" s="9">
        <f t="shared" si="57"/>
        <v>4.1158394820311841</v>
      </c>
      <c r="J200" s="9">
        <f t="shared" si="58"/>
        <v>1.8183012781091998</v>
      </c>
      <c r="K200" s="11">
        <f t="shared" si="59"/>
        <v>0.21505376344086019</v>
      </c>
      <c r="L200" s="11">
        <f t="shared" si="60"/>
        <v>0.25188916876574308</v>
      </c>
      <c r="M200" s="11">
        <f t="shared" si="61"/>
        <v>0.5617977528089888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-0.25732409526687572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0.22519993341385749</v>
      </c>
      <c r="Q200" s="11">
        <f>2*'OddsRatio_working_3-way'!K200*'OddsRatio_working_3-way'!L200*'OddsRatio_working_3-way'!M200</f>
        <v>6.0864846868610135E-2</v>
      </c>
      <c r="R200" s="11">
        <f t="shared" si="62"/>
        <v>0</v>
      </c>
      <c r="S200" s="11">
        <f t="shared" si="63"/>
        <v>-0.87516069251229023</v>
      </c>
      <c r="T200" s="11">
        <f t="shared" si="64"/>
        <v>-0.23652991689521358</v>
      </c>
      <c r="U200" s="11">
        <f>'OddsRatio_working_3-way'!S200-'OddsRatio_working_3-way'!R200^2/3</f>
        <v>-0.87516069251229023</v>
      </c>
      <c r="V200" s="11">
        <f>'OddsRatio_working_3-way'!S200*'OddsRatio_working_3-way'!R200/3-2*'OddsRatio_working_3-way'!R200^3/27-'OddsRatio_working_3-way'!T200</f>
        <v>0.23652991689521358</v>
      </c>
      <c r="W200" s="11">
        <f>'OddsRatio_working_3-way'!V200^2+4*'OddsRatio_working_3-way'!U200^3/27</f>
        <v>-4.3355973732252293E-2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0.15756139701613855</v>
      </c>
      <c r="Y200" s="11">
        <f>IF('OddsRatio_working_3-way'!W200&gt;=0,IF('OddsRatio_working_3-way'!V200+SQRT('OddsRatio_working_3-way'!W200)&gt;0,0,PI()),ACOS('OddsRatio_working_3-way'!V200/(2*'OddsRatio_working_3-way'!X200)))</f>
        <v>0.72183268028710412</v>
      </c>
      <c r="Z200" s="11">
        <f>'OddsRatio_working_3-way'!X200^(1/3)*COS('OddsRatio_working_3-way'!Y200/3)</f>
        <v>0.52455210135205144</v>
      </c>
      <c r="AA200" s="11">
        <f>'OddsRatio_working_3-way'!X200^(1/3)*COS(('OddsRatio_working_3-way'!Y200+2*PI())/3)</f>
        <v>-0.37373901696273892</v>
      </c>
      <c r="AB200" s="11">
        <f>'OddsRatio_working_3-way'!X200^(1/3)*COS(('OddsRatio_working_3-way'!Y200+4*PI())/3)</f>
        <v>-0.15081308438931268</v>
      </c>
      <c r="AC200" s="11">
        <f>'OddsRatio_working_3-way'!X200^(1/3)*SIN('OddsRatio_working_3-way'!Y200/3)</f>
        <v>0.12870634718061605</v>
      </c>
      <c r="AD200" s="11">
        <f>'OddsRatio_working_3-way'!X200^(1/3)*SIN(('OddsRatio_working_3-way'!Y200+2*PI())/3)</f>
        <v>0.38992227178907812</v>
      </c>
      <c r="AE200" s="11">
        <f>'OddsRatio_working_3-way'!X200^(1/3)*SIN(('OddsRatio_working_3-way'!Y200+4*PI())/3)</f>
        <v>-0.51862861896969414</v>
      </c>
      <c r="AF200" s="11">
        <f>-'OddsRatio_working_3-way'!U200/(3*'OddsRatio_working_3-way'!X200^(1/3))*COS(('OddsRatio_working_3-way'!Y200)/3)</f>
        <v>0.52455210135205133</v>
      </c>
      <c r="AG200" s="11">
        <f>-'OddsRatio_working_3-way'!U200/(3*'OddsRatio_working_3-way'!X200^(1/3))*COS(('OddsRatio_working_3-way'!Y200+2*PI())/3)</f>
        <v>-0.37373901696273881</v>
      </c>
      <c r="AH200" s="11">
        <f>-'OddsRatio_working_3-way'!U200/(3*'OddsRatio_working_3-way'!X200^(1/3))*COS(('OddsRatio_working_3-way'!Y200+4*PI())/3)</f>
        <v>-0.15081308438931265</v>
      </c>
      <c r="AI200" s="11">
        <f>'OddsRatio_working_3-way'!U200/(3*'OddsRatio_working_3-way'!X200^(1/3))*SIN(('OddsRatio_working_3-way'!Y200)/3)</f>
        <v>-0.12870634718061602</v>
      </c>
      <c r="AJ200" s="11">
        <f>'OddsRatio_working_3-way'!U200/(3*'OddsRatio_working_3-way'!X200^(1/3))*SIN(('OddsRatio_working_3-way'!Y200+2*PI())/3)</f>
        <v>-0.38992227178907807</v>
      </c>
      <c r="AK200" s="11">
        <f>'OddsRatio_working_3-way'!U200/(3*'OddsRatio_working_3-way'!X200^(1/3))*SIN(('OddsRatio_working_3-way'!Y200+4*PI())/3)</f>
        <v>0.51862861896969403</v>
      </c>
      <c r="AL200" s="11">
        <f>'OddsRatio_working_3-way'!Z200+'OddsRatio_working_3-way'!AF200</f>
        <v>1.0491042027041027</v>
      </c>
      <c r="AM200" s="11">
        <f>'OddsRatio_working_3-way'!AA200+'OddsRatio_working_3-way'!AG200</f>
        <v>-0.74747803392547774</v>
      </c>
      <c r="AN200" s="11">
        <f>'OddsRatio_working_3-way'!AB200+'OddsRatio_working_3-way'!AH200</f>
        <v>-0.30162616877862536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1.0491042027041027</v>
      </c>
      <c r="AS200" s="11">
        <f>IF(('OddsRatio_working_3-way'!X200=0),IF(Q200&gt;0,-Q200^(1/3),(-Q200)^(1/3)),'OddsRatio_working_3-way'!AM200-'OddsRatio_working_3-way'!R200/3)</f>
        <v>-0.74747803392547774</v>
      </c>
      <c r="AT200" s="11">
        <f>IF(('OddsRatio_working_3-way'!X200=0),IF(Q200&gt;0,-Q200^(1/3),(-Q200)^(1/3)),'OddsRatio_working_3-way'!AN200-'OddsRatio_working_3-way'!R200/3)</f>
        <v>-0.30162616877862536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3.4</v>
      </c>
      <c r="B201" s="4">
        <f>IF('True_Odds_Calculator_3-way'!B202="","",'True_Odds_Calculator_3-way'!B202)</f>
        <v>3.38</v>
      </c>
      <c r="C201" s="4">
        <f>IF('True_Odds_Calculator_3-way'!C202="","",'True_Odds_Calculator_3-way'!C202)</f>
        <v>2.2799999999999998</v>
      </c>
      <c r="D201" s="9">
        <f t="shared" si="52"/>
        <v>0.28518031346830253</v>
      </c>
      <c r="E201" s="9">
        <f t="shared" si="53"/>
        <v>0.28688926425114686</v>
      </c>
      <c r="F201" s="9">
        <f t="shared" si="54"/>
        <v>0.42793042228055056</v>
      </c>
      <c r="G201" s="9">
        <f t="shared" si="55"/>
        <v>1.0443972532065355</v>
      </c>
      <c r="H201" s="9">
        <f t="shared" si="56"/>
        <v>3.5065534076956855</v>
      </c>
      <c r="I201" s="9">
        <f t="shared" si="57"/>
        <v>3.485665462631554</v>
      </c>
      <c r="J201" s="9">
        <f t="shared" si="58"/>
        <v>2.3368284841043656</v>
      </c>
      <c r="K201" s="11">
        <f t="shared" si="59"/>
        <v>0.29411764705882354</v>
      </c>
      <c r="L201" s="11">
        <f t="shared" si="60"/>
        <v>0.29585798816568049</v>
      </c>
      <c r="M201" s="11">
        <f t="shared" si="61"/>
        <v>0.43859649122807021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-0.27904079725942077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0.23128217341125179</v>
      </c>
      <c r="Q201" s="11">
        <f>2*'OddsRatio_working_3-way'!K201*'OddsRatio_working_3-way'!L201*'OddsRatio_working_3-way'!M201</f>
        <v>7.6330750300743169E-2</v>
      </c>
      <c r="R201" s="11">
        <f t="shared" si="62"/>
        <v>0</v>
      </c>
      <c r="S201" s="11">
        <f t="shared" si="63"/>
        <v>-0.82884716386554624</v>
      </c>
      <c r="T201" s="11">
        <f t="shared" si="64"/>
        <v>-0.27354691876750703</v>
      </c>
      <c r="U201" s="11">
        <f>'OddsRatio_working_3-way'!S201-'OddsRatio_working_3-way'!R201^2/3</f>
        <v>-0.82884716386554624</v>
      </c>
      <c r="V201" s="11">
        <f>'OddsRatio_working_3-way'!S201*'OddsRatio_working_3-way'!R201/3-2*'OddsRatio_working_3-way'!R201^3/27-'OddsRatio_working_3-way'!T201</f>
        <v>0.27354691876750703</v>
      </c>
      <c r="W201" s="11">
        <f>'OddsRatio_working_3-way'!V201^2+4*'OddsRatio_working_3-way'!U201^3/27</f>
        <v>-9.5287856500384654E-3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0.14522112657705452</v>
      </c>
      <c r="Y201" s="11">
        <f>IF('OddsRatio_working_3-way'!W201&gt;=0,IF('OddsRatio_working_3-way'!V201+SQRT('OddsRatio_working_3-way'!W201)&gt;0,0,PI()),ACOS('OddsRatio_working_3-way'!V201/(2*'OddsRatio_working_3-way'!X201)))</f>
        <v>0.34276509924151122</v>
      </c>
      <c r="Z201" s="11">
        <f>'OddsRatio_working_3-way'!X201^(1/3)*COS('OddsRatio_working_3-way'!Y201/3)</f>
        <v>0.52219862660326777</v>
      </c>
      <c r="AA201" s="11">
        <f>'OddsRatio_working_3-way'!X201^(1/3)*COS(('OddsRatio_working_3-way'!Y201+2*PI())/3)</f>
        <v>-0.31299571728719217</v>
      </c>
      <c r="AB201" s="11">
        <f>'OddsRatio_working_3-way'!X201^(1/3)*COS(('OddsRatio_working_3-way'!Y201+4*PI())/3)</f>
        <v>-0.20920290931607571</v>
      </c>
      <c r="AC201" s="11">
        <f>'OddsRatio_working_3-way'!X201^(1/3)*SIN('OddsRatio_working_3-way'!Y201/3)</f>
        <v>5.9924805622071413E-2</v>
      </c>
      <c r="AD201" s="11">
        <f>'OddsRatio_working_3-way'!X201^(1/3)*SIN(('OddsRatio_working_3-way'!Y201+2*PI())/3)</f>
        <v>0.42227487364873861</v>
      </c>
      <c r="AE201" s="11">
        <f>'OddsRatio_working_3-way'!X201^(1/3)*SIN(('OddsRatio_working_3-way'!Y201+4*PI())/3)</f>
        <v>-0.48219967927080987</v>
      </c>
      <c r="AF201" s="11">
        <f>-'OddsRatio_working_3-way'!U201/(3*'OddsRatio_working_3-way'!X201^(1/3))*COS(('OddsRatio_working_3-way'!Y201)/3)</f>
        <v>0.52219862660326777</v>
      </c>
      <c r="AG201" s="11">
        <f>-'OddsRatio_working_3-way'!U201/(3*'OddsRatio_working_3-way'!X201^(1/3))*COS(('OddsRatio_working_3-way'!Y201+2*PI())/3)</f>
        <v>-0.31299571728719217</v>
      </c>
      <c r="AH201" s="11">
        <f>-'OddsRatio_working_3-way'!U201/(3*'OddsRatio_working_3-way'!X201^(1/3))*COS(('OddsRatio_working_3-way'!Y201+4*PI())/3)</f>
        <v>-0.20920290931607571</v>
      </c>
      <c r="AI201" s="11">
        <f>'OddsRatio_working_3-way'!U201/(3*'OddsRatio_working_3-way'!X201^(1/3))*SIN(('OddsRatio_working_3-way'!Y201)/3)</f>
        <v>-5.9924805622071413E-2</v>
      </c>
      <c r="AJ201" s="11">
        <f>'OddsRatio_working_3-way'!U201/(3*'OddsRatio_working_3-way'!X201^(1/3))*SIN(('OddsRatio_working_3-way'!Y201+2*PI())/3)</f>
        <v>-0.42227487364873861</v>
      </c>
      <c r="AK201" s="11">
        <f>'OddsRatio_working_3-way'!U201/(3*'OddsRatio_working_3-way'!X201^(1/3))*SIN(('OddsRatio_working_3-way'!Y201+4*PI())/3)</f>
        <v>0.48219967927080987</v>
      </c>
      <c r="AL201" s="11">
        <f>'OddsRatio_working_3-way'!Z201+'OddsRatio_working_3-way'!AF201</f>
        <v>1.0443972532065355</v>
      </c>
      <c r="AM201" s="11">
        <f>'OddsRatio_working_3-way'!AA201+'OddsRatio_working_3-way'!AG201</f>
        <v>-0.62599143457438433</v>
      </c>
      <c r="AN201" s="11">
        <f>'OddsRatio_working_3-way'!AB201+'OddsRatio_working_3-way'!AH201</f>
        <v>-0.41840581863215143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1.0443972532065355</v>
      </c>
      <c r="AS201" s="11">
        <f>IF(('OddsRatio_working_3-way'!X201=0),IF(Q201&gt;0,-Q201^(1/3),(-Q201)^(1/3)),'OddsRatio_working_3-way'!AM201-'OddsRatio_working_3-way'!R201/3)</f>
        <v>-0.62599143457438433</v>
      </c>
      <c r="AT201" s="11">
        <f>IF(('OddsRatio_working_3-way'!X201=0),IF(Q201&gt;0,-Q201^(1/3),(-Q201)^(1/3)),'OddsRatio_working_3-way'!AN201-'OddsRatio_working_3-way'!R201/3)</f>
        <v>-0.41840581863215143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2.73</v>
      </c>
      <c r="B202" s="4">
        <f>IF('True_Odds_Calculator_3-way'!B203="","",'True_Odds_Calculator_3-way'!B203)</f>
        <v>3.17</v>
      </c>
      <c r="C202" s="4">
        <f>IF('True_Odds_Calculator_3-way'!C203="","",'True_Odds_Calculator_3-way'!C203)</f>
        <v>2.89</v>
      </c>
      <c r="D202" s="9">
        <f t="shared" si="52"/>
        <v>0.35672948201003973</v>
      </c>
      <c r="E202" s="9">
        <f t="shared" si="53"/>
        <v>0.30657229955267856</v>
      </c>
      <c r="F202" s="9">
        <f t="shared" si="54"/>
        <v>0.33669821843728165</v>
      </c>
      <c r="G202" s="9">
        <f t="shared" si="55"/>
        <v>1.0423379286265262</v>
      </c>
      <c r="H202" s="9">
        <f t="shared" si="56"/>
        <v>2.8032446165238909</v>
      </c>
      <c r="I202" s="9">
        <f t="shared" si="57"/>
        <v>3.2618733051195621</v>
      </c>
      <c r="J202" s="9">
        <f t="shared" si="58"/>
        <v>2.9700186851041348</v>
      </c>
      <c r="K202" s="11">
        <f t="shared" si="59"/>
        <v>0.36630036630036628</v>
      </c>
      <c r="L202" s="11">
        <f t="shared" si="60"/>
        <v>0.31545741324921134</v>
      </c>
      <c r="M202" s="11">
        <f t="shared" si="61"/>
        <v>0.34602076124567471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-0.28369252264332667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0.23150416653522105</v>
      </c>
      <c r="Q202" s="11">
        <f>2*'OddsRatio_working_3-way'!K202*'OddsRatio_working_3-way'!L202*'OddsRatio_working_3-way'!M202</f>
        <v>7.996689690335787E-2</v>
      </c>
      <c r="R202" s="11">
        <f t="shared" si="62"/>
        <v>0</v>
      </c>
      <c r="S202" s="11">
        <f t="shared" si="63"/>
        <v>-0.81603901427560854</v>
      </c>
      <c r="T202" s="11">
        <f t="shared" si="64"/>
        <v>-0.28187876140780949</v>
      </c>
      <c r="U202" s="11">
        <f>'OddsRatio_working_3-way'!S202-'OddsRatio_working_3-way'!R202^2/3</f>
        <v>-0.81603901427560854</v>
      </c>
      <c r="V202" s="11">
        <f>'OddsRatio_working_3-way'!S202*'OddsRatio_working_3-way'!R202/3-2*'OddsRatio_working_3-way'!R202^3/27-'OddsRatio_working_3-way'!T202</f>
        <v>0.28187876140780949</v>
      </c>
      <c r="W202" s="11">
        <f>'OddsRatio_working_3-way'!V202^2+4*'OddsRatio_working_3-way'!U202^3/27</f>
        <v>-1.0505021478943999E-3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0.14186801813718902</v>
      </c>
      <c r="Y202" s="11">
        <f>IF('OddsRatio_working_3-way'!W202&gt;=0,IF('OddsRatio_working_3-way'!V202+SQRT('OddsRatio_working_3-way'!W202)&gt;0,0,PI()),ACOS('OddsRatio_working_3-way'!V202/(2*'OddsRatio_working_3-way'!X202)))</f>
        <v>0.11448089725852184</v>
      </c>
      <c r="Z202" s="11">
        <f>'OddsRatio_working_3-way'!X202^(1/3)*COS('OddsRatio_working_3-way'!Y202/3)</f>
        <v>0.52116896431326309</v>
      </c>
      <c r="AA202" s="11">
        <f>'OddsRatio_working_3-way'!X202^(1/3)*COS(('OddsRatio_working_3-way'!Y202+2*PI())/3)</f>
        <v>-0.27781632902174508</v>
      </c>
      <c r="AB202" s="11">
        <f>'OddsRatio_working_3-way'!X202^(1/3)*COS(('OddsRatio_working_3-way'!Y202+4*PI())/3)</f>
        <v>-0.24335263529151807</v>
      </c>
      <c r="AC202" s="11">
        <f>'OddsRatio_working_3-way'!X202^(1/3)*SIN('OddsRatio_working_3-way'!Y202/3)</f>
        <v>1.9897622852415552E-2</v>
      </c>
      <c r="AD202" s="11">
        <f>'OddsRatio_working_3-way'!X202^(1/3)*SIN(('OddsRatio_working_3-way'!Y202+2*PI())/3)</f>
        <v>0.44139675133310358</v>
      </c>
      <c r="AE202" s="11">
        <f>'OddsRatio_working_3-way'!X202^(1/3)*SIN(('OddsRatio_working_3-way'!Y202+4*PI())/3)</f>
        <v>-0.46129437418551905</v>
      </c>
      <c r="AF202" s="11">
        <f>-'OddsRatio_working_3-way'!U202/(3*'OddsRatio_working_3-way'!X202^(1/3))*COS(('OddsRatio_working_3-way'!Y202)/3)</f>
        <v>0.52116896431326298</v>
      </c>
      <c r="AG202" s="11">
        <f>-'OddsRatio_working_3-way'!U202/(3*'OddsRatio_working_3-way'!X202^(1/3))*COS(('OddsRatio_working_3-way'!Y202+2*PI())/3)</f>
        <v>-0.27781632902174502</v>
      </c>
      <c r="AH202" s="11">
        <f>-'OddsRatio_working_3-way'!U202/(3*'OddsRatio_working_3-way'!X202^(1/3))*COS(('OddsRatio_working_3-way'!Y202+4*PI())/3)</f>
        <v>-0.24335263529151802</v>
      </c>
      <c r="AI202" s="11">
        <f>'OddsRatio_working_3-way'!U202/(3*'OddsRatio_working_3-way'!X202^(1/3))*SIN(('OddsRatio_working_3-way'!Y202)/3)</f>
        <v>-1.9897622852415545E-2</v>
      </c>
      <c r="AJ202" s="11">
        <f>'OddsRatio_working_3-way'!U202/(3*'OddsRatio_working_3-way'!X202^(1/3))*SIN(('OddsRatio_working_3-way'!Y202+2*PI())/3)</f>
        <v>-0.44139675133310352</v>
      </c>
      <c r="AK202" s="11">
        <f>'OddsRatio_working_3-way'!U202/(3*'OddsRatio_working_3-way'!X202^(1/3))*SIN(('OddsRatio_working_3-way'!Y202+4*PI())/3)</f>
        <v>0.46129437418551894</v>
      </c>
      <c r="AL202" s="11">
        <f>'OddsRatio_working_3-way'!Z202+'OddsRatio_working_3-way'!AF202</f>
        <v>1.0423379286265262</v>
      </c>
      <c r="AM202" s="11">
        <f>'OddsRatio_working_3-way'!AA202+'OddsRatio_working_3-way'!AG202</f>
        <v>-0.55563265804349005</v>
      </c>
      <c r="AN202" s="11">
        <f>'OddsRatio_working_3-way'!AB202+'OddsRatio_working_3-way'!AH202</f>
        <v>-0.48670527058303609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1.0423379286265262</v>
      </c>
      <c r="AS202" s="11">
        <f>IF(('OddsRatio_working_3-way'!X202=0),IF(Q202&gt;0,-Q202^(1/3),(-Q202)^(1/3)),'OddsRatio_working_3-way'!AM202-'OddsRatio_working_3-way'!R202/3)</f>
        <v>-0.55563265804349005</v>
      </c>
      <c r="AT202" s="11">
        <f>IF(('OddsRatio_working_3-way'!X202=0),IF(Q202&gt;0,-Q202^(1/3),(-Q202)^(1/3)),'OddsRatio_working_3-way'!AN202-'OddsRatio_working_3-way'!R202/3)</f>
        <v>-0.48670527058303609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1.34</v>
      </c>
      <c r="B203" s="4">
        <f>IF('True_Odds_Calculator_3-way'!B204="","",'True_Odds_Calculator_3-way'!B204)</f>
        <v>5.83</v>
      </c>
      <c r="C203" s="4">
        <f>IF('True_Odds_Calculator_3-way'!C204="","",'True_Odds_Calculator_3-way'!C204)</f>
        <v>9.32</v>
      </c>
      <c r="D203" s="9">
        <f t="shared" si="52"/>
        <v>0.73492903823668287</v>
      </c>
      <c r="E203" s="9">
        <f t="shared" si="53"/>
        <v>0.16329956712565272</v>
      </c>
      <c r="F203" s="9">
        <f t="shared" si="54"/>
        <v>0.10177139463766438</v>
      </c>
      <c r="G203" s="9">
        <f t="shared" si="55"/>
        <v>1.0608105479748187</v>
      </c>
      <c r="H203" s="9">
        <f t="shared" si="56"/>
        <v>1.3606755863114384</v>
      </c>
      <c r="I203" s="9">
        <f t="shared" si="57"/>
        <v>6.1237149467183745</v>
      </c>
      <c r="J203" s="9">
        <f t="shared" si="58"/>
        <v>9.8259437591504906</v>
      </c>
      <c r="K203" s="11">
        <f t="shared" si="59"/>
        <v>0.74626865671641784</v>
      </c>
      <c r="L203" s="11">
        <f t="shared" si="60"/>
        <v>0.17152658662092624</v>
      </c>
      <c r="M203" s="11">
        <f t="shared" si="61"/>
        <v>0.1072961373390558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-0.18765498620898113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0.1852775009221298</v>
      </c>
      <c r="Q203" s="11">
        <f>2*'OddsRatio_working_3-way'!K203*'OddsRatio_working_3-way'!L203*'OddsRatio_working_3-way'!M203</f>
        <v>2.7468865963251269E-2</v>
      </c>
      <c r="R203" s="11">
        <f t="shared" si="62"/>
        <v>0</v>
      </c>
      <c r="S203" s="11">
        <f t="shared" si="63"/>
        <v>-0.98733055094947675</v>
      </c>
      <c r="T203" s="11">
        <f t="shared" si="64"/>
        <v>-0.14637962208294689</v>
      </c>
      <c r="U203" s="11">
        <f>'OddsRatio_working_3-way'!S203-'OddsRatio_working_3-way'!R203^2/3</f>
        <v>-0.98733055094947675</v>
      </c>
      <c r="V203" s="11">
        <f>'OddsRatio_working_3-way'!S203*'OddsRatio_working_3-way'!R203/3-2*'OddsRatio_working_3-way'!R203^3/27-'OddsRatio_working_3-way'!T203</f>
        <v>0.14637962208294689</v>
      </c>
      <c r="W203" s="11">
        <f>'OddsRatio_working_3-way'!V203^2+4*'OddsRatio_working_3-way'!U203^3/27</f>
        <v>-0.12116132683593767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0.18880434356568973</v>
      </c>
      <c r="Y203" s="11">
        <f>IF('OddsRatio_working_3-way'!W203&gt;=0,IF('OddsRatio_working_3-way'!V203+SQRT('OddsRatio_working_3-way'!W203)&gt;0,0,PI()),ACOS('OddsRatio_working_3-way'!V203/(2*'OddsRatio_working_3-way'!X203)))</f>
        <v>1.1727165539200237</v>
      </c>
      <c r="Z203" s="11">
        <f>'OddsRatio_working_3-way'!X203^(1/3)*COS('OddsRatio_working_3-way'!Y203/3)</f>
        <v>0.53040527398740944</v>
      </c>
      <c r="AA203" s="11">
        <f>'OddsRatio_working_3-way'!X203^(1/3)*COS(('OddsRatio_working_3-way'!Y203+2*PI())/3)</f>
        <v>-0.4545048338434115</v>
      </c>
      <c r="AB203" s="11">
        <f>'OddsRatio_working_3-way'!X203^(1/3)*COS(('OddsRatio_working_3-way'!Y203+4*PI())/3)</f>
        <v>-7.590044014399798E-2</v>
      </c>
      <c r="AC203" s="11">
        <f>'OddsRatio_working_3-way'!X203^(1/3)*SIN('OddsRatio_working_3-way'!Y203/3)</f>
        <v>0.21858734861873147</v>
      </c>
      <c r="AD203" s="11">
        <f>'OddsRatio_working_3-way'!X203^(1/3)*SIN(('OddsRatio_working_3-way'!Y203+2*PI())/3)</f>
        <v>0.35005076726497625</v>
      </c>
      <c r="AE203" s="11">
        <f>'OddsRatio_working_3-way'!X203^(1/3)*SIN(('OddsRatio_working_3-way'!Y203+4*PI())/3)</f>
        <v>-0.56863811588370772</v>
      </c>
      <c r="AF203" s="11">
        <f>-'OddsRatio_working_3-way'!U203/(3*'OddsRatio_working_3-way'!X203^(1/3))*COS(('OddsRatio_working_3-way'!Y203)/3)</f>
        <v>0.53040527398740922</v>
      </c>
      <c r="AG203" s="11">
        <f>-'OddsRatio_working_3-way'!U203/(3*'OddsRatio_working_3-way'!X203^(1/3))*COS(('OddsRatio_working_3-way'!Y203+2*PI())/3)</f>
        <v>-0.45450483384341134</v>
      </c>
      <c r="AH203" s="11">
        <f>-'OddsRatio_working_3-way'!U203/(3*'OddsRatio_working_3-way'!X203^(1/3))*COS(('OddsRatio_working_3-way'!Y203+4*PI())/3)</f>
        <v>-7.5900440143997938E-2</v>
      </c>
      <c r="AI203" s="11">
        <f>'OddsRatio_working_3-way'!U203/(3*'OddsRatio_working_3-way'!X203^(1/3))*SIN(('OddsRatio_working_3-way'!Y203)/3)</f>
        <v>-0.21858734861873139</v>
      </c>
      <c r="AJ203" s="11">
        <f>'OddsRatio_working_3-way'!U203/(3*'OddsRatio_working_3-way'!X203^(1/3))*SIN(('OddsRatio_working_3-way'!Y203+2*PI())/3)</f>
        <v>-0.35005076726497608</v>
      </c>
      <c r="AK203" s="11">
        <f>'OddsRatio_working_3-way'!U203/(3*'OddsRatio_working_3-way'!X203^(1/3))*SIN(('OddsRatio_working_3-way'!Y203+4*PI())/3)</f>
        <v>0.5686381158837075</v>
      </c>
      <c r="AL203" s="11">
        <f>'OddsRatio_working_3-way'!Z203+'OddsRatio_working_3-way'!AF203</f>
        <v>1.0608105479748187</v>
      </c>
      <c r="AM203" s="11">
        <f>'OddsRatio_working_3-way'!AA203+'OddsRatio_working_3-way'!AG203</f>
        <v>-0.9090096676868229</v>
      </c>
      <c r="AN203" s="11">
        <f>'OddsRatio_working_3-way'!AB203+'OddsRatio_working_3-way'!AH203</f>
        <v>-0.15180088028799593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1.0608105479748187</v>
      </c>
      <c r="AS203" s="11">
        <f>IF(('OddsRatio_working_3-way'!X203=0),IF(Q203&gt;0,-Q203^(1/3),(-Q203)^(1/3)),'OddsRatio_working_3-way'!AM203-'OddsRatio_working_3-way'!R203/3)</f>
        <v>-0.9090096676868229</v>
      </c>
      <c r="AT203" s="11">
        <f>IF(('OddsRatio_working_3-way'!X203=0),IF(Q203&gt;0,-Q203^(1/3),(-Q203)^(1/3)),'OddsRatio_working_3-way'!AN203-'OddsRatio_working_3-way'!R203/3)</f>
        <v>-0.15180088028799593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2.75</v>
      </c>
      <c r="B204" s="4">
        <f>IF('True_Odds_Calculator_3-way'!B205="","",'True_Odds_Calculator_3-way'!B205)</f>
        <v>3.3</v>
      </c>
      <c r="C204" s="4">
        <f>IF('True_Odds_Calculator_3-way'!C205="","",'True_Odds_Calculator_3-way'!C205)</f>
        <v>2.82</v>
      </c>
      <c r="D204" s="9">
        <f t="shared" si="52"/>
        <v>0.35629878269343934</v>
      </c>
      <c r="E204" s="9">
        <f t="shared" si="53"/>
        <v>0.29634614980466439</v>
      </c>
      <c r="F204" s="9">
        <f t="shared" si="54"/>
        <v>0.34735506750189638</v>
      </c>
      <c r="G204" s="9">
        <f t="shared" si="55"/>
        <v>1.0323618403961878</v>
      </c>
      <c r="H204" s="9">
        <f t="shared" si="56"/>
        <v>2.8066332206933282</v>
      </c>
      <c r="I204" s="9">
        <f t="shared" si="57"/>
        <v>3.3744322329112317</v>
      </c>
      <c r="J204" s="9">
        <f t="shared" si="58"/>
        <v>2.8788985495210619</v>
      </c>
      <c r="K204" s="11">
        <f t="shared" si="59"/>
        <v>0.36363636363636365</v>
      </c>
      <c r="L204" s="11">
        <f t="shared" si="60"/>
        <v>0.30303030303030304</v>
      </c>
      <c r="M204" s="11">
        <f t="shared" si="61"/>
        <v>0.3546099290780142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-0.2862473868276576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0.22937303401520037</v>
      </c>
      <c r="Q204" s="11">
        <f>2*'OddsRatio_working_3-way'!K204*'OddsRatio_working_3-way'!L204*'OddsRatio_working_3-way'!M204</f>
        <v>7.8150948557138111E-2</v>
      </c>
      <c r="R204" s="11">
        <f t="shared" si="62"/>
        <v>0</v>
      </c>
      <c r="S204" s="11">
        <f t="shared" si="63"/>
        <v>-0.80131049075148464</v>
      </c>
      <c r="T204" s="11">
        <f t="shared" si="64"/>
        <v>-0.27301890655927924</v>
      </c>
      <c r="U204" s="11">
        <f>'OddsRatio_working_3-way'!S204-'OddsRatio_working_3-way'!R204^2/3</f>
        <v>-0.80131049075148464</v>
      </c>
      <c r="V204" s="11">
        <f>'OddsRatio_working_3-way'!S204*'OddsRatio_working_3-way'!R204/3-2*'OddsRatio_working_3-way'!R204^3/27-'OddsRatio_working_3-way'!T204</f>
        <v>0.27301890655927924</v>
      </c>
      <c r="W204" s="11">
        <f>'OddsRatio_working_3-way'!V204^2+4*'OddsRatio_working_3-way'!U204^3/27</f>
        <v>-1.6859012863447848E-3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0.13804458032205505</v>
      </c>
      <c r="Y204" s="11">
        <f>IF('OddsRatio_working_3-way'!W204&gt;=0,IF('OddsRatio_working_3-way'!V204+SQRT('OddsRatio_working_3-way'!W204)&gt;0,0,PI()),ACOS('OddsRatio_working_3-way'!V204/(2*'OddsRatio_working_3-way'!X204)))</f>
        <v>0.14927283000445923</v>
      </c>
      <c r="Z204" s="11">
        <f>'OddsRatio_working_3-way'!X204^(1/3)*COS('OddsRatio_working_3-way'!Y204/3)</f>
        <v>0.51618092019809392</v>
      </c>
      <c r="AA204" s="11">
        <f>'OddsRatio_working_3-way'!X204^(1/3)*COS(('OddsRatio_working_3-way'!Y204+2*PI())/3)</f>
        <v>-0.28035176970692666</v>
      </c>
      <c r="AB204" s="11">
        <f>'OddsRatio_working_3-way'!X204^(1/3)*COS(('OddsRatio_working_3-way'!Y204+4*PI())/3)</f>
        <v>-0.23582915049116721</v>
      </c>
      <c r="AC204" s="11">
        <f>'OddsRatio_working_3-way'!X204^(1/3)*SIN('OddsRatio_working_3-way'!Y204/3)</f>
        <v>2.5705146189245812E-2</v>
      </c>
      <c r="AD204" s="11">
        <f>'OddsRatio_working_3-way'!X204^(1/3)*SIN(('OddsRatio_working_3-way'!Y204+2*PI())/3)</f>
        <v>0.43417321674575449</v>
      </c>
      <c r="AE204" s="11">
        <f>'OddsRatio_working_3-way'!X204^(1/3)*SIN(('OddsRatio_working_3-way'!Y204+4*PI())/3)</f>
        <v>-0.45987836293500045</v>
      </c>
      <c r="AF204" s="11">
        <f>-'OddsRatio_working_3-way'!U204/(3*'OddsRatio_working_3-way'!X204^(1/3))*COS(('OddsRatio_working_3-way'!Y204)/3)</f>
        <v>0.51618092019809392</v>
      </c>
      <c r="AG204" s="11">
        <f>-'OddsRatio_working_3-way'!U204/(3*'OddsRatio_working_3-way'!X204^(1/3))*COS(('OddsRatio_working_3-way'!Y204+2*PI())/3)</f>
        <v>-0.28035176970692666</v>
      </c>
      <c r="AH204" s="11">
        <f>-'OddsRatio_working_3-way'!U204/(3*'OddsRatio_working_3-way'!X204^(1/3))*COS(('OddsRatio_working_3-way'!Y204+4*PI())/3)</f>
        <v>-0.23582915049116721</v>
      </c>
      <c r="AI204" s="11">
        <f>'OddsRatio_working_3-way'!U204/(3*'OddsRatio_working_3-way'!X204^(1/3))*SIN(('OddsRatio_working_3-way'!Y204)/3)</f>
        <v>-2.5705146189245812E-2</v>
      </c>
      <c r="AJ204" s="11">
        <f>'OddsRatio_working_3-way'!U204/(3*'OddsRatio_working_3-way'!X204^(1/3))*SIN(('OddsRatio_working_3-way'!Y204+2*PI())/3)</f>
        <v>-0.43417321674575449</v>
      </c>
      <c r="AK204" s="11">
        <f>'OddsRatio_working_3-way'!U204/(3*'OddsRatio_working_3-way'!X204^(1/3))*SIN(('OddsRatio_working_3-way'!Y204+4*PI())/3)</f>
        <v>0.45987836293500045</v>
      </c>
      <c r="AL204" s="11">
        <f>'OddsRatio_working_3-way'!Z204+'OddsRatio_working_3-way'!AF204</f>
        <v>1.0323618403961878</v>
      </c>
      <c r="AM204" s="11">
        <f>'OddsRatio_working_3-way'!AA204+'OddsRatio_working_3-way'!AG204</f>
        <v>-0.56070353941385331</v>
      </c>
      <c r="AN204" s="11">
        <f>'OddsRatio_working_3-way'!AB204+'OddsRatio_working_3-way'!AH204</f>
        <v>-0.47165830098233441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1.0323618403961878</v>
      </c>
      <c r="AS204" s="11">
        <f>IF(('OddsRatio_working_3-way'!X204=0),IF(Q204&gt;0,-Q204^(1/3),(-Q204)^(1/3)),'OddsRatio_working_3-way'!AM204-'OddsRatio_working_3-way'!R204/3)</f>
        <v>-0.56070353941385331</v>
      </c>
      <c r="AT204" s="11">
        <f>IF(('OddsRatio_working_3-way'!X204=0),IF(Q204&gt;0,-Q204^(1/3),(-Q204)^(1/3)),'OddsRatio_working_3-way'!AN204-'OddsRatio_working_3-way'!R204/3)</f>
        <v>-0.47165830098233441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3.48</v>
      </c>
      <c r="B205" s="4">
        <f>IF('True_Odds_Calculator_3-way'!B206="","",'True_Odds_Calculator_3-way'!B206)</f>
        <v>2.99</v>
      </c>
      <c r="C205" s="4">
        <f>IF('True_Odds_Calculator_3-way'!C206="","",'True_Odds_Calculator_3-way'!C206)</f>
        <v>2.4700000000000002</v>
      </c>
      <c r="D205" s="9">
        <f t="shared" si="52"/>
        <v>0.27920541640252805</v>
      </c>
      <c r="E205" s="9">
        <f t="shared" si="53"/>
        <v>0.32557173407226392</v>
      </c>
      <c r="F205" s="9">
        <f t="shared" si="54"/>
        <v>0.39522284952520781</v>
      </c>
      <c r="G205" s="9">
        <f t="shared" si="55"/>
        <v>1.0409646811365136</v>
      </c>
      <c r="H205" s="9">
        <f t="shared" si="56"/>
        <v>3.5815924092185538</v>
      </c>
      <c r="I205" s="9">
        <f t="shared" si="57"/>
        <v>3.0715197154616622</v>
      </c>
      <c r="J205" s="9">
        <f t="shared" si="58"/>
        <v>2.5302180812706752</v>
      </c>
      <c r="K205" s="11">
        <f t="shared" si="59"/>
        <v>0.28735632183908044</v>
      </c>
      <c r="L205" s="11">
        <f t="shared" si="60"/>
        <v>0.33444816053511706</v>
      </c>
      <c r="M205" s="11">
        <f t="shared" si="61"/>
        <v>0.40485829959514169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-0.28227648866317379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0.23112081455379441</v>
      </c>
      <c r="Q205" s="11">
        <f>2*'OddsRatio_working_3-way'!K205*'OddsRatio_working_3-way'!L205*'OddsRatio_working_3-way'!M205</f>
        <v>7.7818456078718651E-2</v>
      </c>
      <c r="R205" s="11">
        <f t="shared" si="62"/>
        <v>0</v>
      </c>
      <c r="S205" s="11">
        <f t="shared" si="63"/>
        <v>-0.81877458391364344</v>
      </c>
      <c r="T205" s="11">
        <f t="shared" si="64"/>
        <v>-0.27568167808540184</v>
      </c>
      <c r="U205" s="11">
        <f>'OddsRatio_working_3-way'!S205-'OddsRatio_working_3-way'!R205^2/3</f>
        <v>-0.81877458391364344</v>
      </c>
      <c r="V205" s="11">
        <f>'OddsRatio_working_3-way'!S205*'OddsRatio_working_3-way'!R205/3-2*'OddsRatio_working_3-way'!R205^3/27-'OddsRatio_working_3-way'!T205</f>
        <v>0.27568167808540184</v>
      </c>
      <c r="W205" s="11">
        <f>'OddsRatio_working_3-way'!V205^2+4*'OddsRatio_working_3-way'!U205^3/27</f>
        <v>-5.3180987200376895E-3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0.14258198198932853</v>
      </c>
      <c r="Y205" s="11">
        <f>IF('OddsRatio_working_3-way'!W205&gt;=0,IF('OddsRatio_working_3-way'!V205+SQRT('OddsRatio_working_3-way'!W205)&gt;0,0,PI()),ACOS('OddsRatio_working_3-way'!V205/(2*'OddsRatio_working_3-way'!X205)))</f>
        <v>0.2586038790683407</v>
      </c>
      <c r="Z205" s="11">
        <f>'OddsRatio_working_3-way'!X205^(1/3)*COS('OddsRatio_working_3-way'!Y205/3)</f>
        <v>0.52048234056825682</v>
      </c>
      <c r="AA205" s="11">
        <f>'OddsRatio_working_3-way'!X205^(1/3)*COS(('OddsRatio_working_3-way'!Y205+2*PI())/3)</f>
        <v>-0.29919301036714363</v>
      </c>
      <c r="AB205" s="11">
        <f>'OddsRatio_working_3-way'!X205^(1/3)*COS(('OddsRatio_working_3-way'!Y205+4*PI())/3)</f>
        <v>-0.22128933020111324</v>
      </c>
      <c r="AC205" s="11">
        <f>'OddsRatio_working_3-way'!X205^(1/3)*SIN('OddsRatio_working_3-way'!Y205/3)</f>
        <v>4.4977710714720349E-2</v>
      </c>
      <c r="AD205" s="11">
        <f>'OddsRatio_working_3-way'!X205^(1/3)*SIN(('OddsRatio_working_3-way'!Y205+2*PI())/3)</f>
        <v>0.42826207379593417</v>
      </c>
      <c r="AE205" s="11">
        <f>'OddsRatio_working_3-way'!X205^(1/3)*SIN(('OddsRatio_working_3-way'!Y205+4*PI())/3)</f>
        <v>-0.47323978451065435</v>
      </c>
      <c r="AF205" s="11">
        <f>-'OddsRatio_working_3-way'!U205/(3*'OddsRatio_working_3-way'!X205^(1/3))*COS(('OddsRatio_working_3-way'!Y205)/3)</f>
        <v>0.52048234056825671</v>
      </c>
      <c r="AG205" s="11">
        <f>-'OddsRatio_working_3-way'!U205/(3*'OddsRatio_working_3-way'!X205^(1/3))*COS(('OddsRatio_working_3-way'!Y205+2*PI())/3)</f>
        <v>-0.29919301036714357</v>
      </c>
      <c r="AH205" s="11">
        <f>-'OddsRatio_working_3-way'!U205/(3*'OddsRatio_working_3-way'!X205^(1/3))*COS(('OddsRatio_working_3-way'!Y205+4*PI())/3)</f>
        <v>-0.22128933020111319</v>
      </c>
      <c r="AI205" s="11">
        <f>'OddsRatio_working_3-way'!U205/(3*'OddsRatio_working_3-way'!X205^(1/3))*SIN(('OddsRatio_working_3-way'!Y205)/3)</f>
        <v>-4.4977710714720336E-2</v>
      </c>
      <c r="AJ205" s="11">
        <f>'OddsRatio_working_3-way'!U205/(3*'OddsRatio_working_3-way'!X205^(1/3))*SIN(('OddsRatio_working_3-way'!Y205+2*PI())/3)</f>
        <v>-0.42826207379593406</v>
      </c>
      <c r="AK205" s="11">
        <f>'OddsRatio_working_3-way'!U205/(3*'OddsRatio_working_3-way'!X205^(1/3))*SIN(('OddsRatio_working_3-way'!Y205+4*PI())/3)</f>
        <v>0.47323978451065424</v>
      </c>
      <c r="AL205" s="11">
        <f>'OddsRatio_working_3-way'!Z205+'OddsRatio_working_3-way'!AF205</f>
        <v>1.0409646811365136</v>
      </c>
      <c r="AM205" s="11">
        <f>'OddsRatio_working_3-way'!AA205+'OddsRatio_working_3-way'!AG205</f>
        <v>-0.59838602073428726</v>
      </c>
      <c r="AN205" s="11">
        <f>'OddsRatio_working_3-way'!AB205+'OddsRatio_working_3-way'!AH205</f>
        <v>-0.44257866040222643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1.0409646811365136</v>
      </c>
      <c r="AS205" s="11">
        <f>IF(('OddsRatio_working_3-way'!X205=0),IF(Q205&gt;0,-Q205^(1/3),(-Q205)^(1/3)),'OddsRatio_working_3-way'!AM205-'OddsRatio_working_3-way'!R205/3)</f>
        <v>-0.59838602073428726</v>
      </c>
      <c r="AT205" s="11">
        <f>IF(('OddsRatio_working_3-way'!X205=0),IF(Q205&gt;0,-Q205^(1/3),(-Q205)^(1/3)),'OddsRatio_working_3-way'!AN205-'OddsRatio_working_3-way'!R205/3)</f>
        <v>-0.44257866040222643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2.2599999999999998</v>
      </c>
      <c r="B206" s="4">
        <f>IF('True_Odds_Calculator_3-way'!B207="","",'True_Odds_Calculator_3-way'!B207)</f>
        <v>3.23</v>
      </c>
      <c r="C206" s="4">
        <f>IF('True_Odds_Calculator_3-way'!C207="","",'True_Odds_Calculator_3-way'!C207)</f>
        <v>3.7</v>
      </c>
      <c r="D206" s="9">
        <f t="shared" si="52"/>
        <v>0.43406890593221853</v>
      </c>
      <c r="E206" s="9">
        <f t="shared" si="53"/>
        <v>0.30234437971735562</v>
      </c>
      <c r="F206" s="9">
        <f t="shared" si="54"/>
        <v>0.26358671435042597</v>
      </c>
      <c r="G206" s="9">
        <f t="shared" si="55"/>
        <v>1.0347473772486564</v>
      </c>
      <c r="H206" s="9">
        <f t="shared" si="56"/>
        <v>2.3037816953333068</v>
      </c>
      <c r="I206" s="9">
        <f t="shared" si="57"/>
        <v>3.3074866512645036</v>
      </c>
      <c r="J206" s="9">
        <f t="shared" si="58"/>
        <v>3.7938179185713725</v>
      </c>
      <c r="K206" s="11">
        <f t="shared" si="59"/>
        <v>0.44247787610619471</v>
      </c>
      <c r="L206" s="11">
        <f t="shared" si="60"/>
        <v>0.30959752321981426</v>
      </c>
      <c r="M206" s="11">
        <f t="shared" si="61"/>
        <v>0.27027027027027023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-0.28088366730521319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0.22918065878146976</v>
      </c>
      <c r="Q206" s="11">
        <f>2*'OddsRatio_working_3-way'!K206*'OddsRatio_working_3-way'!L206*'OddsRatio_working_3-way'!M206</f>
        <v>7.404867812002254E-2</v>
      </c>
      <c r="R206" s="11">
        <f t="shared" si="62"/>
        <v>0</v>
      </c>
      <c r="S206" s="11">
        <f t="shared" si="63"/>
        <v>-0.81592732315203642</v>
      </c>
      <c r="T206" s="11">
        <f t="shared" si="64"/>
        <v>-0.26362756806204729</v>
      </c>
      <c r="U206" s="11">
        <f>'OddsRatio_working_3-way'!S206-'OddsRatio_working_3-way'!R206^2/3</f>
        <v>-0.81592732315203642</v>
      </c>
      <c r="V206" s="11">
        <f>'OddsRatio_working_3-way'!S206*'OddsRatio_working_3-way'!R206/3-2*'OddsRatio_working_3-way'!R206^3/27-'OddsRatio_working_3-way'!T206</f>
        <v>0.26362756806204729</v>
      </c>
      <c r="W206" s="11">
        <f>'OddsRatio_working_3-way'!V206^2+4*'OddsRatio_working_3-way'!U206^3/27</f>
        <v>-1.0973591577532651E-2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0.14183889295591851</v>
      </c>
      <c r="Y206" s="11">
        <f>IF('OddsRatio_working_3-way'!W206&gt;=0,IF('OddsRatio_working_3-way'!V206+SQRT('OddsRatio_working_3-way'!W206)&gt;0,0,PI()),ACOS('OddsRatio_working_3-way'!V206/(2*'OddsRatio_working_3-way'!X206)))</f>
        <v>0.37822799156844145</v>
      </c>
      <c r="Z206" s="11">
        <f>'OddsRatio_working_3-way'!X206^(1/3)*COS('OddsRatio_working_3-way'!Y206/3)</f>
        <v>0.51737368862432831</v>
      </c>
      <c r="AA206" s="11">
        <f>'OddsRatio_working_3-way'!X206^(1/3)*COS(('OddsRatio_working_3-way'!Y206+2*PI())/3)</f>
        <v>-0.31547751720350825</v>
      </c>
      <c r="AB206" s="11">
        <f>'OddsRatio_working_3-way'!X206^(1/3)*COS(('OddsRatio_working_3-way'!Y206+4*PI())/3)</f>
        <v>-0.20189617142082017</v>
      </c>
      <c r="AC206" s="11">
        <f>'OddsRatio_working_3-way'!X206^(1/3)*SIN('OddsRatio_working_3-way'!Y206/3)</f>
        <v>6.5576220562555104E-2</v>
      </c>
      <c r="AD206" s="11">
        <f>'OddsRatio_working_3-way'!X206^(1/3)*SIN(('OddsRatio_working_3-way'!Y206+2*PI())/3)</f>
        <v>0.41527064731705082</v>
      </c>
      <c r="AE206" s="11">
        <f>'OddsRatio_working_3-way'!X206^(1/3)*SIN(('OddsRatio_working_3-way'!Y206+4*PI())/3)</f>
        <v>-0.48084686787960579</v>
      </c>
      <c r="AF206" s="11">
        <f>-'OddsRatio_working_3-way'!U206/(3*'OddsRatio_working_3-way'!X206^(1/3))*COS(('OddsRatio_working_3-way'!Y206)/3)</f>
        <v>0.51737368862432809</v>
      </c>
      <c r="AG206" s="11">
        <f>-'OddsRatio_working_3-way'!U206/(3*'OddsRatio_working_3-way'!X206^(1/3))*COS(('OddsRatio_working_3-way'!Y206+2*PI())/3)</f>
        <v>-0.31547751720350814</v>
      </c>
      <c r="AH206" s="11">
        <f>-'OddsRatio_working_3-way'!U206/(3*'OddsRatio_working_3-way'!X206^(1/3))*COS(('OddsRatio_working_3-way'!Y206+4*PI())/3)</f>
        <v>-0.20189617142082006</v>
      </c>
      <c r="AI206" s="11">
        <f>'OddsRatio_working_3-way'!U206/(3*'OddsRatio_working_3-way'!X206^(1/3))*SIN(('OddsRatio_working_3-way'!Y206)/3)</f>
        <v>-6.5576220562555076E-2</v>
      </c>
      <c r="AJ206" s="11">
        <f>'OddsRatio_working_3-way'!U206/(3*'OddsRatio_working_3-way'!X206^(1/3))*SIN(('OddsRatio_working_3-way'!Y206+2*PI())/3)</f>
        <v>-0.41527064731705066</v>
      </c>
      <c r="AK206" s="11">
        <f>'OddsRatio_working_3-way'!U206/(3*'OddsRatio_working_3-way'!X206^(1/3))*SIN(('OddsRatio_working_3-way'!Y206+4*PI())/3)</f>
        <v>0.48084686787960557</v>
      </c>
      <c r="AL206" s="11">
        <f>'OddsRatio_working_3-way'!Z206+'OddsRatio_working_3-way'!AF206</f>
        <v>1.0347473772486564</v>
      </c>
      <c r="AM206" s="11">
        <f>'OddsRatio_working_3-way'!AA206+'OddsRatio_working_3-way'!AG206</f>
        <v>-0.63095503440701639</v>
      </c>
      <c r="AN206" s="11">
        <f>'OddsRatio_working_3-way'!AB206+'OddsRatio_working_3-way'!AH206</f>
        <v>-0.40379234284164023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1.0347473772486564</v>
      </c>
      <c r="AS206" s="11">
        <f>IF(('OddsRatio_working_3-way'!X206=0),IF(Q206&gt;0,-Q206^(1/3),(-Q206)^(1/3)),'OddsRatio_working_3-way'!AM206-'OddsRatio_working_3-way'!R206/3)</f>
        <v>-0.63095503440701639</v>
      </c>
      <c r="AT206" s="11">
        <f>IF(('OddsRatio_working_3-way'!X206=0),IF(Q206&gt;0,-Q206^(1/3),(-Q206)^(1/3)),'OddsRatio_working_3-way'!AN206-'OddsRatio_working_3-way'!R206/3)</f>
        <v>-0.40379234284164023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1.74</v>
      </c>
      <c r="B207" s="4">
        <f>IF('True_Odds_Calculator_3-way'!B208="","",'True_Odds_Calculator_3-way'!B208)</f>
        <v>3.47</v>
      </c>
      <c r="C207" s="4">
        <f>IF('True_Odds_Calculator_3-way'!C208="","",'True_Odds_Calculator_3-way'!C208)</f>
        <v>5.95</v>
      </c>
      <c r="D207" s="9">
        <f t="shared" si="52"/>
        <v>0.56173879493860535</v>
      </c>
      <c r="E207" s="9">
        <f t="shared" si="53"/>
        <v>0.27745892397635635</v>
      </c>
      <c r="F207" s="9">
        <f t="shared" si="54"/>
        <v>0.16080228108503838</v>
      </c>
      <c r="G207" s="9">
        <f t="shared" si="55"/>
        <v>1.0543065158412568</v>
      </c>
      <c r="H207" s="9">
        <f t="shared" si="56"/>
        <v>1.7801868217225303</v>
      </c>
      <c r="I207" s="9">
        <f t="shared" si="57"/>
        <v>3.6041370941279038</v>
      </c>
      <c r="J207" s="9">
        <f t="shared" si="58"/>
        <v>6.2188172534142216</v>
      </c>
      <c r="K207" s="11">
        <f t="shared" si="59"/>
        <v>0.57471264367816088</v>
      </c>
      <c r="L207" s="11">
        <f t="shared" si="60"/>
        <v>0.28818443804034583</v>
      </c>
      <c r="M207" s="11">
        <f t="shared" si="61"/>
        <v>0.16806722689075629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-0.25184781256236966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0.22714044377564196</v>
      </c>
      <c r="Q207" s="11">
        <f>2*'OddsRatio_working_3-way'!K207*'OddsRatio_working_3-way'!L207*'OddsRatio_working_3-way'!M207</f>
        <v>5.567167739599068E-2</v>
      </c>
      <c r="R207" s="11">
        <f t="shared" si="62"/>
        <v>0</v>
      </c>
      <c r="S207" s="11">
        <f t="shared" si="63"/>
        <v>-0.90189563873774381</v>
      </c>
      <c r="T207" s="11">
        <f t="shared" si="64"/>
        <v>-0.22105285263179997</v>
      </c>
      <c r="U207" s="11">
        <f>'OddsRatio_working_3-way'!S207-'OddsRatio_working_3-way'!R207^2/3</f>
        <v>-0.90189563873774381</v>
      </c>
      <c r="V207" s="11">
        <f>'OddsRatio_working_3-way'!S207*'OddsRatio_working_3-way'!R207/3-2*'OddsRatio_working_3-way'!R207^3/27-'OddsRatio_working_3-way'!T207</f>
        <v>0.22105285263179997</v>
      </c>
      <c r="W207" s="11">
        <f>'OddsRatio_working_3-way'!V207^2+4*'OddsRatio_working_3-way'!U207^3/27</f>
        <v>-5.9819504676587899E-2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0.16483618256715071</v>
      </c>
      <c r="Y207" s="11">
        <f>IF('OddsRatio_working_3-way'!W207&gt;=0,IF('OddsRatio_working_3-way'!V207+SQRT('OddsRatio_working_3-way'!W207)&gt;0,0,PI()),ACOS('OddsRatio_working_3-way'!V207/(2*'OddsRatio_working_3-way'!X207)))</f>
        <v>0.83588301337549797</v>
      </c>
      <c r="Z207" s="11">
        <f>'OddsRatio_working_3-way'!X207^(1/3)*COS('OddsRatio_working_3-way'!Y207/3)</f>
        <v>0.52715325792062839</v>
      </c>
      <c r="AA207" s="11">
        <f>'OddsRatio_working_3-way'!X207^(1/3)*COS(('OddsRatio_working_3-way'!Y207+2*PI())/3)</f>
        <v>-0.39417521885387502</v>
      </c>
      <c r="AB207" s="11">
        <f>'OddsRatio_working_3-way'!X207^(1/3)*COS(('OddsRatio_working_3-way'!Y207+4*PI())/3)</f>
        <v>-0.13297803906675354</v>
      </c>
      <c r="AC207" s="11">
        <f>'OddsRatio_working_3-way'!X207^(1/3)*SIN('OddsRatio_working_3-way'!Y207/3)</f>
        <v>0.15080226206166569</v>
      </c>
      <c r="AD207" s="11">
        <f>'OddsRatio_working_3-way'!X207^(1/3)*SIN(('OddsRatio_working_3-way'!Y207+2*PI())/3)</f>
        <v>0.38112698201616169</v>
      </c>
      <c r="AE207" s="11">
        <f>'OddsRatio_working_3-way'!X207^(1/3)*SIN(('OddsRatio_working_3-way'!Y207+4*PI())/3)</f>
        <v>-0.53192924407782738</v>
      </c>
      <c r="AF207" s="11">
        <f>-'OddsRatio_working_3-way'!U207/(3*'OddsRatio_working_3-way'!X207^(1/3))*COS(('OddsRatio_working_3-way'!Y207)/3)</f>
        <v>0.5271532579206285</v>
      </c>
      <c r="AG207" s="11">
        <f>-'OddsRatio_working_3-way'!U207/(3*'OddsRatio_working_3-way'!X207^(1/3))*COS(('OddsRatio_working_3-way'!Y207+2*PI())/3)</f>
        <v>-0.39417521885387508</v>
      </c>
      <c r="AH207" s="11">
        <f>-'OddsRatio_working_3-way'!U207/(3*'OddsRatio_working_3-way'!X207^(1/3))*COS(('OddsRatio_working_3-way'!Y207+4*PI())/3)</f>
        <v>-0.13297803906675357</v>
      </c>
      <c r="AI207" s="11">
        <f>'OddsRatio_working_3-way'!U207/(3*'OddsRatio_working_3-way'!X207^(1/3))*SIN(('OddsRatio_working_3-way'!Y207)/3)</f>
        <v>-0.15080226206166572</v>
      </c>
      <c r="AJ207" s="11">
        <f>'OddsRatio_working_3-way'!U207/(3*'OddsRatio_working_3-way'!X207^(1/3))*SIN(('OddsRatio_working_3-way'!Y207+2*PI())/3)</f>
        <v>-0.38112698201616174</v>
      </c>
      <c r="AK207" s="11">
        <f>'OddsRatio_working_3-way'!U207/(3*'OddsRatio_working_3-way'!X207^(1/3))*SIN(('OddsRatio_working_3-way'!Y207+4*PI())/3)</f>
        <v>0.53192924407782749</v>
      </c>
      <c r="AL207" s="11">
        <f>'OddsRatio_working_3-way'!Z207+'OddsRatio_working_3-way'!AF207</f>
        <v>1.0543065158412568</v>
      </c>
      <c r="AM207" s="11">
        <f>'OddsRatio_working_3-way'!AA207+'OddsRatio_working_3-way'!AG207</f>
        <v>-0.78835043770775015</v>
      </c>
      <c r="AN207" s="11">
        <f>'OddsRatio_working_3-way'!AB207+'OddsRatio_working_3-way'!AH207</f>
        <v>-0.26595607813350708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1.0543065158412568</v>
      </c>
      <c r="AS207" s="11">
        <f>IF(('OddsRatio_working_3-way'!X207=0),IF(Q207&gt;0,-Q207^(1/3),(-Q207)^(1/3)),'OddsRatio_working_3-way'!AM207-'OddsRatio_working_3-way'!R207/3)</f>
        <v>-0.78835043770775015</v>
      </c>
      <c r="AT207" s="11">
        <f>IF(('OddsRatio_working_3-way'!X207=0),IF(Q207&gt;0,-Q207^(1/3),(-Q207)^(1/3)),'OddsRatio_working_3-way'!AN207-'OddsRatio_working_3-way'!R207/3)</f>
        <v>-0.26595607813350708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2.42</v>
      </c>
      <c r="B208" s="4">
        <f>IF('True_Odds_Calculator_3-way'!B209="","",'True_Odds_Calculator_3-way'!B209)</f>
        <v>3.44</v>
      </c>
      <c r="C208" s="4">
        <f>IF('True_Odds_Calculator_3-way'!C209="","",'True_Odds_Calculator_3-way'!C209)</f>
        <v>3.04</v>
      </c>
      <c r="D208" s="9">
        <f t="shared" si="52"/>
        <v>0.40127934647633157</v>
      </c>
      <c r="E208" s="9">
        <f t="shared" si="53"/>
        <v>0.28060179067262947</v>
      </c>
      <c r="F208" s="9">
        <f t="shared" si="54"/>
        <v>0.3181188628510388</v>
      </c>
      <c r="G208" s="9">
        <f t="shared" si="55"/>
        <v>1.0507250541231281</v>
      </c>
      <c r="H208" s="9">
        <f t="shared" si="56"/>
        <v>2.4920295768548417</v>
      </c>
      <c r="I208" s="9">
        <f t="shared" si="57"/>
        <v>3.563769132060433</v>
      </c>
      <c r="J208" s="9">
        <f t="shared" si="58"/>
        <v>3.1434791104111812</v>
      </c>
      <c r="K208" s="11">
        <f t="shared" si="59"/>
        <v>0.41322314049586778</v>
      </c>
      <c r="L208" s="11">
        <f t="shared" si="60"/>
        <v>0.29069767441860467</v>
      </c>
      <c r="M208" s="11">
        <f t="shared" si="61"/>
        <v>0.32894736842105265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-0.27929357556875078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0.23313346551078834</v>
      </c>
      <c r="Q208" s="11">
        <f>2*'OddsRatio_working_3-way'!K208*'OddsRatio_working_3-way'!L208*'OddsRatio_working_3-way'!M208</f>
        <v>7.9028293393487575E-2</v>
      </c>
      <c r="R208" s="11">
        <f t="shared" si="62"/>
        <v>0</v>
      </c>
      <c r="S208" s="11">
        <f t="shared" si="63"/>
        <v>-0.83472548566875393</v>
      </c>
      <c r="T208" s="11">
        <f t="shared" si="64"/>
        <v>-0.28295779175211999</v>
      </c>
      <c r="U208" s="11">
        <f>'OddsRatio_working_3-way'!S208-'OddsRatio_working_3-way'!R208^2/3</f>
        <v>-0.83472548566875393</v>
      </c>
      <c r="V208" s="11">
        <f>'OddsRatio_working_3-way'!S208*'OddsRatio_working_3-way'!R208/3-2*'OddsRatio_working_3-way'!R208^3/27-'OddsRatio_working_3-way'!T208</f>
        <v>0.28295779175211999</v>
      </c>
      <c r="W208" s="11">
        <f>'OddsRatio_working_3-way'!V208^2+4*'OddsRatio_working_3-way'!U208^3/27</f>
        <v>-6.099164973814214E-3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0.14676876105548681</v>
      </c>
      <c r="Y208" s="11">
        <f>IF('OddsRatio_working_3-way'!W208&gt;=0,IF('OddsRatio_working_3-way'!V208+SQRT('OddsRatio_working_3-way'!W208)&gt;0,0,PI()),ACOS('OddsRatio_working_3-way'!V208/(2*'OddsRatio_working_3-way'!X208)))</f>
        <v>0.26929829333102018</v>
      </c>
      <c r="Z208" s="11">
        <f>'OddsRatio_working_3-way'!X208^(1/3)*COS('OddsRatio_working_3-way'!Y208/3)</f>
        <v>0.52536252706156394</v>
      </c>
      <c r="AA208" s="11">
        <f>'OddsRatio_working_3-way'!X208^(1/3)*COS(('OddsRatio_working_3-way'!Y208+2*PI())/3)</f>
        <v>-0.30363285430335252</v>
      </c>
      <c r="AB208" s="11">
        <f>'OddsRatio_working_3-way'!X208^(1/3)*COS(('OddsRatio_working_3-way'!Y208+4*PI())/3)</f>
        <v>-0.22172967275821154</v>
      </c>
      <c r="AC208" s="11">
        <f>'OddsRatio_working_3-way'!X208^(1/3)*SIN('OddsRatio_working_3-way'!Y208/3)</f>
        <v>4.7286823912574015E-2</v>
      </c>
      <c r="AD208" s="11">
        <f>'OddsRatio_working_3-way'!X208^(1/3)*SIN(('OddsRatio_working_3-way'!Y208+2*PI())/3)</f>
        <v>0.43133388267541695</v>
      </c>
      <c r="AE208" s="11">
        <f>'OddsRatio_working_3-way'!X208^(1/3)*SIN(('OddsRatio_working_3-way'!Y208+4*PI())/3)</f>
        <v>-0.47862070658799089</v>
      </c>
      <c r="AF208" s="11">
        <f>-'OddsRatio_working_3-way'!U208/(3*'OddsRatio_working_3-way'!X208^(1/3))*COS(('OddsRatio_working_3-way'!Y208)/3)</f>
        <v>0.52536252706156406</v>
      </c>
      <c r="AG208" s="11">
        <f>-'OddsRatio_working_3-way'!U208/(3*'OddsRatio_working_3-way'!X208^(1/3))*COS(('OddsRatio_working_3-way'!Y208+2*PI())/3)</f>
        <v>-0.30363285430335257</v>
      </c>
      <c r="AH208" s="11">
        <f>-'OddsRatio_working_3-way'!U208/(3*'OddsRatio_working_3-way'!X208^(1/3))*COS(('OddsRatio_working_3-way'!Y208+4*PI())/3)</f>
        <v>-0.22172967275821157</v>
      </c>
      <c r="AI208" s="11">
        <f>'OddsRatio_working_3-way'!U208/(3*'OddsRatio_working_3-way'!X208^(1/3))*SIN(('OddsRatio_working_3-way'!Y208)/3)</f>
        <v>-4.7286823912574022E-2</v>
      </c>
      <c r="AJ208" s="11">
        <f>'OddsRatio_working_3-way'!U208/(3*'OddsRatio_working_3-way'!X208^(1/3))*SIN(('OddsRatio_working_3-way'!Y208+2*PI())/3)</f>
        <v>-0.43133388267541706</v>
      </c>
      <c r="AK208" s="11">
        <f>'OddsRatio_working_3-way'!U208/(3*'OddsRatio_working_3-way'!X208^(1/3))*SIN(('OddsRatio_working_3-way'!Y208+4*PI())/3)</f>
        <v>0.478620706587991</v>
      </c>
      <c r="AL208" s="11">
        <f>'OddsRatio_working_3-way'!Z208+'OddsRatio_working_3-way'!AF208</f>
        <v>1.0507250541231281</v>
      </c>
      <c r="AM208" s="11">
        <f>'OddsRatio_working_3-way'!AA208+'OddsRatio_working_3-way'!AG208</f>
        <v>-0.60726570860670503</v>
      </c>
      <c r="AN208" s="11">
        <f>'OddsRatio_working_3-way'!AB208+'OddsRatio_working_3-way'!AH208</f>
        <v>-0.44345934551642308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1.0507250541231281</v>
      </c>
      <c r="AS208" s="11">
        <f>IF(('OddsRatio_working_3-way'!X208=0),IF(Q208&gt;0,-Q208^(1/3),(-Q208)^(1/3)),'OddsRatio_working_3-way'!AM208-'OddsRatio_working_3-way'!R208/3)</f>
        <v>-0.60726570860670503</v>
      </c>
      <c r="AT208" s="11">
        <f>IF(('OddsRatio_working_3-way'!X208=0),IF(Q208&gt;0,-Q208^(1/3),(-Q208)^(1/3)),'OddsRatio_working_3-way'!AN208-'OddsRatio_working_3-way'!R208/3)</f>
        <v>-0.44345934551642308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4.01</v>
      </c>
      <c r="B209" s="4">
        <f>IF('True_Odds_Calculator_3-way'!B210="","",'True_Odds_Calculator_3-way'!B210)</f>
        <v>3.89</v>
      </c>
      <c r="C209" s="4">
        <f>IF('True_Odds_Calculator_3-way'!C210="","",'True_Odds_Calculator_3-way'!C210)</f>
        <v>1.89</v>
      </c>
      <c r="D209" s="9">
        <f t="shared" si="52"/>
        <v>0.23883818879736821</v>
      </c>
      <c r="E209" s="9">
        <f t="shared" si="53"/>
        <v>0.24631262454846656</v>
      </c>
      <c r="F209" s="9">
        <f t="shared" si="54"/>
        <v>0.51484918665416524</v>
      </c>
      <c r="G209" s="9">
        <f t="shared" si="55"/>
        <v>1.0587824309576901</v>
      </c>
      <c r="H209" s="9">
        <f t="shared" si="56"/>
        <v>4.1869351171826468</v>
      </c>
      <c r="I209" s="9">
        <f t="shared" si="57"/>
        <v>4.0598812254677252</v>
      </c>
      <c r="J209" s="9">
        <f t="shared" si="58"/>
        <v>1.9423163635523435</v>
      </c>
      <c r="K209" s="11">
        <f t="shared" si="59"/>
        <v>0.24937655860349128</v>
      </c>
      <c r="L209" s="11">
        <f t="shared" si="60"/>
        <v>0.25706940874035988</v>
      </c>
      <c r="M209" s="11">
        <f t="shared" si="61"/>
        <v>0.52910052910052918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-0.26260232499775027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0.23031063681365954</v>
      </c>
      <c r="Q209" s="11">
        <f>2*'OddsRatio_working_3-way'!K209*'OddsRatio_working_3-way'!L209*'OddsRatio_working_3-way'!M209</f>
        <v>6.7838184628471132E-2</v>
      </c>
      <c r="R209" s="11">
        <f t="shared" si="62"/>
        <v>0</v>
      </c>
      <c r="S209" s="11">
        <f t="shared" si="63"/>
        <v>-0.87703197911759778</v>
      </c>
      <c r="T209" s="11">
        <f t="shared" si="64"/>
        <v>-0.25833047985790797</v>
      </c>
      <c r="U209" s="11">
        <f>'OddsRatio_working_3-way'!S209-'OddsRatio_working_3-way'!R209^2/3</f>
        <v>-0.87703197911759778</v>
      </c>
      <c r="V209" s="11">
        <f>'OddsRatio_working_3-way'!S209*'OddsRatio_working_3-way'!R209/3-2*'OddsRatio_working_3-way'!R209^3/27-'OddsRatio_working_3-way'!T209</f>
        <v>0.25833047985790797</v>
      </c>
      <c r="W209" s="11">
        <f>'OddsRatio_working_3-way'!V209^2+4*'OddsRatio_working_3-way'!U209^3/27</f>
        <v>-3.3206092641698298E-2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0.15806701859125713</v>
      </c>
      <c r="Y209" s="11">
        <f>IF('OddsRatio_working_3-way'!W209&gt;=0,IF('OddsRatio_working_3-way'!V209+SQRT('OddsRatio_working_3-way'!W209)&gt;0,0,PI()),ACOS('OddsRatio_working_3-way'!V209/(2*'OddsRatio_working_3-way'!X209)))</f>
        <v>0.61433853279244988</v>
      </c>
      <c r="Z209" s="11">
        <f>'OddsRatio_working_3-way'!X209^(1/3)*COS('OddsRatio_working_3-way'!Y209/3)</f>
        <v>0.52939121547884505</v>
      </c>
      <c r="AA209" s="11">
        <f>'OddsRatio_working_3-way'!X209^(1/3)*COS(('OddsRatio_working_3-way'!Y209+2*PI())/3)</f>
        <v>-0.35991483116501433</v>
      </c>
      <c r="AB209" s="11">
        <f>'OddsRatio_working_3-way'!X209^(1/3)*COS(('OddsRatio_working_3-way'!Y209+4*PI())/3)</f>
        <v>-0.16947638431383083</v>
      </c>
      <c r="AC209" s="11">
        <f>'OddsRatio_working_3-way'!X209^(1/3)*SIN('OddsRatio_working_3-way'!Y209/3)</f>
        <v>0.109949688553585</v>
      </c>
      <c r="AD209" s="11">
        <f>'OddsRatio_working_3-way'!X209^(1/3)*SIN(('OddsRatio_working_3-way'!Y209+2*PI())/3)</f>
        <v>0.40349139686820895</v>
      </c>
      <c r="AE209" s="11">
        <f>'OddsRatio_working_3-way'!X209^(1/3)*SIN(('OddsRatio_working_3-way'!Y209+4*PI())/3)</f>
        <v>-0.51344108542179401</v>
      </c>
      <c r="AF209" s="11">
        <f>-'OddsRatio_working_3-way'!U209/(3*'OddsRatio_working_3-way'!X209^(1/3))*COS(('OddsRatio_working_3-way'!Y209)/3)</f>
        <v>0.52939121547884505</v>
      </c>
      <c r="AG209" s="11">
        <f>-'OddsRatio_working_3-way'!U209/(3*'OddsRatio_working_3-way'!X209^(1/3))*COS(('OddsRatio_working_3-way'!Y209+2*PI())/3)</f>
        <v>-0.35991483116501433</v>
      </c>
      <c r="AH209" s="11">
        <f>-'OddsRatio_working_3-way'!U209/(3*'OddsRatio_working_3-way'!X209^(1/3))*COS(('OddsRatio_working_3-way'!Y209+4*PI())/3)</f>
        <v>-0.16947638431383083</v>
      </c>
      <c r="AI209" s="11">
        <f>'OddsRatio_working_3-way'!U209/(3*'OddsRatio_working_3-way'!X209^(1/3))*SIN(('OddsRatio_working_3-way'!Y209)/3)</f>
        <v>-0.109949688553585</v>
      </c>
      <c r="AJ209" s="11">
        <f>'OddsRatio_working_3-way'!U209/(3*'OddsRatio_working_3-way'!X209^(1/3))*SIN(('OddsRatio_working_3-way'!Y209+2*PI())/3)</f>
        <v>-0.40349139686820895</v>
      </c>
      <c r="AK209" s="11">
        <f>'OddsRatio_working_3-way'!U209/(3*'OddsRatio_working_3-way'!X209^(1/3))*SIN(('OddsRatio_working_3-way'!Y209+4*PI())/3)</f>
        <v>0.51344108542179401</v>
      </c>
      <c r="AL209" s="11">
        <f>'OddsRatio_working_3-way'!Z209+'OddsRatio_working_3-way'!AF209</f>
        <v>1.0587824309576901</v>
      </c>
      <c r="AM209" s="11">
        <f>'OddsRatio_working_3-way'!AA209+'OddsRatio_working_3-way'!AG209</f>
        <v>-0.71982966233002865</v>
      </c>
      <c r="AN209" s="11">
        <f>'OddsRatio_working_3-way'!AB209+'OddsRatio_working_3-way'!AH209</f>
        <v>-0.33895276862766166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1.0587824309576901</v>
      </c>
      <c r="AS209" s="11">
        <f>IF(('OddsRatio_working_3-way'!X209=0),IF(Q209&gt;0,-Q209^(1/3),(-Q209)^(1/3)),'OddsRatio_working_3-way'!AM209-'OddsRatio_working_3-way'!R209/3)</f>
        <v>-0.71982966233002865</v>
      </c>
      <c r="AT209" s="11">
        <f>IF(('OddsRatio_working_3-way'!X209=0),IF(Q209&gt;0,-Q209^(1/3),(-Q209)^(1/3)),'OddsRatio_working_3-way'!AN209-'OddsRatio_working_3-way'!R209/3)</f>
        <v>-0.33895276862766166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2.76</v>
      </c>
      <c r="B210" s="4">
        <f>IF('True_Odds_Calculator_3-way'!B211="","",'True_Odds_Calculator_3-way'!B211)</f>
        <v>3.41</v>
      </c>
      <c r="C210" s="4">
        <f>IF('True_Odds_Calculator_3-way'!C211="","",'True_Odds_Calculator_3-way'!C211)</f>
        <v>2.61</v>
      </c>
      <c r="D210" s="9">
        <f t="shared" si="52"/>
        <v>0.34904941750083684</v>
      </c>
      <c r="E210" s="9">
        <f t="shared" si="53"/>
        <v>0.28139890237560106</v>
      </c>
      <c r="F210" s="9">
        <f t="shared" si="54"/>
        <v>0.36955168012356204</v>
      </c>
      <c r="G210" s="9">
        <f t="shared" si="55"/>
        <v>1.0596158221922876</v>
      </c>
      <c r="H210" s="9">
        <f t="shared" si="56"/>
        <v>2.8649238470584253</v>
      </c>
      <c r="I210" s="9">
        <f t="shared" si="57"/>
        <v>3.5536741314834135</v>
      </c>
      <c r="J210" s="9">
        <f t="shared" si="58"/>
        <v>2.7059814737295835</v>
      </c>
      <c r="K210" s="11">
        <f t="shared" si="59"/>
        <v>0.3623188405797102</v>
      </c>
      <c r="L210" s="11">
        <f t="shared" si="60"/>
        <v>0.29325513196480935</v>
      </c>
      <c r="M210" s="11">
        <f t="shared" si="61"/>
        <v>0.38314176245210729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-0.27800436699213116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0.23530105263432147</v>
      </c>
      <c r="Q210" s="11">
        <f>2*'OddsRatio_working_3-way'!K210*'OddsRatio_working_3-way'!L210*'OddsRatio_working_3-way'!M210</f>
        <v>8.1419049354436501E-2</v>
      </c>
      <c r="R210" s="11">
        <f t="shared" si="62"/>
        <v>0</v>
      </c>
      <c r="S210" s="11">
        <f t="shared" si="63"/>
        <v>-0.84639336849331437</v>
      </c>
      <c r="T210" s="11">
        <f t="shared" si="64"/>
        <v>-0.29286967767934757</v>
      </c>
      <c r="U210" s="11">
        <f>'OddsRatio_working_3-way'!S210-'OddsRatio_working_3-way'!R210^2/3</f>
        <v>-0.84639336849331437</v>
      </c>
      <c r="V210" s="11">
        <f>'OddsRatio_working_3-way'!S210*'OddsRatio_working_3-way'!R210/3-2*'OddsRatio_working_3-way'!R210^3/27-'OddsRatio_working_3-way'!T210</f>
        <v>0.29286967767934757</v>
      </c>
      <c r="W210" s="11">
        <f>'OddsRatio_working_3-way'!V210^2+4*'OddsRatio_working_3-way'!U210^3/27</f>
        <v>-4.0556110310401849E-3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0.14985681427202863</v>
      </c>
      <c r="Y210" s="11">
        <f>IF('OddsRatio_working_3-way'!W210&gt;=0,IF('OddsRatio_working_3-way'!V210+SQRT('OddsRatio_working_3-way'!W210)&gt;0,0,PI()),ACOS('OddsRatio_working_3-way'!V210/(2*'OddsRatio_working_3-way'!X210)))</f>
        <v>0.21411401741649727</v>
      </c>
      <c r="Z210" s="11">
        <f>'OddsRatio_working_3-way'!X210^(1/3)*COS('OddsRatio_working_3-way'!Y210/3)</f>
        <v>0.52980791109614378</v>
      </c>
      <c r="AA210" s="11">
        <f>'OddsRatio_working_3-way'!X210^(1/3)*COS(('OddsRatio_working_3-way'!Y210+2*PI())/3)</f>
        <v>-0.29770677750417901</v>
      </c>
      <c r="AB210" s="11">
        <f>'OddsRatio_working_3-way'!X210^(1/3)*COS(('OddsRatio_working_3-way'!Y210+4*PI())/3)</f>
        <v>-0.23210113359196485</v>
      </c>
      <c r="AC210" s="11">
        <f>'OddsRatio_working_3-way'!X210^(1/3)*SIN('OddsRatio_working_3-way'!Y210/3)</f>
        <v>3.7877436173075672E-2</v>
      </c>
      <c r="AD210" s="11">
        <f>'OddsRatio_working_3-way'!X210^(1/3)*SIN(('OddsRatio_working_3-way'!Y210+2*PI())/3)</f>
        <v>0.43988839204869007</v>
      </c>
      <c r="AE210" s="11">
        <f>'OddsRatio_working_3-way'!X210^(1/3)*SIN(('OddsRatio_working_3-way'!Y210+4*PI())/3)</f>
        <v>-0.47776582822176566</v>
      </c>
      <c r="AF210" s="11">
        <f>-'OddsRatio_working_3-way'!U210/(3*'OddsRatio_working_3-way'!X210^(1/3))*COS(('OddsRatio_working_3-way'!Y210)/3)</f>
        <v>0.52980791109614378</v>
      </c>
      <c r="AG210" s="11">
        <f>-'OddsRatio_working_3-way'!U210/(3*'OddsRatio_working_3-way'!X210^(1/3))*COS(('OddsRatio_working_3-way'!Y210+2*PI())/3)</f>
        <v>-0.29770677750417901</v>
      </c>
      <c r="AH210" s="11">
        <f>-'OddsRatio_working_3-way'!U210/(3*'OddsRatio_working_3-way'!X210^(1/3))*COS(('OddsRatio_working_3-way'!Y210+4*PI())/3)</f>
        <v>-0.23210113359196485</v>
      </c>
      <c r="AI210" s="11">
        <f>'OddsRatio_working_3-way'!U210/(3*'OddsRatio_working_3-way'!X210^(1/3))*SIN(('OddsRatio_working_3-way'!Y210)/3)</f>
        <v>-3.7877436173075672E-2</v>
      </c>
      <c r="AJ210" s="11">
        <f>'OddsRatio_working_3-way'!U210/(3*'OddsRatio_working_3-way'!X210^(1/3))*SIN(('OddsRatio_working_3-way'!Y210+2*PI())/3)</f>
        <v>-0.43988839204869007</v>
      </c>
      <c r="AK210" s="11">
        <f>'OddsRatio_working_3-way'!U210/(3*'OddsRatio_working_3-way'!X210^(1/3))*SIN(('OddsRatio_working_3-way'!Y210+4*PI())/3)</f>
        <v>0.47776582822176566</v>
      </c>
      <c r="AL210" s="11">
        <f>'OddsRatio_working_3-way'!Z210+'OddsRatio_working_3-way'!AF210</f>
        <v>1.0596158221922876</v>
      </c>
      <c r="AM210" s="11">
        <f>'OddsRatio_working_3-way'!AA210+'OddsRatio_working_3-way'!AG210</f>
        <v>-0.59541355500835802</v>
      </c>
      <c r="AN210" s="11">
        <f>'OddsRatio_working_3-way'!AB210+'OddsRatio_working_3-way'!AH210</f>
        <v>-0.46420226718392971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1.0596158221922876</v>
      </c>
      <c r="AS210" s="11">
        <f>IF(('OddsRatio_working_3-way'!X210=0),IF(Q210&gt;0,-Q210^(1/3),(-Q210)^(1/3)),'OddsRatio_working_3-way'!AM210-'OddsRatio_working_3-way'!R210/3)</f>
        <v>-0.59541355500835802</v>
      </c>
      <c r="AT210" s="11">
        <f>IF(('OddsRatio_working_3-way'!X210=0),IF(Q210&gt;0,-Q210^(1/3),(-Q210)^(1/3)),'OddsRatio_working_3-way'!AN210-'OddsRatio_working_3-way'!R210/3)</f>
        <v>-0.46420226718392971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2.11</v>
      </c>
      <c r="B211" s="4">
        <f>IF('True_Odds_Calculator_3-way'!B212="","",'True_Odds_Calculator_3-way'!B212)</f>
        <v>3.55</v>
      </c>
      <c r="C211" s="4">
        <f>IF('True_Odds_Calculator_3-way'!C212="","",'True_Odds_Calculator_3-way'!C212)</f>
        <v>3.51</v>
      </c>
      <c r="D211" s="9">
        <f t="shared" si="52"/>
        <v>0.45840484325386399</v>
      </c>
      <c r="E211" s="9">
        <f t="shared" si="53"/>
        <v>0.269236561086939</v>
      </c>
      <c r="F211" s="9">
        <f t="shared" si="54"/>
        <v>0.27235859565919696</v>
      </c>
      <c r="G211" s="9">
        <f t="shared" si="55"/>
        <v>1.064394436090081</v>
      </c>
      <c r="H211" s="9">
        <f t="shared" si="56"/>
        <v>2.1814778240599901</v>
      </c>
      <c r="I211" s="9">
        <f t="shared" si="57"/>
        <v>3.7142058120297068</v>
      </c>
      <c r="J211" s="9">
        <f t="shared" si="58"/>
        <v>3.6716300345861037</v>
      </c>
      <c r="K211" s="11">
        <f t="shared" si="59"/>
        <v>0.47393364928909953</v>
      </c>
      <c r="L211" s="11">
        <f t="shared" si="60"/>
        <v>0.28169014084507044</v>
      </c>
      <c r="M211" s="11">
        <f t="shared" si="61"/>
        <v>0.28490028490028491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-0.2702209123008803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0.23467522299375987</v>
      </c>
      <c r="Q211" s="11">
        <f>2*'OddsRatio_working_3-way'!K211*'OddsRatio_working_3-way'!L211*'OddsRatio_working_3-way'!M211</f>
        <v>7.6069764341575308E-2</v>
      </c>
      <c r="R211" s="11">
        <f t="shared" si="62"/>
        <v>0</v>
      </c>
      <c r="S211" s="11">
        <f t="shared" si="63"/>
        <v>-0.86845692657738605</v>
      </c>
      <c r="T211" s="11">
        <f t="shared" si="64"/>
        <v>-0.28150953859882849</v>
      </c>
      <c r="U211" s="11">
        <f>'OddsRatio_working_3-way'!S211-'OddsRatio_working_3-way'!R211^2/3</f>
        <v>-0.86845692657738605</v>
      </c>
      <c r="V211" s="11">
        <f>'OddsRatio_working_3-way'!S211*'OddsRatio_working_3-way'!R211/3-2*'OddsRatio_working_3-way'!R211^3/27-'OddsRatio_working_3-way'!T211</f>
        <v>0.28150953859882849</v>
      </c>
      <c r="W211" s="11">
        <f>'OddsRatio_working_3-way'!V211^2+4*'OddsRatio_working_3-way'!U211^3/27</f>
        <v>-1.779020991674575E-2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0.15575447845798132</v>
      </c>
      <c r="Y211" s="11">
        <f>IF('OddsRatio_working_3-way'!W211&gt;=0,IF('OddsRatio_working_3-way'!V211+SQRT('OddsRatio_working_3-way'!W211)&gt;0,0,PI()),ACOS('OddsRatio_working_3-way'!V211/(2*'OddsRatio_working_3-way'!X211)))</f>
        <v>0.44247089594945122</v>
      </c>
      <c r="Z211" s="11">
        <f>'OddsRatio_working_3-way'!X211^(1/3)*COS('OddsRatio_working_3-way'!Y211/3)</f>
        <v>0.53219721804504061</v>
      </c>
      <c r="AA211" s="11">
        <f>'OddsRatio_working_3-way'!X211^(1/3)*COS(('OddsRatio_working_3-way'!Y211+2*PI())/3)</f>
        <v>-0.33457358600817688</v>
      </c>
      <c r="AB211" s="11">
        <f>'OddsRatio_working_3-way'!X211^(1/3)*COS(('OddsRatio_working_3-way'!Y211+4*PI())/3)</f>
        <v>-0.19762363203686387</v>
      </c>
      <c r="AC211" s="11">
        <f>'OddsRatio_working_3-way'!X211^(1/3)*SIN('OddsRatio_working_3-way'!Y211/3)</f>
        <v>7.9068092790844535E-2</v>
      </c>
      <c r="AD211" s="11">
        <f>'OddsRatio_working_3-way'!X211^(1/3)*SIN(('OddsRatio_working_3-way'!Y211+2*PI())/3)</f>
        <v>0.42136226425498902</v>
      </c>
      <c r="AE211" s="11">
        <f>'OddsRatio_working_3-way'!X211^(1/3)*SIN(('OddsRatio_working_3-way'!Y211+4*PI())/3)</f>
        <v>-0.5004303570458335</v>
      </c>
      <c r="AF211" s="11">
        <f>-'OddsRatio_working_3-way'!U211/(3*'OddsRatio_working_3-way'!X211^(1/3))*COS(('OddsRatio_working_3-way'!Y211)/3)</f>
        <v>0.5321972180450405</v>
      </c>
      <c r="AG211" s="11">
        <f>-'OddsRatio_working_3-way'!U211/(3*'OddsRatio_working_3-way'!X211^(1/3))*COS(('OddsRatio_working_3-way'!Y211+2*PI())/3)</f>
        <v>-0.33457358600817683</v>
      </c>
      <c r="AH211" s="11">
        <f>-'OddsRatio_working_3-way'!U211/(3*'OddsRatio_working_3-way'!X211^(1/3))*COS(('OddsRatio_working_3-way'!Y211+4*PI())/3)</f>
        <v>-0.19762363203686381</v>
      </c>
      <c r="AI211" s="11">
        <f>'OddsRatio_working_3-way'!U211/(3*'OddsRatio_working_3-way'!X211^(1/3))*SIN(('OddsRatio_working_3-way'!Y211)/3)</f>
        <v>-7.9068092790844521E-2</v>
      </c>
      <c r="AJ211" s="11">
        <f>'OddsRatio_working_3-way'!U211/(3*'OddsRatio_working_3-way'!X211^(1/3))*SIN(('OddsRatio_working_3-way'!Y211+2*PI())/3)</f>
        <v>-0.42136226425498891</v>
      </c>
      <c r="AK211" s="11">
        <f>'OddsRatio_working_3-way'!U211/(3*'OddsRatio_working_3-way'!X211^(1/3))*SIN(('OddsRatio_working_3-way'!Y211+4*PI())/3)</f>
        <v>0.50043035704583338</v>
      </c>
      <c r="AL211" s="11">
        <f>'OddsRatio_working_3-way'!Z211+'OddsRatio_working_3-way'!AF211</f>
        <v>1.064394436090081</v>
      </c>
      <c r="AM211" s="11">
        <f>'OddsRatio_working_3-way'!AA211+'OddsRatio_working_3-way'!AG211</f>
        <v>-0.66914717201635376</v>
      </c>
      <c r="AN211" s="11">
        <f>'OddsRatio_working_3-way'!AB211+'OddsRatio_working_3-way'!AH211</f>
        <v>-0.39524726407372768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1.064394436090081</v>
      </c>
      <c r="AS211" s="11">
        <f>IF(('OddsRatio_working_3-way'!X211=0),IF(Q211&gt;0,-Q211^(1/3),(-Q211)^(1/3)),'OddsRatio_working_3-way'!AM211-'OddsRatio_working_3-way'!R211/3)</f>
        <v>-0.66914717201635376</v>
      </c>
      <c r="AT211" s="11">
        <f>IF(('OddsRatio_working_3-way'!X211=0),IF(Q211&gt;0,-Q211^(1/3),(-Q211)^(1/3)),'OddsRatio_working_3-way'!AN211-'OddsRatio_working_3-way'!R211/3)</f>
        <v>-0.39524726407372768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2.42</v>
      </c>
      <c r="B212" s="4">
        <f>IF('True_Odds_Calculator_3-way'!B213="","",'True_Odds_Calculator_3-way'!B213)</f>
        <v>3.38</v>
      </c>
      <c r="C212" s="4">
        <f>IF('True_Odds_Calculator_3-way'!C213="","",'True_Odds_Calculator_3-way'!C213)</f>
        <v>3.04</v>
      </c>
      <c r="D212" s="9">
        <f t="shared" si="52"/>
        <v>0.39944238377761543</v>
      </c>
      <c r="E212" s="9">
        <f t="shared" si="53"/>
        <v>0.284096244968085</v>
      </c>
      <c r="F212" s="9">
        <f t="shared" si="54"/>
        <v>0.31646137125429952</v>
      </c>
      <c r="G212" s="9">
        <f t="shared" si="55"/>
        <v>1.0587957510878918</v>
      </c>
      <c r="H212" s="9">
        <f t="shared" si="56"/>
        <v>2.503489966544806</v>
      </c>
      <c r="I212" s="9">
        <f t="shared" si="57"/>
        <v>3.5199338875891821</v>
      </c>
      <c r="J212" s="9">
        <f t="shared" si="58"/>
        <v>3.1599433322192994</v>
      </c>
      <c r="K212" s="11">
        <f t="shared" si="59"/>
        <v>0.41322314049586778</v>
      </c>
      <c r="L212" s="11">
        <f t="shared" si="60"/>
        <v>0.29585798816568049</v>
      </c>
      <c r="M212" s="11">
        <f t="shared" si="61"/>
        <v>0.32894736842105265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-0.27726165994476626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0.23485899452038575</v>
      </c>
      <c r="Q212" s="11">
        <f>2*'OddsRatio_working_3-way'!K212*'OddsRatio_working_3-way'!L212*'OddsRatio_working_3-way'!M212</f>
        <v>8.0431162506981443E-2</v>
      </c>
      <c r="R212" s="11">
        <f t="shared" si="62"/>
        <v>0</v>
      </c>
      <c r="S212" s="11">
        <f t="shared" si="63"/>
        <v>-0.84706624986365731</v>
      </c>
      <c r="T212" s="11">
        <f t="shared" si="64"/>
        <v>-0.29009118146015667</v>
      </c>
      <c r="U212" s="11">
        <f>'OddsRatio_working_3-way'!S212-'OddsRatio_working_3-way'!R212^2/3</f>
        <v>-0.84706624986365731</v>
      </c>
      <c r="V212" s="11">
        <f>'OddsRatio_working_3-way'!S212*'OddsRatio_working_3-way'!R212/3-2*'OddsRatio_working_3-way'!R212^3/27-'OddsRatio_working_3-way'!T212</f>
        <v>0.29009118146015667</v>
      </c>
      <c r="W212" s="11">
        <f>'OddsRatio_working_3-way'!V212^2+4*'OddsRatio_working_3-way'!U212^3/27</f>
        <v>-5.8897759054448579E-3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0.15003555367511595</v>
      </c>
      <c r="Y212" s="11">
        <f>IF('OddsRatio_working_3-way'!W212&gt;=0,IF('OddsRatio_working_3-way'!V212+SQRT('OddsRatio_working_3-way'!W212)&gt;0,0,PI()),ACOS('OddsRatio_working_3-way'!V212/(2*'OddsRatio_working_3-way'!X212)))</f>
        <v>0.25862924935272935</v>
      </c>
      <c r="Z212" s="11">
        <f>'OddsRatio_working_3-way'!X212^(1/3)*COS('OddsRatio_working_3-way'!Y212/3)</f>
        <v>0.52939787554394591</v>
      </c>
      <c r="AA212" s="11">
        <f>'OddsRatio_working_3-way'!X212^(1/3)*COS(('OddsRatio_working_3-way'!Y212+2*PI())/3)</f>
        <v>-0.3043219045094846</v>
      </c>
      <c r="AB212" s="11">
        <f>'OddsRatio_working_3-way'!X212^(1/3)*COS(('OddsRatio_working_3-way'!Y212+4*PI())/3)</f>
        <v>-0.2250759710344612</v>
      </c>
      <c r="AC212" s="11">
        <f>'OddsRatio_working_3-way'!X212^(1/3)*SIN('OddsRatio_working_3-way'!Y212/3)</f>
        <v>4.5752661023987874E-2</v>
      </c>
      <c r="AD212" s="11">
        <f>'OddsRatio_working_3-way'!X212^(1/3)*SIN(('OddsRatio_working_3-way'!Y212+2*PI())/3)</f>
        <v>0.43559567841857577</v>
      </c>
      <c r="AE212" s="11">
        <f>'OddsRatio_working_3-way'!X212^(1/3)*SIN(('OddsRatio_working_3-way'!Y212+4*PI())/3)</f>
        <v>-0.48134833944256378</v>
      </c>
      <c r="AF212" s="11">
        <f>-'OddsRatio_working_3-way'!U212/(3*'OddsRatio_working_3-way'!X212^(1/3))*COS(('OddsRatio_working_3-way'!Y212)/3)</f>
        <v>0.5293978755439458</v>
      </c>
      <c r="AG212" s="11">
        <f>-'OddsRatio_working_3-way'!U212/(3*'OddsRatio_working_3-way'!X212^(1/3))*COS(('OddsRatio_working_3-way'!Y212+2*PI())/3)</f>
        <v>-0.30432190450948454</v>
      </c>
      <c r="AH212" s="11">
        <f>-'OddsRatio_working_3-way'!U212/(3*'OddsRatio_working_3-way'!X212^(1/3))*COS(('OddsRatio_working_3-way'!Y212+4*PI())/3)</f>
        <v>-0.22507597103446114</v>
      </c>
      <c r="AI212" s="11">
        <f>'OddsRatio_working_3-way'!U212/(3*'OddsRatio_working_3-way'!X212^(1/3))*SIN(('OddsRatio_working_3-way'!Y212)/3)</f>
        <v>-4.5752661023987867E-2</v>
      </c>
      <c r="AJ212" s="11">
        <f>'OddsRatio_working_3-way'!U212/(3*'OddsRatio_working_3-way'!X212^(1/3))*SIN(('OddsRatio_working_3-way'!Y212+2*PI())/3)</f>
        <v>-0.43559567841857572</v>
      </c>
      <c r="AK212" s="11">
        <f>'OddsRatio_working_3-way'!U212/(3*'OddsRatio_working_3-way'!X212^(1/3))*SIN(('OddsRatio_working_3-way'!Y212+4*PI())/3)</f>
        <v>0.48134833944256367</v>
      </c>
      <c r="AL212" s="11">
        <f>'OddsRatio_working_3-way'!Z212+'OddsRatio_working_3-way'!AF212</f>
        <v>1.0587957510878918</v>
      </c>
      <c r="AM212" s="11">
        <f>'OddsRatio_working_3-way'!AA212+'OddsRatio_working_3-way'!AG212</f>
        <v>-0.6086438090189692</v>
      </c>
      <c r="AN212" s="11">
        <f>'OddsRatio_working_3-way'!AB212+'OddsRatio_working_3-way'!AH212</f>
        <v>-0.45015194206892234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1.0587957510878918</v>
      </c>
      <c r="AS212" s="11">
        <f>IF(('OddsRatio_working_3-way'!X212=0),IF(Q212&gt;0,-Q212^(1/3),(-Q212)^(1/3)),'OddsRatio_working_3-way'!AM212-'OddsRatio_working_3-way'!R212/3)</f>
        <v>-0.6086438090189692</v>
      </c>
      <c r="AT212" s="11">
        <f>IF(('OddsRatio_working_3-way'!X212=0),IF(Q212&gt;0,-Q212^(1/3),(-Q212)^(1/3)),'OddsRatio_working_3-way'!AN212-'OddsRatio_working_3-way'!R212/3)</f>
        <v>-0.45015194206892234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2.62</v>
      </c>
      <c r="B213" s="4">
        <f>IF('True_Odds_Calculator_3-way'!B214="","",'True_Odds_Calculator_3-way'!B214)</f>
        <v>3.33</v>
      </c>
      <c r="C213" s="4">
        <f>IF('True_Odds_Calculator_3-way'!C214="","",'True_Odds_Calculator_3-way'!C214)</f>
        <v>2.8</v>
      </c>
      <c r="D213" s="9">
        <f t="shared" si="52"/>
        <v>0.36798877388817375</v>
      </c>
      <c r="E213" s="9">
        <f t="shared" si="53"/>
        <v>0.28816829577810787</v>
      </c>
      <c r="F213" s="9">
        <f t="shared" si="54"/>
        <v>0.3438429303337186</v>
      </c>
      <c r="G213" s="9">
        <f t="shared" si="55"/>
        <v>1.060169261052883</v>
      </c>
      <c r="H213" s="9">
        <f t="shared" si="56"/>
        <v>2.7174742029056707</v>
      </c>
      <c r="I213" s="9">
        <f t="shared" si="57"/>
        <v>3.4701943782532165</v>
      </c>
      <c r="J213" s="9">
        <f t="shared" si="58"/>
        <v>2.9083046698951893</v>
      </c>
      <c r="K213" s="11">
        <f t="shared" si="59"/>
        <v>0.38167938931297707</v>
      </c>
      <c r="L213" s="11">
        <f t="shared" si="60"/>
        <v>0.3003003003003003</v>
      </c>
      <c r="M213" s="11">
        <f t="shared" si="61"/>
        <v>0.35714285714285715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-0.27812490789590039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0.2353771437740903</v>
      </c>
      <c r="Q213" s="11">
        <f>2*'OddsRatio_working_3-way'!K213*'OddsRatio_working_3-way'!L213*'OddsRatio_working_3-way'!M213</f>
        <v>8.1870310877944455E-2</v>
      </c>
      <c r="R213" s="11">
        <f t="shared" si="62"/>
        <v>0</v>
      </c>
      <c r="S213" s="11">
        <f t="shared" si="63"/>
        <v>-0.84630012304467828</v>
      </c>
      <c r="T213" s="11">
        <f t="shared" si="64"/>
        <v>-0.2943652601894533</v>
      </c>
      <c r="U213" s="11">
        <f>'OddsRatio_working_3-way'!S213-'OddsRatio_working_3-way'!R213^2/3</f>
        <v>-0.84630012304467828</v>
      </c>
      <c r="V213" s="11">
        <f>'OddsRatio_working_3-way'!S213*'OddsRatio_working_3-way'!R213/3-2*'OddsRatio_working_3-way'!R213^3/27-'OddsRatio_working_3-way'!T213</f>
        <v>0.2943652601894533</v>
      </c>
      <c r="W213" s="11">
        <f>'OddsRatio_working_3-way'!V213^2+4*'OddsRatio_working_3-way'!U213^3/27</f>
        <v>-3.1476674053849407E-3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0.14983205082006779</v>
      </c>
      <c r="Y213" s="11">
        <f>IF('OddsRatio_working_3-way'!W213&gt;=0,IF('OddsRatio_working_3-way'!V213+SQRT('OddsRatio_working_3-way'!W213)&gt;0,0,PI()),ACOS('OddsRatio_working_3-way'!V213/(2*'OddsRatio_working_3-way'!X213)))</f>
        <v>0.18833461129104179</v>
      </c>
      <c r="Z213" s="11">
        <f>'OddsRatio_working_3-way'!X213^(1/3)*COS('OddsRatio_working_3-way'!Y213/3)</f>
        <v>0.5300846305264415</v>
      </c>
      <c r="AA213" s="11">
        <f>'OddsRatio_working_3-way'!X213^(1/3)*COS(('OddsRatio_working_3-way'!Y213+2*PI())/3)</f>
        <v>-0.29389962145947041</v>
      </c>
      <c r="AB213" s="11">
        <f>'OddsRatio_working_3-way'!X213^(1/3)*COS(('OddsRatio_working_3-way'!Y213+4*PI())/3)</f>
        <v>-0.23618500906697099</v>
      </c>
      <c r="AC213" s="11">
        <f>'OddsRatio_working_3-way'!X213^(1/3)*SIN('OddsRatio_working_3-way'!Y213/3)</f>
        <v>3.3321547000984393E-2</v>
      </c>
      <c r="AD213" s="11">
        <f>'OddsRatio_working_3-way'!X213^(1/3)*SIN(('OddsRatio_working_3-way'!Y213+2*PI())/3)</f>
        <v>0.44240598269109432</v>
      </c>
      <c r="AE213" s="11">
        <f>'OddsRatio_working_3-way'!X213^(1/3)*SIN(('OddsRatio_working_3-way'!Y213+4*PI())/3)</f>
        <v>-0.47572752969207877</v>
      </c>
      <c r="AF213" s="11">
        <f>-'OddsRatio_working_3-way'!U213/(3*'OddsRatio_working_3-way'!X213^(1/3))*COS(('OddsRatio_working_3-way'!Y213)/3)</f>
        <v>0.53008463052644139</v>
      </c>
      <c r="AG213" s="11">
        <f>-'OddsRatio_working_3-way'!U213/(3*'OddsRatio_working_3-way'!X213^(1/3))*COS(('OddsRatio_working_3-way'!Y213+2*PI())/3)</f>
        <v>-0.29389962145947035</v>
      </c>
      <c r="AH213" s="11">
        <f>-'OddsRatio_working_3-way'!U213/(3*'OddsRatio_working_3-way'!X213^(1/3))*COS(('OddsRatio_working_3-way'!Y213+4*PI())/3)</f>
        <v>-0.23618500906697096</v>
      </c>
      <c r="AI213" s="11">
        <f>'OddsRatio_working_3-way'!U213/(3*'OddsRatio_working_3-way'!X213^(1/3))*SIN(('OddsRatio_working_3-way'!Y213)/3)</f>
        <v>-3.3321547000984386E-2</v>
      </c>
      <c r="AJ213" s="11">
        <f>'OddsRatio_working_3-way'!U213/(3*'OddsRatio_working_3-way'!X213^(1/3))*SIN(('OddsRatio_working_3-way'!Y213+2*PI())/3)</f>
        <v>-0.44240598269109421</v>
      </c>
      <c r="AK213" s="11">
        <f>'OddsRatio_working_3-way'!U213/(3*'OddsRatio_working_3-way'!X213^(1/3))*SIN(('OddsRatio_working_3-way'!Y213+4*PI())/3)</f>
        <v>0.47572752969207865</v>
      </c>
      <c r="AL213" s="11">
        <f>'OddsRatio_working_3-way'!Z213+'OddsRatio_working_3-way'!AF213</f>
        <v>1.060169261052883</v>
      </c>
      <c r="AM213" s="11">
        <f>'OddsRatio_working_3-way'!AA213+'OddsRatio_working_3-way'!AG213</f>
        <v>-0.5877992429189407</v>
      </c>
      <c r="AN213" s="11">
        <f>'OddsRatio_working_3-way'!AB213+'OddsRatio_working_3-way'!AH213</f>
        <v>-0.47237001813394197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1.060169261052883</v>
      </c>
      <c r="AS213" s="11">
        <f>IF(('OddsRatio_working_3-way'!X213=0),IF(Q213&gt;0,-Q213^(1/3),(-Q213)^(1/3)),'OddsRatio_working_3-way'!AM213-'OddsRatio_working_3-way'!R213/3)</f>
        <v>-0.5877992429189407</v>
      </c>
      <c r="AT213" s="11">
        <f>IF(('OddsRatio_working_3-way'!X213=0),IF(Q213&gt;0,-Q213^(1/3),(-Q213)^(1/3)),'OddsRatio_working_3-way'!AN213-'OddsRatio_working_3-way'!R213/3)</f>
        <v>-0.47237001813394197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1.24</v>
      </c>
      <c r="B214" s="4">
        <f>IF('True_Odds_Calculator_3-way'!B215="","",'True_Odds_Calculator_3-way'!B215)</f>
        <v>7.13</v>
      </c>
      <c r="C214" s="4">
        <f>IF('True_Odds_Calculator_3-way'!C215="","",'True_Odds_Calculator_3-way'!C215)</f>
        <v>11.48</v>
      </c>
      <c r="D214" s="9">
        <f t="shared" si="52"/>
        <v>0.79108777993050927</v>
      </c>
      <c r="E214" s="9">
        <f t="shared" si="53"/>
        <v>0.12911388918888547</v>
      </c>
      <c r="F214" s="9">
        <f t="shared" si="54"/>
        <v>7.979833088060552E-2</v>
      </c>
      <c r="G214" s="9">
        <f t="shared" si="55"/>
        <v>1.1003425987686761</v>
      </c>
      <c r="H214" s="9">
        <f t="shared" si="56"/>
        <v>1.264082223704482</v>
      </c>
      <c r="I214" s="9">
        <f t="shared" si="57"/>
        <v>7.7451001304519851</v>
      </c>
      <c r="J214" s="9">
        <f t="shared" si="58"/>
        <v>12.531590435095726</v>
      </c>
      <c r="K214" s="11">
        <f t="shared" si="59"/>
        <v>0.80645161290322587</v>
      </c>
      <c r="L214" s="11">
        <f t="shared" si="60"/>
        <v>0.14025245441795231</v>
      </c>
      <c r="M214" s="11">
        <f t="shared" si="61"/>
        <v>8.7108013937282222E-2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-0.15190773762560184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0.16601479831280885</v>
      </c>
      <c r="Q214" s="11">
        <f>2*'OddsRatio_working_3-way'!K214*'OddsRatio_working_3-way'!L214*'OddsRatio_working_3-way'!M214</f>
        <v>1.9705020571253274E-2</v>
      </c>
      <c r="R214" s="11">
        <f t="shared" si="62"/>
        <v>0</v>
      </c>
      <c r="S214" s="11">
        <f t="shared" si="63"/>
        <v>-1.0928659784399914</v>
      </c>
      <c r="T214" s="11">
        <f t="shared" si="64"/>
        <v>-0.12971703008189808</v>
      </c>
      <c r="U214" s="11">
        <f>'OddsRatio_working_3-way'!S214-'OddsRatio_working_3-way'!R214^2/3</f>
        <v>-1.0928659784399914</v>
      </c>
      <c r="V214" s="11">
        <f>'OddsRatio_working_3-way'!S214*'OddsRatio_working_3-way'!R214/3-2*'OddsRatio_working_3-way'!R214^3/27-'OddsRatio_working_3-way'!T214</f>
        <v>0.12971703008189808</v>
      </c>
      <c r="W214" s="11">
        <f>'OddsRatio_working_3-way'!V214^2+4*'OddsRatio_working_3-way'!U214^3/27</f>
        <v>-0.17654698688100404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0.21987126618448355</v>
      </c>
      <c r="Y214" s="11">
        <f>IF('OddsRatio_working_3-way'!W214&gt;=0,IF('OddsRatio_working_3-way'!V214+SQRT('OddsRatio_working_3-way'!W214)&gt;0,0,PI()),ACOS('OddsRatio_working_3-way'!V214/(2*'OddsRatio_working_3-way'!X214)))</f>
        <v>1.2713575082756916</v>
      </c>
      <c r="Z214" s="11">
        <f>'OddsRatio_working_3-way'!X214^(1/3)*COS('OddsRatio_working_3-way'!Y214/3)</f>
        <v>0.55017129938433806</v>
      </c>
      <c r="AA214" s="11">
        <f>'OddsRatio_working_3-way'!X214^(1/3)*COS(('OddsRatio_working_3-way'!Y214+2*PI())/3)</f>
        <v>-0.49002785264521792</v>
      </c>
      <c r="AB214" s="11">
        <f>'OddsRatio_working_3-way'!X214^(1/3)*COS(('OddsRatio_working_3-way'!Y214+4*PI())/3)</f>
        <v>-6.0143446739120192E-2</v>
      </c>
      <c r="AC214" s="11">
        <f>'OddsRatio_working_3-way'!X214^(1/3)*SIN('OddsRatio_working_3-way'!Y214/3)</f>
        <v>0.24819387747030786</v>
      </c>
      <c r="AD214" s="11">
        <f>'OddsRatio_working_3-way'!X214^(1/3)*SIN(('OddsRatio_working_3-way'!Y214+2*PI())/3)</f>
        <v>0.3523653829647766</v>
      </c>
      <c r="AE214" s="11">
        <f>'OddsRatio_working_3-way'!X214^(1/3)*SIN(('OddsRatio_working_3-way'!Y214+4*PI())/3)</f>
        <v>-0.60055926043508456</v>
      </c>
      <c r="AF214" s="11">
        <f>-'OddsRatio_working_3-way'!U214/(3*'OddsRatio_working_3-way'!X214^(1/3))*COS(('OddsRatio_working_3-way'!Y214)/3)</f>
        <v>0.55017129938433806</v>
      </c>
      <c r="AG214" s="11">
        <f>-'OddsRatio_working_3-way'!U214/(3*'OddsRatio_working_3-way'!X214^(1/3))*COS(('OddsRatio_working_3-way'!Y214+2*PI())/3)</f>
        <v>-0.49002785264521792</v>
      </c>
      <c r="AH214" s="11">
        <f>-'OddsRatio_working_3-way'!U214/(3*'OddsRatio_working_3-way'!X214^(1/3))*COS(('OddsRatio_working_3-way'!Y214+4*PI())/3)</f>
        <v>-6.0143446739120192E-2</v>
      </c>
      <c r="AI214" s="11">
        <f>'OddsRatio_working_3-way'!U214/(3*'OddsRatio_working_3-way'!X214^(1/3))*SIN(('OddsRatio_working_3-way'!Y214)/3)</f>
        <v>-0.24819387747030786</v>
      </c>
      <c r="AJ214" s="11">
        <f>'OddsRatio_working_3-way'!U214/(3*'OddsRatio_working_3-way'!X214^(1/3))*SIN(('OddsRatio_working_3-way'!Y214+2*PI())/3)</f>
        <v>-0.3523653829647766</v>
      </c>
      <c r="AK214" s="11">
        <f>'OddsRatio_working_3-way'!U214/(3*'OddsRatio_working_3-way'!X214^(1/3))*SIN(('OddsRatio_working_3-way'!Y214+4*PI())/3)</f>
        <v>0.60055926043508456</v>
      </c>
      <c r="AL214" s="11">
        <f>'OddsRatio_working_3-way'!Z214+'OddsRatio_working_3-way'!AF214</f>
        <v>1.1003425987686761</v>
      </c>
      <c r="AM214" s="11">
        <f>'OddsRatio_working_3-way'!AA214+'OddsRatio_working_3-way'!AG214</f>
        <v>-0.98005570529043584</v>
      </c>
      <c r="AN214" s="11">
        <f>'OddsRatio_working_3-way'!AB214+'OddsRatio_working_3-way'!AH214</f>
        <v>-0.12028689347824038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1.1003425987686761</v>
      </c>
      <c r="AS214" s="11">
        <f>IF(('OddsRatio_working_3-way'!X214=0),IF(Q214&gt;0,-Q214^(1/3),(-Q214)^(1/3)),'OddsRatio_working_3-way'!AM214-'OddsRatio_working_3-way'!R214/3)</f>
        <v>-0.98005570529043584</v>
      </c>
      <c r="AT214" s="11">
        <f>IF(('OddsRatio_working_3-way'!X214=0),IF(Q214&gt;0,-Q214^(1/3),(-Q214)^(1/3)),'OddsRatio_working_3-way'!AN214-'OddsRatio_working_3-way'!R214/3)</f>
        <v>-0.12028689347824038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1.26</v>
      </c>
      <c r="B215" s="4">
        <f>IF('True_Odds_Calculator_3-way'!B216="","",'True_Odds_Calculator_3-way'!B216)</f>
        <v>6.5</v>
      </c>
      <c r="C215" s="4">
        <f>IF('True_Odds_Calculator_3-way'!C216="","",'True_Odds_Calculator_3-way'!C216)</f>
        <v>11.9</v>
      </c>
      <c r="D215" s="9">
        <f t="shared" si="52"/>
        <v>0.77928680554906338</v>
      </c>
      <c r="E215" s="9">
        <f t="shared" si="53"/>
        <v>0.14303512691295797</v>
      </c>
      <c r="F215" s="9">
        <f t="shared" si="54"/>
        <v>7.7678067537978776E-2</v>
      </c>
      <c r="G215" s="9">
        <f t="shared" si="55"/>
        <v>1.0893253878926679</v>
      </c>
      <c r="H215" s="9">
        <f t="shared" si="56"/>
        <v>1.2832246008520938</v>
      </c>
      <c r="I215" s="9">
        <f t="shared" si="57"/>
        <v>6.9912896334096732</v>
      </c>
      <c r="J215" s="9">
        <f t="shared" si="58"/>
        <v>12.87364672803008</v>
      </c>
      <c r="K215" s="11">
        <f t="shared" si="59"/>
        <v>0.79365079365079361</v>
      </c>
      <c r="L215" s="11">
        <f t="shared" si="60"/>
        <v>0.15384615384615385</v>
      </c>
      <c r="M215" s="11">
        <f t="shared" si="61"/>
        <v>8.4033613445378144E-2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-0.15993063892223569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0.17094017094017094</v>
      </c>
      <c r="Q215" s="11">
        <f>2*'OddsRatio_working_3-way'!K215*'OddsRatio_working_3-way'!L215*'OddsRatio_working_3-way'!M215</f>
        <v>2.0521028924390266E-2</v>
      </c>
      <c r="R215" s="11">
        <f t="shared" si="62"/>
        <v>0</v>
      </c>
      <c r="S215" s="11">
        <f t="shared" si="63"/>
        <v>-1.0688394174632698</v>
      </c>
      <c r="T215" s="11">
        <f t="shared" si="64"/>
        <v>-0.12831205491755937</v>
      </c>
      <c r="U215" s="11">
        <f>'OddsRatio_working_3-way'!S215-'OddsRatio_working_3-way'!R215^2/3</f>
        <v>-1.0688394174632698</v>
      </c>
      <c r="V215" s="11">
        <f>'OddsRatio_working_3-way'!S215*'OddsRatio_working_3-way'!R215/3-2*'OddsRatio_working_3-way'!R215^3/27-'OddsRatio_working_3-way'!T215</f>
        <v>0.12831205491755937</v>
      </c>
      <c r="W215" s="11">
        <f>'OddsRatio_working_3-way'!V215^2+4*'OddsRatio_working_3-way'!U215^3/27</f>
        <v>-0.16443395275738154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0.21266049009780139</v>
      </c>
      <c r="Y215" s="11">
        <f>IF('OddsRatio_working_3-way'!W215&gt;=0,IF('OddsRatio_working_3-way'!V215+SQRT('OddsRatio_working_3-way'!W215)&gt;0,0,PI()),ACOS('OddsRatio_working_3-way'!V215/(2*'OddsRatio_working_3-way'!X215)))</f>
        <v>1.2643390528059779</v>
      </c>
      <c r="Z215" s="11">
        <f>'OddsRatio_working_3-way'!X215^(1/3)*COS('OddsRatio_working_3-way'!Y215/3)</f>
        <v>0.54466269394633393</v>
      </c>
      <c r="AA215" s="11">
        <f>'OddsRatio_working_3-way'!X215^(1/3)*COS(('OddsRatio_working_3-way'!Y215+2*PI())/3)</f>
        <v>-0.48379474033750103</v>
      </c>
      <c r="AB215" s="11">
        <f>'OddsRatio_working_3-way'!X215^(1/3)*COS(('OddsRatio_working_3-way'!Y215+4*PI())/3)</f>
        <v>-6.0867953608832813E-2</v>
      </c>
      <c r="AC215" s="11">
        <f>'OddsRatio_working_3-way'!X215^(1/3)*SIN('OddsRatio_working_3-way'!Y215/3)</f>
        <v>0.24417689416529997</v>
      </c>
      <c r="AD215" s="11">
        <f>'OddsRatio_working_3-way'!X215^(1/3)*SIN(('OddsRatio_working_3-way'!Y215+2*PI())/3)</f>
        <v>0.34960328236854399</v>
      </c>
      <c r="AE215" s="11">
        <f>'OddsRatio_working_3-way'!X215^(1/3)*SIN(('OddsRatio_working_3-way'!Y215+4*PI())/3)</f>
        <v>-0.59378017653384396</v>
      </c>
      <c r="AF215" s="11">
        <f>-'OddsRatio_working_3-way'!U215/(3*'OddsRatio_working_3-way'!X215^(1/3))*COS(('OddsRatio_working_3-way'!Y215)/3)</f>
        <v>0.54466269394633393</v>
      </c>
      <c r="AG215" s="11">
        <f>-'OddsRatio_working_3-way'!U215/(3*'OddsRatio_working_3-way'!X215^(1/3))*COS(('OddsRatio_working_3-way'!Y215+2*PI())/3)</f>
        <v>-0.48379474033750103</v>
      </c>
      <c r="AH215" s="11">
        <f>-'OddsRatio_working_3-way'!U215/(3*'OddsRatio_working_3-way'!X215^(1/3))*COS(('OddsRatio_working_3-way'!Y215+4*PI())/3)</f>
        <v>-6.0867953608832813E-2</v>
      </c>
      <c r="AI215" s="11">
        <f>'OddsRatio_working_3-way'!U215/(3*'OddsRatio_working_3-way'!X215^(1/3))*SIN(('OddsRatio_working_3-way'!Y215)/3)</f>
        <v>-0.24417689416529997</v>
      </c>
      <c r="AJ215" s="11">
        <f>'OddsRatio_working_3-way'!U215/(3*'OddsRatio_working_3-way'!X215^(1/3))*SIN(('OddsRatio_working_3-way'!Y215+2*PI())/3)</f>
        <v>-0.34960328236854399</v>
      </c>
      <c r="AK215" s="11">
        <f>'OddsRatio_working_3-way'!U215/(3*'OddsRatio_working_3-way'!X215^(1/3))*SIN(('OddsRatio_working_3-way'!Y215+4*PI())/3)</f>
        <v>0.59378017653384396</v>
      </c>
      <c r="AL215" s="11">
        <f>'OddsRatio_working_3-way'!Z215+'OddsRatio_working_3-way'!AF215</f>
        <v>1.0893253878926679</v>
      </c>
      <c r="AM215" s="11">
        <f>'OddsRatio_working_3-way'!AA215+'OddsRatio_working_3-way'!AG215</f>
        <v>-0.96758948067500206</v>
      </c>
      <c r="AN215" s="11">
        <f>'OddsRatio_working_3-way'!AB215+'OddsRatio_working_3-way'!AH215</f>
        <v>-0.12173590721766563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1.0893253878926679</v>
      </c>
      <c r="AS215" s="11">
        <f>IF(('OddsRatio_working_3-way'!X215=0),IF(Q215&gt;0,-Q215^(1/3),(-Q215)^(1/3)),'OddsRatio_working_3-way'!AM215-'OddsRatio_working_3-way'!R215/3)</f>
        <v>-0.96758948067500206</v>
      </c>
      <c r="AT215" s="11">
        <f>IF(('OddsRatio_working_3-way'!X215=0),IF(Q215&gt;0,-Q215^(1/3),(-Q215)^(1/3)),'OddsRatio_working_3-way'!AN215-'OddsRatio_working_3-way'!R215/3)</f>
        <v>-0.12173590721766563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1.83</v>
      </c>
      <c r="B216" s="4">
        <f>IF('True_Odds_Calculator_3-way'!B217="","",'True_Odds_Calculator_3-way'!B217)</f>
        <v>3.82</v>
      </c>
      <c r="C216" s="4">
        <f>IF('True_Odds_Calculator_3-way'!C217="","",'True_Odds_Calculator_3-way'!C217)</f>
        <v>4.68</v>
      </c>
      <c r="D216" s="9">
        <f t="shared" si="52"/>
        <v>0.53747729734615723</v>
      </c>
      <c r="E216" s="9">
        <f t="shared" si="53"/>
        <v>0.25485661233371487</v>
      </c>
      <c r="F216" s="9">
        <f t="shared" si="54"/>
        <v>0.20766609032012789</v>
      </c>
      <c r="G216" s="9">
        <f t="shared" si="55"/>
        <v>1.0367996397413346</v>
      </c>
      <c r="H216" s="9">
        <f t="shared" si="56"/>
        <v>1.8605437009853076</v>
      </c>
      <c r="I216" s="9">
        <f t="shared" si="57"/>
        <v>3.923774984070564</v>
      </c>
      <c r="J216" s="9">
        <f t="shared" si="58"/>
        <v>4.8154226742481105</v>
      </c>
      <c r="K216" s="11">
        <f t="shared" si="59"/>
        <v>0.54644808743169393</v>
      </c>
      <c r="L216" s="11">
        <f t="shared" si="60"/>
        <v>0.26178010471204188</v>
      </c>
      <c r="M216" s="11">
        <f t="shared" si="61"/>
        <v>0.21367521367521369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-0.26327808698420663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0.22404934000505194</v>
      </c>
      <c r="Q216" s="11">
        <f>2*'OddsRatio_working_3-way'!K216*'OddsRatio_working_3-way'!L216*'OddsRatio_working_3-way'!M216</f>
        <v>6.1132152798104217E-2</v>
      </c>
      <c r="R216" s="11">
        <f t="shared" si="62"/>
        <v>0</v>
      </c>
      <c r="S216" s="11">
        <f t="shared" si="63"/>
        <v>-0.85099881487095463</v>
      </c>
      <c r="T216" s="11">
        <f t="shared" si="64"/>
        <v>-0.23219612956915545</v>
      </c>
      <c r="U216" s="11">
        <f>'OddsRatio_working_3-way'!S216-'OddsRatio_working_3-way'!R216^2/3</f>
        <v>-0.85099881487095463</v>
      </c>
      <c r="V216" s="11">
        <f>'OddsRatio_working_3-way'!S216*'OddsRatio_working_3-way'!R216/3-2*'OddsRatio_working_3-way'!R216^3/27-'OddsRatio_working_3-way'!T216</f>
        <v>0.23219612956915545</v>
      </c>
      <c r="W216" s="11">
        <f>'OddsRatio_working_3-way'!V216^2+4*'OddsRatio_working_3-way'!U216^3/27</f>
        <v>-3.7387546478091595E-2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0.15108159142081773</v>
      </c>
      <c r="Y216" s="11">
        <f>IF('OddsRatio_working_3-way'!W216&gt;=0,IF('OddsRatio_working_3-way'!V216+SQRT('OddsRatio_working_3-way'!W216)&gt;0,0,PI()),ACOS('OddsRatio_working_3-way'!V216/(2*'OddsRatio_working_3-way'!X216)))</f>
        <v>0.69438696896833807</v>
      </c>
      <c r="Z216" s="11">
        <f>'OddsRatio_working_3-way'!X216^(1/3)*COS('OddsRatio_working_3-way'!Y216/3)</f>
        <v>0.5183998198706673</v>
      </c>
      <c r="AA216" s="11">
        <f>'OddsRatio_working_3-way'!X216^(1/3)*COS(('OddsRatio_working_3-way'!Y216+2*PI())/3)</f>
        <v>-0.36501070232572957</v>
      </c>
      <c r="AB216" s="11">
        <f>'OddsRatio_working_3-way'!X216^(1/3)*COS(('OddsRatio_working_3-way'!Y216+4*PI())/3)</f>
        <v>-0.15338911754493784</v>
      </c>
      <c r="AC216" s="11">
        <f>'OddsRatio_working_3-way'!X216^(1/3)*SIN('OddsRatio_working_3-way'!Y216/3)</f>
        <v>0.12217977893952534</v>
      </c>
      <c r="AD216" s="11">
        <f>'OddsRatio_working_3-way'!X216^(1/3)*SIN(('OddsRatio_working_3-way'!Y216+2*PI())/3)</f>
        <v>0.3878575238555122</v>
      </c>
      <c r="AE216" s="11">
        <f>'OddsRatio_working_3-way'!X216^(1/3)*SIN(('OddsRatio_working_3-way'!Y216+4*PI())/3)</f>
        <v>-0.51003730279503756</v>
      </c>
      <c r="AF216" s="11">
        <f>-'OddsRatio_working_3-way'!U216/(3*'OddsRatio_working_3-way'!X216^(1/3))*COS(('OddsRatio_working_3-way'!Y216)/3)</f>
        <v>0.5183998198706673</v>
      </c>
      <c r="AG216" s="11">
        <f>-'OddsRatio_working_3-way'!U216/(3*'OddsRatio_working_3-way'!X216^(1/3))*COS(('OddsRatio_working_3-way'!Y216+2*PI())/3)</f>
        <v>-0.36501070232572957</v>
      </c>
      <c r="AH216" s="11">
        <f>-'OddsRatio_working_3-way'!U216/(3*'OddsRatio_working_3-way'!X216^(1/3))*COS(('OddsRatio_working_3-way'!Y216+4*PI())/3)</f>
        <v>-0.15338911754493784</v>
      </c>
      <c r="AI216" s="11">
        <f>'OddsRatio_working_3-way'!U216/(3*'OddsRatio_working_3-way'!X216^(1/3))*SIN(('OddsRatio_working_3-way'!Y216)/3)</f>
        <v>-0.12217977893952534</v>
      </c>
      <c r="AJ216" s="11">
        <f>'OddsRatio_working_3-way'!U216/(3*'OddsRatio_working_3-way'!X216^(1/3))*SIN(('OddsRatio_working_3-way'!Y216+2*PI())/3)</f>
        <v>-0.3878575238555122</v>
      </c>
      <c r="AK216" s="11">
        <f>'OddsRatio_working_3-way'!U216/(3*'OddsRatio_working_3-way'!X216^(1/3))*SIN(('OddsRatio_working_3-way'!Y216+4*PI())/3)</f>
        <v>0.51003730279503756</v>
      </c>
      <c r="AL216" s="11">
        <f>'OddsRatio_working_3-way'!Z216+'OddsRatio_working_3-way'!AF216</f>
        <v>1.0367996397413346</v>
      </c>
      <c r="AM216" s="11">
        <f>'OddsRatio_working_3-way'!AA216+'OddsRatio_working_3-way'!AG216</f>
        <v>-0.73002140465145915</v>
      </c>
      <c r="AN216" s="11">
        <f>'OddsRatio_working_3-way'!AB216+'OddsRatio_working_3-way'!AH216</f>
        <v>-0.30677823508987567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1.0367996397413346</v>
      </c>
      <c r="AS216" s="11">
        <f>IF(('OddsRatio_working_3-way'!X216=0),IF(Q216&gt;0,-Q216^(1/3),(-Q216)^(1/3)),'OddsRatio_working_3-way'!AM216-'OddsRatio_working_3-way'!R216/3)</f>
        <v>-0.73002140465145915</v>
      </c>
      <c r="AT216" s="11">
        <f>IF(('OddsRatio_working_3-way'!X216=0),IF(Q216&gt;0,-Q216^(1/3),(-Q216)^(1/3)),'OddsRatio_working_3-way'!AN216-'OddsRatio_working_3-way'!R216/3)</f>
        <v>-0.30677823508987567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3.47</v>
      </c>
      <c r="B217" s="4">
        <f>IF('True_Odds_Calculator_3-way'!B218="","",'True_Odds_Calculator_3-way'!B218)</f>
        <v>3.41</v>
      </c>
      <c r="C217" s="4">
        <f>IF('True_Odds_Calculator_3-way'!C218="","",'True_Odds_Calculator_3-way'!C218)</f>
        <v>2.27</v>
      </c>
      <c r="D217" s="9">
        <f t="shared" si="52"/>
        <v>0.28135801168997421</v>
      </c>
      <c r="E217" s="9">
        <f t="shared" si="53"/>
        <v>0.28635691293560239</v>
      </c>
      <c r="F217" s="9">
        <f t="shared" si="54"/>
        <v>0.43228507537442373</v>
      </c>
      <c r="G217" s="9">
        <f t="shared" si="55"/>
        <v>1.0340852626064967</v>
      </c>
      <c r="H217" s="9">
        <f t="shared" si="56"/>
        <v>3.5541905986380469</v>
      </c>
      <c r="I217" s="9">
        <f t="shared" si="57"/>
        <v>3.4921454828816576</v>
      </c>
      <c r="J217" s="9">
        <f t="shared" si="58"/>
        <v>2.3132882835102508</v>
      </c>
      <c r="K217" s="11">
        <f t="shared" si="59"/>
        <v>0.28818443804034583</v>
      </c>
      <c r="L217" s="11">
        <f t="shared" si="60"/>
        <v>0.29325513196480935</v>
      </c>
      <c r="M217" s="11">
        <f t="shared" si="61"/>
        <v>0.44052863436123346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-0.2814543762824957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0.22896305165529299</v>
      </c>
      <c r="Q217" s="11">
        <f>2*'OddsRatio_working_3-way'!K217*'OddsRatio_working_3-way'!L217*'OddsRatio_working_3-way'!M217</f>
        <v>7.445952899359122E-2</v>
      </c>
      <c r="R217" s="11">
        <f t="shared" si="62"/>
        <v>0</v>
      </c>
      <c r="S217" s="11">
        <f t="shared" si="63"/>
        <v>-0.81349970350250589</v>
      </c>
      <c r="T217" s="11">
        <f t="shared" si="64"/>
        <v>-0.264552749106506</v>
      </c>
      <c r="U217" s="11">
        <f>'OddsRatio_working_3-way'!S217-'OddsRatio_working_3-way'!R217^2/3</f>
        <v>-0.81349970350250589</v>
      </c>
      <c r="V217" s="11">
        <f>'OddsRatio_working_3-way'!S217*'OddsRatio_working_3-way'!R217/3-2*'OddsRatio_working_3-way'!R217^3/27-'OddsRatio_working_3-way'!T217</f>
        <v>0.264552749106506</v>
      </c>
      <c r="W217" s="11">
        <f>'OddsRatio_working_3-way'!V217^2+4*'OddsRatio_working_3-way'!U217^3/27</f>
        <v>-9.7687720846165033E-3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0.14120634647956376</v>
      </c>
      <c r="Y217" s="11">
        <f>IF('OddsRatio_working_3-way'!W217&gt;=0,IF('OddsRatio_working_3-way'!V217+SQRT('OddsRatio_working_3-way'!W217)&gt;0,0,PI()),ACOS('OddsRatio_working_3-way'!V217/(2*'OddsRatio_working_3-way'!X217)))</f>
        <v>0.3575433441624507</v>
      </c>
      <c r="Z217" s="11">
        <f>'OddsRatio_working_3-way'!X217^(1/3)*COS('OddsRatio_working_3-way'!Y217/3)</f>
        <v>0.51704263130324846</v>
      </c>
      <c r="AA217" s="11">
        <f>'OddsRatio_working_3-way'!X217^(1/3)*COS(('OddsRatio_working_3-way'!Y217+2*PI())/3)</f>
        <v>-0.31214140458185885</v>
      </c>
      <c r="AB217" s="11">
        <f>'OddsRatio_working_3-way'!X217^(1/3)*COS(('OddsRatio_working_3-way'!Y217+4*PI())/3)</f>
        <v>-0.20490122672138972</v>
      </c>
      <c r="AC217" s="11">
        <f>'OddsRatio_working_3-way'!X217^(1/3)*SIN('OddsRatio_working_3-way'!Y217/3)</f>
        <v>6.1915145555685329E-2</v>
      </c>
      <c r="AD217" s="11">
        <f>'OddsRatio_working_3-way'!X217^(1/3)*SIN(('OddsRatio_working_3-way'!Y217+2*PI())/3)</f>
        <v>0.41681448077032174</v>
      </c>
      <c r="AE217" s="11">
        <f>'OddsRatio_working_3-way'!X217^(1/3)*SIN(('OddsRatio_working_3-way'!Y217+4*PI())/3)</f>
        <v>-0.47872962632600707</v>
      </c>
      <c r="AF217" s="11">
        <f>-'OddsRatio_working_3-way'!U217/(3*'OddsRatio_working_3-way'!X217^(1/3))*COS(('OddsRatio_working_3-way'!Y217)/3)</f>
        <v>0.51704263130324835</v>
      </c>
      <c r="AG217" s="11">
        <f>-'OddsRatio_working_3-way'!U217/(3*'OddsRatio_working_3-way'!X217^(1/3))*COS(('OddsRatio_working_3-way'!Y217+2*PI())/3)</f>
        <v>-0.31214140458185879</v>
      </c>
      <c r="AH217" s="11">
        <f>-'OddsRatio_working_3-way'!U217/(3*'OddsRatio_working_3-way'!X217^(1/3))*COS(('OddsRatio_working_3-way'!Y217+4*PI())/3)</f>
        <v>-0.20490122672138969</v>
      </c>
      <c r="AI217" s="11">
        <f>'OddsRatio_working_3-way'!U217/(3*'OddsRatio_working_3-way'!X217^(1/3))*SIN(('OddsRatio_working_3-way'!Y217)/3)</f>
        <v>-6.1915145555685315E-2</v>
      </c>
      <c r="AJ217" s="11">
        <f>'OddsRatio_working_3-way'!U217/(3*'OddsRatio_working_3-way'!X217^(1/3))*SIN(('OddsRatio_working_3-way'!Y217+2*PI())/3)</f>
        <v>-0.41681448077032168</v>
      </c>
      <c r="AK217" s="11">
        <f>'OddsRatio_working_3-way'!U217/(3*'OddsRatio_working_3-way'!X217^(1/3))*SIN(('OddsRatio_working_3-way'!Y217+4*PI())/3)</f>
        <v>0.47872962632600696</v>
      </c>
      <c r="AL217" s="11">
        <f>'OddsRatio_working_3-way'!Z217+'OddsRatio_working_3-way'!AF217</f>
        <v>1.0340852626064967</v>
      </c>
      <c r="AM217" s="11">
        <f>'OddsRatio_working_3-way'!AA217+'OddsRatio_working_3-way'!AG217</f>
        <v>-0.62428280916371759</v>
      </c>
      <c r="AN217" s="11">
        <f>'OddsRatio_working_3-way'!AB217+'OddsRatio_working_3-way'!AH217</f>
        <v>-0.40980245344277944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1.0340852626064967</v>
      </c>
      <c r="AS217" s="11">
        <f>IF(('OddsRatio_working_3-way'!X217=0),IF(Q217&gt;0,-Q217^(1/3),(-Q217)^(1/3)),'OddsRatio_working_3-way'!AM217-'OddsRatio_working_3-way'!R217/3)</f>
        <v>-0.62428280916371759</v>
      </c>
      <c r="AT217" s="11">
        <f>IF(('OddsRatio_working_3-way'!X217=0),IF(Q217&gt;0,-Q217^(1/3),(-Q217)^(1/3)),'OddsRatio_working_3-way'!AN217-'OddsRatio_working_3-way'!R217/3)</f>
        <v>-0.40980245344277944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2.02</v>
      </c>
      <c r="B218" s="4">
        <f>IF('True_Odds_Calculator_3-way'!B219="","",'True_Odds_Calculator_3-way'!B219)</f>
        <v>3.57</v>
      </c>
      <c r="C218" s="4">
        <f>IF('True_Odds_Calculator_3-way'!C219="","",'True_Odds_Calculator_3-way'!C219)</f>
        <v>4.03</v>
      </c>
      <c r="D218" s="9">
        <f t="shared" si="52"/>
        <v>0.48587607198803789</v>
      </c>
      <c r="E218" s="9">
        <f t="shared" si="53"/>
        <v>0.27276996613440763</v>
      </c>
      <c r="F218" s="9">
        <f t="shared" si="54"/>
        <v>0.24135396187755462</v>
      </c>
      <c r="G218" s="9">
        <f t="shared" si="55"/>
        <v>1.0373901818544455</v>
      </c>
      <c r="H218" s="9">
        <f t="shared" si="56"/>
        <v>2.0581379854915345</v>
      </c>
      <c r="I218" s="9">
        <f t="shared" si="57"/>
        <v>3.6660927673659245</v>
      </c>
      <c r="J218" s="9">
        <f t="shared" si="58"/>
        <v>4.1432922510189698</v>
      </c>
      <c r="K218" s="11">
        <f t="shared" si="59"/>
        <v>0.49504950495049505</v>
      </c>
      <c r="L218" s="11">
        <f t="shared" si="60"/>
        <v>0.28011204481792717</v>
      </c>
      <c r="M218" s="11">
        <f t="shared" si="61"/>
        <v>0.24813895781637715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-0.27330733782346694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0.22778931979149908</v>
      </c>
      <c r="Q218" s="11">
        <f>2*'OddsRatio_working_3-way'!K218*'OddsRatio_working_3-way'!L218*'OddsRatio_working_3-way'!M218</f>
        <v>6.8818525616767115E-2</v>
      </c>
      <c r="R218" s="11">
        <f t="shared" si="62"/>
        <v>0</v>
      </c>
      <c r="S218" s="11">
        <f t="shared" si="63"/>
        <v>-0.83345482637071167</v>
      </c>
      <c r="T218" s="11">
        <f t="shared" si="64"/>
        <v>-0.25179904119961083</v>
      </c>
      <c r="U218" s="11">
        <f>'OddsRatio_working_3-way'!S218-'OddsRatio_working_3-way'!R218^2/3</f>
        <v>-0.83345482637071167</v>
      </c>
      <c r="V218" s="11">
        <f>'OddsRatio_working_3-way'!S218*'OddsRatio_working_3-way'!R218/3-2*'OddsRatio_working_3-way'!R218^3/27-'OddsRatio_working_3-way'!T218</f>
        <v>0.25179904119961083</v>
      </c>
      <c r="W218" s="11">
        <f>'OddsRatio_working_3-way'!V218^2+4*'OddsRatio_working_3-way'!U218^3/27</f>
        <v>-2.2368628199316773E-2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0.14643376091970739</v>
      </c>
      <c r="Y218" s="11">
        <f>IF('OddsRatio_working_3-way'!W218&gt;=0,IF('OddsRatio_working_3-way'!V218+SQRT('OddsRatio_working_3-way'!W218)&gt;0,0,PI()),ACOS('OddsRatio_working_3-way'!V218/(2*'OddsRatio_working_3-way'!X218)))</f>
        <v>0.53597498434196567</v>
      </c>
      <c r="Z218" s="11">
        <f>'OddsRatio_working_3-way'!X218^(1/3)*COS('OddsRatio_working_3-way'!Y218/3)</f>
        <v>0.51869509092722277</v>
      </c>
      <c r="AA218" s="11">
        <f>'OddsRatio_working_3-way'!X218^(1/3)*COS(('OddsRatio_working_3-way'!Y218+2*PI())/3)</f>
        <v>-0.34046633846916619</v>
      </c>
      <c r="AB218" s="11">
        <f>'OddsRatio_working_3-way'!X218^(1/3)*COS(('OddsRatio_working_3-way'!Y218+4*PI())/3)</f>
        <v>-0.17822875245805672</v>
      </c>
      <c r="AC218" s="11">
        <f>'OddsRatio_working_3-way'!X218^(1/3)*SIN('OddsRatio_working_3-way'!Y218/3)</f>
        <v>9.3667913956189106E-2</v>
      </c>
      <c r="AD218" s="11">
        <f>'OddsRatio_working_3-way'!X218^(1/3)*SIN(('OddsRatio_working_3-way'!Y218+2*PI())/3)</f>
        <v>0.40236916858315963</v>
      </c>
      <c r="AE218" s="11">
        <f>'OddsRatio_working_3-way'!X218^(1/3)*SIN(('OddsRatio_working_3-way'!Y218+4*PI())/3)</f>
        <v>-0.49603708253934875</v>
      </c>
      <c r="AF218" s="11">
        <f>-'OddsRatio_working_3-way'!U218/(3*'OddsRatio_working_3-way'!X218^(1/3))*COS(('OddsRatio_working_3-way'!Y218)/3)</f>
        <v>0.51869509092722266</v>
      </c>
      <c r="AG218" s="11">
        <f>-'OddsRatio_working_3-way'!U218/(3*'OddsRatio_working_3-way'!X218^(1/3))*COS(('OddsRatio_working_3-way'!Y218+2*PI())/3)</f>
        <v>-0.34046633846916607</v>
      </c>
      <c r="AH218" s="11">
        <f>-'OddsRatio_working_3-way'!U218/(3*'OddsRatio_working_3-way'!X218^(1/3))*COS(('OddsRatio_working_3-way'!Y218+4*PI())/3)</f>
        <v>-0.17822875245805669</v>
      </c>
      <c r="AI218" s="11">
        <f>'OddsRatio_working_3-way'!U218/(3*'OddsRatio_working_3-way'!X218^(1/3))*SIN(('OddsRatio_working_3-way'!Y218)/3)</f>
        <v>-9.3667913956189092E-2</v>
      </c>
      <c r="AJ218" s="11">
        <f>'OddsRatio_working_3-way'!U218/(3*'OddsRatio_working_3-way'!X218^(1/3))*SIN(('OddsRatio_working_3-way'!Y218+2*PI())/3)</f>
        <v>-0.40236916858315958</v>
      </c>
      <c r="AK218" s="11">
        <f>'OddsRatio_working_3-way'!U218/(3*'OddsRatio_working_3-way'!X218^(1/3))*SIN(('OddsRatio_working_3-way'!Y218+4*PI())/3)</f>
        <v>0.49603708253934864</v>
      </c>
      <c r="AL218" s="11">
        <f>'OddsRatio_working_3-way'!Z218+'OddsRatio_working_3-way'!AF218</f>
        <v>1.0373901818544455</v>
      </c>
      <c r="AM218" s="11">
        <f>'OddsRatio_working_3-way'!AA218+'OddsRatio_working_3-way'!AG218</f>
        <v>-0.68093267693833226</v>
      </c>
      <c r="AN218" s="11">
        <f>'OddsRatio_working_3-way'!AB218+'OddsRatio_working_3-way'!AH218</f>
        <v>-0.35645750491611339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1.0373901818544455</v>
      </c>
      <c r="AS218" s="11">
        <f>IF(('OddsRatio_working_3-way'!X218=0),IF(Q218&gt;0,-Q218^(1/3),(-Q218)^(1/3)),'OddsRatio_working_3-way'!AM218-'OddsRatio_working_3-way'!R218/3)</f>
        <v>-0.68093267693833226</v>
      </c>
      <c r="AT218" s="11">
        <f>IF(('OddsRatio_working_3-way'!X218=0),IF(Q218&gt;0,-Q218^(1/3),(-Q218)^(1/3)),'OddsRatio_working_3-way'!AN218-'OddsRatio_working_3-way'!R218/3)</f>
        <v>-0.35645750491611339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1.96</v>
      </c>
      <c r="B219" s="4">
        <f>IF('True_Odds_Calculator_3-way'!B220="","",'True_Odds_Calculator_3-way'!B220)</f>
        <v>3.62</v>
      </c>
      <c r="C219" s="4">
        <f>IF('True_Odds_Calculator_3-way'!C220="","",'True_Odds_Calculator_3-way'!C220)</f>
        <v>4.2</v>
      </c>
      <c r="D219" s="9">
        <f t="shared" si="52"/>
        <v>0.50043047893190573</v>
      </c>
      <c r="E219" s="9">
        <f t="shared" si="53"/>
        <v>0.26849448301506101</v>
      </c>
      <c r="F219" s="9">
        <f t="shared" si="54"/>
        <v>0.23107503805303306</v>
      </c>
      <c r="G219" s="9">
        <f t="shared" si="55"/>
        <v>1.0398745473895774</v>
      </c>
      <c r="H219" s="9">
        <f t="shared" si="56"/>
        <v>1.9982795654939942</v>
      </c>
      <c r="I219" s="9">
        <f t="shared" si="57"/>
        <v>3.7244713141606924</v>
      </c>
      <c r="J219" s="9">
        <f t="shared" si="58"/>
        <v>4.3275985516466484</v>
      </c>
      <c r="K219" s="11">
        <f t="shared" si="59"/>
        <v>0.51020408163265307</v>
      </c>
      <c r="L219" s="11">
        <f t="shared" si="60"/>
        <v>0.27624309392265195</v>
      </c>
      <c r="M219" s="11">
        <f t="shared" si="61"/>
        <v>0.23809523809523808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-0.27009004075189658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0.22751800009664483</v>
      </c>
      <c r="Q219" s="11">
        <f>2*'OddsRatio_working_3-way'!K219*'OddsRatio_working_3-way'!L219*'OddsRatio_working_3-way'!M219</f>
        <v>6.7114454305794935E-2</v>
      </c>
      <c r="R219" s="11">
        <f t="shared" si="62"/>
        <v>0</v>
      </c>
      <c r="S219" s="11">
        <f t="shared" si="63"/>
        <v>-0.84237833969465681</v>
      </c>
      <c r="T219" s="11">
        <f t="shared" si="64"/>
        <v>-0.24848918575063622</v>
      </c>
      <c r="U219" s="11">
        <f>'OddsRatio_working_3-way'!S219-'OddsRatio_working_3-way'!R219^2/3</f>
        <v>-0.84237833969465681</v>
      </c>
      <c r="V219" s="11">
        <f>'OddsRatio_working_3-way'!S219*'OddsRatio_working_3-way'!R219/3-2*'OddsRatio_working_3-way'!R219^3/27-'OddsRatio_working_3-way'!T219</f>
        <v>0.24848918575063622</v>
      </c>
      <c r="W219" s="11">
        <f>'OddsRatio_working_3-way'!V219^2+4*'OddsRatio_working_3-way'!U219^3/27</f>
        <v>-2.6809085646167942E-2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0.14879176815367015</v>
      </c>
      <c r="Y219" s="11">
        <f>IF('OddsRatio_working_3-way'!W219&gt;=0,IF('OddsRatio_working_3-way'!V219+SQRT('OddsRatio_working_3-way'!W219)&gt;0,0,PI()),ACOS('OddsRatio_working_3-way'!V219/(2*'OddsRatio_working_3-way'!X219)))</f>
        <v>0.5826212004417044</v>
      </c>
      <c r="Z219" s="11">
        <f>'OddsRatio_working_3-way'!X219^(1/3)*COS('OddsRatio_working_3-way'!Y219/3)</f>
        <v>0.5199372736947887</v>
      </c>
      <c r="AA219" s="11">
        <f>'OddsRatio_working_3-way'!X219^(1/3)*COS(('OddsRatio_working_3-way'!Y219+2*PI())/3)</f>
        <v>-0.34853222129826811</v>
      </c>
      <c r="AB219" s="11">
        <f>'OddsRatio_working_3-way'!X219^(1/3)*COS(('OddsRatio_working_3-way'!Y219+4*PI())/3)</f>
        <v>-0.17140505239652068</v>
      </c>
      <c r="AC219" s="11">
        <f>'OddsRatio_working_3-way'!X219^(1/3)*SIN('OddsRatio_working_3-way'!Y219/3)</f>
        <v>0.10226441864622034</v>
      </c>
      <c r="AD219" s="11">
        <f>'OddsRatio_working_3-way'!X219^(1/3)*SIN(('OddsRatio_working_3-way'!Y219+2*PI())/3)</f>
        <v>0.39914667807099946</v>
      </c>
      <c r="AE219" s="11">
        <f>'OddsRatio_working_3-way'!X219^(1/3)*SIN(('OddsRatio_working_3-way'!Y219+4*PI())/3)</f>
        <v>-0.50141109671721962</v>
      </c>
      <c r="AF219" s="11">
        <f>-'OddsRatio_working_3-way'!U219/(3*'OddsRatio_working_3-way'!X219^(1/3))*COS(('OddsRatio_working_3-way'!Y219)/3)</f>
        <v>0.51993727369478859</v>
      </c>
      <c r="AG219" s="11">
        <f>-'OddsRatio_working_3-way'!U219/(3*'OddsRatio_working_3-way'!X219^(1/3))*COS(('OddsRatio_working_3-way'!Y219+2*PI())/3)</f>
        <v>-0.34853222129826805</v>
      </c>
      <c r="AH219" s="11">
        <f>-'OddsRatio_working_3-way'!U219/(3*'OddsRatio_working_3-way'!X219^(1/3))*COS(('OddsRatio_working_3-way'!Y219+4*PI())/3)</f>
        <v>-0.17140505239652065</v>
      </c>
      <c r="AI219" s="11">
        <f>'OddsRatio_working_3-way'!U219/(3*'OddsRatio_working_3-way'!X219^(1/3))*SIN(('OddsRatio_working_3-way'!Y219)/3)</f>
        <v>-0.10226441864622031</v>
      </c>
      <c r="AJ219" s="11">
        <f>'OddsRatio_working_3-way'!U219/(3*'OddsRatio_working_3-way'!X219^(1/3))*SIN(('OddsRatio_working_3-way'!Y219+2*PI())/3)</f>
        <v>-0.39914667807099935</v>
      </c>
      <c r="AK219" s="11">
        <f>'OddsRatio_working_3-way'!U219/(3*'OddsRatio_working_3-way'!X219^(1/3))*SIN(('OddsRatio_working_3-way'!Y219+4*PI())/3)</f>
        <v>0.50141109671721951</v>
      </c>
      <c r="AL219" s="11">
        <f>'OddsRatio_working_3-way'!Z219+'OddsRatio_working_3-way'!AF219</f>
        <v>1.0398745473895774</v>
      </c>
      <c r="AM219" s="11">
        <f>'OddsRatio_working_3-way'!AA219+'OddsRatio_working_3-way'!AG219</f>
        <v>-0.69706444259653622</v>
      </c>
      <c r="AN219" s="11">
        <f>'OddsRatio_working_3-way'!AB219+'OddsRatio_working_3-way'!AH219</f>
        <v>-0.3428101047930413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1.0398745473895774</v>
      </c>
      <c r="AS219" s="11">
        <f>IF(('OddsRatio_working_3-way'!X219=0),IF(Q219&gt;0,-Q219^(1/3),(-Q219)^(1/3)),'OddsRatio_working_3-way'!AM219-'OddsRatio_working_3-way'!R219/3)</f>
        <v>-0.69706444259653622</v>
      </c>
      <c r="AT219" s="11">
        <f>IF(('OddsRatio_working_3-way'!X219=0),IF(Q219&gt;0,-Q219^(1/3),(-Q219)^(1/3)),'OddsRatio_working_3-way'!AN219-'OddsRatio_working_3-way'!R219/3)</f>
        <v>-0.3428101047930413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1.78</v>
      </c>
      <c r="B220" s="4">
        <f>IF('True_Odds_Calculator_3-way'!B221="","",'True_Odds_Calculator_3-way'!B221)</f>
        <v>3.73</v>
      </c>
      <c r="C220" s="4">
        <f>IF('True_Odds_Calculator_3-way'!C221="","",'True_Odds_Calculator_3-way'!C221)</f>
        <v>5.03</v>
      </c>
      <c r="D220" s="9">
        <f t="shared" si="52"/>
        <v>0.54994671933660522</v>
      </c>
      <c r="E220" s="9">
        <f t="shared" si="53"/>
        <v>0.25878223487705054</v>
      </c>
      <c r="F220" s="9">
        <f t="shared" si="54"/>
        <v>0.19127104578634418</v>
      </c>
      <c r="G220" s="9">
        <f t="shared" si="55"/>
        <v>1.0491768841932716</v>
      </c>
      <c r="H220" s="9">
        <f t="shared" si="56"/>
        <v>1.8183579696707515</v>
      </c>
      <c r="I220" s="9">
        <f t="shared" si="57"/>
        <v>3.8642528938476315</v>
      </c>
      <c r="J220" s="9">
        <f t="shared" si="58"/>
        <v>5.2281828432988844</v>
      </c>
      <c r="K220" s="11">
        <f t="shared" si="59"/>
        <v>0.5617977528089888</v>
      </c>
      <c r="L220" s="11">
        <f t="shared" si="60"/>
        <v>0.26809651474530832</v>
      </c>
      <c r="M220" s="11">
        <f t="shared" si="61"/>
        <v>0.19880715705765406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-0.25695997225072009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0.22577431156651381</v>
      </c>
      <c r="Q220" s="11">
        <f>2*'OddsRatio_working_3-way'!K220*'OddsRatio_working_3-way'!L220*'OddsRatio_working_3-way'!M220</f>
        <v>5.9887085296157508E-2</v>
      </c>
      <c r="R220" s="11">
        <f t="shared" si="62"/>
        <v>0</v>
      </c>
      <c r="S220" s="11">
        <f t="shared" si="63"/>
        <v>-0.87863611436812461</v>
      </c>
      <c r="T220" s="11">
        <f t="shared" si="64"/>
        <v>-0.23305997728597469</v>
      </c>
      <c r="U220" s="11">
        <f>'OddsRatio_working_3-way'!S220-'OddsRatio_working_3-way'!R220^2/3</f>
        <v>-0.87863611436812461</v>
      </c>
      <c r="V220" s="11">
        <f>'OddsRatio_working_3-way'!S220*'OddsRatio_working_3-way'!R220/3-2*'OddsRatio_working_3-way'!R220^3/27-'OddsRatio_working_3-way'!T220</f>
        <v>0.23305997728597469</v>
      </c>
      <c r="W220" s="11">
        <f>'OddsRatio_working_3-way'!V220^2+4*'OddsRatio_working_3-way'!U220^3/27</f>
        <v>-4.6173169839128114E-2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0.15850088552723227</v>
      </c>
      <c r="Y220" s="11">
        <f>IF('OddsRatio_working_3-way'!W220&gt;=0,IF('OddsRatio_working_3-way'!V220+SQRT('OddsRatio_working_3-way'!W220)&gt;0,0,PI()),ACOS('OddsRatio_working_3-way'!V220/(2*'OddsRatio_working_3-way'!X220)))</f>
        <v>0.74483336183202453</v>
      </c>
      <c r="Z220" s="11">
        <f>'OddsRatio_working_3-way'!X220^(1/3)*COS('OddsRatio_working_3-way'!Y220/3)</f>
        <v>0.52458844209663569</v>
      </c>
      <c r="AA220" s="11">
        <f>'OddsRatio_working_3-way'!X220^(1/3)*COS(('OddsRatio_working_3-way'!Y220+2*PI())/3)</f>
        <v>-0.37746476157843639</v>
      </c>
      <c r="AB220" s="11">
        <f>'OddsRatio_working_3-way'!X220^(1/3)*COS(('OddsRatio_working_3-way'!Y220+4*PI())/3)</f>
        <v>-0.14712368051819935</v>
      </c>
      <c r="AC220" s="11">
        <f>'OddsRatio_working_3-way'!X220^(1/3)*SIN('OddsRatio_working_3-way'!Y220/3)</f>
        <v>0.13298748515555728</v>
      </c>
      <c r="AD220" s="11">
        <f>'OddsRatio_working_3-way'!X220^(1/3)*SIN(('OddsRatio_working_3-way'!Y220+2*PI())/3)</f>
        <v>0.38781317480960981</v>
      </c>
      <c r="AE220" s="11">
        <f>'OddsRatio_working_3-way'!X220^(1/3)*SIN(('OddsRatio_working_3-way'!Y220+4*PI())/3)</f>
        <v>-0.52080065996516711</v>
      </c>
      <c r="AF220" s="11">
        <f>-'OddsRatio_working_3-way'!U220/(3*'OddsRatio_working_3-way'!X220^(1/3))*COS(('OddsRatio_working_3-way'!Y220)/3)</f>
        <v>0.5245884420966358</v>
      </c>
      <c r="AG220" s="11">
        <f>-'OddsRatio_working_3-way'!U220/(3*'OddsRatio_working_3-way'!X220^(1/3))*COS(('OddsRatio_working_3-way'!Y220+2*PI())/3)</f>
        <v>-0.3774647615784365</v>
      </c>
      <c r="AH220" s="11">
        <f>-'OddsRatio_working_3-way'!U220/(3*'OddsRatio_working_3-way'!X220^(1/3))*COS(('OddsRatio_working_3-way'!Y220+4*PI())/3)</f>
        <v>-0.14712368051819938</v>
      </c>
      <c r="AI220" s="11">
        <f>'OddsRatio_working_3-way'!U220/(3*'OddsRatio_working_3-way'!X220^(1/3))*SIN(('OddsRatio_working_3-way'!Y220)/3)</f>
        <v>-0.13298748515555731</v>
      </c>
      <c r="AJ220" s="11">
        <f>'OddsRatio_working_3-way'!U220/(3*'OddsRatio_working_3-way'!X220^(1/3))*SIN(('OddsRatio_working_3-way'!Y220+2*PI())/3)</f>
        <v>-0.38781317480960992</v>
      </c>
      <c r="AK220" s="11">
        <f>'OddsRatio_working_3-way'!U220/(3*'OddsRatio_working_3-way'!X220^(1/3))*SIN(('OddsRatio_working_3-way'!Y220+4*PI())/3)</f>
        <v>0.52080065996516722</v>
      </c>
      <c r="AL220" s="11">
        <f>'OddsRatio_working_3-way'!Z220+'OddsRatio_working_3-way'!AF220</f>
        <v>1.0491768841932716</v>
      </c>
      <c r="AM220" s="11">
        <f>'OddsRatio_working_3-way'!AA220+'OddsRatio_working_3-way'!AG220</f>
        <v>-0.75492952315687289</v>
      </c>
      <c r="AN220" s="11">
        <f>'OddsRatio_working_3-way'!AB220+'OddsRatio_working_3-way'!AH220</f>
        <v>-0.2942473610363987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1.0491768841932716</v>
      </c>
      <c r="AS220" s="11">
        <f>IF(('OddsRatio_working_3-way'!X220=0),IF(Q220&gt;0,-Q220^(1/3),(-Q220)^(1/3)),'OddsRatio_working_3-way'!AM220-'OddsRatio_working_3-way'!R220/3)</f>
        <v>-0.75492952315687289</v>
      </c>
      <c r="AT220" s="11">
        <f>IF(('OddsRatio_working_3-way'!X220=0),IF(Q220&gt;0,-Q220^(1/3),(-Q220)^(1/3)),'OddsRatio_working_3-way'!AN220-'OddsRatio_working_3-way'!R220/3)</f>
        <v>-0.2942473610363987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1.63</v>
      </c>
      <c r="B221" s="4">
        <f>IF('True_Odds_Calculator_3-way'!B222="","",'True_Odds_Calculator_3-way'!B222)</f>
        <v>4.0999999999999996</v>
      </c>
      <c r="C221" s="4">
        <f>IF('True_Odds_Calculator_3-way'!C222="","",'True_Odds_Calculator_3-way'!C222)</f>
        <v>5.81</v>
      </c>
      <c r="D221" s="9">
        <f t="shared" si="52"/>
        <v>0.60093676926121276</v>
      </c>
      <c r="E221" s="9">
        <f t="shared" si="53"/>
        <v>0.23432159619771209</v>
      </c>
      <c r="F221" s="9">
        <f t="shared" si="54"/>
        <v>0.16474163454107496</v>
      </c>
      <c r="G221" s="9">
        <f t="shared" si="55"/>
        <v>1.0540771208992843</v>
      </c>
      <c r="H221" s="9">
        <f t="shared" si="56"/>
        <v>1.664068586166549</v>
      </c>
      <c r="I221" s="9">
        <f t="shared" si="57"/>
        <v>4.2676390747877804</v>
      </c>
      <c r="J221" s="9">
        <f t="shared" si="58"/>
        <v>6.0701109515255567</v>
      </c>
      <c r="K221" s="11">
        <f t="shared" si="59"/>
        <v>0.61349693251533743</v>
      </c>
      <c r="L221" s="11">
        <f t="shared" si="60"/>
        <v>0.24390243902439027</v>
      </c>
      <c r="M221" s="11">
        <f t="shared" si="61"/>
        <v>0.17211703958691912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-0.24193557110380759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0.2199430671962127</v>
      </c>
      <c r="Q221" s="11">
        <f>2*'OddsRatio_working_3-way'!K221*'OddsRatio_working_3-way'!L221*'OddsRatio_working_3-way'!M221</f>
        <v>5.1508915034241848E-2</v>
      </c>
      <c r="R221" s="11">
        <f t="shared" si="62"/>
        <v>0</v>
      </c>
      <c r="S221" s="11">
        <f t="shared" si="63"/>
        <v>-0.90909768329123242</v>
      </c>
      <c r="T221" s="11">
        <f t="shared" si="64"/>
        <v>-0.21290343870989048</v>
      </c>
      <c r="U221" s="11">
        <f>'OddsRatio_working_3-way'!S221-'OddsRatio_working_3-way'!R221^2/3</f>
        <v>-0.90909768329123242</v>
      </c>
      <c r="V221" s="11">
        <f>'OddsRatio_working_3-way'!S221*'OddsRatio_working_3-way'!R221/3-2*'OddsRatio_working_3-way'!R221^3/27-'OddsRatio_working_3-way'!T221</f>
        <v>0.21290343870989048</v>
      </c>
      <c r="W221" s="11">
        <f>'OddsRatio_working_3-way'!V221^2+4*'OddsRatio_working_3-way'!U221^3/27</f>
        <v>-6.5980510461759276E-2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0.16681455622655908</v>
      </c>
      <c r="Y221" s="11">
        <f>IF('OddsRatio_working_3-way'!W221&gt;=0,IF('OddsRatio_working_3-way'!V221+SQRT('OddsRatio_working_3-way'!W221)&gt;0,0,PI()),ACOS('OddsRatio_working_3-way'!V221/(2*'OddsRatio_working_3-way'!X221)))</f>
        <v>0.87871103891343749</v>
      </c>
      <c r="Z221" s="11">
        <f>'OddsRatio_working_3-way'!X221^(1/3)*COS('OddsRatio_working_3-way'!Y221/3)</f>
        <v>0.52703856044964215</v>
      </c>
      <c r="AA221" s="11">
        <f>'OddsRatio_working_3-way'!X221^(1/3)*COS(('OddsRatio_working_3-way'!Y221+2*PI())/3)</f>
        <v>-0.40116806399055149</v>
      </c>
      <c r="AB221" s="11">
        <f>'OddsRatio_working_3-way'!X221^(1/3)*COS(('OddsRatio_working_3-way'!Y221+4*PI())/3)</f>
        <v>-0.12587049645909071</v>
      </c>
      <c r="AC221" s="11">
        <f>'OddsRatio_working_3-way'!X221^(1/3)*SIN('OddsRatio_working_3-way'!Y221/3)</f>
        <v>0.15894312472153818</v>
      </c>
      <c r="AD221" s="11">
        <f>'OddsRatio_working_3-way'!X221^(1/3)*SIN(('OddsRatio_working_3-way'!Y221+2*PI())/3)</f>
        <v>0.37695721976260155</v>
      </c>
      <c r="AE221" s="11">
        <f>'OddsRatio_working_3-way'!X221^(1/3)*SIN(('OddsRatio_working_3-way'!Y221+4*PI())/3)</f>
        <v>-0.53590034448413959</v>
      </c>
      <c r="AF221" s="11">
        <f>-'OddsRatio_working_3-way'!U221/(3*'OddsRatio_working_3-way'!X221^(1/3))*COS(('OddsRatio_working_3-way'!Y221)/3)</f>
        <v>0.52703856044964215</v>
      </c>
      <c r="AG221" s="11">
        <f>-'OddsRatio_working_3-way'!U221/(3*'OddsRatio_working_3-way'!X221^(1/3))*COS(('OddsRatio_working_3-way'!Y221+2*PI())/3)</f>
        <v>-0.40116806399055149</v>
      </c>
      <c r="AH221" s="11">
        <f>-'OddsRatio_working_3-way'!U221/(3*'OddsRatio_working_3-way'!X221^(1/3))*COS(('OddsRatio_working_3-way'!Y221+4*PI())/3)</f>
        <v>-0.12587049645909071</v>
      </c>
      <c r="AI221" s="11">
        <f>'OddsRatio_working_3-way'!U221/(3*'OddsRatio_working_3-way'!X221^(1/3))*SIN(('OddsRatio_working_3-way'!Y221)/3)</f>
        <v>-0.15894312472153818</v>
      </c>
      <c r="AJ221" s="11">
        <f>'OddsRatio_working_3-way'!U221/(3*'OddsRatio_working_3-way'!X221^(1/3))*SIN(('OddsRatio_working_3-way'!Y221+2*PI())/3)</f>
        <v>-0.37695721976260155</v>
      </c>
      <c r="AK221" s="11">
        <f>'OddsRatio_working_3-way'!U221/(3*'OddsRatio_working_3-way'!X221^(1/3))*SIN(('OddsRatio_working_3-way'!Y221+4*PI())/3)</f>
        <v>0.53590034448413959</v>
      </c>
      <c r="AL221" s="11">
        <f>'OddsRatio_working_3-way'!Z221+'OddsRatio_working_3-way'!AF221</f>
        <v>1.0540771208992843</v>
      </c>
      <c r="AM221" s="11">
        <f>'OddsRatio_working_3-way'!AA221+'OddsRatio_working_3-way'!AG221</f>
        <v>-0.80233612798110299</v>
      </c>
      <c r="AN221" s="11">
        <f>'OddsRatio_working_3-way'!AB221+'OddsRatio_working_3-way'!AH221</f>
        <v>-0.25174099291818142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1.0540771208992843</v>
      </c>
      <c r="AS221" s="11">
        <f>IF(('OddsRatio_working_3-way'!X221=0),IF(Q221&gt;0,-Q221^(1/3),(-Q221)^(1/3)),'OddsRatio_working_3-way'!AM221-'OddsRatio_working_3-way'!R221/3)</f>
        <v>-0.80233612798110299</v>
      </c>
      <c r="AT221" s="11">
        <f>IF(('OddsRatio_working_3-way'!X221=0),IF(Q221&gt;0,-Q221^(1/3),(-Q221)^(1/3)),'OddsRatio_working_3-way'!AN221-'OddsRatio_working_3-way'!R221/3)</f>
        <v>-0.25174099291818142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2.64</v>
      </c>
      <c r="B222" s="4">
        <f>IF('True_Odds_Calculator_3-way'!B223="","",'True_Odds_Calculator_3-way'!B223)</f>
        <v>3.28</v>
      </c>
      <c r="C222" s="4">
        <f>IF('True_Odds_Calculator_3-way'!C223="","",'True_Odds_Calculator_3-way'!C223)</f>
        <v>2.91</v>
      </c>
      <c r="D222" s="9">
        <f t="shared" si="52"/>
        <v>0.36922310927136115</v>
      </c>
      <c r="E222" s="9">
        <f t="shared" si="53"/>
        <v>0.29628943868127106</v>
      </c>
      <c r="F222" s="9">
        <f t="shared" si="54"/>
        <v>0.33448745204736757</v>
      </c>
      <c r="G222" s="9">
        <f t="shared" si="55"/>
        <v>1.041700927337307</v>
      </c>
      <c r="H222" s="9">
        <f t="shared" si="56"/>
        <v>2.7083895208331836</v>
      </c>
      <c r="I222" s="9">
        <f t="shared" si="57"/>
        <v>3.3750781143290602</v>
      </c>
      <c r="J222" s="9">
        <f t="shared" si="58"/>
        <v>2.9896487712142563</v>
      </c>
      <c r="K222" s="11">
        <f t="shared" si="59"/>
        <v>0.37878787878787878</v>
      </c>
      <c r="L222" s="11">
        <f t="shared" si="60"/>
        <v>0.3048780487804878</v>
      </c>
      <c r="M222" s="11">
        <f t="shared" si="61"/>
        <v>0.3436426116838488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-0.28342705404561064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0.23136507138267265</v>
      </c>
      <c r="Q222" s="11">
        <f>2*'OddsRatio_working_3-way'!K222*'OddsRatio_working_3-way'!L222*'OddsRatio_working_3-way'!M222</f>
        <v>7.937052191515355E-2</v>
      </c>
      <c r="R222" s="11">
        <f t="shared" si="62"/>
        <v>0</v>
      </c>
      <c r="S222" s="11">
        <f t="shared" si="63"/>
        <v>-0.81631258583183841</v>
      </c>
      <c r="T222" s="11">
        <f t="shared" si="64"/>
        <v>-0.2800386229268742</v>
      </c>
      <c r="U222" s="11">
        <f>'OddsRatio_working_3-way'!S222-'OddsRatio_working_3-way'!R222^2/3</f>
        <v>-0.81631258583183841</v>
      </c>
      <c r="V222" s="11">
        <f>'OddsRatio_working_3-way'!S222*'OddsRatio_working_3-way'!R222/3-2*'OddsRatio_working_3-way'!R222^3/27-'OddsRatio_working_3-way'!T222</f>
        <v>0.2800386229268742</v>
      </c>
      <c r="W222" s="11">
        <f>'OddsRatio_working_3-way'!V222^2+4*'OddsRatio_working_3-way'!U222^3/27</f>
        <v>-2.1655025106002979E-3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0.14193936455523917</v>
      </c>
      <c r="Y222" s="11">
        <f>IF('OddsRatio_working_3-way'!W222&gt;=0,IF('OddsRatio_working_3-way'!V222+SQRT('OddsRatio_working_3-way'!W222)&gt;0,0,PI()),ACOS('OddsRatio_working_3-way'!V222/(2*'OddsRatio_working_3-way'!X222)))</f>
        <v>0.1646686691292587</v>
      </c>
      <c r="Z222" s="11">
        <f>'OddsRatio_working_3-way'!X222^(1/3)*COS('OddsRatio_working_3-way'!Y222/3)</f>
        <v>0.52085046366865351</v>
      </c>
      <c r="AA222" s="11">
        <f>'OddsRatio_working_3-way'!X222^(1/3)*COS(('OddsRatio_working_3-way'!Y222+2*PI())/3)</f>
        <v>-0.28520914456155994</v>
      </c>
      <c r="AB222" s="11">
        <f>'OddsRatio_working_3-way'!X222^(1/3)*COS(('OddsRatio_working_3-way'!Y222+4*PI())/3)</f>
        <v>-0.23564131910709368</v>
      </c>
      <c r="AC222" s="11">
        <f>'OddsRatio_working_3-way'!X222^(1/3)*SIN('OddsRatio_working_3-way'!Y222/3)</f>
        <v>2.8617997369280539E-2</v>
      </c>
      <c r="AD222" s="11">
        <f>'OddsRatio_working_3-way'!X222^(1/3)*SIN(('OddsRatio_working_3-way'!Y222+2*PI())/3)</f>
        <v>0.43676073442531749</v>
      </c>
      <c r="AE222" s="11">
        <f>'OddsRatio_working_3-way'!X222^(1/3)*SIN(('OddsRatio_working_3-way'!Y222+4*PI())/3)</f>
        <v>-0.46537873179459793</v>
      </c>
      <c r="AF222" s="11">
        <f>-'OddsRatio_working_3-way'!U222/(3*'OddsRatio_working_3-way'!X222^(1/3))*COS(('OddsRatio_working_3-way'!Y222)/3)</f>
        <v>0.52085046366865362</v>
      </c>
      <c r="AG222" s="11">
        <f>-'OddsRatio_working_3-way'!U222/(3*'OddsRatio_working_3-way'!X222^(1/3))*COS(('OddsRatio_working_3-way'!Y222+2*PI())/3)</f>
        <v>-0.28520914456155999</v>
      </c>
      <c r="AH222" s="11">
        <f>-'OddsRatio_working_3-way'!U222/(3*'OddsRatio_working_3-way'!X222^(1/3))*COS(('OddsRatio_working_3-way'!Y222+4*PI())/3)</f>
        <v>-0.23564131910709374</v>
      </c>
      <c r="AI222" s="11">
        <f>'OddsRatio_working_3-way'!U222/(3*'OddsRatio_working_3-way'!X222^(1/3))*SIN(('OddsRatio_working_3-way'!Y222)/3)</f>
        <v>-2.8617997369280543E-2</v>
      </c>
      <c r="AJ222" s="11">
        <f>'OddsRatio_working_3-way'!U222/(3*'OddsRatio_working_3-way'!X222^(1/3))*SIN(('OddsRatio_working_3-way'!Y222+2*PI())/3)</f>
        <v>-0.43676073442531754</v>
      </c>
      <c r="AK222" s="11">
        <f>'OddsRatio_working_3-way'!U222/(3*'OddsRatio_working_3-way'!X222^(1/3))*SIN(('OddsRatio_working_3-way'!Y222+4*PI())/3)</f>
        <v>0.46537873179459804</v>
      </c>
      <c r="AL222" s="11">
        <f>'OddsRatio_working_3-way'!Z222+'OddsRatio_working_3-way'!AF222</f>
        <v>1.041700927337307</v>
      </c>
      <c r="AM222" s="11">
        <f>'OddsRatio_working_3-way'!AA222+'OddsRatio_working_3-way'!AG222</f>
        <v>-0.57041828912311998</v>
      </c>
      <c r="AN222" s="11">
        <f>'OddsRatio_working_3-way'!AB222+'OddsRatio_working_3-way'!AH222</f>
        <v>-0.47128263821418742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1.041700927337307</v>
      </c>
      <c r="AS222" s="11">
        <f>IF(('OddsRatio_working_3-way'!X222=0),IF(Q222&gt;0,-Q222^(1/3),(-Q222)^(1/3)),'OddsRatio_working_3-way'!AM222-'OddsRatio_working_3-way'!R222/3)</f>
        <v>-0.57041828912311998</v>
      </c>
      <c r="AT222" s="11">
        <f>IF(('OddsRatio_working_3-way'!X222=0),IF(Q222&gt;0,-Q222^(1/3),(-Q222)^(1/3)),'OddsRatio_working_3-way'!AN222-'OddsRatio_working_3-way'!R222/3)</f>
        <v>-0.47128263821418742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1.61</v>
      </c>
      <c r="B223" s="4">
        <f>IF('True_Odds_Calculator_3-way'!B224="","",'True_Odds_Calculator_3-way'!B224)</f>
        <v>4.03</v>
      </c>
      <c r="C223" s="4">
        <f>IF('True_Odds_Calculator_3-way'!C224="","",'True_Odds_Calculator_3-way'!C224)</f>
        <v>6.49</v>
      </c>
      <c r="D223" s="9">
        <f t="shared" si="52"/>
        <v>0.61107230772142307</v>
      </c>
      <c r="E223" s="9">
        <f t="shared" si="53"/>
        <v>0.24029970508738743</v>
      </c>
      <c r="F223" s="9">
        <f t="shared" si="54"/>
        <v>0.14862798719118939</v>
      </c>
      <c r="G223" s="9">
        <f t="shared" si="55"/>
        <v>1.0433894200867906</v>
      </c>
      <c r="H223" s="9">
        <f t="shared" si="56"/>
        <v>1.6364675462529421</v>
      </c>
      <c r="I223" s="9">
        <f t="shared" si="57"/>
        <v>4.1614699428629756</v>
      </c>
      <c r="J223" s="9">
        <f t="shared" si="58"/>
        <v>6.7282079162764816</v>
      </c>
      <c r="K223" s="11">
        <f t="shared" si="59"/>
        <v>0.6211180124223602</v>
      </c>
      <c r="L223" s="11">
        <f t="shared" si="60"/>
        <v>0.24813895781637715</v>
      </c>
      <c r="M223" s="11">
        <f t="shared" si="61"/>
        <v>0.15408320493066255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-0.24097344640763463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0.21681791239877152</v>
      </c>
      <c r="Q223" s="11">
        <f>2*'OddsRatio_working_3-way'!K223*'OddsRatio_working_3-way'!L223*'OddsRatio_working_3-way'!M223</f>
        <v>4.7495709178263193E-2</v>
      </c>
      <c r="R223" s="11">
        <f t="shared" si="62"/>
        <v>0</v>
      </c>
      <c r="S223" s="11">
        <f t="shared" si="63"/>
        <v>-0.89975852373376763</v>
      </c>
      <c r="T223" s="11">
        <f t="shared" si="64"/>
        <v>-0.19709934802492168</v>
      </c>
      <c r="U223" s="11">
        <f>'OddsRatio_working_3-way'!S223-'OddsRatio_working_3-way'!R223^2/3</f>
        <v>-0.89975852373376763</v>
      </c>
      <c r="V223" s="11">
        <f>'OddsRatio_working_3-way'!S223*'OddsRatio_working_3-way'!R223/3-2*'OddsRatio_working_3-way'!R223^3/27-'OddsRatio_working_3-way'!T223</f>
        <v>0.19709934802492168</v>
      </c>
      <c r="W223" s="11">
        <f>'OddsRatio_working_3-way'!V223^2+4*'OddsRatio_working_3-way'!U223^3/27</f>
        <v>-6.9064938874535992E-2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0.16425064068854128</v>
      </c>
      <c r="Y223" s="11">
        <f>IF('OddsRatio_working_3-way'!W223&gt;=0,IF('OddsRatio_working_3-way'!V223+SQRT('OddsRatio_working_3-way'!W223)&gt;0,0,PI()),ACOS('OddsRatio_working_3-way'!V223/(2*'OddsRatio_working_3-way'!X223)))</f>
        <v>0.92730062436730964</v>
      </c>
      <c r="Z223" s="11">
        <f>'OddsRatio_working_3-way'!X223^(1/3)*COS('OddsRatio_working_3-way'!Y223/3)</f>
        <v>0.5216947100433954</v>
      </c>
      <c r="AA223" s="11">
        <f>'OddsRatio_working_3-way'!X223^(1/3)*COS(('OddsRatio_working_3-way'!Y223+2*PI())/3)</f>
        <v>-0.40512348980495005</v>
      </c>
      <c r="AB223" s="11">
        <f>'OddsRatio_working_3-way'!X223^(1/3)*COS(('OddsRatio_working_3-way'!Y223+4*PI())/3)</f>
        <v>-0.1165712202384455</v>
      </c>
      <c r="AC223" s="11">
        <f>'OddsRatio_working_3-way'!X223^(1/3)*SIN('OddsRatio_working_3-way'!Y223/3)</f>
        <v>0.16659573050949902</v>
      </c>
      <c r="AD223" s="11">
        <f>'OddsRatio_working_3-way'!X223^(1/3)*SIN(('OddsRatio_working_3-way'!Y223+2*PI())/3)</f>
        <v>0.36850300666278768</v>
      </c>
      <c r="AE223" s="11">
        <f>'OddsRatio_working_3-way'!X223^(1/3)*SIN(('OddsRatio_working_3-way'!Y223+4*PI())/3)</f>
        <v>-0.53509873717228651</v>
      </c>
      <c r="AF223" s="11">
        <f>-'OddsRatio_working_3-way'!U223/(3*'OddsRatio_working_3-way'!X223^(1/3))*COS(('OddsRatio_working_3-way'!Y223)/3)</f>
        <v>0.52169471004339518</v>
      </c>
      <c r="AG223" s="11">
        <f>-'OddsRatio_working_3-way'!U223/(3*'OddsRatio_working_3-way'!X223^(1/3))*COS(('OddsRatio_working_3-way'!Y223+2*PI())/3)</f>
        <v>-0.40512348980494989</v>
      </c>
      <c r="AH223" s="11">
        <f>-'OddsRatio_working_3-way'!U223/(3*'OddsRatio_working_3-way'!X223^(1/3))*COS(('OddsRatio_working_3-way'!Y223+4*PI())/3)</f>
        <v>-0.11657122023844545</v>
      </c>
      <c r="AI223" s="11">
        <f>'OddsRatio_working_3-way'!U223/(3*'OddsRatio_working_3-way'!X223^(1/3))*SIN(('OddsRatio_working_3-way'!Y223)/3)</f>
        <v>-0.16659573050949894</v>
      </c>
      <c r="AJ223" s="11">
        <f>'OddsRatio_working_3-way'!U223/(3*'OddsRatio_working_3-way'!X223^(1/3))*SIN(('OddsRatio_working_3-way'!Y223+2*PI())/3)</f>
        <v>-0.36850300666278757</v>
      </c>
      <c r="AK223" s="11">
        <f>'OddsRatio_working_3-way'!U223/(3*'OddsRatio_working_3-way'!X223^(1/3))*SIN(('OddsRatio_working_3-way'!Y223+4*PI())/3)</f>
        <v>0.53509873717228629</v>
      </c>
      <c r="AL223" s="11">
        <f>'OddsRatio_working_3-way'!Z223+'OddsRatio_working_3-way'!AF223</f>
        <v>1.0433894200867906</v>
      </c>
      <c r="AM223" s="11">
        <f>'OddsRatio_working_3-way'!AA223+'OddsRatio_working_3-way'!AG223</f>
        <v>-0.81024697960989989</v>
      </c>
      <c r="AN223" s="11">
        <f>'OddsRatio_working_3-way'!AB223+'OddsRatio_working_3-way'!AH223</f>
        <v>-0.23314244047689095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1.0433894200867906</v>
      </c>
      <c r="AS223" s="11">
        <f>IF(('OddsRatio_working_3-way'!X223=0),IF(Q223&gt;0,-Q223^(1/3),(-Q223)^(1/3)),'OddsRatio_working_3-way'!AM223-'OddsRatio_working_3-way'!R223/3)</f>
        <v>-0.81024697960989989</v>
      </c>
      <c r="AT223" s="11">
        <f>IF(('OddsRatio_working_3-way'!X223=0),IF(Q223&gt;0,-Q223^(1/3),(-Q223)^(1/3)),'OddsRatio_working_3-way'!AN223-'OddsRatio_working_3-way'!R223/3)</f>
        <v>-0.23314244047689095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3.05</v>
      </c>
      <c r="B224" s="4">
        <f>IF('True_Odds_Calculator_3-way'!B225="","",'True_Odds_Calculator_3-way'!B225)</f>
        <v>3.15</v>
      </c>
      <c r="C224" s="4">
        <f>IF('True_Odds_Calculator_3-way'!C225="","",'True_Odds_Calculator_3-way'!C225)</f>
        <v>2.65</v>
      </c>
      <c r="D224" s="9">
        <f t="shared" si="52"/>
        <v>0.32043243283980199</v>
      </c>
      <c r="E224" s="9">
        <f t="shared" si="53"/>
        <v>0.31015103837158792</v>
      </c>
      <c r="F224" s="9">
        <f t="shared" si="54"/>
        <v>0.36941652878860992</v>
      </c>
      <c r="G224" s="9">
        <f t="shared" si="55"/>
        <v>1.0345281571114124</v>
      </c>
      <c r="H224" s="9">
        <f t="shared" si="56"/>
        <v>3.1207827220783959</v>
      </c>
      <c r="I224" s="9">
        <f t="shared" si="57"/>
        <v>3.2242355377895366</v>
      </c>
      <c r="J224" s="9">
        <f t="shared" si="58"/>
        <v>2.7069714592338312</v>
      </c>
      <c r="K224" s="11">
        <f t="shared" si="59"/>
        <v>0.32786885245901642</v>
      </c>
      <c r="L224" s="11">
        <f t="shared" si="60"/>
        <v>0.31746031746031744</v>
      </c>
      <c r="M224" s="11">
        <f t="shared" si="61"/>
        <v>0.37735849056603776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-0.28564064041948356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0.22977331978259907</v>
      </c>
      <c r="Q224" s="11">
        <f>2*'OddsRatio_working_3-way'!K224*'OddsRatio_working_3-way'!L224*'OddsRatio_working_3-way'!M224</f>
        <v>7.8554981122256104E-2</v>
      </c>
      <c r="R224" s="11">
        <f t="shared" si="62"/>
        <v>0</v>
      </c>
      <c r="S224" s="11">
        <f t="shared" si="63"/>
        <v>-0.80441396380137165</v>
      </c>
      <c r="T224" s="11">
        <f t="shared" si="64"/>
        <v>-0.27501332095773395</v>
      </c>
      <c r="U224" s="11">
        <f>'OddsRatio_working_3-way'!S224-'OddsRatio_working_3-way'!R224^2/3</f>
        <v>-0.80441396380137165</v>
      </c>
      <c r="V224" s="11">
        <f>'OddsRatio_working_3-way'!S224*'OddsRatio_working_3-way'!R224/3-2*'OddsRatio_working_3-way'!R224^3/27-'OddsRatio_working_3-way'!T224</f>
        <v>0.27501332095773395</v>
      </c>
      <c r="W224" s="11">
        <f>'OddsRatio_working_3-way'!V224^2+4*'OddsRatio_working_3-way'!U224^3/27</f>
        <v>-1.4819926853811144E-3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0.1388473256760665</v>
      </c>
      <c r="Y224" s="11">
        <f>IF('OddsRatio_working_3-way'!W224&gt;=0,IF('OddsRatio_working_3-way'!V224+SQRT('OddsRatio_working_3-way'!W224)&gt;0,0,PI()),ACOS('OddsRatio_working_3-way'!V224/(2*'OddsRatio_working_3-way'!X224)))</f>
        <v>0.13907737238634277</v>
      </c>
      <c r="Z224" s="11">
        <f>'OddsRatio_working_3-way'!X224^(1/3)*COS('OddsRatio_working_3-way'!Y224/3)</f>
        <v>0.51726407855570622</v>
      </c>
      <c r="AA224" s="11">
        <f>'OddsRatio_working_3-way'!X224^(1/3)*COS(('OddsRatio_working_3-way'!Y224+2*PI())/3)</f>
        <v>-0.27941414040550772</v>
      </c>
      <c r="AB224" s="11">
        <f>'OddsRatio_working_3-way'!X224^(1/3)*COS(('OddsRatio_working_3-way'!Y224+4*PI())/3)</f>
        <v>-0.23784993815019856</v>
      </c>
      <c r="AC224" s="11">
        <f>'OddsRatio_working_3-way'!X224^(1/3)*SIN('OddsRatio_working_3-way'!Y224/3)</f>
        <v>2.3997103360755029E-2</v>
      </c>
      <c r="AD224" s="11">
        <f>'OddsRatio_working_3-way'!X224^(1/3)*SIN(('OddsRatio_working_3-way'!Y224+2*PI())/3)</f>
        <v>0.43596528081401364</v>
      </c>
      <c r="AE224" s="11">
        <f>'OddsRatio_working_3-way'!X224^(1/3)*SIN(('OddsRatio_working_3-way'!Y224+4*PI())/3)</f>
        <v>-0.45996238417476848</v>
      </c>
      <c r="AF224" s="11">
        <f>-'OddsRatio_working_3-way'!U224/(3*'OddsRatio_working_3-way'!X224^(1/3))*COS(('OddsRatio_working_3-way'!Y224)/3)</f>
        <v>0.51726407855570622</v>
      </c>
      <c r="AG224" s="11">
        <f>-'OddsRatio_working_3-way'!U224/(3*'OddsRatio_working_3-way'!X224^(1/3))*COS(('OddsRatio_working_3-way'!Y224+2*PI())/3)</f>
        <v>-0.27941414040550772</v>
      </c>
      <c r="AH224" s="11">
        <f>-'OddsRatio_working_3-way'!U224/(3*'OddsRatio_working_3-way'!X224^(1/3))*COS(('OddsRatio_working_3-way'!Y224+4*PI())/3)</f>
        <v>-0.23784993815019856</v>
      </c>
      <c r="AI224" s="11">
        <f>'OddsRatio_working_3-way'!U224/(3*'OddsRatio_working_3-way'!X224^(1/3))*SIN(('OddsRatio_working_3-way'!Y224)/3)</f>
        <v>-2.3997103360755029E-2</v>
      </c>
      <c r="AJ224" s="11">
        <f>'OddsRatio_working_3-way'!U224/(3*'OddsRatio_working_3-way'!X224^(1/3))*SIN(('OddsRatio_working_3-way'!Y224+2*PI())/3)</f>
        <v>-0.43596528081401364</v>
      </c>
      <c r="AK224" s="11">
        <f>'OddsRatio_working_3-way'!U224/(3*'OddsRatio_working_3-way'!X224^(1/3))*SIN(('OddsRatio_working_3-way'!Y224+4*PI())/3)</f>
        <v>0.45996238417476848</v>
      </c>
      <c r="AL224" s="11">
        <f>'OddsRatio_working_3-way'!Z224+'OddsRatio_working_3-way'!AF224</f>
        <v>1.0345281571114124</v>
      </c>
      <c r="AM224" s="11">
        <f>'OddsRatio_working_3-way'!AA224+'OddsRatio_working_3-way'!AG224</f>
        <v>-0.55882828081101543</v>
      </c>
      <c r="AN224" s="11">
        <f>'OddsRatio_working_3-way'!AB224+'OddsRatio_working_3-way'!AH224</f>
        <v>-0.47569987630039712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1.0345281571114124</v>
      </c>
      <c r="AS224" s="11">
        <f>IF(('OddsRatio_working_3-way'!X224=0),IF(Q224&gt;0,-Q224^(1/3),(-Q224)^(1/3)),'OddsRatio_working_3-way'!AM224-'OddsRatio_working_3-way'!R224/3)</f>
        <v>-0.55882828081101543</v>
      </c>
      <c r="AT224" s="11">
        <f>IF(('OddsRatio_working_3-way'!X224=0),IF(Q224&gt;0,-Q224^(1/3),(-Q224)^(1/3)),'OddsRatio_working_3-way'!AN224-'OddsRatio_working_3-way'!R224/3)</f>
        <v>-0.47569987630039712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1.1299999999999999</v>
      </c>
      <c r="B225" s="4">
        <f>IF('True_Odds_Calculator_3-way'!B226="","",'True_Odds_Calculator_3-way'!B226)</f>
        <v>9.43</v>
      </c>
      <c r="C225" s="4">
        <f>IF('True_Odds_Calculator_3-way'!C226="","",'True_Odds_Calculator_3-way'!C226)</f>
        <v>26.18</v>
      </c>
      <c r="D225" s="9">
        <f t="shared" si="52"/>
        <v>0.87149271964000063</v>
      </c>
      <c r="E225" s="9">
        <f t="shared" si="53"/>
        <v>9.4679146193280425E-2</v>
      </c>
      <c r="F225" s="9">
        <f t="shared" si="54"/>
        <v>3.3828134166718968E-2</v>
      </c>
      <c r="G225" s="9">
        <f t="shared" si="55"/>
        <v>1.1342808940952538</v>
      </c>
      <c r="H225" s="9">
        <f t="shared" si="56"/>
        <v>1.1474565162323831</v>
      </c>
      <c r="I225" s="9">
        <f t="shared" si="57"/>
        <v>10.561987937222991</v>
      </c>
      <c r="J225" s="9">
        <f t="shared" si="58"/>
        <v>29.561192913318497</v>
      </c>
      <c r="K225" s="11">
        <f t="shared" si="59"/>
        <v>0.88495575221238942</v>
      </c>
      <c r="L225" s="11">
        <f t="shared" si="60"/>
        <v>0.10604453870625663</v>
      </c>
      <c r="M225" s="11">
        <f t="shared" si="61"/>
        <v>3.819709702062643E-2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-9.8916074791908337E-2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0.12094427063654274</v>
      </c>
      <c r="Q225" s="11">
        <f>2*'OddsRatio_working_3-way'!K225*'OddsRatio_working_3-way'!L225*'OddsRatio_working_3-way'!M225</f>
        <v>7.1691920946379811E-3</v>
      </c>
      <c r="R225" s="11">
        <f t="shared" si="62"/>
        <v>0</v>
      </c>
      <c r="S225" s="11">
        <f t="shared" si="63"/>
        <v>-1.2226958145172617</v>
      </c>
      <c r="T225" s="11">
        <f t="shared" si="64"/>
        <v>-7.2477523089345686E-2</v>
      </c>
      <c r="U225" s="11">
        <f>'OddsRatio_working_3-way'!S225-'OddsRatio_working_3-way'!R225^2/3</f>
        <v>-1.2226958145172617</v>
      </c>
      <c r="V225" s="11">
        <f>'OddsRatio_working_3-way'!S225*'OddsRatio_working_3-way'!R225/3-2*'OddsRatio_working_3-way'!R225^3/27-'OddsRatio_working_3-way'!T225</f>
        <v>7.2477523089345686E-2</v>
      </c>
      <c r="W225" s="11">
        <f>'OddsRatio_working_3-way'!V225^2+4*'OddsRatio_working_3-way'!U225^3/27</f>
        <v>-0.26554878187888054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0.2601930885093065</v>
      </c>
      <c r="Y225" s="11">
        <f>IF('OddsRatio_working_3-way'!W225&gt;=0,IF('OddsRatio_working_3-way'!V225+SQRT('OddsRatio_working_3-way'!W225)&gt;0,0,PI()),ACOS('OddsRatio_working_3-way'!V225/(2*'OddsRatio_working_3-way'!X225)))</f>
        <v>1.4310656527420791</v>
      </c>
      <c r="Z225" s="11">
        <f>'OddsRatio_working_3-way'!X225^(1/3)*COS('OddsRatio_working_3-way'!Y225/3)</f>
        <v>0.56714044704762701</v>
      </c>
      <c r="AA225" s="11">
        <f>'OddsRatio_working_3-way'!X225^(1/3)*COS(('OddsRatio_working_3-way'!Y225+2*PI())/3)</f>
        <v>-0.53741611894321717</v>
      </c>
      <c r="AB225" s="11">
        <f>'OddsRatio_working_3-way'!X225^(1/3)*COS(('OddsRatio_working_3-way'!Y225+4*PI())/3)</f>
        <v>-2.9724328104409621E-2</v>
      </c>
      <c r="AC225" s="11">
        <f>'OddsRatio_working_3-way'!X225^(1/3)*SIN('OddsRatio_working_3-way'!Y225/3)</f>
        <v>0.29311599210614864</v>
      </c>
      <c r="AD225" s="11">
        <f>'OddsRatio_working_3-way'!X225^(1/3)*SIN(('OddsRatio_working_3-way'!Y225+2*PI())/3)</f>
        <v>0.34460003860383387</v>
      </c>
      <c r="AE225" s="11">
        <f>'OddsRatio_working_3-way'!X225^(1/3)*SIN(('OddsRatio_working_3-way'!Y225+4*PI())/3)</f>
        <v>-0.63771603070998251</v>
      </c>
      <c r="AF225" s="11">
        <f>-'OddsRatio_working_3-way'!U225/(3*'OddsRatio_working_3-way'!X225^(1/3))*COS(('OddsRatio_working_3-way'!Y225)/3)</f>
        <v>0.56714044704762689</v>
      </c>
      <c r="AG225" s="11">
        <f>-'OddsRatio_working_3-way'!U225/(3*'OddsRatio_working_3-way'!X225^(1/3))*COS(('OddsRatio_working_3-way'!Y225+2*PI())/3)</f>
        <v>-0.53741611894321717</v>
      </c>
      <c r="AH225" s="11">
        <f>-'OddsRatio_working_3-way'!U225/(3*'OddsRatio_working_3-way'!X225^(1/3))*COS(('OddsRatio_working_3-way'!Y225+4*PI())/3)</f>
        <v>-2.9724328104409614E-2</v>
      </c>
      <c r="AI225" s="11">
        <f>'OddsRatio_working_3-way'!U225/(3*'OddsRatio_working_3-way'!X225^(1/3))*SIN(('OddsRatio_working_3-way'!Y225)/3)</f>
        <v>-0.29311599210614858</v>
      </c>
      <c r="AJ225" s="11">
        <f>'OddsRatio_working_3-way'!U225/(3*'OddsRatio_working_3-way'!X225^(1/3))*SIN(('OddsRatio_working_3-way'!Y225+2*PI())/3)</f>
        <v>-0.34460003860383381</v>
      </c>
      <c r="AK225" s="11">
        <f>'OddsRatio_working_3-way'!U225/(3*'OddsRatio_working_3-way'!X225^(1/3))*SIN(('OddsRatio_working_3-way'!Y225+4*PI())/3)</f>
        <v>0.6377160307099824</v>
      </c>
      <c r="AL225" s="11">
        <f>'OddsRatio_working_3-way'!Z225+'OddsRatio_working_3-way'!AF225</f>
        <v>1.1342808940952538</v>
      </c>
      <c r="AM225" s="11">
        <f>'OddsRatio_working_3-way'!AA225+'OddsRatio_working_3-way'!AG225</f>
        <v>-1.0748322378864343</v>
      </c>
      <c r="AN225" s="11">
        <f>'OddsRatio_working_3-way'!AB225+'OddsRatio_working_3-way'!AH225</f>
        <v>-5.9448656208819235E-2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1.1342808940952538</v>
      </c>
      <c r="AS225" s="11">
        <f>IF(('OddsRatio_working_3-way'!X225=0),IF(Q225&gt;0,-Q225^(1/3),(-Q225)^(1/3)),'OddsRatio_working_3-way'!AM225-'OddsRatio_working_3-way'!R225/3)</f>
        <v>-1.0748322378864343</v>
      </c>
      <c r="AT225" s="11">
        <f>IF(('OddsRatio_working_3-way'!X225=0),IF(Q225&gt;0,-Q225^(1/3),(-Q225)^(1/3)),'OddsRatio_working_3-way'!AN225-'OddsRatio_working_3-way'!R225/3)</f>
        <v>-5.9448656208819235E-2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3.43</v>
      </c>
      <c r="B226" s="4">
        <f>IF('True_Odds_Calculator_3-way'!B227="","",'True_Odds_Calculator_3-way'!B227)</f>
        <v>3.26</v>
      </c>
      <c r="C226" s="4">
        <f>IF('True_Odds_Calculator_3-way'!C227="","",'True_Odds_Calculator_3-way'!C227)</f>
        <v>2.36</v>
      </c>
      <c r="D226" s="9">
        <f t="shared" si="52"/>
        <v>0.28470060928525609</v>
      </c>
      <c r="E226" s="9">
        <f t="shared" si="53"/>
        <v>0.29969795062331522</v>
      </c>
      <c r="F226" s="9">
        <f t="shared" si="54"/>
        <v>0.41560144009142852</v>
      </c>
      <c r="G226" s="9">
        <f t="shared" si="55"/>
        <v>1.0339348760862181</v>
      </c>
      <c r="H226" s="9">
        <f t="shared" si="56"/>
        <v>3.5124617488895113</v>
      </c>
      <c r="I226" s="9">
        <f t="shared" si="57"/>
        <v>3.3366928199548531</v>
      </c>
      <c r="J226" s="9">
        <f t="shared" si="58"/>
        <v>2.4061514314772565</v>
      </c>
      <c r="K226" s="11">
        <f t="shared" si="59"/>
        <v>0.29154518950437314</v>
      </c>
      <c r="L226" s="11">
        <f t="shared" si="60"/>
        <v>0.30674846625766872</v>
      </c>
      <c r="M226" s="11">
        <f t="shared" si="61"/>
        <v>0.42372881355932207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-0.28302832296185887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0.22926177556689425</v>
      </c>
      <c r="Q226" s="11">
        <f>2*'OddsRatio_working_3-way'!K226*'OddsRatio_working_3-way'!L226*'OddsRatio_working_3-way'!M226</f>
        <v>7.5789016716328678E-2</v>
      </c>
      <c r="R226" s="11">
        <f t="shared" si="62"/>
        <v>0</v>
      </c>
      <c r="S226" s="11">
        <f t="shared" si="63"/>
        <v>-0.81003121231011843</v>
      </c>
      <c r="T226" s="11">
        <f t="shared" si="64"/>
        <v>-0.26777891316036972</v>
      </c>
      <c r="U226" s="11">
        <f>'OddsRatio_working_3-way'!S226-'OddsRatio_working_3-way'!R226^2/3</f>
        <v>-0.81003121231011843</v>
      </c>
      <c r="V226" s="11">
        <f>'OddsRatio_working_3-way'!S226*'OddsRatio_working_3-way'!R226/3-2*'OddsRatio_working_3-way'!R226^3/27-'OddsRatio_working_3-way'!T226</f>
        <v>0.26777891316036972</v>
      </c>
      <c r="W226" s="11">
        <f>'OddsRatio_working_3-way'!V226^2+4*'OddsRatio_working_3-way'!U226^3/27</f>
        <v>-7.0355555270012055E-3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0.14030422468723994</v>
      </c>
      <c r="Y226" s="11">
        <f>IF('OddsRatio_working_3-way'!W226&gt;=0,IF('OddsRatio_working_3-way'!V226+SQRT('OddsRatio_working_3-way'!W226)&gt;0,0,PI()),ACOS('OddsRatio_working_3-way'!V226/(2*'OddsRatio_working_3-way'!X226)))</f>
        <v>0.30355600502263846</v>
      </c>
      <c r="Z226" s="11">
        <f>'OddsRatio_working_3-way'!X226^(1/3)*COS('OddsRatio_working_3-way'!Y226/3)</f>
        <v>0.51696743804310907</v>
      </c>
      <c r="AA226" s="11">
        <f>'OddsRatio_working_3-way'!X226^(1/3)*COS(('OddsRatio_working_3-way'!Y226+2*PI())/3)</f>
        <v>-0.30394033658036218</v>
      </c>
      <c r="AB226" s="11">
        <f>'OddsRatio_working_3-way'!X226^(1/3)*COS(('OddsRatio_working_3-way'!Y226+4*PI())/3)</f>
        <v>-0.21302710146274706</v>
      </c>
      <c r="AC226" s="11">
        <f>'OddsRatio_working_3-way'!X226^(1/3)*SIN('OddsRatio_working_3-way'!Y226/3)</f>
        <v>5.2488780768054979E-2</v>
      </c>
      <c r="AD226" s="11">
        <f>'OddsRatio_working_3-way'!X226^(1/3)*SIN(('OddsRatio_working_3-way'!Y226+2*PI())/3)</f>
        <v>0.4214625438906629</v>
      </c>
      <c r="AE226" s="11">
        <f>'OddsRatio_working_3-way'!X226^(1/3)*SIN(('OddsRatio_working_3-way'!Y226+4*PI())/3)</f>
        <v>-0.47395132465871775</v>
      </c>
      <c r="AF226" s="11">
        <f>-'OddsRatio_working_3-way'!U226/(3*'OddsRatio_working_3-way'!X226^(1/3))*COS(('OddsRatio_working_3-way'!Y226)/3)</f>
        <v>0.51696743804310907</v>
      </c>
      <c r="AG226" s="11">
        <f>-'OddsRatio_working_3-way'!U226/(3*'OddsRatio_working_3-way'!X226^(1/3))*COS(('OddsRatio_working_3-way'!Y226+2*PI())/3)</f>
        <v>-0.30394033658036218</v>
      </c>
      <c r="AH226" s="11">
        <f>-'OddsRatio_working_3-way'!U226/(3*'OddsRatio_working_3-way'!X226^(1/3))*COS(('OddsRatio_working_3-way'!Y226+4*PI())/3)</f>
        <v>-0.21302710146274706</v>
      </c>
      <c r="AI226" s="11">
        <f>'OddsRatio_working_3-way'!U226/(3*'OddsRatio_working_3-way'!X226^(1/3))*SIN(('OddsRatio_working_3-way'!Y226)/3)</f>
        <v>-5.2488780768054979E-2</v>
      </c>
      <c r="AJ226" s="11">
        <f>'OddsRatio_working_3-way'!U226/(3*'OddsRatio_working_3-way'!X226^(1/3))*SIN(('OddsRatio_working_3-way'!Y226+2*PI())/3)</f>
        <v>-0.4214625438906629</v>
      </c>
      <c r="AK226" s="11">
        <f>'OddsRatio_working_3-way'!U226/(3*'OddsRatio_working_3-way'!X226^(1/3))*SIN(('OddsRatio_working_3-way'!Y226+4*PI())/3)</f>
        <v>0.47395132465871775</v>
      </c>
      <c r="AL226" s="11">
        <f>'OddsRatio_working_3-way'!Z226+'OddsRatio_working_3-way'!AF226</f>
        <v>1.0339348760862181</v>
      </c>
      <c r="AM226" s="11">
        <f>'OddsRatio_working_3-way'!AA226+'OddsRatio_working_3-way'!AG226</f>
        <v>-0.60788067316072436</v>
      </c>
      <c r="AN226" s="11">
        <f>'OddsRatio_working_3-way'!AB226+'OddsRatio_working_3-way'!AH226</f>
        <v>-0.42605420292549412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1.0339348760862181</v>
      </c>
      <c r="AS226" s="11">
        <f>IF(('OddsRatio_working_3-way'!X226=0),IF(Q226&gt;0,-Q226^(1/3),(-Q226)^(1/3)),'OddsRatio_working_3-way'!AM226-'OddsRatio_working_3-way'!R226/3)</f>
        <v>-0.60788067316072436</v>
      </c>
      <c r="AT226" s="11">
        <f>IF(('OddsRatio_working_3-way'!X226=0),IF(Q226&gt;0,-Q226^(1/3),(-Q226)^(1/3)),'OddsRatio_working_3-way'!AN226-'OddsRatio_working_3-way'!R226/3)</f>
        <v>-0.42605420292549412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2.93</v>
      </c>
      <c r="B227" s="4">
        <f>IF('True_Odds_Calculator_3-way'!B228="","",'True_Odds_Calculator_3-way'!B228)</f>
        <v>3.46</v>
      </c>
      <c r="C227" s="4">
        <f>IF('True_Odds_Calculator_3-way'!C228="","",'True_Odds_Calculator_3-way'!C228)</f>
        <v>2.5499999999999998</v>
      </c>
      <c r="D227" s="9">
        <f t="shared" si="52"/>
        <v>0.33374244959787014</v>
      </c>
      <c r="E227" s="9">
        <f t="shared" si="53"/>
        <v>0.28212442389189252</v>
      </c>
      <c r="F227" s="9">
        <f t="shared" si="54"/>
        <v>0.38413312651023734</v>
      </c>
      <c r="G227" s="9">
        <f t="shared" si="55"/>
        <v>1.0343639726603997</v>
      </c>
      <c r="H227" s="9">
        <f t="shared" si="56"/>
        <v>2.9963224672345721</v>
      </c>
      <c r="I227" s="9">
        <f t="shared" si="57"/>
        <v>3.544535372744583</v>
      </c>
      <c r="J227" s="9">
        <f t="shared" si="58"/>
        <v>2.6032641576236188</v>
      </c>
      <c r="K227" s="11">
        <f t="shared" si="59"/>
        <v>0.34129692832764502</v>
      </c>
      <c r="L227" s="11">
        <f t="shared" si="60"/>
        <v>0.28901734104046245</v>
      </c>
      <c r="M227" s="11">
        <f t="shared" si="61"/>
        <v>0.39215686274509809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-0.28466902553402351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0.22977487864288923</v>
      </c>
      <c r="Q227" s="11">
        <f>2*'OddsRatio_working_3-way'!K227*'OddsRatio_working_3-way'!L227*'OddsRatio_working_3-way'!M227</f>
        <v>7.7365279004339815E-2</v>
      </c>
      <c r="R227" s="11">
        <f t="shared" si="62"/>
        <v>0</v>
      </c>
      <c r="S227" s="11">
        <f t="shared" si="63"/>
        <v>-0.80716501632674698</v>
      </c>
      <c r="T227" s="11">
        <f t="shared" si="64"/>
        <v>-0.27177273276994851</v>
      </c>
      <c r="U227" s="11">
        <f>'OddsRatio_working_3-way'!S227-'OddsRatio_working_3-way'!R227^2/3</f>
        <v>-0.80716501632674698</v>
      </c>
      <c r="V227" s="11">
        <f>'OddsRatio_working_3-way'!S227*'OddsRatio_working_3-way'!R227/3-2*'OddsRatio_working_3-way'!R227^3/27-'OddsRatio_working_3-way'!T227</f>
        <v>0.27177273276994851</v>
      </c>
      <c r="W227" s="11">
        <f>'OddsRatio_working_3-way'!V227^2+4*'OddsRatio_working_3-way'!U227^3/27</f>
        <v>-4.0477904757313388E-3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0.13956020990326826</v>
      </c>
      <c r="Y227" s="11">
        <f>IF('OddsRatio_working_3-way'!W227&gt;=0,IF('OddsRatio_working_3-way'!V227+SQRT('OddsRatio_working_3-way'!W227)&gt;0,0,PI()),ACOS('OddsRatio_working_3-way'!V227/(2*'OddsRatio_working_3-way'!X227)))</f>
        <v>0.22995976840400667</v>
      </c>
      <c r="Z227" s="11">
        <f>'OddsRatio_working_3-way'!X227^(1/3)*COS('OddsRatio_working_3-way'!Y227/3)</f>
        <v>0.51718198633019985</v>
      </c>
      <c r="AA227" s="11">
        <f>'OddsRatio_working_3-way'!X227^(1/3)*COS(('OddsRatio_working_3-way'!Y227+2*PI())/3)</f>
        <v>-0.29299083100408546</v>
      </c>
      <c r="AB227" s="11">
        <f>'OddsRatio_working_3-way'!X227^(1/3)*COS(('OddsRatio_working_3-way'!Y227+4*PI())/3)</f>
        <v>-0.22419115532611431</v>
      </c>
      <c r="AC227" s="11">
        <f>'OddsRatio_working_3-way'!X227^(1/3)*SIN('OddsRatio_working_3-way'!Y227/3)</f>
        <v>3.972151127283563E-2</v>
      </c>
      <c r="AD227" s="11">
        <f>'OddsRatio_working_3-way'!X227^(1/3)*SIN(('OddsRatio_working_3-way'!Y227+2*PI())/3)</f>
        <v>0.42803198290523159</v>
      </c>
      <c r="AE227" s="11">
        <f>'OddsRatio_working_3-way'!X227^(1/3)*SIN(('OddsRatio_working_3-way'!Y227+4*PI())/3)</f>
        <v>-0.46775349417806711</v>
      </c>
      <c r="AF227" s="11">
        <f>-'OddsRatio_working_3-way'!U227/(3*'OddsRatio_working_3-way'!X227^(1/3))*COS(('OddsRatio_working_3-way'!Y227)/3)</f>
        <v>0.51718198633019985</v>
      </c>
      <c r="AG227" s="11">
        <f>-'OddsRatio_working_3-way'!U227/(3*'OddsRatio_working_3-way'!X227^(1/3))*COS(('OddsRatio_working_3-way'!Y227+2*PI())/3)</f>
        <v>-0.29299083100408546</v>
      </c>
      <c r="AH227" s="11">
        <f>-'OddsRatio_working_3-way'!U227/(3*'OddsRatio_working_3-way'!X227^(1/3))*COS(('OddsRatio_working_3-way'!Y227+4*PI())/3)</f>
        <v>-0.22419115532611431</v>
      </c>
      <c r="AI227" s="11">
        <f>'OddsRatio_working_3-way'!U227/(3*'OddsRatio_working_3-way'!X227^(1/3))*SIN(('OddsRatio_working_3-way'!Y227)/3)</f>
        <v>-3.972151127283563E-2</v>
      </c>
      <c r="AJ227" s="11">
        <f>'OddsRatio_working_3-way'!U227/(3*'OddsRatio_working_3-way'!X227^(1/3))*SIN(('OddsRatio_working_3-way'!Y227+2*PI())/3)</f>
        <v>-0.42803198290523159</v>
      </c>
      <c r="AK227" s="11">
        <f>'OddsRatio_working_3-way'!U227/(3*'OddsRatio_working_3-way'!X227^(1/3))*SIN(('OddsRatio_working_3-way'!Y227+4*PI())/3)</f>
        <v>0.46775349417806711</v>
      </c>
      <c r="AL227" s="11">
        <f>'OddsRatio_working_3-way'!Z227+'OddsRatio_working_3-way'!AF227</f>
        <v>1.0343639726603997</v>
      </c>
      <c r="AM227" s="11">
        <f>'OddsRatio_working_3-way'!AA227+'OddsRatio_working_3-way'!AG227</f>
        <v>-0.58598166200817092</v>
      </c>
      <c r="AN227" s="11">
        <f>'OddsRatio_working_3-way'!AB227+'OddsRatio_working_3-way'!AH227</f>
        <v>-0.44838231065222861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1.0343639726603997</v>
      </c>
      <c r="AS227" s="11">
        <f>IF(('OddsRatio_working_3-way'!X227=0),IF(Q227&gt;0,-Q227^(1/3),(-Q227)^(1/3)),'OddsRatio_working_3-way'!AM227-'OddsRatio_working_3-way'!R227/3)</f>
        <v>-0.58598166200817092</v>
      </c>
      <c r="AT227" s="11">
        <f>IF(('OddsRatio_working_3-way'!X227=0),IF(Q227&gt;0,-Q227^(1/3),(-Q227)^(1/3)),'OddsRatio_working_3-way'!AN227-'OddsRatio_working_3-way'!R227/3)</f>
        <v>-0.44838231065222861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2.9</v>
      </c>
      <c r="B228" s="4">
        <f>IF('True_Odds_Calculator_3-way'!B229="","",'True_Odds_Calculator_3-way'!B229)</f>
        <v>3.73</v>
      </c>
      <c r="C228" s="4">
        <f>IF('True_Odds_Calculator_3-way'!C229="","",'True_Odds_Calculator_3-way'!C229)</f>
        <v>2.44</v>
      </c>
      <c r="D228" s="9">
        <f t="shared" si="52"/>
        <v>0.33708403844698887</v>
      </c>
      <c r="E228" s="9">
        <f t="shared" si="53"/>
        <v>0.26138861334967445</v>
      </c>
      <c r="F228" s="9">
        <f t="shared" si="54"/>
        <v>0.4015273482033368</v>
      </c>
      <c r="G228" s="9">
        <f t="shared" si="55"/>
        <v>1.0350627673352424</v>
      </c>
      <c r="H228" s="9">
        <f t="shared" si="56"/>
        <v>2.9666192579369608</v>
      </c>
      <c r="I228" s="9">
        <f t="shared" si="57"/>
        <v>3.825721354825212</v>
      </c>
      <c r="J228" s="9">
        <f t="shared" si="58"/>
        <v>2.4904903849627491</v>
      </c>
      <c r="K228" s="11">
        <f t="shared" si="59"/>
        <v>0.34482758620689657</v>
      </c>
      <c r="L228" s="11">
        <f t="shared" si="60"/>
        <v>0.26809651474530832</v>
      </c>
      <c r="M228" s="11">
        <f t="shared" si="61"/>
        <v>0.4098360655737705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-0.28299716445122058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0.22998104077219075</v>
      </c>
      <c r="Q228" s="11">
        <f>2*'OddsRatio_working_3-way'!K228*'OddsRatio_working_3-way'!L228*'OddsRatio_working_3-way'!M228</f>
        <v>7.577629020500519E-2</v>
      </c>
      <c r="R228" s="11">
        <f t="shared" si="62"/>
        <v>0</v>
      </c>
      <c r="S228" s="11">
        <f t="shared" si="63"/>
        <v>-0.81266199687252316</v>
      </c>
      <c r="T228" s="11">
        <f t="shared" si="64"/>
        <v>-0.26776342565816252</v>
      </c>
      <c r="U228" s="11">
        <f>'OddsRatio_working_3-way'!S228-'OddsRatio_working_3-way'!R228^2/3</f>
        <v>-0.81266199687252316</v>
      </c>
      <c r="V228" s="11">
        <f>'OddsRatio_working_3-way'!S228*'OddsRatio_working_3-way'!R228/3-2*'OddsRatio_working_3-way'!R228^3/27-'OddsRatio_working_3-way'!T228</f>
        <v>0.26776342565816252</v>
      </c>
      <c r="W228" s="11">
        <f>'OddsRatio_working_3-way'!V228^2+4*'OddsRatio_working_3-way'!U228^3/27</f>
        <v>-7.8135400042739916E-3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0.140988290404264</v>
      </c>
      <c r="Y228" s="11">
        <f>IF('OddsRatio_working_3-way'!W228&gt;=0,IF('OddsRatio_working_3-way'!V228+SQRT('OddsRatio_working_3-way'!W228)&gt;0,0,PI()),ACOS('OddsRatio_working_3-way'!V228/(2*'OddsRatio_working_3-way'!X228)))</f>
        <v>0.318856339441699</v>
      </c>
      <c r="Z228" s="11">
        <f>'OddsRatio_working_3-way'!X228^(1/3)*COS('OddsRatio_working_3-way'!Y228/3)</f>
        <v>0.5175313836676213</v>
      </c>
      <c r="AA228" s="11">
        <f>'OddsRatio_working_3-way'!X228^(1/3)*COS(('OddsRatio_working_3-way'!Y228+2*PI())/3)</f>
        <v>-0.30658252367615274</v>
      </c>
      <c r="AB228" s="11">
        <f>'OddsRatio_working_3-way'!X228^(1/3)*COS(('OddsRatio_working_3-way'!Y228+4*PI())/3)</f>
        <v>-0.2109488599914689</v>
      </c>
      <c r="AC228" s="11">
        <f>'OddsRatio_working_3-way'!X228^(1/3)*SIN('OddsRatio_working_3-way'!Y228/3)</f>
        <v>5.5214121471942545E-2</v>
      </c>
      <c r="AD228" s="11">
        <f>'OddsRatio_working_3-way'!X228^(1/3)*SIN(('OddsRatio_working_3-way'!Y228+2*PI())/3)</f>
        <v>0.42058826477589972</v>
      </c>
      <c r="AE228" s="11">
        <f>'OddsRatio_working_3-way'!X228^(1/3)*SIN(('OddsRatio_working_3-way'!Y228+4*PI())/3)</f>
        <v>-0.4758023862478421</v>
      </c>
      <c r="AF228" s="11">
        <f>-'OddsRatio_working_3-way'!U228/(3*'OddsRatio_working_3-way'!X228^(1/3))*COS(('OddsRatio_working_3-way'!Y228)/3)</f>
        <v>0.51753138366762119</v>
      </c>
      <c r="AG228" s="11">
        <f>-'OddsRatio_working_3-way'!U228/(3*'OddsRatio_working_3-way'!X228^(1/3))*COS(('OddsRatio_working_3-way'!Y228+2*PI())/3)</f>
        <v>-0.30658252367615269</v>
      </c>
      <c r="AH228" s="11">
        <f>-'OddsRatio_working_3-way'!U228/(3*'OddsRatio_working_3-way'!X228^(1/3))*COS(('OddsRatio_working_3-way'!Y228+4*PI())/3)</f>
        <v>-0.21094885999146887</v>
      </c>
      <c r="AI228" s="11">
        <f>'OddsRatio_working_3-way'!U228/(3*'OddsRatio_working_3-way'!X228^(1/3))*SIN(('OddsRatio_working_3-way'!Y228)/3)</f>
        <v>-5.5214121471942532E-2</v>
      </c>
      <c r="AJ228" s="11">
        <f>'OddsRatio_working_3-way'!U228/(3*'OddsRatio_working_3-way'!X228^(1/3))*SIN(('OddsRatio_working_3-way'!Y228+2*PI())/3)</f>
        <v>-0.42058826477589961</v>
      </c>
      <c r="AK228" s="11">
        <f>'OddsRatio_working_3-way'!U228/(3*'OddsRatio_working_3-way'!X228^(1/3))*SIN(('OddsRatio_working_3-way'!Y228+4*PI())/3)</f>
        <v>0.47580238624784199</v>
      </c>
      <c r="AL228" s="11">
        <f>'OddsRatio_working_3-way'!Z228+'OddsRatio_working_3-way'!AF228</f>
        <v>1.0350627673352424</v>
      </c>
      <c r="AM228" s="11">
        <f>'OddsRatio_working_3-way'!AA228+'OddsRatio_working_3-way'!AG228</f>
        <v>-0.61316504735230537</v>
      </c>
      <c r="AN228" s="11">
        <f>'OddsRatio_working_3-way'!AB228+'OddsRatio_working_3-way'!AH228</f>
        <v>-0.42189771998293779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1.0350627673352424</v>
      </c>
      <c r="AS228" s="11">
        <f>IF(('OddsRatio_working_3-way'!X228=0),IF(Q228&gt;0,-Q228^(1/3),(-Q228)^(1/3)),'OddsRatio_working_3-way'!AM228-'OddsRatio_working_3-way'!R228/3)</f>
        <v>-0.61316504735230537</v>
      </c>
      <c r="AT228" s="11">
        <f>IF(('OddsRatio_working_3-way'!X228=0),IF(Q228&gt;0,-Q228^(1/3),(-Q228)^(1/3)),'OddsRatio_working_3-way'!AN228-'OddsRatio_working_3-way'!R228/3)</f>
        <v>-0.42189771998293779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1.88</v>
      </c>
      <c r="B229" s="4">
        <f>IF('True_Odds_Calculator_3-way'!B230="","",'True_Odds_Calculator_3-way'!B230)</f>
        <v>3.75</v>
      </c>
      <c r="C229" s="4">
        <f>IF('True_Odds_Calculator_3-way'!C230="","",'True_Odds_Calculator_3-way'!C230)</f>
        <v>4.37</v>
      </c>
      <c r="D229" s="9">
        <f t="shared" si="52"/>
        <v>0.52084100144030299</v>
      </c>
      <c r="E229" s="9">
        <f t="shared" si="53"/>
        <v>0.25807039915458108</v>
      </c>
      <c r="F229" s="9">
        <f t="shared" si="54"/>
        <v>0.2210885994051161</v>
      </c>
      <c r="G229" s="9">
        <f t="shared" si="55"/>
        <v>1.0454224235302725</v>
      </c>
      <c r="H229" s="9">
        <f t="shared" si="56"/>
        <v>1.9199717327066399</v>
      </c>
      <c r="I229" s="9">
        <f t="shared" si="57"/>
        <v>3.8749116647082489</v>
      </c>
      <c r="J229" s="9">
        <f t="shared" si="58"/>
        <v>4.5230735672970184</v>
      </c>
      <c r="K229" s="11">
        <f t="shared" si="59"/>
        <v>0.53191489361702127</v>
      </c>
      <c r="L229" s="11">
        <f t="shared" si="60"/>
        <v>0.26666666666666666</v>
      </c>
      <c r="M229" s="11">
        <f t="shared" si="61"/>
        <v>0.22883295194508008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-0.26471266046707909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0.22721002320788097</v>
      </c>
      <c r="Q229" s="11">
        <f>2*'OddsRatio_working_3-way'!K229*'OddsRatio_working_3-way'!L229*'OddsRatio_working_3-way'!M229</f>
        <v>6.4917149487965967E-2</v>
      </c>
      <c r="R229" s="11">
        <f t="shared" si="62"/>
        <v>0</v>
      </c>
      <c r="S229" s="11">
        <f t="shared" si="63"/>
        <v>-0.8583269980626328</v>
      </c>
      <c r="T229" s="11">
        <f t="shared" si="64"/>
        <v>-0.24523628516075213</v>
      </c>
      <c r="U229" s="11">
        <f>'OddsRatio_working_3-way'!S229-'OddsRatio_working_3-way'!R229^2/3</f>
        <v>-0.8583269980626328</v>
      </c>
      <c r="V229" s="11">
        <f>'OddsRatio_working_3-way'!S229*'OddsRatio_working_3-way'!R229/3-2*'OddsRatio_working_3-way'!R229^3/27-'OddsRatio_working_3-way'!T229</f>
        <v>0.24523628516075213</v>
      </c>
      <c r="W229" s="11">
        <f>'OddsRatio_working_3-way'!V229^2+4*'OddsRatio_working_3-way'!U229^3/27</f>
        <v>-3.3540817754967568E-2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0.15303729391427218</v>
      </c>
      <c r="Y229" s="11">
        <f>IF('OddsRatio_working_3-way'!W229&gt;=0,IF('OddsRatio_working_3-way'!V229+SQRT('OddsRatio_working_3-way'!W229)&gt;0,0,PI()),ACOS('OddsRatio_working_3-way'!V229/(2*'OddsRatio_working_3-way'!X229)))</f>
        <v>0.64144751633549413</v>
      </c>
      <c r="Z229" s="11">
        <f>'OddsRatio_working_3-way'!X229^(1/3)*COS('OddsRatio_working_3-way'!Y229/3)</f>
        <v>0.52271121176513624</v>
      </c>
      <c r="AA229" s="11">
        <f>'OddsRatio_working_3-way'!X229^(1/3)*COS(('OddsRatio_working_3-way'!Y229+2*PI())/3)</f>
        <v>-0.35964849136735483</v>
      </c>
      <c r="AB229" s="11">
        <f>'OddsRatio_working_3-way'!X229^(1/3)*COS(('OddsRatio_working_3-way'!Y229+4*PI())/3)</f>
        <v>-0.16306272039778133</v>
      </c>
      <c r="AC229" s="11">
        <f>'OddsRatio_working_3-way'!X229^(1/3)*SIN('OddsRatio_working_3-way'!Y229/3)</f>
        <v>0.11349884778813341</v>
      </c>
      <c r="AD229" s="11">
        <f>'OddsRatio_working_3-way'!X229^(1/3)*SIN(('OddsRatio_working_3-way'!Y229+2*PI())/3)</f>
        <v>0.39593176433748867</v>
      </c>
      <c r="AE229" s="11">
        <f>'OddsRatio_working_3-way'!X229^(1/3)*SIN(('OddsRatio_working_3-way'!Y229+4*PI())/3)</f>
        <v>-0.50943061212562202</v>
      </c>
      <c r="AF229" s="11">
        <f>-'OddsRatio_working_3-way'!U229/(3*'OddsRatio_working_3-way'!X229^(1/3))*COS(('OddsRatio_working_3-way'!Y229)/3)</f>
        <v>0.52271121176513613</v>
      </c>
      <c r="AG229" s="11">
        <f>-'OddsRatio_working_3-way'!U229/(3*'OddsRatio_working_3-way'!X229^(1/3))*COS(('OddsRatio_working_3-way'!Y229+2*PI())/3)</f>
        <v>-0.35964849136735477</v>
      </c>
      <c r="AH229" s="11">
        <f>-'OddsRatio_working_3-way'!U229/(3*'OddsRatio_working_3-way'!X229^(1/3))*COS(('OddsRatio_working_3-way'!Y229+4*PI())/3)</f>
        <v>-0.16306272039778127</v>
      </c>
      <c r="AI229" s="11">
        <f>'OddsRatio_working_3-way'!U229/(3*'OddsRatio_working_3-way'!X229^(1/3))*SIN(('OddsRatio_working_3-way'!Y229)/3)</f>
        <v>-0.11349884778813338</v>
      </c>
      <c r="AJ229" s="11">
        <f>'OddsRatio_working_3-way'!U229/(3*'OddsRatio_working_3-way'!X229^(1/3))*SIN(('OddsRatio_working_3-way'!Y229+2*PI())/3)</f>
        <v>-0.39593176433748861</v>
      </c>
      <c r="AK229" s="11">
        <f>'OddsRatio_working_3-way'!U229/(3*'OddsRatio_working_3-way'!X229^(1/3))*SIN(('OddsRatio_working_3-way'!Y229+4*PI())/3)</f>
        <v>0.50943061212562191</v>
      </c>
      <c r="AL229" s="11">
        <f>'OddsRatio_working_3-way'!Z229+'OddsRatio_working_3-way'!AF229</f>
        <v>1.0454224235302725</v>
      </c>
      <c r="AM229" s="11">
        <f>'OddsRatio_working_3-way'!AA229+'OddsRatio_working_3-way'!AG229</f>
        <v>-0.71929698273470954</v>
      </c>
      <c r="AN229" s="11">
        <f>'OddsRatio_working_3-way'!AB229+'OddsRatio_working_3-way'!AH229</f>
        <v>-0.3261254407955626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1.0454224235302725</v>
      </c>
      <c r="AS229" s="11">
        <f>IF(('OddsRatio_working_3-way'!X229=0),IF(Q229&gt;0,-Q229^(1/3),(-Q229)^(1/3)),'OddsRatio_working_3-way'!AM229-'OddsRatio_working_3-way'!R229/3)</f>
        <v>-0.71929698273470954</v>
      </c>
      <c r="AT229" s="11">
        <f>IF(('OddsRatio_working_3-way'!X229=0),IF(Q229&gt;0,-Q229^(1/3),(-Q229)^(1/3)),'OddsRatio_working_3-way'!AN229-'OddsRatio_working_3-way'!R229/3)</f>
        <v>-0.3261254407955626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2.86</v>
      </c>
      <c r="B230" s="4">
        <f>IF('True_Odds_Calculator_3-way'!B231="","",'True_Odds_Calculator_3-way'!B231)</f>
        <v>3.13</v>
      </c>
      <c r="C230" s="4">
        <f>IF('True_Odds_Calculator_3-way'!C231="","",'True_Odds_Calculator_3-way'!C231)</f>
        <v>2.79</v>
      </c>
      <c r="D230" s="9">
        <f t="shared" si="52"/>
        <v>0.34035942645504591</v>
      </c>
      <c r="E230" s="9">
        <f t="shared" si="53"/>
        <v>0.31061656217988293</v>
      </c>
      <c r="F230" s="9">
        <f t="shared" si="54"/>
        <v>0.34902401136507116</v>
      </c>
      <c r="G230" s="9">
        <f t="shared" si="55"/>
        <v>1.0419734024750622</v>
      </c>
      <c r="H230" s="9">
        <f t="shared" si="56"/>
        <v>2.9380705286036153</v>
      </c>
      <c r="I230" s="9">
        <f t="shared" si="57"/>
        <v>3.2194033472718826</v>
      </c>
      <c r="J230" s="9">
        <f t="shared" si="58"/>
        <v>2.8651323904303614</v>
      </c>
      <c r="K230" s="11">
        <f t="shared" si="59"/>
        <v>0.34965034965034969</v>
      </c>
      <c r="L230" s="11">
        <f t="shared" si="60"/>
        <v>0.31948881789137379</v>
      </c>
      <c r="M230" s="11">
        <f t="shared" si="61"/>
        <v>0.35842293906810035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-0.28394289416653629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0.23142659440711588</v>
      </c>
      <c r="Q230" s="11">
        <f>2*'OddsRatio_working_3-way'!K230*'OddsRatio_working_3-way'!L230*'OddsRatio_working_3-way'!M230</f>
        <v>8.0078406369244265E-2</v>
      </c>
      <c r="R230" s="11">
        <f t="shared" si="62"/>
        <v>0</v>
      </c>
      <c r="S230" s="11">
        <f t="shared" si="63"/>
        <v>-0.81504626163097815</v>
      </c>
      <c r="T230" s="11">
        <f t="shared" si="64"/>
        <v>-0.2820229278999925</v>
      </c>
      <c r="U230" s="11">
        <f>'OddsRatio_working_3-way'!S230-'OddsRatio_working_3-way'!R230^2/3</f>
        <v>-0.81504626163097815</v>
      </c>
      <c r="V230" s="11">
        <f>'OddsRatio_working_3-way'!S230*'OddsRatio_working_3-way'!R230/3-2*'OddsRatio_working_3-way'!R230^3/27-'OddsRatio_working_3-way'!T230</f>
        <v>0.2820229278999925</v>
      </c>
      <c r="W230" s="11">
        <f>'OddsRatio_working_3-way'!V230^2+4*'OddsRatio_working_3-way'!U230^3/27</f>
        <v>-6.7574437993742076E-4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0.14160921248388272</v>
      </c>
      <c r="Y230" s="11">
        <f>IF('OddsRatio_working_3-way'!W230&gt;=0,IF('OddsRatio_working_3-way'!V230+SQRT('OddsRatio_working_3-way'!W230)&gt;0,0,PI()),ACOS('OddsRatio_working_3-way'!V230/(2*'OddsRatio_working_3-way'!X230)))</f>
        <v>9.191394133760511E-2</v>
      </c>
      <c r="Z230" s="11">
        <f>'OddsRatio_working_3-way'!X230^(1/3)*COS('OddsRatio_working_3-way'!Y230/3)</f>
        <v>0.5209867012375311</v>
      </c>
      <c r="AA230" s="11">
        <f>'OddsRatio_working_3-way'!X230^(1/3)*COS(('OddsRatio_working_3-way'!Y230+2*PI())/3)</f>
        <v>-0.27432115803610974</v>
      </c>
      <c r="AB230" s="11">
        <f>'OddsRatio_working_3-way'!X230^(1/3)*COS(('OddsRatio_working_3-way'!Y230+4*PI())/3)</f>
        <v>-0.24666554320142131</v>
      </c>
      <c r="AC230" s="11">
        <f>'OddsRatio_working_3-way'!X230^(1/3)*SIN('OddsRatio_working_3-way'!Y230/3)</f>
        <v>1.5966976669411947E-2</v>
      </c>
      <c r="AD230" s="11">
        <f>'OddsRatio_working_3-way'!X230^(1/3)*SIN(('OddsRatio_working_3-way'!Y230+2*PI())/3)</f>
        <v>0.44320422997084963</v>
      </c>
      <c r="AE230" s="11">
        <f>'OddsRatio_working_3-way'!X230^(1/3)*SIN(('OddsRatio_working_3-way'!Y230+4*PI())/3)</f>
        <v>-0.45917120664026156</v>
      </c>
      <c r="AF230" s="11">
        <f>-'OddsRatio_working_3-way'!U230/(3*'OddsRatio_working_3-way'!X230^(1/3))*COS(('OddsRatio_working_3-way'!Y230)/3)</f>
        <v>0.5209867012375311</v>
      </c>
      <c r="AG230" s="11">
        <f>-'OddsRatio_working_3-way'!U230/(3*'OddsRatio_working_3-way'!X230^(1/3))*COS(('OddsRatio_working_3-way'!Y230+2*PI())/3)</f>
        <v>-0.27432115803610974</v>
      </c>
      <c r="AH230" s="11">
        <f>-'OddsRatio_working_3-way'!U230/(3*'OddsRatio_working_3-way'!X230^(1/3))*COS(('OddsRatio_working_3-way'!Y230+4*PI())/3)</f>
        <v>-0.24666554320142131</v>
      </c>
      <c r="AI230" s="11">
        <f>'OddsRatio_working_3-way'!U230/(3*'OddsRatio_working_3-way'!X230^(1/3))*SIN(('OddsRatio_working_3-way'!Y230)/3)</f>
        <v>-1.5966976669411947E-2</v>
      </c>
      <c r="AJ230" s="11">
        <f>'OddsRatio_working_3-way'!U230/(3*'OddsRatio_working_3-way'!X230^(1/3))*SIN(('OddsRatio_working_3-way'!Y230+2*PI())/3)</f>
        <v>-0.44320422997084963</v>
      </c>
      <c r="AK230" s="11">
        <f>'OddsRatio_working_3-way'!U230/(3*'OddsRatio_working_3-way'!X230^(1/3))*SIN(('OddsRatio_working_3-way'!Y230+4*PI())/3)</f>
        <v>0.45917120664026156</v>
      </c>
      <c r="AL230" s="11">
        <f>'OddsRatio_working_3-way'!Z230+'OddsRatio_working_3-way'!AF230</f>
        <v>1.0419734024750622</v>
      </c>
      <c r="AM230" s="11">
        <f>'OddsRatio_working_3-way'!AA230+'OddsRatio_working_3-way'!AG230</f>
        <v>-0.54864231607221947</v>
      </c>
      <c r="AN230" s="11">
        <f>'OddsRatio_working_3-way'!AB230+'OddsRatio_working_3-way'!AH230</f>
        <v>-0.49333108640284262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1.0419734024750622</v>
      </c>
      <c r="AS230" s="11">
        <f>IF(('OddsRatio_working_3-way'!X230=0),IF(Q230&gt;0,-Q230^(1/3),(-Q230)^(1/3)),'OddsRatio_working_3-way'!AM230-'OddsRatio_working_3-way'!R230/3)</f>
        <v>-0.54864231607221947</v>
      </c>
      <c r="AT230" s="11">
        <f>IF(('OddsRatio_working_3-way'!X230=0),IF(Q230&gt;0,-Q230^(1/3),(-Q230)^(1/3)),'OddsRatio_working_3-way'!AN230-'OddsRatio_working_3-way'!R230/3)</f>
        <v>-0.49333108640284262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1.86</v>
      </c>
      <c r="B231" s="4">
        <f>IF('True_Odds_Calculator_3-way'!B232="","",'True_Odds_Calculator_3-way'!B232)</f>
        <v>3.54</v>
      </c>
      <c r="C231" s="4">
        <f>IF('True_Odds_Calculator_3-way'!C232="","",'True_Odds_Calculator_3-way'!C232)</f>
        <v>4.75</v>
      </c>
      <c r="D231" s="9">
        <f t="shared" si="52"/>
        <v>0.52519123116997457</v>
      </c>
      <c r="E231" s="9">
        <f t="shared" si="53"/>
        <v>0.27246803025628785</v>
      </c>
      <c r="F231" s="9">
        <f t="shared" si="54"/>
        <v>0.20234073857373747</v>
      </c>
      <c r="G231" s="9">
        <f t="shared" si="55"/>
        <v>1.0512422652980518</v>
      </c>
      <c r="H231" s="9">
        <f t="shared" si="56"/>
        <v>1.9040683481563248</v>
      </c>
      <c r="I231" s="9">
        <f t="shared" si="57"/>
        <v>3.6701553538570515</v>
      </c>
      <c r="J231" s="9">
        <f t="shared" si="58"/>
        <v>4.9421584948676944</v>
      </c>
      <c r="K231" s="11">
        <f t="shared" si="59"/>
        <v>0.5376344086021505</v>
      </c>
      <c r="L231" s="11">
        <f t="shared" si="60"/>
        <v>0.2824858757062147</v>
      </c>
      <c r="M231" s="11">
        <f t="shared" si="61"/>
        <v>0.21052631578947367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-0.26191092822268891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0.22861052759472941</v>
      </c>
      <c r="Q231" s="11">
        <f>2*'OddsRatio_working_3-way'!K231*'OddsRatio_working_3-way'!L231*'OddsRatio_working_3-way'!M231</f>
        <v>6.3947000725798453E-2</v>
      </c>
      <c r="R231" s="11">
        <f t="shared" si="62"/>
        <v>0</v>
      </c>
      <c r="S231" s="11">
        <f t="shared" si="63"/>
        <v>-0.87285600927791018</v>
      </c>
      <c r="T231" s="11">
        <f t="shared" si="64"/>
        <v>-0.24415552707074417</v>
      </c>
      <c r="U231" s="11">
        <f>'OddsRatio_working_3-way'!S231-'OddsRatio_working_3-way'!R231^2/3</f>
        <v>-0.87285600927791018</v>
      </c>
      <c r="V231" s="11">
        <f>'OddsRatio_working_3-way'!S231*'OddsRatio_working_3-way'!R231/3-2*'OddsRatio_working_3-way'!R231^3/27-'OddsRatio_working_3-way'!T231</f>
        <v>0.24415552707074417</v>
      </c>
      <c r="W231" s="11">
        <f>'OddsRatio_working_3-way'!V231^2+4*'OddsRatio_working_3-way'!U231^3/27</f>
        <v>-3.8907997531546952E-2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0.15693941421034094</v>
      </c>
      <c r="Y231" s="11">
        <f>IF('OddsRatio_working_3-way'!W231&gt;=0,IF('OddsRatio_working_3-way'!V231+SQRT('OddsRatio_working_3-way'!W231)&gt;0,0,PI()),ACOS('OddsRatio_working_3-way'!V231/(2*'OddsRatio_working_3-way'!X231)))</f>
        <v>0.67953416428027147</v>
      </c>
      <c r="Z231" s="11">
        <f>'OddsRatio_working_3-way'!X231^(1/3)*COS('OddsRatio_working_3-way'!Y231/3)</f>
        <v>0.52562113264902599</v>
      </c>
      <c r="AA231" s="11">
        <f>'OddsRatio_working_3-way'!X231^(1/3)*COS(('OddsRatio_working_3-way'!Y231+2*PI())/3)</f>
        <v>-0.36771919801916364</v>
      </c>
      <c r="AB231" s="11">
        <f>'OddsRatio_working_3-way'!X231^(1/3)*COS(('OddsRatio_working_3-way'!Y231+4*PI())/3)</f>
        <v>-0.15790193462986227</v>
      </c>
      <c r="AC231" s="11">
        <f>'OddsRatio_working_3-way'!X231^(1/3)*SIN('OddsRatio_working_3-way'!Y231/3)</f>
        <v>0.12113805349844373</v>
      </c>
      <c r="AD231" s="11">
        <f>'OddsRatio_working_3-way'!X231^(1/3)*SIN(('OddsRatio_working_3-way'!Y231+2*PI())/3)</f>
        <v>0.39463222689078487</v>
      </c>
      <c r="AE231" s="11">
        <f>'OddsRatio_working_3-way'!X231^(1/3)*SIN(('OddsRatio_working_3-way'!Y231+4*PI())/3)</f>
        <v>-0.51577028038922856</v>
      </c>
      <c r="AF231" s="11">
        <f>-'OddsRatio_working_3-way'!U231/(3*'OddsRatio_working_3-way'!X231^(1/3))*COS(('OddsRatio_working_3-way'!Y231)/3)</f>
        <v>0.52562113264902588</v>
      </c>
      <c r="AG231" s="11">
        <f>-'OddsRatio_working_3-way'!U231/(3*'OddsRatio_working_3-way'!X231^(1/3))*COS(('OddsRatio_working_3-way'!Y231+2*PI())/3)</f>
        <v>-0.36771919801916358</v>
      </c>
      <c r="AH231" s="11">
        <f>-'OddsRatio_working_3-way'!U231/(3*'OddsRatio_working_3-way'!X231^(1/3))*COS(('OddsRatio_working_3-way'!Y231+4*PI())/3)</f>
        <v>-0.15790193462986221</v>
      </c>
      <c r="AI231" s="11">
        <f>'OddsRatio_working_3-way'!U231/(3*'OddsRatio_working_3-way'!X231^(1/3))*SIN(('OddsRatio_working_3-way'!Y231)/3)</f>
        <v>-0.12113805349844371</v>
      </c>
      <c r="AJ231" s="11">
        <f>'OddsRatio_working_3-way'!U231/(3*'OddsRatio_working_3-way'!X231^(1/3))*SIN(('OddsRatio_working_3-way'!Y231+2*PI())/3)</f>
        <v>-0.39463222689078475</v>
      </c>
      <c r="AK231" s="11">
        <f>'OddsRatio_working_3-way'!U231/(3*'OddsRatio_working_3-way'!X231^(1/3))*SIN(('OddsRatio_working_3-way'!Y231+4*PI())/3)</f>
        <v>0.51577028038922845</v>
      </c>
      <c r="AL231" s="11">
        <f>'OddsRatio_working_3-way'!Z231+'OddsRatio_working_3-way'!AF231</f>
        <v>1.0512422652980518</v>
      </c>
      <c r="AM231" s="11">
        <f>'OddsRatio_working_3-way'!AA231+'OddsRatio_working_3-way'!AG231</f>
        <v>-0.73543839603832728</v>
      </c>
      <c r="AN231" s="11">
        <f>'OddsRatio_working_3-way'!AB231+'OddsRatio_working_3-way'!AH231</f>
        <v>-0.31580386925972448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1.0512422652980518</v>
      </c>
      <c r="AS231" s="11">
        <f>IF(('OddsRatio_working_3-way'!X231=0),IF(Q231&gt;0,-Q231^(1/3),(-Q231)^(1/3)),'OddsRatio_working_3-way'!AM231-'OddsRatio_working_3-way'!R231/3)</f>
        <v>-0.73543839603832728</v>
      </c>
      <c r="AT231" s="11">
        <f>IF(('OddsRatio_working_3-way'!X231=0),IF(Q231&gt;0,-Q231^(1/3),(-Q231)^(1/3)),'OddsRatio_working_3-way'!AN231-'OddsRatio_working_3-way'!R231/3)</f>
        <v>-0.31580386925972448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1.34</v>
      </c>
      <c r="B232" s="4">
        <f>IF('True_Odds_Calculator_3-way'!B233="","",'True_Odds_Calculator_3-way'!B233)</f>
        <v>5.39</v>
      </c>
      <c r="C232" s="4">
        <f>IF('True_Odds_Calculator_3-way'!C233="","",'True_Odds_Calculator_3-way'!C233)</f>
        <v>9.82</v>
      </c>
      <c r="D232" s="9">
        <f t="shared" si="52"/>
        <v>0.73114158056972101</v>
      </c>
      <c r="E232" s="9">
        <f t="shared" si="53"/>
        <v>0.1739745318953046</v>
      </c>
      <c r="F232" s="9">
        <f t="shared" si="54"/>
        <v>9.4883887534974287E-2</v>
      </c>
      <c r="G232" s="9">
        <f t="shared" si="55"/>
        <v>1.0815416304619165</v>
      </c>
      <c r="H232" s="9">
        <f t="shared" si="56"/>
        <v>1.367724154357052</v>
      </c>
      <c r="I232" s="9">
        <f t="shared" si="57"/>
        <v>5.7479677577278139</v>
      </c>
      <c r="J232" s="9">
        <f t="shared" si="58"/>
        <v>10.539197180674106</v>
      </c>
      <c r="K232" s="11">
        <f t="shared" si="59"/>
        <v>0.74626865671641784</v>
      </c>
      <c r="L232" s="11">
        <f t="shared" si="60"/>
        <v>0.1855287569573284</v>
      </c>
      <c r="M232" s="11">
        <f t="shared" si="61"/>
        <v>0.10183299389002036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-0.18561239350369063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0.19104437006199648</v>
      </c>
      <c r="Q232" s="11">
        <f>2*'OddsRatio_working_3-way'!K232*'OddsRatio_working_3-way'!L232*'OddsRatio_working_3-way'!M232</f>
        <v>2.8198431005460736E-2</v>
      </c>
      <c r="R232" s="11">
        <f t="shared" si="62"/>
        <v>0</v>
      </c>
      <c r="S232" s="11">
        <f t="shared" si="63"/>
        <v>-1.029265160885918</v>
      </c>
      <c r="T232" s="11">
        <f t="shared" si="64"/>
        <v>-0.1519210569573311</v>
      </c>
      <c r="U232" s="11">
        <f>'OddsRatio_working_3-way'!S232-'OddsRatio_working_3-way'!R232^2/3</f>
        <v>-1.029265160885918</v>
      </c>
      <c r="V232" s="11">
        <f>'OddsRatio_working_3-way'!S232*'OddsRatio_working_3-way'!R232/3-2*'OddsRatio_working_3-way'!R232^3/27-'OddsRatio_working_3-way'!T232</f>
        <v>0.1519210569573311</v>
      </c>
      <c r="W232" s="11">
        <f>'OddsRatio_working_3-way'!V232^2+4*'OddsRatio_working_3-way'!U232^3/27</f>
        <v>-0.13845923626324064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0.20095972470265855</v>
      </c>
      <c r="Y232" s="11">
        <f>IF('OddsRatio_working_3-way'!W232&gt;=0,IF('OddsRatio_working_3-way'!V232+SQRT('OddsRatio_working_3-way'!W232)&gt;0,0,PI()),ACOS('OddsRatio_working_3-way'!V232/(2*'OddsRatio_working_3-way'!X232)))</f>
        <v>1.1831733461623379</v>
      </c>
      <c r="Z232" s="11">
        <f>'OddsRatio_working_3-way'!X232^(1/3)*COS('OddsRatio_working_3-way'!Y232/3)</f>
        <v>0.54077081523095827</v>
      </c>
      <c r="AA232" s="11">
        <f>'OddsRatio_working_3-way'!X232^(1/3)*COS(('OddsRatio_working_3-way'!Y232+2*PI())/3)</f>
        <v>-0.4652994508943385</v>
      </c>
      <c r="AB232" s="11">
        <f>'OddsRatio_working_3-way'!X232^(1/3)*COS(('OddsRatio_working_3-way'!Y232+4*PI())/3)</f>
        <v>-7.5471364336619898E-2</v>
      </c>
      <c r="AC232" s="11">
        <f>'OddsRatio_working_3-way'!X232^(1/3)*SIN('OddsRatio_working_3-way'!Y232/3)</f>
        <v>0.22506735071177578</v>
      </c>
      <c r="AD232" s="11">
        <f>'OddsRatio_working_3-way'!X232^(1/3)*SIN(('OddsRatio_working_3-way'!Y232+2*PI())/3)</f>
        <v>0.35578758825934287</v>
      </c>
      <c r="AE232" s="11">
        <f>'OddsRatio_working_3-way'!X232^(1/3)*SIN(('OddsRatio_working_3-way'!Y232+4*PI())/3)</f>
        <v>-0.58085493897111851</v>
      </c>
      <c r="AF232" s="11">
        <f>-'OddsRatio_working_3-way'!U232/(3*'OddsRatio_working_3-way'!X232^(1/3))*COS(('OddsRatio_working_3-way'!Y232)/3)</f>
        <v>0.54077081523095838</v>
      </c>
      <c r="AG232" s="11">
        <f>-'OddsRatio_working_3-way'!U232/(3*'OddsRatio_working_3-way'!X232^(1/3))*COS(('OddsRatio_working_3-way'!Y232+2*PI())/3)</f>
        <v>-0.46529945089433855</v>
      </c>
      <c r="AH232" s="11">
        <f>-'OddsRatio_working_3-way'!U232/(3*'OddsRatio_working_3-way'!X232^(1/3))*COS(('OddsRatio_working_3-way'!Y232+4*PI())/3)</f>
        <v>-7.5471364336619912E-2</v>
      </c>
      <c r="AI232" s="11">
        <f>'OddsRatio_working_3-way'!U232/(3*'OddsRatio_working_3-way'!X232^(1/3))*SIN(('OddsRatio_working_3-way'!Y232)/3)</f>
        <v>-0.2250673507117758</v>
      </c>
      <c r="AJ232" s="11">
        <f>'OddsRatio_working_3-way'!U232/(3*'OddsRatio_working_3-way'!X232^(1/3))*SIN(('OddsRatio_working_3-way'!Y232+2*PI())/3)</f>
        <v>-0.35578758825934292</v>
      </c>
      <c r="AK232" s="11">
        <f>'OddsRatio_working_3-way'!U232/(3*'OddsRatio_working_3-way'!X232^(1/3))*SIN(('OddsRatio_working_3-way'!Y232+4*PI())/3)</f>
        <v>0.58085493897111862</v>
      </c>
      <c r="AL232" s="11">
        <f>'OddsRatio_working_3-way'!Z232+'OddsRatio_working_3-way'!AF232</f>
        <v>1.0815416304619165</v>
      </c>
      <c r="AM232" s="11">
        <f>'OddsRatio_working_3-way'!AA232+'OddsRatio_working_3-way'!AG232</f>
        <v>-0.9305989017886771</v>
      </c>
      <c r="AN232" s="11">
        <f>'OddsRatio_working_3-way'!AB232+'OddsRatio_working_3-way'!AH232</f>
        <v>-0.15094272867323982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1.0815416304619165</v>
      </c>
      <c r="AS232" s="11">
        <f>IF(('OddsRatio_working_3-way'!X232=0),IF(Q232&gt;0,-Q232^(1/3),(-Q232)^(1/3)),'OddsRatio_working_3-way'!AM232-'OddsRatio_working_3-way'!R232/3)</f>
        <v>-0.9305989017886771</v>
      </c>
      <c r="AT232" s="11">
        <f>IF(('OddsRatio_working_3-way'!X232=0),IF(Q232&gt;0,-Q232^(1/3),(-Q232)^(1/3)),'OddsRatio_working_3-way'!AN232-'OddsRatio_working_3-way'!R232/3)</f>
        <v>-0.15094272867323982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2.35</v>
      </c>
      <c r="B233" s="4">
        <f>IF('True_Odds_Calculator_3-way'!B234="","",'True_Odds_Calculator_3-way'!B234)</f>
        <v>3.23</v>
      </c>
      <c r="C233" s="4">
        <f>IF('True_Odds_Calculator_3-way'!C234="","",'True_Odds_Calculator_3-way'!C234)</f>
        <v>3.42</v>
      </c>
      <c r="D233" s="9">
        <f t="shared" si="52"/>
        <v>0.41538150679538977</v>
      </c>
      <c r="E233" s="9">
        <f t="shared" si="53"/>
        <v>0.30076469792831423</v>
      </c>
      <c r="F233" s="9">
        <f t="shared" si="54"/>
        <v>0.28385379527629584</v>
      </c>
      <c r="G233" s="9">
        <f t="shared" si="55"/>
        <v>1.042537350899525</v>
      </c>
      <c r="H233" s="9">
        <f t="shared" si="56"/>
        <v>2.4074254237143586</v>
      </c>
      <c r="I233" s="9">
        <f t="shared" si="57"/>
        <v>3.3248582925059411</v>
      </c>
      <c r="J233" s="9">
        <f t="shared" si="58"/>
        <v>3.5229403891768514</v>
      </c>
      <c r="K233" s="11">
        <f t="shared" si="59"/>
        <v>0.42553191489361702</v>
      </c>
      <c r="L233" s="11">
        <f t="shared" si="60"/>
        <v>0.30959752321981426</v>
      </c>
      <c r="M233" s="11">
        <f t="shared" si="61"/>
        <v>0.29239766081871343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-0.28064512773931405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0.23112917000359404</v>
      </c>
      <c r="Q233" s="11">
        <f>2*'OddsRatio_working_3-way'!K233*'OddsRatio_working_3-way'!L233*'OddsRatio_working_3-way'!M233</f>
        <v>7.7043056667864693E-2</v>
      </c>
      <c r="R233" s="11">
        <f t="shared" si="62"/>
        <v>0</v>
      </c>
      <c r="S233" s="11">
        <f t="shared" si="63"/>
        <v>-0.82356380766490822</v>
      </c>
      <c r="T233" s="11">
        <f t="shared" si="64"/>
        <v>-0.27452126922163611</v>
      </c>
      <c r="U233" s="11">
        <f>'OddsRatio_working_3-way'!S233-'OddsRatio_working_3-way'!R233^2/3</f>
        <v>-0.82356380766490822</v>
      </c>
      <c r="V233" s="11">
        <f>'OddsRatio_working_3-way'!S233*'OddsRatio_working_3-way'!R233/3-2*'OddsRatio_working_3-way'!R233^3/27-'OddsRatio_working_3-way'!T233</f>
        <v>0.27452126922163611</v>
      </c>
      <c r="W233" s="11">
        <f>'OddsRatio_working_3-way'!V233^2+4*'OddsRatio_working_3-way'!U233^3/27</f>
        <v>-7.3918804291305124E-3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0.14383480775197335</v>
      </c>
      <c r="Y233" s="11">
        <f>IF('OddsRatio_working_3-way'!W233&gt;=0,IF('OddsRatio_working_3-way'!V233+SQRT('OddsRatio_working_3-way'!W233)&gt;0,0,PI()),ACOS('OddsRatio_working_3-way'!V233/(2*'OddsRatio_working_3-way'!X233)))</f>
        <v>0.30350914182033573</v>
      </c>
      <c r="Z233" s="11">
        <f>'OddsRatio_working_3-way'!X233^(1/3)*COS('OddsRatio_working_3-way'!Y233/3)</f>
        <v>0.52126867544976252</v>
      </c>
      <c r="AA233" s="11">
        <f>'OddsRatio_working_3-way'!X233^(1/3)*COS(('OddsRatio_working_3-way'!Y233+2*PI())/3)</f>
        <v>-0.30646203581637099</v>
      </c>
      <c r="AB233" s="11">
        <f>'OddsRatio_working_3-way'!X233^(1/3)*COS(('OddsRatio_working_3-way'!Y233+4*PI())/3)</f>
        <v>-0.21480663963339156</v>
      </c>
      <c r="AC233" s="11">
        <f>'OddsRatio_working_3-way'!X233^(1/3)*SIN('OddsRatio_working_3-way'!Y233/3)</f>
        <v>5.2917267658925154E-2</v>
      </c>
      <c r="AD233" s="11">
        <f>'OddsRatio_working_3-way'!X233^(1/3)*SIN(('OddsRatio_working_3-way'!Y233+2*PI())/3)</f>
        <v>0.42497328130709755</v>
      </c>
      <c r="AE233" s="11">
        <f>'OddsRatio_working_3-way'!X233^(1/3)*SIN(('OddsRatio_working_3-way'!Y233+4*PI())/3)</f>
        <v>-0.47789054896602257</v>
      </c>
      <c r="AF233" s="11">
        <f>-'OddsRatio_working_3-way'!U233/(3*'OddsRatio_working_3-way'!X233^(1/3))*COS(('OddsRatio_working_3-way'!Y233)/3)</f>
        <v>0.52126867544976252</v>
      </c>
      <c r="AG233" s="11">
        <f>-'OddsRatio_working_3-way'!U233/(3*'OddsRatio_working_3-way'!X233^(1/3))*COS(('OddsRatio_working_3-way'!Y233+2*PI())/3)</f>
        <v>-0.30646203581637099</v>
      </c>
      <c r="AH233" s="11">
        <f>-'OddsRatio_working_3-way'!U233/(3*'OddsRatio_working_3-way'!X233^(1/3))*COS(('OddsRatio_working_3-way'!Y233+4*PI())/3)</f>
        <v>-0.21480663963339156</v>
      </c>
      <c r="AI233" s="11">
        <f>'OddsRatio_working_3-way'!U233/(3*'OddsRatio_working_3-way'!X233^(1/3))*SIN(('OddsRatio_working_3-way'!Y233)/3)</f>
        <v>-5.2917267658925154E-2</v>
      </c>
      <c r="AJ233" s="11">
        <f>'OddsRatio_working_3-way'!U233/(3*'OddsRatio_working_3-way'!X233^(1/3))*SIN(('OddsRatio_working_3-way'!Y233+2*PI())/3)</f>
        <v>-0.42497328130709755</v>
      </c>
      <c r="AK233" s="11">
        <f>'OddsRatio_working_3-way'!U233/(3*'OddsRatio_working_3-way'!X233^(1/3))*SIN(('OddsRatio_working_3-way'!Y233+4*PI())/3)</f>
        <v>0.47789054896602257</v>
      </c>
      <c r="AL233" s="11">
        <f>'OddsRatio_working_3-way'!Z233+'OddsRatio_working_3-way'!AF233</f>
        <v>1.042537350899525</v>
      </c>
      <c r="AM233" s="11">
        <f>'OddsRatio_working_3-way'!AA233+'OddsRatio_working_3-way'!AG233</f>
        <v>-0.61292407163274198</v>
      </c>
      <c r="AN233" s="11">
        <f>'OddsRatio_working_3-way'!AB233+'OddsRatio_working_3-way'!AH233</f>
        <v>-0.42961327926678311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1.042537350899525</v>
      </c>
      <c r="AS233" s="11">
        <f>IF(('OddsRatio_working_3-way'!X233=0),IF(Q233&gt;0,-Q233^(1/3),(-Q233)^(1/3)),'OddsRatio_working_3-way'!AM233-'OddsRatio_working_3-way'!R233/3)</f>
        <v>-0.61292407163274198</v>
      </c>
      <c r="AT233" s="11">
        <f>IF(('OddsRatio_working_3-way'!X233=0),IF(Q233&gt;0,-Q233^(1/3),(-Q233)^(1/3)),'OddsRatio_working_3-way'!AN233-'OddsRatio_working_3-way'!R233/3)</f>
        <v>-0.42961327926678311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1.93</v>
      </c>
      <c r="B234" s="4">
        <f>IF('True_Odds_Calculator_3-way'!B235="","",'True_Odds_Calculator_3-way'!B235)</f>
        <v>3.54</v>
      </c>
      <c r="C234" s="4">
        <f>IF('True_Odds_Calculator_3-way'!C235="","",'True_Odds_Calculator_3-way'!C235)</f>
        <v>4.4000000000000004</v>
      </c>
      <c r="D234" s="9">
        <f t="shared" si="52"/>
        <v>0.50696721074555817</v>
      </c>
      <c r="E234" s="9">
        <f t="shared" si="53"/>
        <v>0.2735144523643866</v>
      </c>
      <c r="F234" s="9">
        <f t="shared" si="54"/>
        <v>0.21951833689005495</v>
      </c>
      <c r="G234" s="9">
        <f t="shared" si="55"/>
        <v>1.0457141466110209</v>
      </c>
      <c r="H234" s="9">
        <f t="shared" si="56"/>
        <v>1.9725141563482498</v>
      </c>
      <c r="I234" s="9">
        <f t="shared" si="57"/>
        <v>3.6561139323919933</v>
      </c>
      <c r="J234" s="9">
        <f t="shared" si="58"/>
        <v>4.5554280984774715</v>
      </c>
      <c r="K234" s="11">
        <f t="shared" si="59"/>
        <v>0.5181347150259068</v>
      </c>
      <c r="L234" s="11">
        <f t="shared" si="60"/>
        <v>0.2824858757062147</v>
      </c>
      <c r="M234" s="11">
        <f t="shared" si="61"/>
        <v>0.22727272727272727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-0.26716670525399766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0.22853014202799046</v>
      </c>
      <c r="Q234" s="11">
        <f>2*'OddsRatio_working_3-way'!K234*'OddsRatio_working_3-way'!L234*'OddsRatio_working_3-way'!M234</f>
        <v>6.6529881230856028E-2</v>
      </c>
      <c r="R234" s="11">
        <f t="shared" si="62"/>
        <v>0</v>
      </c>
      <c r="S234" s="11">
        <f t="shared" si="63"/>
        <v>-0.85538406370930431</v>
      </c>
      <c r="T234" s="11">
        <f t="shared" si="64"/>
        <v>-0.24902010588334914</v>
      </c>
      <c r="U234" s="11">
        <f>'OddsRatio_working_3-way'!S234-'OddsRatio_working_3-way'!R234^2/3</f>
        <v>-0.85538406370930431</v>
      </c>
      <c r="V234" s="11">
        <f>'OddsRatio_working_3-way'!S234*'OddsRatio_working_3-way'!R234/3-2*'OddsRatio_working_3-way'!R234^3/27-'OddsRatio_working_3-way'!T234</f>
        <v>0.24902010588334914</v>
      </c>
      <c r="W234" s="11">
        <f>'OddsRatio_working_3-way'!V234^2+4*'OddsRatio_working_3-way'!U234^3/27</f>
        <v>-3.0710325225265803E-2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0.1522508935601202</v>
      </c>
      <c r="Y234" s="11">
        <f>IF('OddsRatio_working_3-way'!W234&gt;=0,IF('OddsRatio_working_3-way'!V234+SQRT('OddsRatio_working_3-way'!W234)&gt;0,0,PI()),ACOS('OddsRatio_working_3-way'!V234/(2*'OddsRatio_working_3-way'!X234)))</f>
        <v>0.61322680955077158</v>
      </c>
      <c r="Z234" s="11">
        <f>'OddsRatio_working_3-way'!X234^(1/3)*COS('OddsRatio_working_3-way'!Y234/3)</f>
        <v>0.52285707330551034</v>
      </c>
      <c r="AA234" s="11">
        <f>'OddsRatio_working_3-way'!X234^(1/3)*COS(('OddsRatio_working_3-way'!Y234+2*PI())/3)</f>
        <v>-0.35529746973566145</v>
      </c>
      <c r="AB234" s="11">
        <f>'OddsRatio_working_3-way'!X234^(1/3)*COS(('OddsRatio_working_3-way'!Y234+4*PI())/3)</f>
        <v>-0.16755960356984881</v>
      </c>
      <c r="AC234" s="11">
        <f>'OddsRatio_working_3-way'!X234^(1/3)*SIN('OddsRatio_working_3-way'!Y234/3)</f>
        <v>0.10839050756791789</v>
      </c>
      <c r="AD234" s="11">
        <f>'OddsRatio_working_3-way'!X234^(1/3)*SIN(('OddsRatio_working_3-way'!Y234+2*PI())/3)</f>
        <v>0.39861225424699559</v>
      </c>
      <c r="AE234" s="11">
        <f>'OddsRatio_working_3-way'!X234^(1/3)*SIN(('OddsRatio_working_3-way'!Y234+4*PI())/3)</f>
        <v>-0.50700276181491344</v>
      </c>
      <c r="AF234" s="11">
        <f>-'OddsRatio_working_3-way'!U234/(3*'OddsRatio_working_3-way'!X234^(1/3))*COS(('OddsRatio_working_3-way'!Y234)/3)</f>
        <v>0.52285707330551046</v>
      </c>
      <c r="AG234" s="11">
        <f>-'OddsRatio_working_3-way'!U234/(3*'OddsRatio_working_3-way'!X234^(1/3))*COS(('OddsRatio_working_3-way'!Y234+2*PI())/3)</f>
        <v>-0.35529746973566151</v>
      </c>
      <c r="AH234" s="11">
        <f>-'OddsRatio_working_3-way'!U234/(3*'OddsRatio_working_3-way'!X234^(1/3))*COS(('OddsRatio_working_3-way'!Y234+4*PI())/3)</f>
        <v>-0.16755960356984884</v>
      </c>
      <c r="AI234" s="11">
        <f>'OddsRatio_working_3-way'!U234/(3*'OddsRatio_working_3-way'!X234^(1/3))*SIN(('OddsRatio_working_3-way'!Y234)/3)</f>
        <v>-0.10839050756791792</v>
      </c>
      <c r="AJ234" s="11">
        <f>'OddsRatio_working_3-way'!U234/(3*'OddsRatio_working_3-way'!X234^(1/3))*SIN(('OddsRatio_working_3-way'!Y234+2*PI())/3)</f>
        <v>-0.39861225424699565</v>
      </c>
      <c r="AK234" s="11">
        <f>'OddsRatio_working_3-way'!U234/(3*'OddsRatio_working_3-way'!X234^(1/3))*SIN(('OddsRatio_working_3-way'!Y234+4*PI())/3)</f>
        <v>0.50700276181491355</v>
      </c>
      <c r="AL234" s="11">
        <f>'OddsRatio_working_3-way'!Z234+'OddsRatio_working_3-way'!AF234</f>
        <v>1.0457141466110209</v>
      </c>
      <c r="AM234" s="11">
        <f>'OddsRatio_working_3-way'!AA234+'OddsRatio_working_3-way'!AG234</f>
        <v>-0.71059493947132291</v>
      </c>
      <c r="AN234" s="11">
        <f>'OddsRatio_working_3-way'!AB234+'OddsRatio_working_3-way'!AH234</f>
        <v>-0.33511920713969767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1.0457141466110209</v>
      </c>
      <c r="AS234" s="11">
        <f>IF(('OddsRatio_working_3-way'!X234=0),IF(Q234&gt;0,-Q234^(1/3),(-Q234)^(1/3)),'OddsRatio_working_3-way'!AM234-'OddsRatio_working_3-way'!R234/3)</f>
        <v>-0.71059493947132291</v>
      </c>
      <c r="AT234" s="11">
        <f>IF(('OddsRatio_working_3-way'!X234=0),IF(Q234&gt;0,-Q234^(1/3),(-Q234)^(1/3)),'OddsRatio_working_3-way'!AN234-'OddsRatio_working_3-way'!R234/3)</f>
        <v>-0.33511920713969767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3.28</v>
      </c>
      <c r="B235" s="4">
        <f>IF('True_Odds_Calculator_3-way'!B236="","",'True_Odds_Calculator_3-way'!B236)</f>
        <v>3.22</v>
      </c>
      <c r="C235" s="4">
        <f>IF('True_Odds_Calculator_3-way'!C236="","",'True_Odds_Calculator_3-way'!C236)</f>
        <v>2.42</v>
      </c>
      <c r="D235" s="9">
        <f t="shared" si="52"/>
        <v>0.29580836975804342</v>
      </c>
      <c r="E235" s="9">
        <f t="shared" si="53"/>
        <v>0.30139360271703841</v>
      </c>
      <c r="F235" s="9">
        <f t="shared" si="54"/>
        <v>0.40279802752491822</v>
      </c>
      <c r="G235" s="9">
        <f t="shared" si="55"/>
        <v>1.0441083138686222</v>
      </c>
      <c r="H235" s="9">
        <f t="shared" si="56"/>
        <v>3.3805669556204592</v>
      </c>
      <c r="I235" s="9">
        <f t="shared" si="57"/>
        <v>3.3179204567883414</v>
      </c>
      <c r="J235" s="9">
        <f t="shared" si="58"/>
        <v>2.4826338056934434</v>
      </c>
      <c r="K235" s="11">
        <f t="shared" si="59"/>
        <v>0.3048780487804878</v>
      </c>
      <c r="L235" s="11">
        <f t="shared" si="60"/>
        <v>0.3105590062111801</v>
      </c>
      <c r="M235" s="11">
        <f t="shared" si="61"/>
        <v>0.41322314049586778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-0.28121020982295453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0.23162030295935626</v>
      </c>
      <c r="Q235" s="11">
        <f>2*'OddsRatio_working_3-way'!K235*'OddsRatio_working_3-way'!L235*'OddsRatio_working_3-way'!M235</f>
        <v>7.8250102351133874E-2</v>
      </c>
      <c r="R235" s="11">
        <f t="shared" si="62"/>
        <v>0</v>
      </c>
      <c r="S235" s="11">
        <f t="shared" si="63"/>
        <v>-0.82365538258792492</v>
      </c>
      <c r="T235" s="11">
        <f t="shared" si="64"/>
        <v>-0.27826195357700167</v>
      </c>
      <c r="U235" s="11">
        <f>'OddsRatio_working_3-way'!S235-'OddsRatio_working_3-way'!R235^2/3</f>
        <v>-0.82365538258792492</v>
      </c>
      <c r="V235" s="11">
        <f>'OddsRatio_working_3-way'!S235*'OddsRatio_working_3-way'!R235/3-2*'OddsRatio_working_3-way'!R235^3/27-'OddsRatio_working_3-way'!T235</f>
        <v>0.27826195357700167</v>
      </c>
      <c r="W235" s="11">
        <f>'OddsRatio_working_3-way'!V235^2+4*'OddsRatio_working_3-way'!U235^3/27</f>
        <v>-5.3517009960614981E-3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0.14385879865735615</v>
      </c>
      <c r="Y235" s="11">
        <f>IF('OddsRatio_working_3-way'!W235&gt;=0,IF('OddsRatio_working_3-way'!V235+SQRT('OddsRatio_working_3-way'!W235)&gt;0,0,PI()),ACOS('OddsRatio_working_3-way'!V235/(2*'OddsRatio_working_3-way'!X235)))</f>
        <v>0.25708335987729791</v>
      </c>
      <c r="Z235" s="11">
        <f>'OddsRatio_working_3-way'!X235^(1/3)*COS('OddsRatio_working_3-way'!Y235/3)</f>
        <v>0.52205415693431112</v>
      </c>
      <c r="AA235" s="11">
        <f>'OddsRatio_working_3-way'!X235^(1/3)*COS(('OddsRatio_working_3-way'!Y235+2*PI())/3)</f>
        <v>-0.29986570058078743</v>
      </c>
      <c r="AB235" s="11">
        <f>'OddsRatio_working_3-way'!X235^(1/3)*COS(('OddsRatio_working_3-way'!Y235+4*PI())/3)</f>
        <v>-0.22218845635352358</v>
      </c>
      <c r="AC235" s="11">
        <f>'OddsRatio_working_3-way'!X235^(1/3)*SIN('OddsRatio_working_3-way'!Y235/3)</f>
        <v>4.4846977864519168E-2</v>
      </c>
      <c r="AD235" s="11">
        <f>'OddsRatio_working_3-way'!X235^(1/3)*SIN(('OddsRatio_working_3-way'!Y235+2*PI())/3)</f>
        <v>0.42968867312412201</v>
      </c>
      <c r="AE235" s="11">
        <f>'OddsRatio_working_3-way'!X235^(1/3)*SIN(('OddsRatio_working_3-way'!Y235+4*PI())/3)</f>
        <v>-0.47453565098864109</v>
      </c>
      <c r="AF235" s="11">
        <f>-'OddsRatio_working_3-way'!U235/(3*'OddsRatio_working_3-way'!X235^(1/3))*COS(('OddsRatio_working_3-way'!Y235)/3)</f>
        <v>0.52205415693431101</v>
      </c>
      <c r="AG235" s="11">
        <f>-'OddsRatio_working_3-way'!U235/(3*'OddsRatio_working_3-way'!X235^(1/3))*COS(('OddsRatio_working_3-way'!Y235+2*PI())/3)</f>
        <v>-0.29986570058078738</v>
      </c>
      <c r="AH235" s="11">
        <f>-'OddsRatio_working_3-way'!U235/(3*'OddsRatio_working_3-way'!X235^(1/3))*COS(('OddsRatio_working_3-way'!Y235+4*PI())/3)</f>
        <v>-0.22218845635352352</v>
      </c>
      <c r="AI235" s="11">
        <f>'OddsRatio_working_3-way'!U235/(3*'OddsRatio_working_3-way'!X235^(1/3))*SIN(('OddsRatio_working_3-way'!Y235)/3)</f>
        <v>-4.4846977864519154E-2</v>
      </c>
      <c r="AJ235" s="11">
        <f>'OddsRatio_working_3-way'!U235/(3*'OddsRatio_working_3-way'!X235^(1/3))*SIN(('OddsRatio_working_3-way'!Y235+2*PI())/3)</f>
        <v>-0.4296886731241219</v>
      </c>
      <c r="AK235" s="11">
        <f>'OddsRatio_working_3-way'!U235/(3*'OddsRatio_working_3-way'!X235^(1/3))*SIN(('OddsRatio_working_3-way'!Y235+4*PI())/3)</f>
        <v>0.47453565098864098</v>
      </c>
      <c r="AL235" s="11">
        <f>'OddsRatio_working_3-way'!Z235+'OddsRatio_working_3-way'!AF235</f>
        <v>1.0441083138686222</v>
      </c>
      <c r="AM235" s="11">
        <f>'OddsRatio_working_3-way'!AA235+'OddsRatio_working_3-way'!AG235</f>
        <v>-0.59973140116157486</v>
      </c>
      <c r="AN235" s="11">
        <f>'OddsRatio_working_3-way'!AB235+'OddsRatio_working_3-way'!AH235</f>
        <v>-0.4443769127070471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1.0441083138686222</v>
      </c>
      <c r="AS235" s="11">
        <f>IF(('OddsRatio_working_3-way'!X235=0),IF(Q235&gt;0,-Q235^(1/3),(-Q235)^(1/3)),'OddsRatio_working_3-way'!AM235-'OddsRatio_working_3-way'!R235/3)</f>
        <v>-0.59973140116157486</v>
      </c>
      <c r="AT235" s="11">
        <f>IF(('OddsRatio_working_3-way'!X235=0),IF(Q235&gt;0,-Q235^(1/3),(-Q235)^(1/3)),'OddsRatio_working_3-way'!AN235-'OddsRatio_working_3-way'!R235/3)</f>
        <v>-0.4443769127070471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2.54</v>
      </c>
      <c r="B236" s="4">
        <f>IF('True_Odds_Calculator_3-way'!B237="","",'True_Odds_Calculator_3-way'!B237)</f>
        <v>3.29</v>
      </c>
      <c r="C236" s="4">
        <f>IF('True_Odds_Calculator_3-way'!C237="","",'True_Odds_Calculator_3-way'!C237)</f>
        <v>3.03</v>
      </c>
      <c r="D236" s="9">
        <f t="shared" si="52"/>
        <v>0.38383763107308777</v>
      </c>
      <c r="E236" s="9">
        <f t="shared" si="53"/>
        <v>0.29524175738614405</v>
      </c>
      <c r="F236" s="9">
        <f t="shared" si="54"/>
        <v>0.32092061154076817</v>
      </c>
      <c r="G236" s="9">
        <f t="shared" si="55"/>
        <v>1.0423819917019532</v>
      </c>
      <c r="H236" s="9">
        <f t="shared" si="56"/>
        <v>2.6052682672210081</v>
      </c>
      <c r="I236" s="9">
        <f t="shared" si="57"/>
        <v>3.3870547609974726</v>
      </c>
      <c r="J236" s="9">
        <f t="shared" si="58"/>
        <v>3.1160354431549653</v>
      </c>
      <c r="K236" s="11">
        <f t="shared" si="59"/>
        <v>0.39370078740157477</v>
      </c>
      <c r="L236" s="11">
        <f t="shared" si="60"/>
        <v>0.303951367781155</v>
      </c>
      <c r="M236" s="11">
        <f t="shared" si="61"/>
        <v>0.33003300330033003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-0.28273527637568596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0.23143304685397578</v>
      </c>
      <c r="Q236" s="11">
        <f>2*'OddsRatio_working_3-way'!K236*'OddsRatio_working_3-way'!L236*'OddsRatio_working_3-way'!M236</f>
        <v>7.8987388004769885E-2</v>
      </c>
      <c r="R236" s="11">
        <f t="shared" si="62"/>
        <v>0</v>
      </c>
      <c r="S236" s="11">
        <f t="shared" si="63"/>
        <v>-0.81855030550364694</v>
      </c>
      <c r="T236" s="11">
        <f t="shared" si="64"/>
        <v>-0.27936870495005012</v>
      </c>
      <c r="U236" s="11">
        <f>'OddsRatio_working_3-way'!S236-'OddsRatio_working_3-way'!R236^2/3</f>
        <v>-0.81855030550364694</v>
      </c>
      <c r="V236" s="11">
        <f>'OddsRatio_working_3-way'!S236*'OddsRatio_working_3-way'!R236/3-2*'OddsRatio_working_3-way'!R236^3/27-'OddsRatio_working_3-way'!T236</f>
        <v>0.27936870495005012</v>
      </c>
      <c r="W236" s="11">
        <f>'OddsRatio_working_3-way'!V236^2+4*'OddsRatio_working_3-way'!U236^3/27</f>
        <v>-3.2048071665355116E-3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0.14252340200121844</v>
      </c>
      <c r="Y236" s="11">
        <f>IF('OddsRatio_working_3-way'!W236&gt;=0,IF('OddsRatio_working_3-way'!V236+SQRT('OddsRatio_working_3-way'!W236)&gt;0,0,PI()),ACOS('OddsRatio_working_3-way'!V236/(2*'OddsRatio_working_3-way'!X236)))</f>
        <v>0.19993184051232338</v>
      </c>
      <c r="Z236" s="11">
        <f>'OddsRatio_working_3-way'!X236^(1/3)*COS('OddsRatio_working_3-way'!Y236/3)</f>
        <v>0.52119099585097661</v>
      </c>
      <c r="AA236" s="11">
        <f>'OddsRatio_working_3-way'!X236^(1/3)*COS(('OddsRatio_working_3-way'!Y236+2*PI())/3)</f>
        <v>-0.29072083209479249</v>
      </c>
      <c r="AB236" s="11">
        <f>'OddsRatio_working_3-way'!X236^(1/3)*COS(('OddsRatio_working_3-way'!Y236+4*PI())/3)</f>
        <v>-0.23047016375618415</v>
      </c>
      <c r="AC236" s="11">
        <f>'OddsRatio_working_3-way'!X236^(1/3)*SIN('OddsRatio_working_3-way'!Y236/3)</f>
        <v>3.4785739584150439E-2</v>
      </c>
      <c r="AD236" s="11">
        <f>'OddsRatio_working_3-way'!X236^(1/3)*SIN(('OddsRatio_working_3-way'!Y236+2*PI())/3)</f>
        <v>0.43397177283858046</v>
      </c>
      <c r="AE236" s="11">
        <f>'OddsRatio_working_3-way'!X236^(1/3)*SIN(('OddsRatio_working_3-way'!Y236+4*PI())/3)</f>
        <v>-0.46875751242273084</v>
      </c>
      <c r="AF236" s="11">
        <f>-'OddsRatio_working_3-way'!U236/(3*'OddsRatio_working_3-way'!X236^(1/3))*COS(('OddsRatio_working_3-way'!Y236)/3)</f>
        <v>0.52119099585097661</v>
      </c>
      <c r="AG236" s="11">
        <f>-'OddsRatio_working_3-way'!U236/(3*'OddsRatio_working_3-way'!X236^(1/3))*COS(('OddsRatio_working_3-way'!Y236+2*PI())/3)</f>
        <v>-0.29072083209479249</v>
      </c>
      <c r="AH236" s="11">
        <f>-'OddsRatio_working_3-way'!U236/(3*'OddsRatio_working_3-way'!X236^(1/3))*COS(('OddsRatio_working_3-way'!Y236+4*PI())/3)</f>
        <v>-0.23047016375618415</v>
      </c>
      <c r="AI236" s="11">
        <f>'OddsRatio_working_3-way'!U236/(3*'OddsRatio_working_3-way'!X236^(1/3))*SIN(('OddsRatio_working_3-way'!Y236)/3)</f>
        <v>-3.4785739584150439E-2</v>
      </c>
      <c r="AJ236" s="11">
        <f>'OddsRatio_working_3-way'!U236/(3*'OddsRatio_working_3-way'!X236^(1/3))*SIN(('OddsRatio_working_3-way'!Y236+2*PI())/3)</f>
        <v>-0.43397177283858046</v>
      </c>
      <c r="AK236" s="11">
        <f>'OddsRatio_working_3-way'!U236/(3*'OddsRatio_working_3-way'!X236^(1/3))*SIN(('OddsRatio_working_3-way'!Y236+4*PI())/3)</f>
        <v>0.46875751242273084</v>
      </c>
      <c r="AL236" s="11">
        <f>'OddsRatio_working_3-way'!Z236+'OddsRatio_working_3-way'!AF236</f>
        <v>1.0423819917019532</v>
      </c>
      <c r="AM236" s="11">
        <f>'OddsRatio_working_3-way'!AA236+'OddsRatio_working_3-way'!AG236</f>
        <v>-0.58144166418958498</v>
      </c>
      <c r="AN236" s="11">
        <f>'OddsRatio_working_3-way'!AB236+'OddsRatio_working_3-way'!AH236</f>
        <v>-0.4609403275123683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1.0423819917019532</v>
      </c>
      <c r="AS236" s="11">
        <f>IF(('OddsRatio_working_3-way'!X236=0),IF(Q236&gt;0,-Q236^(1/3),(-Q236)^(1/3)),'OddsRatio_working_3-way'!AM236-'OddsRatio_working_3-way'!R236/3)</f>
        <v>-0.58144166418958498</v>
      </c>
      <c r="AT236" s="11">
        <f>IF(('OddsRatio_working_3-way'!X236=0),IF(Q236&gt;0,-Q236^(1/3),(-Q236)^(1/3)),'OddsRatio_working_3-way'!AN236-'OddsRatio_working_3-way'!R236/3)</f>
        <v>-0.4609403275123683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3.39</v>
      </c>
      <c r="B237" s="4">
        <f>IF('True_Odds_Calculator_3-way'!B238="","",'True_Odds_Calculator_3-way'!B238)</f>
        <v>3.21</v>
      </c>
      <c r="C237" s="4">
        <f>IF('True_Odds_Calculator_3-way'!C238="","",'True_Odds_Calculator_3-way'!C238)</f>
        <v>2.37</v>
      </c>
      <c r="D237" s="9">
        <f t="shared" si="52"/>
        <v>0.28612482316643201</v>
      </c>
      <c r="E237" s="9">
        <f t="shared" si="53"/>
        <v>0.30238230423915691</v>
      </c>
      <c r="F237" s="9">
        <f t="shared" si="54"/>
        <v>0.41149287259441092</v>
      </c>
      <c r="G237" s="9">
        <f t="shared" si="55"/>
        <v>1.0439239046185276</v>
      </c>
      <c r="H237" s="9">
        <f t="shared" si="56"/>
        <v>3.4949781320382809</v>
      </c>
      <c r="I237" s="9">
        <f t="shared" si="57"/>
        <v>3.3070718292069463</v>
      </c>
      <c r="J237" s="9">
        <f t="shared" si="58"/>
        <v>2.4301757493273834</v>
      </c>
      <c r="K237" s="11">
        <f t="shared" si="59"/>
        <v>0.29498525073746312</v>
      </c>
      <c r="L237" s="11">
        <f t="shared" si="60"/>
        <v>0.3115264797507788</v>
      </c>
      <c r="M237" s="11">
        <f t="shared" si="61"/>
        <v>0.42194092827004215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-0.28058061652564936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0.23148414723275823</v>
      </c>
      <c r="Q237" s="11">
        <f>2*'OddsRatio_working_3-way'!K237*'OddsRatio_working_3-way'!L237*'OddsRatio_working_3-way'!M237</f>
        <v>7.7549128051175281E-2</v>
      </c>
      <c r="R237" s="11">
        <f t="shared" si="62"/>
        <v>0</v>
      </c>
      <c r="S237" s="11">
        <f t="shared" si="63"/>
        <v>-0.82501831416282823</v>
      </c>
      <c r="T237" s="11">
        <f t="shared" si="64"/>
        <v>-0.2763880449456711</v>
      </c>
      <c r="U237" s="11">
        <f>'OddsRatio_working_3-way'!S237-'OddsRatio_working_3-way'!R237^2/3</f>
        <v>-0.82501831416282823</v>
      </c>
      <c r="V237" s="11">
        <f>'OddsRatio_working_3-way'!S237*'OddsRatio_working_3-way'!R237/3-2*'OddsRatio_working_3-way'!R237^3/27-'OddsRatio_working_3-way'!T237</f>
        <v>0.2763880449456711</v>
      </c>
      <c r="W237" s="11">
        <f>'OddsRatio_working_3-way'!V237^2+4*'OddsRatio_working_3-way'!U237^3/27</f>
        <v>-6.8026887683492743E-3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0.14421601866405095</v>
      </c>
      <c r="Y237" s="11">
        <f>IF('OddsRatio_working_3-way'!W237&gt;=0,IF('OddsRatio_working_3-way'!V237+SQRT('OddsRatio_working_3-way'!W237)&gt;0,0,PI()),ACOS('OddsRatio_working_3-way'!V237/(2*'OddsRatio_working_3-way'!X237)))</f>
        <v>0.29000228334110312</v>
      </c>
      <c r="Z237" s="11">
        <f>'OddsRatio_working_3-way'!X237^(1/3)*COS('OddsRatio_working_3-way'!Y237/3)</f>
        <v>0.52196195230926379</v>
      </c>
      <c r="AA237" s="11">
        <f>'OddsRatio_working_3-way'!X237^(1/3)*COS(('OddsRatio_working_3-way'!Y237+2*PI())/3)</f>
        <v>-0.30481439715771402</v>
      </c>
      <c r="AB237" s="11">
        <f>'OddsRatio_working_3-way'!X237^(1/3)*COS(('OddsRatio_working_3-way'!Y237+4*PI())/3)</f>
        <v>-0.21714755515154988</v>
      </c>
      <c r="AC237" s="11">
        <f>'OddsRatio_working_3-way'!X237^(1/3)*SIN('OddsRatio_working_3-way'!Y237/3)</f>
        <v>5.0614474831263481E-2</v>
      </c>
      <c r="AD237" s="11">
        <f>'OddsRatio_working_3-way'!X237^(1/3)*SIN(('OddsRatio_working_3-way'!Y237+2*PI())/3)</f>
        <v>0.42672507309311242</v>
      </c>
      <c r="AE237" s="11">
        <f>'OddsRatio_working_3-way'!X237^(1/3)*SIN(('OddsRatio_working_3-way'!Y237+4*PI())/3)</f>
        <v>-0.47733954792437572</v>
      </c>
      <c r="AF237" s="11">
        <f>-'OddsRatio_working_3-way'!U237/(3*'OddsRatio_working_3-way'!X237^(1/3))*COS(('OddsRatio_working_3-way'!Y237)/3)</f>
        <v>0.52196195230926368</v>
      </c>
      <c r="AG237" s="11">
        <f>-'OddsRatio_working_3-way'!U237/(3*'OddsRatio_working_3-way'!X237^(1/3))*COS(('OddsRatio_working_3-way'!Y237+2*PI())/3)</f>
        <v>-0.30481439715771397</v>
      </c>
      <c r="AH237" s="11">
        <f>-'OddsRatio_working_3-way'!U237/(3*'OddsRatio_working_3-way'!X237^(1/3))*COS(('OddsRatio_working_3-way'!Y237+4*PI())/3)</f>
        <v>-0.21714755515154985</v>
      </c>
      <c r="AI237" s="11">
        <f>'OddsRatio_working_3-way'!U237/(3*'OddsRatio_working_3-way'!X237^(1/3))*SIN(('OddsRatio_working_3-way'!Y237)/3)</f>
        <v>-5.0614474831263467E-2</v>
      </c>
      <c r="AJ237" s="11">
        <f>'OddsRatio_working_3-way'!U237/(3*'OddsRatio_working_3-way'!X237^(1/3))*SIN(('OddsRatio_working_3-way'!Y237+2*PI())/3)</f>
        <v>-0.42672507309311236</v>
      </c>
      <c r="AK237" s="11">
        <f>'OddsRatio_working_3-way'!U237/(3*'OddsRatio_working_3-way'!X237^(1/3))*SIN(('OddsRatio_working_3-way'!Y237+4*PI())/3)</f>
        <v>0.47733954792437561</v>
      </c>
      <c r="AL237" s="11">
        <f>'OddsRatio_working_3-way'!Z237+'OddsRatio_working_3-way'!AF237</f>
        <v>1.0439239046185276</v>
      </c>
      <c r="AM237" s="11">
        <f>'OddsRatio_working_3-way'!AA237+'OddsRatio_working_3-way'!AG237</f>
        <v>-0.60962879431542794</v>
      </c>
      <c r="AN237" s="11">
        <f>'OddsRatio_working_3-way'!AB237+'OddsRatio_working_3-way'!AH237</f>
        <v>-0.43429511030309975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1.0439239046185276</v>
      </c>
      <c r="AS237" s="11">
        <f>IF(('OddsRatio_working_3-way'!X237=0),IF(Q237&gt;0,-Q237^(1/3),(-Q237)^(1/3)),'OddsRatio_working_3-way'!AM237-'OddsRatio_working_3-way'!R237/3)</f>
        <v>-0.60962879431542794</v>
      </c>
      <c r="AT237" s="11">
        <f>IF(('OddsRatio_working_3-way'!X237=0),IF(Q237&gt;0,-Q237^(1/3),(-Q237)^(1/3)),'OddsRatio_working_3-way'!AN237-'OddsRatio_working_3-way'!R237/3)</f>
        <v>-0.43429511030309975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2.98</v>
      </c>
      <c r="B238" s="4">
        <f>IF('True_Odds_Calculator_3-way'!B239="","",'True_Odds_Calculator_3-way'!B239)</f>
        <v>3.21</v>
      </c>
      <c r="C238" s="4">
        <f>IF('True_Odds_Calculator_3-way'!C239="","",'True_Odds_Calculator_3-way'!C239)</f>
        <v>2.63</v>
      </c>
      <c r="D238" s="9">
        <f t="shared" si="52"/>
        <v>0.32652197236859837</v>
      </c>
      <c r="E238" s="9">
        <f t="shared" si="53"/>
        <v>0.30283082183480103</v>
      </c>
      <c r="F238" s="9">
        <f t="shared" si="54"/>
        <v>0.37064720579660071</v>
      </c>
      <c r="G238" s="9">
        <f t="shared" si="55"/>
        <v>1.0417075932999871</v>
      </c>
      <c r="H238" s="9">
        <f t="shared" si="56"/>
        <v>3.0625810347339737</v>
      </c>
      <c r="I238" s="9">
        <f t="shared" si="57"/>
        <v>3.3021737811929714</v>
      </c>
      <c r="J238" s="9">
        <f t="shared" si="58"/>
        <v>2.6979833770789785</v>
      </c>
      <c r="K238" s="11">
        <f t="shared" si="59"/>
        <v>0.33557046979865773</v>
      </c>
      <c r="L238" s="11">
        <f t="shared" si="60"/>
        <v>0.3115264797507788</v>
      </c>
      <c r="M238" s="11">
        <f t="shared" si="61"/>
        <v>0.38022813688212931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-0.28350976589842769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0.23133744764201553</v>
      </c>
      <c r="Q238" s="11">
        <f>2*'OddsRatio_working_3-way'!K238*'OddsRatio_working_3-way'!L238*'OddsRatio_working_3-way'!M238</f>
        <v>7.9497404687977863E-2</v>
      </c>
      <c r="R238" s="11">
        <f t="shared" si="62"/>
        <v>0</v>
      </c>
      <c r="S238" s="11">
        <f t="shared" si="63"/>
        <v>-0.81597699786079392</v>
      </c>
      <c r="T238" s="11">
        <f t="shared" si="64"/>
        <v>-0.28040446661882962</v>
      </c>
      <c r="U238" s="11">
        <f>'OddsRatio_working_3-way'!S238-'OddsRatio_working_3-way'!R238^2/3</f>
        <v>-0.81597699786079392</v>
      </c>
      <c r="V238" s="11">
        <f>'OddsRatio_working_3-way'!S238*'OddsRatio_working_3-way'!R238/3-2*'OddsRatio_working_3-way'!R238^3/27-'OddsRatio_working_3-way'!T238</f>
        <v>0.28040446661882962</v>
      </c>
      <c r="W238" s="11">
        <f>'OddsRatio_working_3-way'!V238^2+4*'OddsRatio_working_3-way'!U238^3/27</f>
        <v>-1.8611201310261283E-3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0.14185184615543117</v>
      </c>
      <c r="Y238" s="11">
        <f>IF('OddsRatio_working_3-way'!W238&gt;=0,IF('OddsRatio_working_3-way'!V238+SQRT('OddsRatio_working_3-way'!W238)&gt;0,0,PI()),ACOS('OddsRatio_working_3-way'!V238/(2*'OddsRatio_working_3-way'!X238)))</f>
        <v>0.15265473823563647</v>
      </c>
      <c r="Z238" s="11">
        <f>'OddsRatio_working_3-way'!X238^(1/3)*COS('OddsRatio_working_3-way'!Y238/3)</f>
        <v>0.52085379664999354</v>
      </c>
      <c r="AA238" s="11">
        <f>'OddsRatio_working_3-way'!X238^(1/3)*COS(('OddsRatio_working_3-way'!Y238+2*PI())/3)</f>
        <v>-0.28339952010971947</v>
      </c>
      <c r="AB238" s="11">
        <f>'OddsRatio_working_3-way'!X238^(1/3)*COS(('OddsRatio_working_3-way'!Y238+4*PI())/3)</f>
        <v>-0.2374542765402739</v>
      </c>
      <c r="AC238" s="11">
        <f>'OddsRatio_working_3-way'!X238^(1/3)*SIN('OddsRatio_working_3-way'!Y238/3)</f>
        <v>2.652649874280235E-2</v>
      </c>
      <c r="AD238" s="11">
        <f>'OddsRatio_working_3-way'!X238^(1/3)*SIN(('OddsRatio_working_3-way'!Y238+2*PI())/3)</f>
        <v>0.43780937018506738</v>
      </c>
      <c r="AE238" s="11">
        <f>'OddsRatio_working_3-way'!X238^(1/3)*SIN(('OddsRatio_working_3-way'!Y238+4*PI())/3)</f>
        <v>-0.46433586892786971</v>
      </c>
      <c r="AF238" s="11">
        <f>-'OddsRatio_working_3-way'!U238/(3*'OddsRatio_working_3-way'!X238^(1/3))*COS(('OddsRatio_working_3-way'!Y238)/3)</f>
        <v>0.52085379664999343</v>
      </c>
      <c r="AG238" s="11">
        <f>-'OddsRatio_working_3-way'!U238/(3*'OddsRatio_working_3-way'!X238^(1/3))*COS(('OddsRatio_working_3-way'!Y238+2*PI())/3)</f>
        <v>-0.28339952010971942</v>
      </c>
      <c r="AH238" s="11">
        <f>-'OddsRatio_working_3-way'!U238/(3*'OddsRatio_working_3-way'!X238^(1/3))*COS(('OddsRatio_working_3-way'!Y238+4*PI())/3)</f>
        <v>-0.23745427654027385</v>
      </c>
      <c r="AI238" s="11">
        <f>'OddsRatio_working_3-way'!U238/(3*'OddsRatio_working_3-way'!X238^(1/3))*SIN(('OddsRatio_working_3-way'!Y238)/3)</f>
        <v>-2.6526498742802346E-2</v>
      </c>
      <c r="AJ238" s="11">
        <f>'OddsRatio_working_3-way'!U238/(3*'OddsRatio_working_3-way'!X238^(1/3))*SIN(('OddsRatio_working_3-way'!Y238+2*PI())/3)</f>
        <v>-0.43780937018506727</v>
      </c>
      <c r="AK238" s="11">
        <f>'OddsRatio_working_3-way'!U238/(3*'OddsRatio_working_3-way'!X238^(1/3))*SIN(('OddsRatio_working_3-way'!Y238+4*PI())/3)</f>
        <v>0.46433586892786965</v>
      </c>
      <c r="AL238" s="11">
        <f>'OddsRatio_working_3-way'!Z238+'OddsRatio_working_3-way'!AF238</f>
        <v>1.0417075932999871</v>
      </c>
      <c r="AM238" s="11">
        <f>'OddsRatio_working_3-way'!AA238+'OddsRatio_working_3-way'!AG238</f>
        <v>-0.56679904021943894</v>
      </c>
      <c r="AN238" s="11">
        <f>'OddsRatio_working_3-way'!AB238+'OddsRatio_working_3-way'!AH238</f>
        <v>-0.47490855308054775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1.0417075932999871</v>
      </c>
      <c r="AS238" s="11">
        <f>IF(('OddsRatio_working_3-way'!X238=0),IF(Q238&gt;0,-Q238^(1/3),(-Q238)^(1/3)),'OddsRatio_working_3-way'!AM238-'OddsRatio_working_3-way'!R238/3)</f>
        <v>-0.56679904021943894</v>
      </c>
      <c r="AT238" s="11">
        <f>IF(('OddsRatio_working_3-way'!X238=0),IF(Q238&gt;0,-Q238^(1/3),(-Q238)^(1/3)),'OddsRatio_working_3-way'!AN238-'OddsRatio_working_3-way'!R238/3)</f>
        <v>-0.47490855308054775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1.58</v>
      </c>
      <c r="B239" s="4">
        <f>IF('True_Odds_Calculator_3-way'!B240="","",'True_Odds_Calculator_3-way'!B240)</f>
        <v>4.01</v>
      </c>
      <c r="C239" s="4">
        <f>IF('True_Odds_Calculator_3-way'!C240="","",'True_Odds_Calculator_3-way'!C240)</f>
        <v>6.41</v>
      </c>
      <c r="D239" s="9">
        <f t="shared" si="52"/>
        <v>0.61649491894470343</v>
      </c>
      <c r="E239" s="9">
        <f t="shared" si="53"/>
        <v>0.23649907430842804</v>
      </c>
      <c r="F239" s="9">
        <f t="shared" si="54"/>
        <v>0.14700600674686864</v>
      </c>
      <c r="G239" s="9">
        <f t="shared" si="55"/>
        <v>1.0725403189433234</v>
      </c>
      <c r="H239" s="9">
        <f t="shared" si="56"/>
        <v>1.6220733849871276</v>
      </c>
      <c r="I239" s="9">
        <f t="shared" si="57"/>
        <v>4.2283463600194029</v>
      </c>
      <c r="J239" s="9">
        <f t="shared" si="58"/>
        <v>6.8024431254833804</v>
      </c>
      <c r="K239" s="11">
        <f t="shared" si="59"/>
        <v>0.63291139240506322</v>
      </c>
      <c r="L239" s="11">
        <f t="shared" si="60"/>
        <v>0.24937655860349128</v>
      </c>
      <c r="M239" s="11">
        <f t="shared" si="61"/>
        <v>0.15600624024960999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-0.23255852548568945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0.22160676824497139</v>
      </c>
      <c r="Q239" s="11">
        <f>2*'OddsRatio_working_3-way'!K239*'OddsRatio_working_3-way'!L239*'OddsRatio_working_3-way'!M239</f>
        <v>4.9245948498882537E-2</v>
      </c>
      <c r="R239" s="11">
        <f t="shared" si="62"/>
        <v>0</v>
      </c>
      <c r="S239" s="11">
        <f t="shared" si="63"/>
        <v>-0.95290752201904561</v>
      </c>
      <c r="T239" s="11">
        <f t="shared" si="64"/>
        <v>-0.21175722711534348</v>
      </c>
      <c r="U239" s="11">
        <f>'OddsRatio_working_3-way'!S239-'OddsRatio_working_3-way'!R239^2/3</f>
        <v>-0.95290752201904561</v>
      </c>
      <c r="V239" s="11">
        <f>'OddsRatio_working_3-way'!S239*'OddsRatio_working_3-way'!R239/3-2*'OddsRatio_working_3-way'!R239^3/27-'OddsRatio_working_3-way'!T239</f>
        <v>0.21175722711534348</v>
      </c>
      <c r="W239" s="11">
        <f>'OddsRatio_working_3-way'!V239^2+4*'OddsRatio_working_3-way'!U239^3/27</f>
        <v>-8.3347207645319971E-2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0.17901699003230051</v>
      </c>
      <c r="Y239" s="11">
        <f>IF('OddsRatio_working_3-way'!W239&gt;=0,IF('OddsRatio_working_3-way'!V239+SQRT('OddsRatio_working_3-way'!W239)&gt;0,0,PI()),ACOS('OddsRatio_working_3-way'!V239/(2*'OddsRatio_working_3-way'!X239)))</f>
        <v>0.93794724939207508</v>
      </c>
      <c r="Z239" s="11">
        <f>'OddsRatio_working_3-way'!X239^(1/3)*COS('OddsRatio_working_3-way'!Y239/3)</f>
        <v>0.53627015947166179</v>
      </c>
      <c r="AA239" s="11">
        <f>'OddsRatio_working_3-way'!X239^(1/3)*COS(('OddsRatio_working_3-way'!Y239+2*PI())/3)</f>
        <v>-0.41826041920235885</v>
      </c>
      <c r="AB239" s="11">
        <f>'OddsRatio_working_3-way'!X239^(1/3)*COS(('OddsRatio_working_3-way'!Y239+4*PI())/3)</f>
        <v>-0.11800974026930305</v>
      </c>
      <c r="AC239" s="11">
        <f>'OddsRatio_working_3-way'!X239^(1/3)*SIN('OddsRatio_working_3-way'!Y239/3)</f>
        <v>0.17334981030636767</v>
      </c>
      <c r="AD239" s="11">
        <f>'OddsRatio_working_3-way'!X239^(1/3)*SIN(('OddsRatio_working_3-way'!Y239+2*PI())/3)</f>
        <v>0.37774867624080732</v>
      </c>
      <c r="AE239" s="11">
        <f>'OddsRatio_working_3-way'!X239^(1/3)*SIN(('OddsRatio_working_3-way'!Y239+4*PI())/3)</f>
        <v>-0.55109848654717508</v>
      </c>
      <c r="AF239" s="11">
        <f>-'OddsRatio_working_3-way'!U239/(3*'OddsRatio_working_3-way'!X239^(1/3))*COS(('OddsRatio_working_3-way'!Y239)/3)</f>
        <v>0.53627015947166168</v>
      </c>
      <c r="AG239" s="11">
        <f>-'OddsRatio_working_3-way'!U239/(3*'OddsRatio_working_3-way'!X239^(1/3))*COS(('OddsRatio_working_3-way'!Y239+2*PI())/3)</f>
        <v>-0.41826041920235874</v>
      </c>
      <c r="AH239" s="11">
        <f>-'OddsRatio_working_3-way'!U239/(3*'OddsRatio_working_3-way'!X239^(1/3))*COS(('OddsRatio_working_3-way'!Y239+4*PI())/3)</f>
        <v>-0.11800974026930303</v>
      </c>
      <c r="AI239" s="11">
        <f>'OddsRatio_working_3-way'!U239/(3*'OddsRatio_working_3-way'!X239^(1/3))*SIN(('OddsRatio_working_3-way'!Y239)/3)</f>
        <v>-0.17334981030636762</v>
      </c>
      <c r="AJ239" s="11">
        <f>'OddsRatio_working_3-way'!U239/(3*'OddsRatio_working_3-way'!X239^(1/3))*SIN(('OddsRatio_working_3-way'!Y239+2*PI())/3)</f>
        <v>-0.37774867624080727</v>
      </c>
      <c r="AK239" s="11">
        <f>'OddsRatio_working_3-way'!U239/(3*'OddsRatio_working_3-way'!X239^(1/3))*SIN(('OddsRatio_working_3-way'!Y239+4*PI())/3)</f>
        <v>0.55109848654717497</v>
      </c>
      <c r="AL239" s="11">
        <f>'OddsRatio_working_3-way'!Z239+'OddsRatio_working_3-way'!AF239</f>
        <v>1.0725403189433234</v>
      </c>
      <c r="AM239" s="11">
        <f>'OddsRatio_working_3-way'!AA239+'OddsRatio_working_3-way'!AG239</f>
        <v>-0.83652083840471758</v>
      </c>
      <c r="AN239" s="11">
        <f>'OddsRatio_working_3-way'!AB239+'OddsRatio_working_3-way'!AH239</f>
        <v>-0.23601948053860608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1.0725403189433234</v>
      </c>
      <c r="AS239" s="11">
        <f>IF(('OddsRatio_working_3-way'!X239=0),IF(Q239&gt;0,-Q239^(1/3),(-Q239)^(1/3)),'OddsRatio_working_3-way'!AM239-'OddsRatio_working_3-way'!R239/3)</f>
        <v>-0.83652083840471758</v>
      </c>
      <c r="AT239" s="11">
        <f>IF(('OddsRatio_working_3-way'!X239=0),IF(Q239&gt;0,-Q239^(1/3),(-Q239)^(1/3)),'OddsRatio_working_3-way'!AN239-'OddsRatio_working_3-way'!R239/3)</f>
        <v>-0.23601948053860608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3.4</v>
      </c>
      <c r="B240" s="4">
        <f>IF('True_Odds_Calculator_3-way'!B241="","",'True_Odds_Calculator_3-way'!B241)</f>
        <v>3.43</v>
      </c>
      <c r="C240" s="4">
        <f>IF('True_Odds_Calculator_3-way'!C241="","",'True_Odds_Calculator_3-way'!C241)</f>
        <v>2.23</v>
      </c>
      <c r="D240" s="9">
        <f t="shared" si="52"/>
        <v>0.28344886028967847</v>
      </c>
      <c r="E240" s="9">
        <f t="shared" si="53"/>
        <v>0.28093257830014429</v>
      </c>
      <c r="F240" s="9">
        <f t="shared" si="54"/>
        <v>0.43561856141017719</v>
      </c>
      <c r="G240" s="9">
        <f t="shared" si="55"/>
        <v>1.0533221921378546</v>
      </c>
      <c r="H240" s="9">
        <f t="shared" si="56"/>
        <v>3.5279732611308514</v>
      </c>
      <c r="I240" s="9">
        <f t="shared" si="57"/>
        <v>3.5595729268949881</v>
      </c>
      <c r="J240" s="9">
        <f t="shared" si="58"/>
        <v>2.295586296329561</v>
      </c>
      <c r="K240" s="11">
        <f t="shared" si="59"/>
        <v>0.29411764705882354</v>
      </c>
      <c r="L240" s="11">
        <f t="shared" si="60"/>
        <v>0.29154518950437314</v>
      </c>
      <c r="M240" s="11">
        <f t="shared" si="61"/>
        <v>0.44843049327354262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-0.27583204966804153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0.2330208188336193</v>
      </c>
      <c r="Q240" s="11">
        <f>2*'OddsRatio_working_3-way'!K240*'OddsRatio_working_3-way'!L240*'OddsRatio_working_3-way'!M240</f>
        <v>7.6904560671161484E-2</v>
      </c>
      <c r="R240" s="11">
        <f t="shared" si="62"/>
        <v>0</v>
      </c>
      <c r="S240" s="11">
        <f t="shared" si="63"/>
        <v>-0.8447923985412692</v>
      </c>
      <c r="T240" s="11">
        <f t="shared" si="64"/>
        <v>-0.2788093724558644</v>
      </c>
      <c r="U240" s="11">
        <f>'OddsRatio_working_3-way'!S240-'OddsRatio_working_3-way'!R240^2/3</f>
        <v>-0.8447923985412692</v>
      </c>
      <c r="V240" s="11">
        <f>'OddsRatio_working_3-way'!S240*'OddsRatio_working_3-way'!R240/3-2*'OddsRatio_working_3-way'!R240^3/27-'OddsRatio_working_3-way'!T240</f>
        <v>0.2788093724558644</v>
      </c>
      <c r="W240" s="11">
        <f>'OddsRatio_working_3-way'!V240^2+4*'OddsRatio_working_3-way'!U240^3/27</f>
        <v>-1.1584820697537301E-2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0.14943182966387233</v>
      </c>
      <c r="Y240" s="11">
        <f>IF('OddsRatio_working_3-way'!W240&gt;=0,IF('OddsRatio_working_3-way'!V240+SQRT('OddsRatio_working_3-way'!W240)&gt;0,0,PI()),ACOS('OddsRatio_working_3-way'!V240/(2*'OddsRatio_working_3-way'!X240)))</f>
        <v>0.36841812640478344</v>
      </c>
      <c r="Z240" s="11">
        <f>'OddsRatio_working_3-way'!X240^(1/3)*COS('OddsRatio_working_3-way'!Y240/3)</f>
        <v>0.5266610960689273</v>
      </c>
      <c r="AA240" s="11">
        <f>'OddsRatio_working_3-way'!X240^(1/3)*COS(('OddsRatio_working_3-way'!Y240+2*PI())/3)</f>
        <v>-0.31962590353493486</v>
      </c>
      <c r="AB240" s="11">
        <f>'OddsRatio_working_3-way'!X240^(1/3)*COS(('OddsRatio_working_3-way'!Y240+4*PI())/3)</f>
        <v>-0.20703519253399252</v>
      </c>
      <c r="AC240" s="11">
        <f>'OddsRatio_working_3-way'!X240^(1/3)*SIN('OddsRatio_working_3-way'!Y240/3)</f>
        <v>6.5004277304645419E-2</v>
      </c>
      <c r="AD240" s="11">
        <f>'OddsRatio_working_3-way'!X240^(1/3)*SIN(('OddsRatio_working_3-way'!Y240+2*PI())/3)</f>
        <v>0.42359974972832504</v>
      </c>
      <c r="AE240" s="11">
        <f>'OddsRatio_working_3-way'!X240^(1/3)*SIN(('OddsRatio_working_3-way'!Y240+4*PI())/3)</f>
        <v>-0.48860402703297051</v>
      </c>
      <c r="AF240" s="11">
        <f>-'OddsRatio_working_3-way'!U240/(3*'OddsRatio_working_3-way'!X240^(1/3))*COS(('OddsRatio_working_3-way'!Y240)/3)</f>
        <v>0.52666109606892719</v>
      </c>
      <c r="AG240" s="11">
        <f>-'OddsRatio_working_3-way'!U240/(3*'OddsRatio_working_3-way'!X240^(1/3))*COS(('OddsRatio_working_3-way'!Y240+2*PI())/3)</f>
        <v>-0.31962590353493481</v>
      </c>
      <c r="AH240" s="11">
        <f>-'OddsRatio_working_3-way'!U240/(3*'OddsRatio_working_3-way'!X240^(1/3))*COS(('OddsRatio_working_3-way'!Y240+4*PI())/3)</f>
        <v>-0.2070351925339925</v>
      </c>
      <c r="AI240" s="11">
        <f>'OddsRatio_working_3-way'!U240/(3*'OddsRatio_working_3-way'!X240^(1/3))*SIN(('OddsRatio_working_3-way'!Y240)/3)</f>
        <v>-6.5004277304645405E-2</v>
      </c>
      <c r="AJ240" s="11">
        <f>'OddsRatio_working_3-way'!U240/(3*'OddsRatio_working_3-way'!X240^(1/3))*SIN(('OddsRatio_working_3-way'!Y240+2*PI())/3)</f>
        <v>-0.42359974972832498</v>
      </c>
      <c r="AK240" s="11">
        <f>'OddsRatio_working_3-way'!U240/(3*'OddsRatio_working_3-way'!X240^(1/3))*SIN(('OddsRatio_working_3-way'!Y240+4*PI())/3)</f>
        <v>0.4886040270329704</v>
      </c>
      <c r="AL240" s="11">
        <f>'OddsRatio_working_3-way'!Z240+'OddsRatio_working_3-way'!AF240</f>
        <v>1.0533221921378546</v>
      </c>
      <c r="AM240" s="11">
        <f>'OddsRatio_working_3-way'!AA240+'OddsRatio_working_3-way'!AG240</f>
        <v>-0.63925180706986962</v>
      </c>
      <c r="AN240" s="11">
        <f>'OddsRatio_working_3-way'!AB240+'OddsRatio_working_3-way'!AH240</f>
        <v>-0.41407038506798499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1.0533221921378546</v>
      </c>
      <c r="AS240" s="11">
        <f>IF(('OddsRatio_working_3-way'!X240=0),IF(Q240&gt;0,-Q240^(1/3),(-Q240)^(1/3)),'OddsRatio_working_3-way'!AM240-'OddsRatio_working_3-way'!R240/3)</f>
        <v>-0.63925180706986962</v>
      </c>
      <c r="AT240" s="11">
        <f>IF(('OddsRatio_working_3-way'!X240=0),IF(Q240&gt;0,-Q240^(1/3),(-Q240)^(1/3)),'OddsRatio_working_3-way'!AN240-'OddsRatio_working_3-way'!R240/3)</f>
        <v>-0.41407038506798499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2.0699999999999998</v>
      </c>
      <c r="B241" s="4">
        <f>IF('True_Odds_Calculator_3-way'!B242="","",'True_Odds_Calculator_3-way'!B242)</f>
        <v>3.84</v>
      </c>
      <c r="C241" s="4">
        <f>IF('True_Odds_Calculator_3-way'!C242="","",'True_Odds_Calculator_3-way'!C242)</f>
        <v>3.43</v>
      </c>
      <c r="D241" s="9">
        <f t="shared" si="52"/>
        <v>0.4695085472731218</v>
      </c>
      <c r="E241" s="9">
        <f t="shared" si="53"/>
        <v>0.2500655449105913</v>
      </c>
      <c r="F241" s="9">
        <f t="shared" si="54"/>
        <v>0.28042590781628679</v>
      </c>
      <c r="G241" s="9">
        <f t="shared" si="55"/>
        <v>1.055968857856032</v>
      </c>
      <c r="H241" s="9">
        <f t="shared" si="56"/>
        <v>2.129886677905954</v>
      </c>
      <c r="I241" s="9">
        <f t="shared" si="57"/>
        <v>3.9989515563111304</v>
      </c>
      <c r="J241" s="9">
        <f t="shared" si="58"/>
        <v>3.5660043245901591</v>
      </c>
      <c r="K241" s="11">
        <f t="shared" si="59"/>
        <v>0.48309178743961356</v>
      </c>
      <c r="L241" s="11">
        <f t="shared" si="60"/>
        <v>0.26041666666666669</v>
      </c>
      <c r="M241" s="11">
        <f t="shared" si="61"/>
        <v>0.29154518950437314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-0.27083993535302331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0.23253780463185966</v>
      </c>
      <c r="Q241" s="11">
        <f>2*'OddsRatio_working_3-way'!K241*'OddsRatio_working_3-way'!L241*'OddsRatio_working_3-way'!M241</f>
        <v>7.3355774331816934E-2</v>
      </c>
      <c r="R241" s="11">
        <f t="shared" si="62"/>
        <v>0</v>
      </c>
      <c r="S241" s="11">
        <f t="shared" si="63"/>
        <v>-0.85858019545293729</v>
      </c>
      <c r="T241" s="11">
        <f t="shared" si="64"/>
        <v>-0.27084548752458593</v>
      </c>
      <c r="U241" s="11">
        <f>'OddsRatio_working_3-way'!S241-'OddsRatio_working_3-way'!R241^2/3</f>
        <v>-0.85858019545293729</v>
      </c>
      <c r="V241" s="11">
        <f>'OddsRatio_working_3-way'!S241*'OddsRatio_working_3-way'!R241/3-2*'OddsRatio_working_3-way'!R241^3/27-'OddsRatio_working_3-way'!T241</f>
        <v>0.27084548752458593</v>
      </c>
      <c r="W241" s="11">
        <f>'OddsRatio_working_3-way'!V241^2+4*'OddsRatio_working_3-way'!U241^3/27</f>
        <v>-2.0407304952583763E-2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0.15310501548366598</v>
      </c>
      <c r="Y241" s="11">
        <f>IF('OddsRatio_working_3-way'!W241&gt;=0,IF('OddsRatio_working_3-way'!V241+SQRT('OddsRatio_working_3-way'!W241)&gt;0,0,PI()),ACOS('OddsRatio_working_3-way'!V241/(2*'OddsRatio_working_3-way'!X241)))</f>
        <v>0.48535611998360073</v>
      </c>
      <c r="Z241" s="11">
        <f>'OddsRatio_working_3-way'!X241^(1/3)*COS('OddsRatio_working_3-way'!Y241/3)</f>
        <v>0.52798442892801589</v>
      </c>
      <c r="AA241" s="11">
        <f>'OddsRatio_working_3-way'!X241^(1/3)*COS(('OddsRatio_working_3-way'!Y241+2*PI())/3)</f>
        <v>-0.33862049978801928</v>
      </c>
      <c r="AB241" s="11">
        <f>'OddsRatio_working_3-way'!X241^(1/3)*COS(('OddsRatio_working_3-way'!Y241+4*PI())/3)</f>
        <v>-0.1893639291399967</v>
      </c>
      <c r="AC241" s="11">
        <f>'OddsRatio_working_3-way'!X241^(1/3)*SIN('OddsRatio_working_3-way'!Y241/3)</f>
        <v>8.6173321241956174E-2</v>
      </c>
      <c r="AD241" s="11">
        <f>'OddsRatio_working_3-way'!X241^(1/3)*SIN(('OddsRatio_working_3-way'!Y241+2*PI())/3)</f>
        <v>0.41416126763330302</v>
      </c>
      <c r="AE241" s="11">
        <f>'OddsRatio_working_3-way'!X241^(1/3)*SIN(('OddsRatio_working_3-way'!Y241+4*PI())/3)</f>
        <v>-0.50033458887525928</v>
      </c>
      <c r="AF241" s="11">
        <f>-'OddsRatio_working_3-way'!U241/(3*'OddsRatio_working_3-way'!X241^(1/3))*COS(('OddsRatio_working_3-way'!Y241)/3)</f>
        <v>0.527984428928016</v>
      </c>
      <c r="AG241" s="11">
        <f>-'OddsRatio_working_3-way'!U241/(3*'OddsRatio_working_3-way'!X241^(1/3))*COS(('OddsRatio_working_3-way'!Y241+2*PI())/3)</f>
        <v>-0.33862049978801934</v>
      </c>
      <c r="AH241" s="11">
        <f>-'OddsRatio_working_3-way'!U241/(3*'OddsRatio_working_3-way'!X241^(1/3))*COS(('OddsRatio_working_3-way'!Y241+4*PI())/3)</f>
        <v>-0.18936392913999672</v>
      </c>
      <c r="AI241" s="11">
        <f>'OddsRatio_working_3-way'!U241/(3*'OddsRatio_working_3-way'!X241^(1/3))*SIN(('OddsRatio_working_3-way'!Y241)/3)</f>
        <v>-8.6173321241956188E-2</v>
      </c>
      <c r="AJ241" s="11">
        <f>'OddsRatio_working_3-way'!U241/(3*'OddsRatio_working_3-way'!X241^(1/3))*SIN(('OddsRatio_working_3-way'!Y241+2*PI())/3)</f>
        <v>-0.41416126763330313</v>
      </c>
      <c r="AK241" s="11">
        <f>'OddsRatio_working_3-way'!U241/(3*'OddsRatio_working_3-way'!X241^(1/3))*SIN(('OddsRatio_working_3-way'!Y241+4*PI())/3)</f>
        <v>0.50033458887525939</v>
      </c>
      <c r="AL241" s="11">
        <f>'OddsRatio_working_3-way'!Z241+'OddsRatio_working_3-way'!AF241</f>
        <v>1.055968857856032</v>
      </c>
      <c r="AM241" s="11">
        <f>'OddsRatio_working_3-way'!AA241+'OddsRatio_working_3-way'!AG241</f>
        <v>-0.67724099957603867</v>
      </c>
      <c r="AN241" s="11">
        <f>'OddsRatio_working_3-way'!AB241+'OddsRatio_working_3-way'!AH241</f>
        <v>-0.37872785827999345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1.055968857856032</v>
      </c>
      <c r="AS241" s="11">
        <f>IF(('OddsRatio_working_3-way'!X241=0),IF(Q241&gt;0,-Q241^(1/3),(-Q241)^(1/3)),'OddsRatio_working_3-way'!AM241-'OddsRatio_working_3-way'!R241/3)</f>
        <v>-0.67724099957603867</v>
      </c>
      <c r="AT241" s="11">
        <f>IF(('OddsRatio_working_3-way'!X241=0),IF(Q241&gt;0,-Q241^(1/3),(-Q241)^(1/3)),'OddsRatio_working_3-way'!AN241-'OddsRatio_working_3-way'!R241/3)</f>
        <v>-0.37872785827999345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2.93</v>
      </c>
      <c r="B242" s="4">
        <f>IF('True_Odds_Calculator_3-way'!B243="","",'True_Odds_Calculator_3-way'!B243)</f>
        <v>3.4</v>
      </c>
      <c r="C242" s="4">
        <f>IF('True_Odds_Calculator_3-way'!C243="","",'True_Odds_Calculator_3-way'!C243)</f>
        <v>2.5099999999999998</v>
      </c>
      <c r="D242" s="9">
        <f t="shared" si="52"/>
        <v>0.32998745222064652</v>
      </c>
      <c r="E242" s="9">
        <f t="shared" si="53"/>
        <v>0.28369820913539945</v>
      </c>
      <c r="F242" s="9">
        <f t="shared" si="54"/>
        <v>0.38631433864395398</v>
      </c>
      <c r="G242" s="9">
        <f t="shared" si="55"/>
        <v>1.0520301853032585</v>
      </c>
      <c r="H242" s="9">
        <f t="shared" si="56"/>
        <v>3.0304182576352896</v>
      </c>
      <c r="I242" s="9">
        <f t="shared" si="57"/>
        <v>3.5248724447278206</v>
      </c>
      <c r="J242" s="9">
        <f t="shared" si="58"/>
        <v>2.5885655798079203</v>
      </c>
      <c r="K242" s="11">
        <f t="shared" si="59"/>
        <v>0.34129692832764502</v>
      </c>
      <c r="L242" s="11">
        <f t="shared" si="60"/>
        <v>0.29411764705882354</v>
      </c>
      <c r="M242" s="11">
        <f t="shared" si="61"/>
        <v>0.39840637450199207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-0.27972110753932666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0.23355683869620891</v>
      </c>
      <c r="Q242" s="11">
        <f>2*'OddsRatio_working_3-way'!K242*'OddsRatio_working_3-way'!L242*'OddsRatio_working_3-way'!M242</f>
        <v>7.9985218731578406E-2</v>
      </c>
      <c r="R242" s="11">
        <f t="shared" si="62"/>
        <v>0</v>
      </c>
      <c r="S242" s="11">
        <f t="shared" si="63"/>
        <v>-0.83496322730444139</v>
      </c>
      <c r="T242" s="11">
        <f t="shared" si="64"/>
        <v>-0.28594631072069915</v>
      </c>
      <c r="U242" s="11">
        <f>'OddsRatio_working_3-way'!S242-'OddsRatio_working_3-way'!R242^2/3</f>
        <v>-0.83496322730444139</v>
      </c>
      <c r="V242" s="11">
        <f>'OddsRatio_working_3-way'!S242*'OddsRatio_working_3-way'!R242/3-2*'OddsRatio_working_3-way'!R242^3/27-'OddsRatio_working_3-way'!T242</f>
        <v>0.28594631072069915</v>
      </c>
      <c r="W242" s="11">
        <f>'OddsRatio_working_3-way'!V242^2+4*'OddsRatio_working_3-way'!U242^3/27</f>
        <v>-4.4726276606742305E-3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0.14683146825140453</v>
      </c>
      <c r="Y242" s="11">
        <f>IF('OddsRatio_working_3-way'!W242&gt;=0,IF('OddsRatio_working_3-way'!V242+SQRT('OddsRatio_working_3-way'!W242)&gt;0,0,PI()),ACOS('OddsRatio_working_3-way'!V242/(2*'OddsRatio_working_3-way'!X242)))</f>
        <v>0.22975224608749123</v>
      </c>
      <c r="Z242" s="11">
        <f>'OddsRatio_working_3-way'!X242^(1/3)*COS('OddsRatio_working_3-way'!Y242/3)</f>
        <v>0.52601509265162927</v>
      </c>
      <c r="AA242" s="11">
        <f>'OddsRatio_working_3-way'!X242^(1/3)*COS(('OddsRatio_working_3-way'!Y242+2*PI())/3)</f>
        <v>-0.297963211862802</v>
      </c>
      <c r="AB242" s="11">
        <f>'OddsRatio_working_3-way'!X242^(1/3)*COS(('OddsRatio_working_3-way'!Y242+4*PI())/3)</f>
        <v>-0.22805188078882718</v>
      </c>
      <c r="AC242" s="11">
        <f>'OddsRatio_working_3-way'!X242^(1/3)*SIN('OddsRatio_working_3-way'!Y242/3)</f>
        <v>4.0363325814964393E-2</v>
      </c>
      <c r="AD242" s="11">
        <f>'OddsRatio_working_3-way'!X242^(1/3)*SIN(('OddsRatio_working_3-way'!Y242+2*PI())/3)</f>
        <v>0.43536077010285401</v>
      </c>
      <c r="AE242" s="11">
        <f>'OddsRatio_working_3-way'!X242^(1/3)*SIN(('OddsRatio_working_3-way'!Y242+4*PI())/3)</f>
        <v>-0.47572409591781839</v>
      </c>
      <c r="AF242" s="11">
        <f>-'OddsRatio_working_3-way'!U242/(3*'OddsRatio_working_3-way'!X242^(1/3))*COS(('OddsRatio_working_3-way'!Y242)/3)</f>
        <v>0.52601509265162927</v>
      </c>
      <c r="AG242" s="11">
        <f>-'OddsRatio_working_3-way'!U242/(3*'OddsRatio_working_3-way'!X242^(1/3))*COS(('OddsRatio_working_3-way'!Y242+2*PI())/3)</f>
        <v>-0.297963211862802</v>
      </c>
      <c r="AH242" s="11">
        <f>-'OddsRatio_working_3-way'!U242/(3*'OddsRatio_working_3-way'!X242^(1/3))*COS(('OddsRatio_working_3-way'!Y242+4*PI())/3)</f>
        <v>-0.22805188078882718</v>
      </c>
      <c r="AI242" s="11">
        <f>'OddsRatio_working_3-way'!U242/(3*'OddsRatio_working_3-way'!X242^(1/3))*SIN(('OddsRatio_working_3-way'!Y242)/3)</f>
        <v>-4.0363325814964393E-2</v>
      </c>
      <c r="AJ242" s="11">
        <f>'OddsRatio_working_3-way'!U242/(3*'OddsRatio_working_3-way'!X242^(1/3))*SIN(('OddsRatio_working_3-way'!Y242+2*PI())/3)</f>
        <v>-0.43536077010285401</v>
      </c>
      <c r="AK242" s="11">
        <f>'OddsRatio_working_3-way'!U242/(3*'OddsRatio_working_3-way'!X242^(1/3))*SIN(('OddsRatio_working_3-way'!Y242+4*PI())/3)</f>
        <v>0.47572409591781839</v>
      </c>
      <c r="AL242" s="11">
        <f>'OddsRatio_working_3-way'!Z242+'OddsRatio_working_3-way'!AF242</f>
        <v>1.0520301853032585</v>
      </c>
      <c r="AM242" s="11">
        <f>'OddsRatio_working_3-way'!AA242+'OddsRatio_working_3-way'!AG242</f>
        <v>-0.595926423725604</v>
      </c>
      <c r="AN242" s="11">
        <f>'OddsRatio_working_3-way'!AB242+'OddsRatio_working_3-way'!AH242</f>
        <v>-0.45610376157765437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1.0520301853032585</v>
      </c>
      <c r="AS242" s="11">
        <f>IF(('OddsRatio_working_3-way'!X242=0),IF(Q242&gt;0,-Q242^(1/3),(-Q242)^(1/3)),'OddsRatio_working_3-way'!AM242-'OddsRatio_working_3-way'!R242/3)</f>
        <v>-0.595926423725604</v>
      </c>
      <c r="AT242" s="11">
        <f>IF(('OddsRatio_working_3-way'!X242=0),IF(Q242&gt;0,-Q242^(1/3),(-Q242)^(1/3)),'OddsRatio_working_3-way'!AN242-'OddsRatio_working_3-way'!R242/3)</f>
        <v>-0.45610376157765437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2.1</v>
      </c>
      <c r="B243" s="4">
        <f>IF('True_Odds_Calculator_3-way'!B244="","",'True_Odds_Calculator_3-way'!B244)</f>
        <v>3.48</v>
      </c>
      <c r="C243" s="4">
        <f>IF('True_Odds_Calculator_3-way'!C244="","",'True_Odds_Calculator_3-way'!C244)</f>
        <v>3.69</v>
      </c>
      <c r="D243" s="9">
        <f t="shared" si="52"/>
        <v>0.46288308384801219</v>
      </c>
      <c r="E243" s="9">
        <f t="shared" si="53"/>
        <v>0.27654002263873823</v>
      </c>
      <c r="F243" s="9">
        <f t="shared" si="54"/>
        <v>0.26057689351324936</v>
      </c>
      <c r="G243" s="9">
        <f t="shared" si="55"/>
        <v>1.0548843166475392</v>
      </c>
      <c r="H243" s="9">
        <f t="shared" si="56"/>
        <v>2.1603727483122936</v>
      </c>
      <c r="I243" s="9">
        <f t="shared" si="57"/>
        <v>3.6161131052858972</v>
      </c>
      <c r="J243" s="9">
        <f t="shared" si="58"/>
        <v>3.8376388117818809</v>
      </c>
      <c r="K243" s="11">
        <f t="shared" si="59"/>
        <v>0.47619047619047616</v>
      </c>
      <c r="L243" s="11">
        <f t="shared" si="60"/>
        <v>0.28735632183908044</v>
      </c>
      <c r="M243" s="11">
        <f t="shared" si="61"/>
        <v>0.2710027100271003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-0.27212706719294888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0.23251053528597684</v>
      </c>
      <c r="Q243" s="11">
        <f>2*'OddsRatio_working_3-way'!K243*'OddsRatio_working_3-way'!L243*'OddsRatio_working_3-way'!M243</f>
        <v>7.4166039963628971E-2</v>
      </c>
      <c r="R243" s="11">
        <f t="shared" si="62"/>
        <v>0</v>
      </c>
      <c r="S243" s="11">
        <f t="shared" si="63"/>
        <v>-0.8544189950833434</v>
      </c>
      <c r="T243" s="11">
        <f t="shared" si="64"/>
        <v>-0.27254194420521316</v>
      </c>
      <c r="U243" s="11">
        <f>'OddsRatio_working_3-way'!S243-'OddsRatio_working_3-way'!R243^2/3</f>
        <v>-0.8544189950833434</v>
      </c>
      <c r="V243" s="11">
        <f>'OddsRatio_working_3-way'!S243*'OddsRatio_working_3-way'!R243/3-2*'OddsRatio_working_3-way'!R243^3/27-'OddsRatio_working_3-way'!T243</f>
        <v>0.27254194420521316</v>
      </c>
      <c r="W243" s="11">
        <f>'OddsRatio_working_3-way'!V243^2+4*'OddsRatio_working_3-way'!U243^3/27</f>
        <v>-1.8128748397715763E-2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0.15199330556711477</v>
      </c>
      <c r="Y243" s="11">
        <f>IF('OddsRatio_working_3-way'!W243&gt;=0,IF('OddsRatio_working_3-way'!V243+SQRT('OddsRatio_working_3-way'!W243)&gt;0,0,PI()),ACOS('OddsRatio_working_3-way'!V243/(2*'OddsRatio_working_3-way'!X243)))</f>
        <v>0.45885768844713515</v>
      </c>
      <c r="Z243" s="11">
        <f>'OddsRatio_working_3-way'!X243^(1/3)*COS('OddsRatio_working_3-way'!Y243/3)</f>
        <v>0.52744215832376962</v>
      </c>
      <c r="AA243" s="11">
        <f>'OddsRatio_working_3-way'!X243^(1/3)*COS(('OddsRatio_working_3-way'!Y243+2*PI())/3)</f>
        <v>-0.33413646091834864</v>
      </c>
      <c r="AB243" s="11">
        <f>'OddsRatio_working_3-way'!X243^(1/3)*COS(('OddsRatio_working_3-way'!Y243+4*PI())/3)</f>
        <v>-0.19330569740542092</v>
      </c>
      <c r="AC243" s="11">
        <f>'OddsRatio_working_3-way'!X243^(1/3)*SIN('OddsRatio_working_3-way'!Y243/3)</f>
        <v>8.1308679224369365E-2</v>
      </c>
      <c r="AD243" s="11">
        <f>'OddsRatio_working_3-way'!X243^(1/3)*SIN(('OddsRatio_working_3-way'!Y243+2*PI())/3)</f>
        <v>0.4161239685230938</v>
      </c>
      <c r="AE243" s="11">
        <f>'OddsRatio_working_3-way'!X243^(1/3)*SIN(('OddsRatio_working_3-way'!Y243+4*PI())/3)</f>
        <v>-0.4974326477474631</v>
      </c>
      <c r="AF243" s="11">
        <f>-'OddsRatio_working_3-way'!U243/(3*'OddsRatio_working_3-way'!X243^(1/3))*COS(('OddsRatio_working_3-way'!Y243)/3)</f>
        <v>0.52744215832376951</v>
      </c>
      <c r="AG243" s="11">
        <f>-'OddsRatio_working_3-way'!U243/(3*'OddsRatio_working_3-way'!X243^(1/3))*COS(('OddsRatio_working_3-way'!Y243+2*PI())/3)</f>
        <v>-0.33413646091834853</v>
      </c>
      <c r="AH243" s="11">
        <f>-'OddsRatio_working_3-way'!U243/(3*'OddsRatio_working_3-way'!X243^(1/3))*COS(('OddsRatio_working_3-way'!Y243+4*PI())/3)</f>
        <v>-0.19330569740542086</v>
      </c>
      <c r="AI243" s="11">
        <f>'OddsRatio_working_3-way'!U243/(3*'OddsRatio_working_3-way'!X243^(1/3))*SIN(('OddsRatio_working_3-way'!Y243)/3)</f>
        <v>-8.1308679224369351E-2</v>
      </c>
      <c r="AJ243" s="11">
        <f>'OddsRatio_working_3-way'!U243/(3*'OddsRatio_working_3-way'!X243^(1/3))*SIN(('OddsRatio_working_3-way'!Y243+2*PI())/3)</f>
        <v>-0.41612396852309369</v>
      </c>
      <c r="AK243" s="11">
        <f>'OddsRatio_working_3-way'!U243/(3*'OddsRatio_working_3-way'!X243^(1/3))*SIN(('OddsRatio_working_3-way'!Y243+4*PI())/3)</f>
        <v>0.49743264774746304</v>
      </c>
      <c r="AL243" s="11">
        <f>'OddsRatio_working_3-way'!Z243+'OddsRatio_working_3-way'!AF243</f>
        <v>1.0548843166475392</v>
      </c>
      <c r="AM243" s="11">
        <f>'OddsRatio_working_3-way'!AA243+'OddsRatio_working_3-way'!AG243</f>
        <v>-0.66827292183669718</v>
      </c>
      <c r="AN243" s="11">
        <f>'OddsRatio_working_3-way'!AB243+'OddsRatio_working_3-way'!AH243</f>
        <v>-0.38661139481084178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1.0548843166475392</v>
      </c>
      <c r="AS243" s="11">
        <f>IF(('OddsRatio_working_3-way'!X243=0),IF(Q243&gt;0,-Q243^(1/3),(-Q243)^(1/3)),'OddsRatio_working_3-way'!AM243-'OddsRatio_working_3-way'!R243/3)</f>
        <v>-0.66827292183669718</v>
      </c>
      <c r="AT243" s="11">
        <f>IF(('OddsRatio_working_3-way'!X243=0),IF(Q243&gt;0,-Q243^(1/3),(-Q243)^(1/3)),'OddsRatio_working_3-way'!AN243-'OddsRatio_working_3-way'!R243/3)</f>
        <v>-0.38661139481084178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1.44</v>
      </c>
      <c r="B244" s="4">
        <f>IF('True_Odds_Calculator_3-way'!B245="","",'True_Odds_Calculator_3-way'!B245)</f>
        <v>4.6900000000000004</v>
      </c>
      <c r="C244" s="4">
        <f>IF('True_Odds_Calculator_3-way'!C245="","",'True_Odds_Calculator_3-way'!C245)</f>
        <v>7.6</v>
      </c>
      <c r="D244" s="9">
        <f t="shared" si="52"/>
        <v>0.67720075034177218</v>
      </c>
      <c r="E244" s="9">
        <f t="shared" si="53"/>
        <v>0.20009993829577749</v>
      </c>
      <c r="F244" s="9">
        <f t="shared" si="54"/>
        <v>0.12269931136245008</v>
      </c>
      <c r="G244" s="9">
        <f t="shared" si="55"/>
        <v>1.0833340895501085</v>
      </c>
      <c r="H244" s="9">
        <f t="shared" si="56"/>
        <v>1.4766669994020478</v>
      </c>
      <c r="I244" s="9">
        <f t="shared" si="57"/>
        <v>4.997502790439901</v>
      </c>
      <c r="J244" s="9">
        <f t="shared" si="58"/>
        <v>8.1500049910307162</v>
      </c>
      <c r="K244" s="11">
        <f t="shared" si="59"/>
        <v>0.69444444444444442</v>
      </c>
      <c r="L244" s="11">
        <f t="shared" si="60"/>
        <v>0.21321961620469082</v>
      </c>
      <c r="M244" s="11">
        <f t="shared" si="61"/>
        <v>0.13157894736842105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-0.2087728649983166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0.20905029987905088</v>
      </c>
      <c r="Q244" s="11">
        <f>2*'OddsRatio_working_3-way'!K244*'OddsRatio_working_3-way'!L244*'OddsRatio_working_3-way'!M244</f>
        <v>3.8965573136822154E-2</v>
      </c>
      <c r="R244" s="11">
        <f t="shared" si="62"/>
        <v>0</v>
      </c>
      <c r="S244" s="11">
        <f t="shared" si="63"/>
        <v>-1.0013288838122547</v>
      </c>
      <c r="T244" s="11">
        <f t="shared" si="64"/>
        <v>-0.18664098486714903</v>
      </c>
      <c r="U244" s="11">
        <f>'OddsRatio_working_3-way'!S244-'OddsRatio_working_3-way'!R244^2/3</f>
        <v>-1.0013288838122547</v>
      </c>
      <c r="V244" s="11">
        <f>'OddsRatio_working_3-way'!S244*'OddsRatio_working_3-way'!R244/3-2*'OddsRatio_working_3-way'!R244^3/27-'OddsRatio_working_3-way'!T244</f>
        <v>0.18664098486714903</v>
      </c>
      <c r="W244" s="11">
        <f>'OddsRatio_working_3-way'!V244^2+4*'OddsRatio_working_3-way'!U244^3/27</f>
        <v>-0.11390469115004911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0.19283383286020406</v>
      </c>
      <c r="Y244" s="11">
        <f>IF('OddsRatio_working_3-way'!W244&gt;=0,IF('OddsRatio_working_3-way'!V244+SQRT('OddsRatio_working_3-way'!W244)&gt;0,0,PI()),ACOS('OddsRatio_working_3-way'!V244/(2*'OddsRatio_working_3-way'!X244)))</f>
        <v>1.0656419658101395</v>
      </c>
      <c r="Z244" s="11">
        <f>'OddsRatio_working_3-way'!X244^(1/3)*COS('OddsRatio_working_3-way'!Y244/3)</f>
        <v>0.54166704477505412</v>
      </c>
      <c r="AA244" s="11">
        <f>'OddsRatio_working_3-way'!X244^(1/3)*COS(('OddsRatio_working_3-way'!Y244+2*PI())/3)</f>
        <v>-0.44484452895480792</v>
      </c>
      <c r="AB244" s="11">
        <f>'OddsRatio_working_3-way'!X244^(1/3)*COS(('OddsRatio_working_3-way'!Y244+4*PI())/3)</f>
        <v>-9.6822515820246549E-2</v>
      </c>
      <c r="AC244" s="11">
        <f>'OddsRatio_working_3-way'!X244^(1/3)*SIN('OddsRatio_working_3-way'!Y244/3)</f>
        <v>0.20093060296715473</v>
      </c>
      <c r="AD244" s="11">
        <f>'OddsRatio_working_3-way'!X244^(1/3)*SIN(('OddsRatio_working_3-way'!Y244+2*PI())/3)</f>
        <v>0.36863211968446247</v>
      </c>
      <c r="AE244" s="11">
        <f>'OddsRatio_working_3-way'!X244^(1/3)*SIN(('OddsRatio_working_3-way'!Y244+4*PI())/3)</f>
        <v>-0.56956272265161711</v>
      </c>
      <c r="AF244" s="11">
        <f>-'OddsRatio_working_3-way'!U244/(3*'OddsRatio_working_3-way'!X244^(1/3))*COS(('OddsRatio_working_3-way'!Y244)/3)</f>
        <v>0.54166704477505423</v>
      </c>
      <c r="AG244" s="11">
        <f>-'OddsRatio_working_3-way'!U244/(3*'OddsRatio_working_3-way'!X244^(1/3))*COS(('OddsRatio_working_3-way'!Y244+2*PI())/3)</f>
        <v>-0.44484452895480803</v>
      </c>
      <c r="AH244" s="11">
        <f>-'OddsRatio_working_3-way'!U244/(3*'OddsRatio_working_3-way'!X244^(1/3))*COS(('OddsRatio_working_3-way'!Y244+4*PI())/3)</f>
        <v>-9.6822515820246577E-2</v>
      </c>
      <c r="AI244" s="11">
        <f>'OddsRatio_working_3-way'!U244/(3*'OddsRatio_working_3-way'!X244^(1/3))*SIN(('OddsRatio_working_3-way'!Y244)/3)</f>
        <v>-0.20093060296715476</v>
      </c>
      <c r="AJ244" s="11">
        <f>'OddsRatio_working_3-way'!U244/(3*'OddsRatio_working_3-way'!X244^(1/3))*SIN(('OddsRatio_working_3-way'!Y244+2*PI())/3)</f>
        <v>-0.36863211968446252</v>
      </c>
      <c r="AK244" s="11">
        <f>'OddsRatio_working_3-way'!U244/(3*'OddsRatio_working_3-way'!X244^(1/3))*SIN(('OddsRatio_working_3-way'!Y244+4*PI())/3)</f>
        <v>0.56956272265161723</v>
      </c>
      <c r="AL244" s="11">
        <f>'OddsRatio_working_3-way'!Z244+'OddsRatio_working_3-way'!AF244</f>
        <v>1.0833340895501085</v>
      </c>
      <c r="AM244" s="11">
        <f>'OddsRatio_working_3-way'!AA244+'OddsRatio_working_3-way'!AG244</f>
        <v>-0.88968905790961594</v>
      </c>
      <c r="AN244" s="11">
        <f>'OddsRatio_working_3-way'!AB244+'OddsRatio_working_3-way'!AH244</f>
        <v>-0.19364503164049313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1.0833340895501085</v>
      </c>
      <c r="AS244" s="11">
        <f>IF(('OddsRatio_working_3-way'!X244=0),IF(Q244&gt;0,-Q244^(1/3),(-Q244)^(1/3)),'OddsRatio_working_3-way'!AM244-'OddsRatio_working_3-way'!R244/3)</f>
        <v>-0.88968905790961594</v>
      </c>
      <c r="AT244" s="11">
        <f>IF(('OddsRatio_working_3-way'!X244=0),IF(Q244&gt;0,-Q244^(1/3),(-Q244)^(1/3)),'OddsRatio_working_3-way'!AN244-'OddsRatio_working_3-way'!R244/3)</f>
        <v>-0.19364503164049313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2.0499999999999998</v>
      </c>
      <c r="B245" s="4">
        <f>IF('True_Odds_Calculator_3-way'!B246="","",'True_Odds_Calculator_3-way'!B246)</f>
        <v>3.55</v>
      </c>
      <c r="C245" s="4">
        <f>IF('True_Odds_Calculator_3-way'!C246="","",'True_Odds_Calculator_3-way'!C246)</f>
        <v>3.77</v>
      </c>
      <c r="D245" s="9">
        <f t="shared" si="52"/>
        <v>0.47429346868942301</v>
      </c>
      <c r="E245" s="9">
        <f t="shared" si="53"/>
        <v>0.27086861300119025</v>
      </c>
      <c r="F245" s="9">
        <f t="shared" si="54"/>
        <v>0.2548379183093869</v>
      </c>
      <c r="G245" s="9">
        <f t="shared" si="55"/>
        <v>1.055618346054656</v>
      </c>
      <c r="H245" s="9">
        <f t="shared" si="56"/>
        <v>2.1083992633573883</v>
      </c>
      <c r="I245" s="9">
        <f t="shared" si="57"/>
        <v>3.6918267824393731</v>
      </c>
      <c r="J245" s="9">
        <f t="shared" si="58"/>
        <v>3.9240628185713962</v>
      </c>
      <c r="K245" s="11">
        <f t="shared" si="59"/>
        <v>0.48780487804878053</v>
      </c>
      <c r="L245" s="11">
        <f t="shared" si="60"/>
        <v>0.28169014084507044</v>
      </c>
      <c r="M245" s="11">
        <f t="shared" si="61"/>
        <v>0.26525198938992045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-0.27032467171535401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0.23217522121797229</v>
      </c>
      <c r="Q245" s="11">
        <f>2*'OddsRatio_working_3-way'!K245*'OddsRatio_working_3-way'!L245*'OddsRatio_working_3-way'!M245</f>
        <v>7.2896458781153015E-2</v>
      </c>
      <c r="R245" s="11">
        <f t="shared" si="62"/>
        <v>0</v>
      </c>
      <c r="S245" s="11">
        <f t="shared" si="63"/>
        <v>-0.85887543946579814</v>
      </c>
      <c r="T245" s="11">
        <f t="shared" si="64"/>
        <v>-0.2696626183566086</v>
      </c>
      <c r="U245" s="11">
        <f>'OddsRatio_working_3-way'!S245-'OddsRatio_working_3-way'!R245^2/3</f>
        <v>-0.85887543946579814</v>
      </c>
      <c r="V245" s="11">
        <f>'OddsRatio_working_3-way'!S245*'OddsRatio_working_3-way'!R245/3-2*'OddsRatio_working_3-way'!R245^3/27-'OddsRatio_working_3-way'!T245</f>
        <v>0.2696626183566086</v>
      </c>
      <c r="W245" s="11">
        <f>'OddsRatio_working_3-way'!V245^2+4*'OddsRatio_working_3-way'!U245^3/27</f>
        <v>-2.1143418398310229E-2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0.15318399568594965</v>
      </c>
      <c r="Y245" s="11">
        <f>IF('OddsRatio_working_3-way'!W245&gt;=0,IF('OddsRatio_working_3-way'!V245+SQRT('OddsRatio_working_3-way'!W245)&gt;0,0,PI()),ACOS('OddsRatio_working_3-way'!V245/(2*'OddsRatio_working_3-way'!X245)))</f>
        <v>0.49452999435011336</v>
      </c>
      <c r="Z245" s="11">
        <f>'OddsRatio_working_3-way'!X245^(1/3)*COS('OddsRatio_working_3-way'!Y245/3)</f>
        <v>0.52780917302732799</v>
      </c>
      <c r="AA245" s="11">
        <f>'OddsRatio_working_3-way'!X245^(1/3)*COS(('OddsRatio_working_3-way'!Y245+2*PI())/3)</f>
        <v>-0.33994383636270997</v>
      </c>
      <c r="AB245" s="11">
        <f>'OddsRatio_working_3-way'!X245^(1/3)*COS(('OddsRatio_working_3-way'!Y245+4*PI())/3)</f>
        <v>-0.18786533666461788</v>
      </c>
      <c r="AC245" s="11">
        <f>'OddsRatio_working_3-way'!X245^(1/3)*SIN('OddsRatio_working_3-way'!Y245/3)</f>
        <v>8.7802562738647894E-2</v>
      </c>
      <c r="AD245" s="11">
        <f>'OddsRatio_working_3-way'!X245^(1/3)*SIN(('OddsRatio_working_3-way'!Y245+2*PI())/3)</f>
        <v>0.41319487082279843</v>
      </c>
      <c r="AE245" s="11">
        <f>'OddsRatio_working_3-way'!X245^(1/3)*SIN(('OddsRatio_working_3-way'!Y245+4*PI())/3)</f>
        <v>-0.50099743356144633</v>
      </c>
      <c r="AF245" s="11">
        <f>-'OddsRatio_working_3-way'!U245/(3*'OddsRatio_working_3-way'!X245^(1/3))*COS(('OddsRatio_working_3-way'!Y245)/3)</f>
        <v>0.5278091730273281</v>
      </c>
      <c r="AG245" s="11">
        <f>-'OddsRatio_working_3-way'!U245/(3*'OddsRatio_working_3-way'!X245^(1/3))*COS(('OddsRatio_working_3-way'!Y245+2*PI())/3)</f>
        <v>-0.33994383636271003</v>
      </c>
      <c r="AH245" s="11">
        <f>-'OddsRatio_working_3-way'!U245/(3*'OddsRatio_working_3-way'!X245^(1/3))*COS(('OddsRatio_working_3-way'!Y245+4*PI())/3)</f>
        <v>-0.18786533666461791</v>
      </c>
      <c r="AI245" s="11">
        <f>'OddsRatio_working_3-way'!U245/(3*'OddsRatio_working_3-way'!X245^(1/3))*SIN(('OddsRatio_working_3-way'!Y245)/3)</f>
        <v>-8.7802562738647907E-2</v>
      </c>
      <c r="AJ245" s="11">
        <f>'OddsRatio_working_3-way'!U245/(3*'OddsRatio_working_3-way'!X245^(1/3))*SIN(('OddsRatio_working_3-way'!Y245+2*PI())/3)</f>
        <v>-0.41319487082279849</v>
      </c>
      <c r="AK245" s="11">
        <f>'OddsRatio_working_3-way'!U245/(3*'OddsRatio_working_3-way'!X245^(1/3))*SIN(('OddsRatio_working_3-way'!Y245+4*PI())/3)</f>
        <v>0.50099743356144633</v>
      </c>
      <c r="AL245" s="11">
        <f>'OddsRatio_working_3-way'!Z245+'OddsRatio_working_3-way'!AF245</f>
        <v>1.055618346054656</v>
      </c>
      <c r="AM245" s="11">
        <f>'OddsRatio_working_3-way'!AA245+'OddsRatio_working_3-way'!AG245</f>
        <v>-0.67988767272541994</v>
      </c>
      <c r="AN245" s="11">
        <f>'OddsRatio_working_3-way'!AB245+'OddsRatio_working_3-way'!AH245</f>
        <v>-0.37573067332923582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1.055618346054656</v>
      </c>
      <c r="AS245" s="11">
        <f>IF(('OddsRatio_working_3-way'!X245=0),IF(Q245&gt;0,-Q245^(1/3),(-Q245)^(1/3)),'OddsRatio_working_3-way'!AM245-'OddsRatio_working_3-way'!R245/3)</f>
        <v>-0.67988767272541994</v>
      </c>
      <c r="AT245" s="11">
        <f>IF(('OddsRatio_working_3-way'!X245=0),IF(Q245&gt;0,-Q245^(1/3),(-Q245)^(1/3)),'OddsRatio_working_3-way'!AN245-'OddsRatio_working_3-way'!R245/3)</f>
        <v>-0.37573067332923582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2.37</v>
      </c>
      <c r="B246" s="4">
        <f>IF('True_Odds_Calculator_3-way'!B247="","",'True_Odds_Calculator_3-way'!B247)</f>
        <v>3.53</v>
      </c>
      <c r="C246" s="4">
        <f>IF('True_Odds_Calculator_3-way'!C247="","",'True_Odds_Calculator_3-way'!C247)</f>
        <v>3.04</v>
      </c>
      <c r="D246" s="9">
        <f t="shared" si="52"/>
        <v>0.40941025102433143</v>
      </c>
      <c r="E246" s="9">
        <f t="shared" si="53"/>
        <v>0.27292899667626497</v>
      </c>
      <c r="F246" s="9">
        <f t="shared" si="54"/>
        <v>0.31766075229940371</v>
      </c>
      <c r="G246" s="9">
        <f t="shared" si="55"/>
        <v>1.0529472746050446</v>
      </c>
      <c r="H246" s="9">
        <f t="shared" si="56"/>
        <v>2.4425377662089112</v>
      </c>
      <c r="I246" s="9">
        <f t="shared" si="57"/>
        <v>3.6639566047507626</v>
      </c>
      <c r="J246" s="9">
        <f t="shared" si="58"/>
        <v>3.1480124401942908</v>
      </c>
      <c r="K246" s="11">
        <f t="shared" si="59"/>
        <v>0.42194092827004215</v>
      </c>
      <c r="L246" s="11">
        <f t="shared" si="60"/>
        <v>0.28328611898016998</v>
      </c>
      <c r="M246" s="11">
        <f t="shared" si="61"/>
        <v>0.32894736842105265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-0.27801909208780562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0.23355534459557653</v>
      </c>
      <c r="Q246" s="11">
        <f>2*'OddsRatio_working_3-way'!K246*'OddsRatio_working_3-way'!L246*'OddsRatio_working_3-way'!M246</f>
        <v>7.8638163163493771E-2</v>
      </c>
      <c r="R246" s="11">
        <f t="shared" si="62"/>
        <v>0</v>
      </c>
      <c r="S246" s="11">
        <f t="shared" si="63"/>
        <v>-0.84006944574084763</v>
      </c>
      <c r="T246" s="11">
        <f t="shared" si="64"/>
        <v>-0.28285166523260857</v>
      </c>
      <c r="U246" s="11">
        <f>'OddsRatio_working_3-way'!S246-'OddsRatio_working_3-way'!R246^2/3</f>
        <v>-0.84006944574084763</v>
      </c>
      <c r="V246" s="11">
        <f>'OddsRatio_working_3-way'!S246*'OddsRatio_working_3-way'!R246/3-2*'OddsRatio_working_3-way'!R246^3/27-'OddsRatio_working_3-way'!T246</f>
        <v>0.28285166523260857</v>
      </c>
      <c r="W246" s="11">
        <f>'OddsRatio_working_3-way'!V246^2+4*'OddsRatio_working_3-way'!U246^3/27</f>
        <v>-7.8247154599985075E-3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0.14818044741535419</v>
      </c>
      <c r="Y246" s="11">
        <f>IF('OddsRatio_working_3-way'!W246&gt;=0,IF('OddsRatio_working_3-way'!V246+SQRT('OddsRatio_working_3-way'!W246)&gt;0,0,PI()),ACOS('OddsRatio_working_3-way'!V246/(2*'OddsRatio_working_3-way'!X246)))</f>
        <v>0.3030983224792978</v>
      </c>
      <c r="Z246" s="11">
        <f>'OddsRatio_working_3-way'!X246^(1/3)*COS('OddsRatio_working_3-way'!Y246/3)</f>
        <v>0.52647363730252228</v>
      </c>
      <c r="AA246" s="11">
        <f>'OddsRatio_working_3-way'!X246^(1/3)*COS(('OddsRatio_working_3-way'!Y246+2*PI())/3)</f>
        <v>-0.30945903575841754</v>
      </c>
      <c r="AB246" s="11">
        <f>'OddsRatio_working_3-way'!X246^(1/3)*COS(('OddsRatio_working_3-way'!Y246+4*PI())/3)</f>
        <v>-0.2170146015441051</v>
      </c>
      <c r="AC246" s="11">
        <f>'OddsRatio_working_3-way'!X246^(1/3)*SIN('OddsRatio_working_3-way'!Y246/3)</f>
        <v>5.3372818978716159E-2</v>
      </c>
      <c r="AD246" s="11">
        <f>'OddsRatio_working_3-way'!X246^(1/3)*SIN(('OddsRatio_working_3-way'!Y246+2*PI())/3)</f>
        <v>0.42925313483742089</v>
      </c>
      <c r="AE246" s="11">
        <f>'OddsRatio_working_3-way'!X246^(1/3)*SIN(('OddsRatio_working_3-way'!Y246+4*PI())/3)</f>
        <v>-0.48262595381613693</v>
      </c>
      <c r="AF246" s="11">
        <f>-'OddsRatio_working_3-way'!U246/(3*'OddsRatio_working_3-way'!X246^(1/3))*COS(('OddsRatio_working_3-way'!Y246)/3)</f>
        <v>0.52647363730252228</v>
      </c>
      <c r="AG246" s="11">
        <f>-'OddsRatio_working_3-way'!U246/(3*'OddsRatio_working_3-way'!X246^(1/3))*COS(('OddsRatio_working_3-way'!Y246+2*PI())/3)</f>
        <v>-0.30945903575841754</v>
      </c>
      <c r="AH246" s="11">
        <f>-'OddsRatio_working_3-way'!U246/(3*'OddsRatio_working_3-way'!X246^(1/3))*COS(('OddsRatio_working_3-way'!Y246+4*PI())/3)</f>
        <v>-0.2170146015441051</v>
      </c>
      <c r="AI246" s="11">
        <f>'OddsRatio_working_3-way'!U246/(3*'OddsRatio_working_3-way'!X246^(1/3))*SIN(('OddsRatio_working_3-way'!Y246)/3)</f>
        <v>-5.3372818978716159E-2</v>
      </c>
      <c r="AJ246" s="11">
        <f>'OddsRatio_working_3-way'!U246/(3*'OddsRatio_working_3-way'!X246^(1/3))*SIN(('OddsRatio_working_3-way'!Y246+2*PI())/3)</f>
        <v>-0.42925313483742089</v>
      </c>
      <c r="AK246" s="11">
        <f>'OddsRatio_working_3-way'!U246/(3*'OddsRatio_working_3-way'!X246^(1/3))*SIN(('OddsRatio_working_3-way'!Y246+4*PI())/3)</f>
        <v>0.48262595381613693</v>
      </c>
      <c r="AL246" s="11">
        <f>'OddsRatio_working_3-way'!Z246+'OddsRatio_working_3-way'!AF246</f>
        <v>1.0529472746050446</v>
      </c>
      <c r="AM246" s="11">
        <f>'OddsRatio_working_3-way'!AA246+'OddsRatio_working_3-way'!AG246</f>
        <v>-0.61891807151683509</v>
      </c>
      <c r="AN246" s="11">
        <f>'OddsRatio_working_3-way'!AB246+'OddsRatio_working_3-way'!AH246</f>
        <v>-0.43402920308821019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1.0529472746050446</v>
      </c>
      <c r="AS246" s="11">
        <f>IF(('OddsRatio_working_3-way'!X246=0),IF(Q246&gt;0,-Q246^(1/3),(-Q246)^(1/3)),'OddsRatio_working_3-way'!AM246-'OddsRatio_working_3-way'!R246/3)</f>
        <v>-0.61891807151683509</v>
      </c>
      <c r="AT246" s="11">
        <f>IF(('OddsRatio_working_3-way'!X246=0),IF(Q246&gt;0,-Q246^(1/3),(-Q246)^(1/3)),'OddsRatio_working_3-way'!AN246-'OddsRatio_working_3-way'!R246/3)</f>
        <v>-0.43402920308821019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1.97</v>
      </c>
      <c r="B247" s="4">
        <f>IF('True_Odds_Calculator_3-way'!B248="","",'True_Odds_Calculator_3-way'!B248)</f>
        <v>3.36</v>
      </c>
      <c r="C247" s="4">
        <f>IF('True_Odds_Calculator_3-way'!C248="","",'True_Odds_Calculator_3-way'!C248)</f>
        <v>4.33</v>
      </c>
      <c r="D247" s="9">
        <f t="shared" si="52"/>
        <v>0.49329073112320732</v>
      </c>
      <c r="E247" s="9">
        <f t="shared" si="53"/>
        <v>0.28578188621264489</v>
      </c>
      <c r="F247" s="9">
        <f t="shared" si="54"/>
        <v>0.22092738266414749</v>
      </c>
      <c r="G247" s="9">
        <f t="shared" si="55"/>
        <v>1.0589712244830942</v>
      </c>
      <c r="H247" s="9">
        <f t="shared" si="56"/>
        <v>2.0272020877486017</v>
      </c>
      <c r="I247" s="9">
        <f t="shared" si="57"/>
        <v>3.4991720897801022</v>
      </c>
      <c r="J247" s="9">
        <f t="shared" si="58"/>
        <v>4.5263741775287043</v>
      </c>
      <c r="K247" s="11">
        <f t="shared" si="59"/>
        <v>0.50761421319796951</v>
      </c>
      <c r="L247" s="11">
        <f t="shared" si="60"/>
        <v>0.29761904761904762</v>
      </c>
      <c r="M247" s="11">
        <f t="shared" si="61"/>
        <v>0.23094688221709006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-0.26597117434563644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0.23237041267310546</v>
      </c>
      <c r="Q247" s="11">
        <f>2*'OddsRatio_working_3-way'!K247*'OddsRatio_working_3-way'!L247*'OddsRatio_working_3-way'!M247</f>
        <v>6.978090470663828E-2</v>
      </c>
      <c r="R247" s="11">
        <f t="shared" si="62"/>
        <v>0</v>
      </c>
      <c r="S247" s="11">
        <f t="shared" si="63"/>
        <v>-0.87366765682334457</v>
      </c>
      <c r="T247" s="11">
        <f t="shared" si="64"/>
        <v>-0.26236265970671013</v>
      </c>
      <c r="U247" s="11">
        <f>'OddsRatio_working_3-way'!S247-'OddsRatio_working_3-way'!R247^2/3</f>
        <v>-0.87366765682334457</v>
      </c>
      <c r="V247" s="11">
        <f>'OddsRatio_working_3-way'!S247*'OddsRatio_working_3-way'!R247/3-2*'OddsRatio_working_3-way'!R247^3/27-'OddsRatio_working_3-way'!T247</f>
        <v>0.26236265970671013</v>
      </c>
      <c r="W247" s="11">
        <f>'OddsRatio_working_3-way'!V247^2+4*'OddsRatio_working_3-way'!U247^3/27</f>
        <v>-2.9960843182609095E-2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0.1571583662989248</v>
      </c>
      <c r="Y247" s="11">
        <f>IF('OddsRatio_working_3-way'!W247&gt;=0,IF('OddsRatio_working_3-way'!V247+SQRT('OddsRatio_working_3-way'!W247)&gt;0,0,PI()),ACOS('OddsRatio_working_3-way'!V247/(2*'OddsRatio_working_3-way'!X247)))</f>
        <v>0.583194178137458</v>
      </c>
      <c r="Z247" s="11">
        <f>'OddsRatio_working_3-way'!X247^(1/3)*COS('OddsRatio_working_3-way'!Y247/3)</f>
        <v>0.52948561224154711</v>
      </c>
      <c r="AA247" s="11">
        <f>'OddsRatio_working_3-way'!X247^(1/3)*COS(('OddsRatio_working_3-way'!Y247+2*PI())/3)</f>
        <v>-0.35502377879902802</v>
      </c>
      <c r="AB247" s="11">
        <f>'OddsRatio_working_3-way'!X247^(1/3)*COS(('OddsRatio_working_3-way'!Y247+4*PI())/3)</f>
        <v>-0.17446183344251914</v>
      </c>
      <c r="AC247" s="11">
        <f>'OddsRatio_working_3-way'!X247^(1/3)*SIN('OddsRatio_working_3-way'!Y247/3)</f>
        <v>0.10424748775698302</v>
      </c>
      <c r="AD247" s="11">
        <f>'OddsRatio_working_3-way'!X247^(1/3)*SIN(('OddsRatio_working_3-way'!Y247+2*PI())/3)</f>
        <v>0.40642424726104504</v>
      </c>
      <c r="AE247" s="11">
        <f>'OddsRatio_working_3-way'!X247^(1/3)*SIN(('OddsRatio_working_3-way'!Y247+4*PI())/3)</f>
        <v>-0.51067173501802787</v>
      </c>
      <c r="AF247" s="11">
        <f>-'OddsRatio_working_3-way'!U247/(3*'OddsRatio_working_3-way'!X247^(1/3))*COS(('OddsRatio_working_3-way'!Y247)/3)</f>
        <v>0.52948561224154711</v>
      </c>
      <c r="AG247" s="11">
        <f>-'OddsRatio_working_3-way'!U247/(3*'OddsRatio_working_3-way'!X247^(1/3))*COS(('OddsRatio_working_3-way'!Y247+2*PI())/3)</f>
        <v>-0.35502377879902802</v>
      </c>
      <c r="AH247" s="11">
        <f>-'OddsRatio_working_3-way'!U247/(3*'OddsRatio_working_3-way'!X247^(1/3))*COS(('OddsRatio_working_3-way'!Y247+4*PI())/3)</f>
        <v>-0.17446183344251914</v>
      </c>
      <c r="AI247" s="11">
        <f>'OddsRatio_working_3-way'!U247/(3*'OddsRatio_working_3-way'!X247^(1/3))*SIN(('OddsRatio_working_3-way'!Y247)/3)</f>
        <v>-0.10424748775698302</v>
      </c>
      <c r="AJ247" s="11">
        <f>'OddsRatio_working_3-way'!U247/(3*'OddsRatio_working_3-way'!X247^(1/3))*SIN(('OddsRatio_working_3-way'!Y247+2*PI())/3)</f>
        <v>-0.40642424726104504</v>
      </c>
      <c r="AK247" s="11">
        <f>'OddsRatio_working_3-way'!U247/(3*'OddsRatio_working_3-way'!X247^(1/3))*SIN(('OddsRatio_working_3-way'!Y247+4*PI())/3)</f>
        <v>0.51067173501802787</v>
      </c>
      <c r="AL247" s="11">
        <f>'OddsRatio_working_3-way'!Z247+'OddsRatio_working_3-way'!AF247</f>
        <v>1.0589712244830942</v>
      </c>
      <c r="AM247" s="11">
        <f>'OddsRatio_working_3-way'!AA247+'OddsRatio_working_3-way'!AG247</f>
        <v>-0.71004755759805604</v>
      </c>
      <c r="AN247" s="11">
        <f>'OddsRatio_working_3-way'!AB247+'OddsRatio_working_3-way'!AH247</f>
        <v>-0.34892366688503829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1.0589712244830942</v>
      </c>
      <c r="AS247" s="11">
        <f>IF(('OddsRatio_working_3-way'!X247=0),IF(Q247&gt;0,-Q247^(1/3),(-Q247)^(1/3)),'OddsRatio_working_3-way'!AM247-'OddsRatio_working_3-way'!R247/3)</f>
        <v>-0.71004755759805604</v>
      </c>
      <c r="AT247" s="11">
        <f>IF(('OddsRatio_working_3-way'!X247=0),IF(Q247&gt;0,-Q247^(1/3),(-Q247)^(1/3)),'OddsRatio_working_3-way'!AN247-'OddsRatio_working_3-way'!R247/3)</f>
        <v>-0.34892366688503829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2.4700000000000002</v>
      </c>
      <c r="B248" s="4">
        <f>IF('True_Odds_Calculator_3-way'!B249="","",'True_Odds_Calculator_3-way'!B249)</f>
        <v>3.61</v>
      </c>
      <c r="C248" s="4">
        <f>IF('True_Odds_Calculator_3-way'!C249="","",'True_Odds_Calculator_3-way'!C249)</f>
        <v>2.85</v>
      </c>
      <c r="D248" s="9">
        <f t="shared" si="52"/>
        <v>0.39303226331042213</v>
      </c>
      <c r="E248" s="9">
        <f t="shared" si="53"/>
        <v>0.26723987094942697</v>
      </c>
      <c r="F248" s="9">
        <f t="shared" si="54"/>
        <v>0.33972786574015101</v>
      </c>
      <c r="G248" s="9">
        <f t="shared" si="55"/>
        <v>1.0505580858935533</v>
      </c>
      <c r="H248" s="9">
        <f t="shared" si="56"/>
        <v>2.5443203862635233</v>
      </c>
      <c r="I248" s="9">
        <f t="shared" si="57"/>
        <v>3.7419566041821732</v>
      </c>
      <c r="J248" s="9">
        <f t="shared" si="58"/>
        <v>2.9435324589030736</v>
      </c>
      <c r="K248" s="11">
        <f t="shared" si="59"/>
        <v>0.40485829959514169</v>
      </c>
      <c r="L248" s="11">
        <f t="shared" si="60"/>
        <v>0.2770083102493075</v>
      </c>
      <c r="M248" s="11">
        <f t="shared" si="61"/>
        <v>0.35087719298245612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-0.27930618655827943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0.23334885713167031</v>
      </c>
      <c r="Q248" s="11">
        <f>2*'OddsRatio_working_3-way'!K248*'OddsRatio_working_3-way'!L248*'OddsRatio_working_3-way'!M248</f>
        <v>7.8701132253514453E-2</v>
      </c>
      <c r="R248" s="11">
        <f t="shared" si="62"/>
        <v>0</v>
      </c>
      <c r="S248" s="11">
        <f t="shared" si="63"/>
        <v>-0.83545896353778126</v>
      </c>
      <c r="T248" s="11">
        <f t="shared" si="64"/>
        <v>-0.28177368078845916</v>
      </c>
      <c r="U248" s="11">
        <f>'OddsRatio_working_3-way'!S248-'OddsRatio_working_3-way'!R248^2/3</f>
        <v>-0.83545896353778126</v>
      </c>
      <c r="V248" s="11">
        <f>'OddsRatio_working_3-way'!S248*'OddsRatio_working_3-way'!R248/3-2*'OddsRatio_working_3-way'!R248^3/27-'OddsRatio_working_3-way'!T248</f>
        <v>0.28177368078845916</v>
      </c>
      <c r="W248" s="11">
        <f>'OddsRatio_working_3-way'!V248^2+4*'OddsRatio_working_3-way'!U248^3/27</f>
        <v>-6.9952084188684566E-3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0.14696225332032112</v>
      </c>
      <c r="Y248" s="11">
        <f>IF('OddsRatio_working_3-way'!W248&gt;=0,IF('OddsRatio_working_3-way'!V248+SQRT('OddsRatio_working_3-way'!W248)&gt;0,0,PI()),ACOS('OddsRatio_working_3-way'!V248/(2*'OddsRatio_working_3-way'!X248)))</f>
        <v>0.28854105157532062</v>
      </c>
      <c r="Z248" s="11">
        <f>'OddsRatio_working_3-way'!X248^(1/3)*COS('OddsRatio_working_3-way'!Y248/3)</f>
        <v>0.52527904294677663</v>
      </c>
      <c r="AA248" s="11">
        <f>'OddsRatio_working_3-way'!X248^(1/3)*COS(('OddsRatio_working_3-way'!Y248+2*PI())/3)</f>
        <v>-0.30652785893488321</v>
      </c>
      <c r="AB248" s="11">
        <f>'OddsRatio_working_3-way'!X248^(1/3)*COS(('OddsRatio_working_3-way'!Y248+4*PI())/3)</f>
        <v>-0.21875118401189358</v>
      </c>
      <c r="AC248" s="11">
        <f>'OddsRatio_working_3-way'!X248^(1/3)*SIN('OddsRatio_working_3-way'!Y248/3)</f>
        <v>5.0677886895358397E-2</v>
      </c>
      <c r="AD248" s="11">
        <f>'OddsRatio_working_3-way'!X248^(1/3)*SIN(('OddsRatio_working_3-way'!Y248+2*PI())/3)</f>
        <v>0.42956605181980656</v>
      </c>
      <c r="AE248" s="11">
        <f>'OddsRatio_working_3-way'!X248^(1/3)*SIN(('OddsRatio_working_3-way'!Y248+4*PI())/3)</f>
        <v>-0.48024393871516491</v>
      </c>
      <c r="AF248" s="11">
        <f>-'OddsRatio_working_3-way'!U248/(3*'OddsRatio_working_3-way'!X248^(1/3))*COS(('OddsRatio_working_3-way'!Y248)/3)</f>
        <v>0.52527904294677663</v>
      </c>
      <c r="AG248" s="11">
        <f>-'OddsRatio_working_3-way'!U248/(3*'OddsRatio_working_3-way'!X248^(1/3))*COS(('OddsRatio_working_3-way'!Y248+2*PI())/3)</f>
        <v>-0.30652785893488321</v>
      </c>
      <c r="AH248" s="11">
        <f>-'OddsRatio_working_3-way'!U248/(3*'OddsRatio_working_3-way'!X248^(1/3))*COS(('OddsRatio_working_3-way'!Y248+4*PI())/3)</f>
        <v>-0.21875118401189358</v>
      </c>
      <c r="AI248" s="11">
        <f>'OddsRatio_working_3-way'!U248/(3*'OddsRatio_working_3-way'!X248^(1/3))*SIN(('OddsRatio_working_3-way'!Y248)/3)</f>
        <v>-5.0677886895358397E-2</v>
      </c>
      <c r="AJ248" s="11">
        <f>'OddsRatio_working_3-way'!U248/(3*'OddsRatio_working_3-way'!X248^(1/3))*SIN(('OddsRatio_working_3-way'!Y248+2*PI())/3)</f>
        <v>-0.42956605181980656</v>
      </c>
      <c r="AK248" s="11">
        <f>'OddsRatio_working_3-way'!U248/(3*'OddsRatio_working_3-way'!X248^(1/3))*SIN(('OddsRatio_working_3-way'!Y248+4*PI())/3)</f>
        <v>0.48024393871516491</v>
      </c>
      <c r="AL248" s="11">
        <f>'OddsRatio_working_3-way'!Z248+'OddsRatio_working_3-way'!AF248</f>
        <v>1.0505580858935533</v>
      </c>
      <c r="AM248" s="11">
        <f>'OddsRatio_working_3-way'!AA248+'OddsRatio_working_3-way'!AG248</f>
        <v>-0.61305571786976643</v>
      </c>
      <c r="AN248" s="11">
        <f>'OddsRatio_working_3-way'!AB248+'OddsRatio_working_3-way'!AH248</f>
        <v>-0.43750236802378717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1.0505580858935533</v>
      </c>
      <c r="AS248" s="11">
        <f>IF(('OddsRatio_working_3-way'!X248=0),IF(Q248&gt;0,-Q248^(1/3),(-Q248)^(1/3)),'OddsRatio_working_3-way'!AM248-'OddsRatio_working_3-way'!R248/3)</f>
        <v>-0.61305571786976643</v>
      </c>
      <c r="AT248" s="11">
        <f>IF(('OddsRatio_working_3-way'!X248=0),IF(Q248&gt;0,-Q248^(1/3),(-Q248)^(1/3)),'OddsRatio_working_3-way'!AN248-'OddsRatio_working_3-way'!R248/3)</f>
        <v>-0.43750236802378717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3.21</v>
      </c>
      <c r="B249" s="4">
        <f>IF('True_Odds_Calculator_3-way'!B250="","",'True_Odds_Calculator_3-way'!B250)</f>
        <v>3.26</v>
      </c>
      <c r="C249" s="4">
        <f>IF('True_Odds_Calculator_3-way'!C250="","",'True_Odds_Calculator_3-way'!C250)</f>
        <v>2.41</v>
      </c>
      <c r="D249" s="9">
        <f t="shared" si="52"/>
        <v>0.30091190125276945</v>
      </c>
      <c r="E249" s="9">
        <f t="shared" si="53"/>
        <v>0.29622664064180665</v>
      </c>
      <c r="F249" s="9">
        <f t="shared" si="54"/>
        <v>0.40286145810542401</v>
      </c>
      <c r="G249" s="9">
        <f t="shared" si="55"/>
        <v>1.0512361097376144</v>
      </c>
      <c r="H249" s="9">
        <f t="shared" si="56"/>
        <v>3.3232318025201288</v>
      </c>
      <c r="I249" s="9">
        <f t="shared" si="57"/>
        <v>3.3757936080070086</v>
      </c>
      <c r="J249" s="9">
        <f t="shared" si="58"/>
        <v>2.482242914730036</v>
      </c>
      <c r="K249" s="11">
        <f t="shared" si="59"/>
        <v>0.3115264797507788</v>
      </c>
      <c r="L249" s="11">
        <f t="shared" si="60"/>
        <v>0.30674846625766872</v>
      </c>
      <c r="M249" s="11">
        <f t="shared" si="61"/>
        <v>0.41493775933609955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-0.27924162100987315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0.23315119783806981</v>
      </c>
      <c r="Q249" s="11">
        <f>2*'OddsRatio_working_3-way'!K249*'OddsRatio_working_3-way'!L249*'OddsRatio_working_3-way'!M249</f>
        <v>7.9303128516350282E-2</v>
      </c>
      <c r="R249" s="11">
        <f t="shared" si="62"/>
        <v>0</v>
      </c>
      <c r="S249" s="11">
        <f t="shared" si="63"/>
        <v>-0.83494429302795903</v>
      </c>
      <c r="T249" s="11">
        <f t="shared" si="64"/>
        <v>-0.28399465749250308</v>
      </c>
      <c r="U249" s="11">
        <f>'OddsRatio_working_3-way'!S249-'OddsRatio_working_3-way'!R249^2/3</f>
        <v>-0.83494429302795903</v>
      </c>
      <c r="V249" s="11">
        <f>'OddsRatio_working_3-way'!S249*'OddsRatio_working_3-way'!R249/3-2*'OddsRatio_working_3-way'!R249^3/27-'OddsRatio_working_3-way'!T249</f>
        <v>0.28399465749250308</v>
      </c>
      <c r="W249" s="11">
        <f>'OddsRatio_working_3-way'!V249^2+4*'OddsRatio_working_3-way'!U249^3/27</f>
        <v>-5.5790881294590505E-3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0.14682647378261113</v>
      </c>
      <c r="Y249" s="11">
        <f>IF('OddsRatio_working_3-way'!W249&gt;=0,IF('OddsRatio_working_3-way'!V249+SQRT('OddsRatio_working_3-way'!W249)&gt;0,0,PI()),ACOS('OddsRatio_working_3-way'!V249/(2*'OddsRatio_working_3-way'!X249)))</f>
        <v>0.25718492908438617</v>
      </c>
      <c r="Z249" s="11">
        <f>'OddsRatio_working_3-way'!X249^(1/3)*COS('OddsRatio_working_3-way'!Y249/3)</f>
        <v>0.52561805486880719</v>
      </c>
      <c r="AA249" s="11">
        <f>'OddsRatio_working_3-way'!X249^(1/3)*COS(('OddsRatio_working_3-way'!Y249+2*PI())/3)</f>
        <v>-0.30192831364898653</v>
      </c>
      <c r="AB249" s="11">
        <f>'OddsRatio_working_3-way'!X249^(1/3)*COS(('OddsRatio_working_3-way'!Y249+4*PI())/3)</f>
        <v>-0.22368974121982069</v>
      </c>
      <c r="AC249" s="11">
        <f>'OddsRatio_working_3-way'!X249^(1/3)*SIN('OddsRatio_working_3-way'!Y249/3)</f>
        <v>4.5171060852991031E-2</v>
      </c>
      <c r="AD249" s="11">
        <f>'OddsRatio_working_3-way'!X249^(1/3)*SIN(('OddsRatio_working_3-way'!Y249+2*PI())/3)</f>
        <v>0.43261305777765446</v>
      </c>
      <c r="AE249" s="11">
        <f>'OddsRatio_working_3-way'!X249^(1/3)*SIN(('OddsRatio_working_3-way'!Y249+4*PI())/3)</f>
        <v>-0.4777841186306454</v>
      </c>
      <c r="AF249" s="11">
        <f>-'OddsRatio_working_3-way'!U249/(3*'OddsRatio_working_3-way'!X249^(1/3))*COS(('OddsRatio_working_3-way'!Y249)/3)</f>
        <v>0.52561805486880731</v>
      </c>
      <c r="AG249" s="11">
        <f>-'OddsRatio_working_3-way'!U249/(3*'OddsRatio_working_3-way'!X249^(1/3))*COS(('OddsRatio_working_3-way'!Y249+2*PI())/3)</f>
        <v>-0.30192831364898659</v>
      </c>
      <c r="AH249" s="11">
        <f>-'OddsRatio_working_3-way'!U249/(3*'OddsRatio_working_3-way'!X249^(1/3))*COS(('OddsRatio_working_3-way'!Y249+4*PI())/3)</f>
        <v>-0.22368974121982074</v>
      </c>
      <c r="AI249" s="11">
        <f>'OddsRatio_working_3-way'!U249/(3*'OddsRatio_working_3-way'!X249^(1/3))*SIN(('OddsRatio_working_3-way'!Y249)/3)</f>
        <v>-4.5171060852991038E-2</v>
      </c>
      <c r="AJ249" s="11">
        <f>'OddsRatio_working_3-way'!U249/(3*'OddsRatio_working_3-way'!X249^(1/3))*SIN(('OddsRatio_working_3-way'!Y249+2*PI())/3)</f>
        <v>-0.43261305777765452</v>
      </c>
      <c r="AK249" s="11">
        <f>'OddsRatio_working_3-way'!U249/(3*'OddsRatio_working_3-way'!X249^(1/3))*SIN(('OddsRatio_working_3-way'!Y249+4*PI())/3)</f>
        <v>0.47778411863064552</v>
      </c>
      <c r="AL249" s="11">
        <f>'OddsRatio_working_3-way'!Z249+'OddsRatio_working_3-way'!AF249</f>
        <v>1.0512361097376144</v>
      </c>
      <c r="AM249" s="11">
        <f>'OddsRatio_working_3-way'!AA249+'OddsRatio_working_3-way'!AG249</f>
        <v>-0.60385662729797307</v>
      </c>
      <c r="AN249" s="11">
        <f>'OddsRatio_working_3-way'!AB249+'OddsRatio_working_3-way'!AH249</f>
        <v>-0.44737948243964143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1.0512361097376144</v>
      </c>
      <c r="AS249" s="11">
        <f>IF(('OddsRatio_working_3-way'!X249=0),IF(Q249&gt;0,-Q249^(1/3),(-Q249)^(1/3)),'OddsRatio_working_3-way'!AM249-'OddsRatio_working_3-way'!R249/3)</f>
        <v>-0.60385662729797307</v>
      </c>
      <c r="AT249" s="11">
        <f>IF(('OddsRatio_working_3-way'!X249=0),IF(Q249&gt;0,-Q249^(1/3),(-Q249)^(1/3)),'OddsRatio_working_3-way'!AN249-'OddsRatio_working_3-way'!R249/3)</f>
        <v>-0.44737948243964143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2.09</v>
      </c>
      <c r="B250" s="4">
        <f>IF('True_Odds_Calculator_3-way'!B251="","",'True_Odds_Calculator_3-way'!B251)</f>
        <v>3.39</v>
      </c>
      <c r="C250" s="4">
        <f>IF('True_Odds_Calculator_3-way'!C251="","",'True_Odds_Calculator_3-way'!C251)</f>
        <v>3.83</v>
      </c>
      <c r="D250" s="9">
        <f t="shared" si="52"/>
        <v>0.46512665626144739</v>
      </c>
      <c r="E250" s="9">
        <f t="shared" si="53"/>
        <v>0.28397357180914001</v>
      </c>
      <c r="F250" s="9">
        <f t="shared" si="54"/>
        <v>0.25089977192941265</v>
      </c>
      <c r="G250" s="9">
        <f t="shared" si="55"/>
        <v>1.0550018646804225</v>
      </c>
      <c r="H250" s="9">
        <f t="shared" si="56"/>
        <v>2.1499520325016603</v>
      </c>
      <c r="I250" s="9">
        <f t="shared" si="57"/>
        <v>3.5214544565862091</v>
      </c>
      <c r="J250" s="9">
        <f t="shared" si="58"/>
        <v>3.9856552770455957</v>
      </c>
      <c r="K250" s="11">
        <f t="shared" si="59"/>
        <v>0.47846889952153115</v>
      </c>
      <c r="L250" s="11">
        <f t="shared" si="60"/>
        <v>0.29498525073746312</v>
      </c>
      <c r="M250" s="11">
        <f t="shared" si="61"/>
        <v>0.2610966057441253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-0.27168525954128786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0.23253300337968841</v>
      </c>
      <c r="Q250" s="11">
        <f>2*'OddsRatio_working_3-way'!K250*'OddsRatio_working_3-way'!L250*'OddsRatio_working_3-way'!M250</f>
        <v>7.3703012164719001E-2</v>
      </c>
      <c r="R250" s="11">
        <f t="shared" si="62"/>
        <v>0</v>
      </c>
      <c r="S250" s="11">
        <f t="shared" si="63"/>
        <v>-0.85589112847821058</v>
      </c>
      <c r="T250" s="11">
        <f t="shared" si="64"/>
        <v>-0.27128086481084335</v>
      </c>
      <c r="U250" s="11">
        <f>'OddsRatio_working_3-way'!S250-'OddsRatio_working_3-way'!R250^2/3</f>
        <v>-0.85589112847821058</v>
      </c>
      <c r="V250" s="11">
        <f>'OddsRatio_working_3-way'!S250*'OddsRatio_working_3-way'!R250/3-2*'OddsRatio_working_3-way'!R250^3/27-'OddsRatio_working_3-way'!T250</f>
        <v>0.27128086481084335</v>
      </c>
      <c r="W250" s="11">
        <f>'OddsRatio_working_3-way'!V250^2+4*'OddsRatio_working_3-way'!U250^3/27</f>
        <v>-1.9293021896675769E-2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0.15238629327238951</v>
      </c>
      <c r="Y250" s="11">
        <f>IF('OddsRatio_working_3-way'!W250&gt;=0,IF('OddsRatio_working_3-way'!V250+SQRT('OddsRatio_working_3-way'!W250)&gt;0,0,PI()),ACOS('OddsRatio_working_3-way'!V250/(2*'OddsRatio_working_3-way'!X250)))</f>
        <v>0.47321173917722148</v>
      </c>
      <c r="Z250" s="11">
        <f>'OddsRatio_working_3-way'!X250^(1/3)*COS('OddsRatio_working_3-way'!Y250/3)</f>
        <v>0.52750093234021123</v>
      </c>
      <c r="AA250" s="11">
        <f>'OddsRatio_working_3-way'!X250^(1/3)*COS(('OddsRatio_working_3-way'!Y250+2*PI())/3)</f>
        <v>-0.33641309001970621</v>
      </c>
      <c r="AB250" s="11">
        <f>'OddsRatio_working_3-way'!X250^(1/3)*COS(('OddsRatio_working_3-way'!Y250+4*PI())/3)</f>
        <v>-0.19108784232050494</v>
      </c>
      <c r="AC250" s="11">
        <f>'OddsRatio_working_3-way'!X250^(1/3)*SIN('OddsRatio_working_3-way'!Y250/3)</f>
        <v>8.3903570879182834E-2</v>
      </c>
      <c r="AD250" s="11">
        <f>'OddsRatio_working_3-way'!X250^(1/3)*SIN(('OddsRatio_working_3-way'!Y250+2*PI())/3)</f>
        <v>0.41487742248700787</v>
      </c>
      <c r="AE250" s="11">
        <f>'OddsRatio_working_3-way'!X250^(1/3)*SIN(('OddsRatio_working_3-way'!Y250+4*PI())/3)</f>
        <v>-0.49878099336619075</v>
      </c>
      <c r="AF250" s="11">
        <f>-'OddsRatio_working_3-way'!U250/(3*'OddsRatio_working_3-way'!X250^(1/3))*COS(('OddsRatio_working_3-way'!Y250)/3)</f>
        <v>0.52750093234021123</v>
      </c>
      <c r="AG250" s="11">
        <f>-'OddsRatio_working_3-way'!U250/(3*'OddsRatio_working_3-way'!X250^(1/3))*COS(('OddsRatio_working_3-way'!Y250+2*PI())/3)</f>
        <v>-0.33641309001970621</v>
      </c>
      <c r="AH250" s="11">
        <f>-'OddsRatio_working_3-way'!U250/(3*'OddsRatio_working_3-way'!X250^(1/3))*COS(('OddsRatio_working_3-way'!Y250+4*PI())/3)</f>
        <v>-0.19108784232050494</v>
      </c>
      <c r="AI250" s="11">
        <f>'OddsRatio_working_3-way'!U250/(3*'OddsRatio_working_3-way'!X250^(1/3))*SIN(('OddsRatio_working_3-way'!Y250)/3)</f>
        <v>-8.3903570879182834E-2</v>
      </c>
      <c r="AJ250" s="11">
        <f>'OddsRatio_working_3-way'!U250/(3*'OddsRatio_working_3-way'!X250^(1/3))*SIN(('OddsRatio_working_3-way'!Y250+2*PI())/3)</f>
        <v>-0.41487742248700787</v>
      </c>
      <c r="AK250" s="11">
        <f>'OddsRatio_working_3-way'!U250/(3*'OddsRatio_working_3-way'!X250^(1/3))*SIN(('OddsRatio_working_3-way'!Y250+4*PI())/3)</f>
        <v>0.49878099336619075</v>
      </c>
      <c r="AL250" s="11">
        <f>'OddsRatio_working_3-way'!Z250+'OddsRatio_working_3-way'!AF250</f>
        <v>1.0550018646804225</v>
      </c>
      <c r="AM250" s="11">
        <f>'OddsRatio_working_3-way'!AA250+'OddsRatio_working_3-way'!AG250</f>
        <v>-0.67282618003941241</v>
      </c>
      <c r="AN250" s="11">
        <f>'OddsRatio_working_3-way'!AB250+'OddsRatio_working_3-way'!AH250</f>
        <v>-0.38217568464100987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1.0550018646804225</v>
      </c>
      <c r="AS250" s="11">
        <f>IF(('OddsRatio_working_3-way'!X250=0),IF(Q250&gt;0,-Q250^(1/3),(-Q250)^(1/3)),'OddsRatio_working_3-way'!AM250-'OddsRatio_working_3-way'!R250/3)</f>
        <v>-0.67282618003941241</v>
      </c>
      <c r="AT250" s="11">
        <f>IF(('OddsRatio_working_3-way'!X250=0),IF(Q250&gt;0,-Q250^(1/3),(-Q250)^(1/3)),'OddsRatio_working_3-way'!AN250-'OddsRatio_working_3-way'!R250/3)</f>
        <v>-0.38217568464100987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2.2599999999999998</v>
      </c>
      <c r="B251" s="4">
        <f>IF('True_Odds_Calculator_3-way'!B252="","",'True_Odds_Calculator_3-way'!B252)</f>
        <v>3.52</v>
      </c>
      <c r="C251" s="4">
        <f>IF('True_Odds_Calculator_3-way'!C252="","",'True_Odds_Calculator_3-way'!C252)</f>
        <v>3.26</v>
      </c>
      <c r="D251" s="9">
        <f t="shared" si="52"/>
        <v>0.4300184376747786</v>
      </c>
      <c r="E251" s="9">
        <f t="shared" si="53"/>
        <v>0.27390031067492265</v>
      </c>
      <c r="F251" s="9">
        <f t="shared" si="54"/>
        <v>0.29608125165029886</v>
      </c>
      <c r="G251" s="9">
        <f t="shared" si="55"/>
        <v>1.0519695893780592</v>
      </c>
      <c r="H251" s="9">
        <f t="shared" si="56"/>
        <v>2.3254816826163545</v>
      </c>
      <c r="I251" s="9">
        <f t="shared" si="57"/>
        <v>3.6509633652327085</v>
      </c>
      <c r="J251" s="9">
        <f t="shared" si="58"/>
        <v>3.3774512719944139</v>
      </c>
      <c r="K251" s="11">
        <f t="shared" si="59"/>
        <v>0.44247787610619471</v>
      </c>
      <c r="L251" s="11">
        <f t="shared" si="60"/>
        <v>0.28409090909090912</v>
      </c>
      <c r="M251" s="11">
        <f t="shared" si="61"/>
        <v>0.30674846625766872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-0.27670105967651981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0.23289932826281165</v>
      </c>
      <c r="Q251" s="11">
        <f>2*'OddsRatio_working_3-way'!K251*'OddsRatio_working_3-way'!L251*'OddsRatio_working_3-way'!M251</f>
        <v>7.7118982868480693E-2</v>
      </c>
      <c r="R251" s="11">
        <f t="shared" si="62"/>
        <v>0</v>
      </c>
      <c r="S251" s="11">
        <f t="shared" si="63"/>
        <v>-0.84170016744816578</v>
      </c>
      <c r="T251" s="11">
        <f t="shared" si="64"/>
        <v>-0.27870866471793576</v>
      </c>
      <c r="U251" s="11">
        <f>'OddsRatio_working_3-way'!S251-'OddsRatio_working_3-way'!R251^2/3</f>
        <v>-0.84170016744816578</v>
      </c>
      <c r="V251" s="11">
        <f>'OddsRatio_working_3-way'!S251*'OddsRatio_working_3-way'!R251/3-2*'OddsRatio_working_3-way'!R251^3/27-'OddsRatio_working_3-way'!T251</f>
        <v>0.27870866471793576</v>
      </c>
      <c r="W251" s="11">
        <f>'OddsRatio_working_3-way'!V251^2+4*'OddsRatio_working_3-way'!U251^3/27</f>
        <v>-1.0663732596848358E-2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0.14861212297933762</v>
      </c>
      <c r="Y251" s="11">
        <f>IF('OddsRatio_working_3-way'!W251&gt;=0,IF('OddsRatio_working_3-way'!V251+SQRT('OddsRatio_working_3-way'!W251)&gt;0,0,PI()),ACOS('OddsRatio_working_3-way'!V251/(2*'OddsRatio_working_3-way'!X251)))</f>
        <v>0.35483159742538883</v>
      </c>
      <c r="Z251" s="11">
        <f>'OddsRatio_working_3-way'!X251^(1/3)*COS('OddsRatio_working_3-way'!Y251/3)</f>
        <v>0.52598479468902959</v>
      </c>
      <c r="AA251" s="11">
        <f>'OddsRatio_working_3-way'!X251^(1/3)*COS(('OddsRatio_working_3-way'!Y251+2*PI())/3)</f>
        <v>-0.31712222903643816</v>
      </c>
      <c r="AB251" s="11">
        <f>'OddsRatio_working_3-way'!X251^(1/3)*COS(('OddsRatio_working_3-way'!Y251+4*PI())/3)</f>
        <v>-0.20886256565259156</v>
      </c>
      <c r="AC251" s="11">
        <f>'OddsRatio_working_3-way'!X251^(1/3)*SIN('OddsRatio_working_3-way'!Y251/3)</f>
        <v>6.2503745797042265E-2</v>
      </c>
      <c r="AD251" s="11">
        <f>'OddsRatio_working_3-way'!X251^(1/3)*SIN(('OddsRatio_working_3-way'!Y251+2*PI())/3)</f>
        <v>0.42426432130652086</v>
      </c>
      <c r="AE251" s="11">
        <f>'OddsRatio_working_3-way'!X251^(1/3)*SIN(('OddsRatio_working_3-way'!Y251+4*PI())/3)</f>
        <v>-0.48676806710356296</v>
      </c>
      <c r="AF251" s="11">
        <f>-'OddsRatio_working_3-way'!U251/(3*'OddsRatio_working_3-way'!X251^(1/3))*COS(('OddsRatio_working_3-way'!Y251)/3)</f>
        <v>0.52598479468902959</v>
      </c>
      <c r="AG251" s="11">
        <f>-'OddsRatio_working_3-way'!U251/(3*'OddsRatio_working_3-way'!X251^(1/3))*COS(('OddsRatio_working_3-way'!Y251+2*PI())/3)</f>
        <v>-0.31712222903643816</v>
      </c>
      <c r="AH251" s="11">
        <f>-'OddsRatio_working_3-way'!U251/(3*'OddsRatio_working_3-way'!X251^(1/3))*COS(('OddsRatio_working_3-way'!Y251+4*PI())/3)</f>
        <v>-0.20886256565259156</v>
      </c>
      <c r="AI251" s="11">
        <f>'OddsRatio_working_3-way'!U251/(3*'OddsRatio_working_3-way'!X251^(1/3))*SIN(('OddsRatio_working_3-way'!Y251)/3)</f>
        <v>-6.2503745797042265E-2</v>
      </c>
      <c r="AJ251" s="11">
        <f>'OddsRatio_working_3-way'!U251/(3*'OddsRatio_working_3-way'!X251^(1/3))*SIN(('OddsRatio_working_3-way'!Y251+2*PI())/3)</f>
        <v>-0.42426432130652086</v>
      </c>
      <c r="AK251" s="11">
        <f>'OddsRatio_working_3-way'!U251/(3*'OddsRatio_working_3-way'!X251^(1/3))*SIN(('OddsRatio_working_3-way'!Y251+4*PI())/3)</f>
        <v>0.48676806710356296</v>
      </c>
      <c r="AL251" s="11">
        <f>'OddsRatio_working_3-way'!Z251+'OddsRatio_working_3-way'!AF251</f>
        <v>1.0519695893780592</v>
      </c>
      <c r="AM251" s="11">
        <f>'OddsRatio_working_3-way'!AA251+'OddsRatio_working_3-way'!AG251</f>
        <v>-0.63424445807287633</v>
      </c>
      <c r="AN251" s="11">
        <f>'OddsRatio_working_3-way'!AB251+'OddsRatio_working_3-way'!AH251</f>
        <v>-0.41772513130518313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1.0519695893780592</v>
      </c>
      <c r="AS251" s="11">
        <f>IF(('OddsRatio_working_3-way'!X251=0),IF(Q251&gt;0,-Q251^(1/3),(-Q251)^(1/3)),'OddsRatio_working_3-way'!AM251-'OddsRatio_working_3-way'!R251/3)</f>
        <v>-0.63424445807287633</v>
      </c>
      <c r="AT251" s="11">
        <f>IF(('OddsRatio_working_3-way'!X251=0),IF(Q251&gt;0,-Q251^(1/3),(-Q251)^(1/3)),'OddsRatio_working_3-way'!AN251-'OddsRatio_working_3-way'!R251/3)</f>
        <v>-0.41772513130518313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2.36</v>
      </c>
      <c r="B252" s="4">
        <f>IF('True_Odds_Calculator_3-way'!B253="","",'True_Odds_Calculator_3-way'!B253)</f>
        <v>3.24</v>
      </c>
      <c r="C252" s="4">
        <f>IF('True_Odds_Calculator_3-way'!C253="","",'True_Odds_Calculator_3-way'!C253)</f>
        <v>3.33</v>
      </c>
      <c r="D252" s="9">
        <f t="shared" si="52"/>
        <v>0.41173620737974426</v>
      </c>
      <c r="E252" s="9">
        <f t="shared" si="53"/>
        <v>0.29822098909145417</v>
      </c>
      <c r="F252" s="9">
        <f t="shared" si="54"/>
        <v>0.2900428035288013</v>
      </c>
      <c r="G252" s="9">
        <f t="shared" si="55"/>
        <v>1.0505437670665807</v>
      </c>
      <c r="H252" s="9">
        <f t="shared" si="56"/>
        <v>2.4287395232105493</v>
      </c>
      <c r="I252" s="9">
        <f t="shared" si="57"/>
        <v>3.3532180382291408</v>
      </c>
      <c r="J252" s="9">
        <f t="shared" si="58"/>
        <v>3.4477669772651325</v>
      </c>
      <c r="K252" s="11">
        <f t="shared" si="59"/>
        <v>0.42372881355932207</v>
      </c>
      <c r="L252" s="11">
        <f t="shared" si="60"/>
        <v>0.30864197530864196</v>
      </c>
      <c r="M252" s="11">
        <f t="shared" si="61"/>
        <v>0.3003003003003003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-0.2787671538456219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0.23289139736095166</v>
      </c>
      <c r="Q252" s="11">
        <f>2*'OddsRatio_working_3-way'!K252*'OddsRatio_working_3-way'!L252*'OddsRatio_working_3-way'!M252</f>
        <v>7.8546845652934794E-2</v>
      </c>
      <c r="R252" s="11">
        <f t="shared" si="62"/>
        <v>0</v>
      </c>
      <c r="S252" s="11">
        <f t="shared" si="63"/>
        <v>-0.83543342229595774</v>
      </c>
      <c r="T252" s="11">
        <f t="shared" si="64"/>
        <v>-0.28176506654163835</v>
      </c>
      <c r="U252" s="11">
        <f>'OddsRatio_working_3-way'!S252-'OddsRatio_working_3-way'!R252^2/3</f>
        <v>-0.83543342229595774</v>
      </c>
      <c r="V252" s="11">
        <f>'OddsRatio_working_3-way'!S252*'OddsRatio_working_3-way'!R252/3-2*'OddsRatio_working_3-way'!R252^3/27-'OddsRatio_working_3-way'!T252</f>
        <v>0.28176506654163835</v>
      </c>
      <c r="W252" s="11">
        <f>'OddsRatio_working_3-way'!V252^2+4*'OddsRatio_working_3-way'!U252^3/27</f>
        <v>-6.9921397566096444E-3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0.14695551408489538</v>
      </c>
      <c r="Y252" s="11">
        <f>IF('OddsRatio_working_3-way'!W252&gt;=0,IF('OddsRatio_working_3-way'!V252+SQRT('OddsRatio_working_3-way'!W252)&gt;0,0,PI()),ACOS('OddsRatio_working_3-way'!V252/(2*'OddsRatio_working_3-way'!X252)))</f>
        <v>0.28848954832662033</v>
      </c>
      <c r="Z252" s="11">
        <f>'OddsRatio_working_3-way'!X252^(1/3)*COS('OddsRatio_working_3-way'!Y252/3)</f>
        <v>0.52527188353329024</v>
      </c>
      <c r="AA252" s="11">
        <f>'OddsRatio_working_3-way'!X252^(1/3)*COS(('OddsRatio_working_3-way'!Y252+2*PI())/3)</f>
        <v>-0.30651579877452034</v>
      </c>
      <c r="AB252" s="11">
        <f>'OddsRatio_working_3-way'!X252^(1/3)*COS(('OddsRatio_working_3-way'!Y252+4*PI())/3)</f>
        <v>-0.21875608475877004</v>
      </c>
      <c r="AC252" s="11">
        <f>'OddsRatio_working_3-way'!X252^(1/3)*SIN('OddsRatio_working_3-way'!Y252/3)</f>
        <v>5.0668094510998095E-2</v>
      </c>
      <c r="AD252" s="11">
        <f>'OddsRatio_working_3-way'!X252^(1/3)*SIN(('OddsRatio_working_3-way'!Y252+2*PI())/3)</f>
        <v>0.42956474777803128</v>
      </c>
      <c r="AE252" s="11">
        <f>'OddsRatio_working_3-way'!X252^(1/3)*SIN(('OddsRatio_working_3-way'!Y252+4*PI())/3)</f>
        <v>-0.48023284228902929</v>
      </c>
      <c r="AF252" s="11">
        <f>-'OddsRatio_working_3-way'!U252/(3*'OddsRatio_working_3-way'!X252^(1/3))*COS(('OddsRatio_working_3-way'!Y252)/3)</f>
        <v>0.52527188353329035</v>
      </c>
      <c r="AG252" s="11">
        <f>-'OddsRatio_working_3-way'!U252/(3*'OddsRatio_working_3-way'!X252^(1/3))*COS(('OddsRatio_working_3-way'!Y252+2*PI())/3)</f>
        <v>-0.3065157987745204</v>
      </c>
      <c r="AH252" s="11">
        <f>-'OddsRatio_working_3-way'!U252/(3*'OddsRatio_working_3-way'!X252^(1/3))*COS(('OddsRatio_working_3-way'!Y252+4*PI())/3)</f>
        <v>-0.21875608475877009</v>
      </c>
      <c r="AI252" s="11">
        <f>'OddsRatio_working_3-way'!U252/(3*'OddsRatio_working_3-way'!X252^(1/3))*SIN(('OddsRatio_working_3-way'!Y252)/3)</f>
        <v>-5.0668094510998109E-2</v>
      </c>
      <c r="AJ252" s="11">
        <f>'OddsRatio_working_3-way'!U252/(3*'OddsRatio_working_3-way'!X252^(1/3))*SIN(('OddsRatio_working_3-way'!Y252+2*PI())/3)</f>
        <v>-0.42956474777803139</v>
      </c>
      <c r="AK252" s="11">
        <f>'OddsRatio_working_3-way'!U252/(3*'OddsRatio_working_3-way'!X252^(1/3))*SIN(('OddsRatio_working_3-way'!Y252+4*PI())/3)</f>
        <v>0.4802328422890294</v>
      </c>
      <c r="AL252" s="11">
        <f>'OddsRatio_working_3-way'!Z252+'OddsRatio_working_3-way'!AF252</f>
        <v>1.0505437670665807</v>
      </c>
      <c r="AM252" s="11">
        <f>'OddsRatio_working_3-way'!AA252+'OddsRatio_working_3-way'!AG252</f>
        <v>-0.6130315975490408</v>
      </c>
      <c r="AN252" s="11">
        <f>'OddsRatio_working_3-way'!AB252+'OddsRatio_working_3-way'!AH252</f>
        <v>-0.43751216951754013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1.0505437670665807</v>
      </c>
      <c r="AS252" s="11">
        <f>IF(('OddsRatio_working_3-way'!X252=0),IF(Q252&gt;0,-Q252^(1/3),(-Q252)^(1/3)),'OddsRatio_working_3-way'!AM252-'OddsRatio_working_3-way'!R252/3)</f>
        <v>-0.6130315975490408</v>
      </c>
      <c r="AT252" s="11">
        <f>IF(('OddsRatio_working_3-way'!X252=0),IF(Q252&gt;0,-Q252^(1/3),(-Q252)^(1/3)),'OddsRatio_working_3-way'!AN252-'OddsRatio_working_3-way'!R252/3)</f>
        <v>-0.43751216951754013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2.4500000000000002</v>
      </c>
      <c r="B253" s="4">
        <f>IF('True_Odds_Calculator_3-way'!B254="","",'True_Odds_Calculator_3-way'!B254)</f>
        <v>3.25</v>
      </c>
      <c r="C253" s="4">
        <f>IF('True_Odds_Calculator_3-way'!C254="","",'True_Odds_Calculator_3-way'!C254)</f>
        <v>3.15</v>
      </c>
      <c r="D253" s="9">
        <f t="shared" si="52"/>
        <v>0.39613750390242936</v>
      </c>
      <c r="E253" s="9">
        <f t="shared" si="53"/>
        <v>0.29714052712816197</v>
      </c>
      <c r="F253" s="9">
        <f t="shared" si="54"/>
        <v>0.30672196896940862</v>
      </c>
      <c r="G253" s="9">
        <f t="shared" si="55"/>
        <v>1.051293779957196</v>
      </c>
      <c r="H253" s="9">
        <f t="shared" si="56"/>
        <v>2.5243759809379345</v>
      </c>
      <c r="I253" s="9">
        <f t="shared" si="57"/>
        <v>3.3654110049036907</v>
      </c>
      <c r="J253" s="9">
        <f t="shared" si="58"/>
        <v>3.2602816269079717</v>
      </c>
      <c r="K253" s="11">
        <f t="shared" si="59"/>
        <v>0.4081632653061224</v>
      </c>
      <c r="L253" s="11">
        <f t="shared" si="60"/>
        <v>0.30769230769230771</v>
      </c>
      <c r="M253" s="11">
        <f t="shared" si="61"/>
        <v>0.31746031746031744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-0.27965911639381025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0.23323615160349848</v>
      </c>
      <c r="Q253" s="11">
        <f>2*'OddsRatio_working_3-way'!K253*'OddsRatio_working_3-way'!L253*'OddsRatio_working_3-way'!M253</f>
        <v>7.9738855249059326E-2</v>
      </c>
      <c r="R253" s="11">
        <f t="shared" si="62"/>
        <v>0</v>
      </c>
      <c r="S253" s="11">
        <f t="shared" si="63"/>
        <v>-0.83400160384923805</v>
      </c>
      <c r="T253" s="11">
        <f t="shared" si="64"/>
        <v>-0.28512875345273103</v>
      </c>
      <c r="U253" s="11">
        <f>'OddsRatio_working_3-way'!S253-'OddsRatio_working_3-way'!R253^2/3</f>
        <v>-0.83400160384923805</v>
      </c>
      <c r="V253" s="11">
        <f>'OddsRatio_working_3-way'!S253*'OddsRatio_working_3-way'!R253/3-2*'OddsRatio_working_3-way'!R253^3/27-'OddsRatio_working_3-way'!T253</f>
        <v>0.28512875345273103</v>
      </c>
      <c r="W253" s="11">
        <f>'OddsRatio_working_3-way'!V253^2+4*'OddsRatio_working_3-way'!U253^3/27</f>
        <v>-4.641897762983252E-3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0.1465778835708951</v>
      </c>
      <c r="Y253" s="11">
        <f>IF('OddsRatio_working_3-way'!W253&gt;=0,IF('OddsRatio_working_3-way'!V253+SQRT('OddsRatio_working_3-way'!W253)&gt;0,0,PI()),ACOS('OddsRatio_working_3-way'!V253/(2*'OddsRatio_working_3-way'!X253)))</f>
        <v>0.23455179269689186</v>
      </c>
      <c r="Z253" s="11">
        <f>'OddsRatio_working_3-way'!X253^(1/3)*COS('OddsRatio_working_3-way'!Y253/3)</f>
        <v>0.5256468899785981</v>
      </c>
      <c r="AA253" s="11">
        <f>'OddsRatio_working_3-way'!X253^(1/3)*COS(('OddsRatio_working_3-way'!Y253+2*PI())/3)</f>
        <v>-0.29848730981323907</v>
      </c>
      <c r="AB253" s="11">
        <f>'OddsRatio_working_3-way'!X253^(1/3)*COS(('OddsRatio_working_3-way'!Y253+4*PI())/3)</f>
        <v>-0.22715958016535912</v>
      </c>
      <c r="AC253" s="11">
        <f>'OddsRatio_working_3-way'!X253^(1/3)*SIN('OddsRatio_working_3-way'!Y253/3)</f>
        <v>4.1181083912888369E-2</v>
      </c>
      <c r="AD253" s="11">
        <f>'OddsRatio_working_3-way'!X253^(1/3)*SIN(('OddsRatio_working_3-way'!Y253+2*PI())/3)</f>
        <v>0.43463301818530564</v>
      </c>
      <c r="AE253" s="11">
        <f>'OddsRatio_working_3-way'!X253^(1/3)*SIN(('OddsRatio_working_3-way'!Y253+4*PI())/3)</f>
        <v>-0.47581410209819391</v>
      </c>
      <c r="AF253" s="11">
        <f>-'OddsRatio_working_3-way'!U253/(3*'OddsRatio_working_3-way'!X253^(1/3))*COS(('OddsRatio_working_3-way'!Y253)/3)</f>
        <v>0.52564688997859799</v>
      </c>
      <c r="AG253" s="11">
        <f>-'OddsRatio_working_3-way'!U253/(3*'OddsRatio_working_3-way'!X253^(1/3))*COS(('OddsRatio_working_3-way'!Y253+2*PI())/3)</f>
        <v>-0.29848730981323901</v>
      </c>
      <c r="AH253" s="11">
        <f>-'OddsRatio_working_3-way'!U253/(3*'OddsRatio_working_3-way'!X253^(1/3))*COS(('OddsRatio_working_3-way'!Y253+4*PI())/3)</f>
        <v>-0.22715958016535906</v>
      </c>
      <c r="AI253" s="11">
        <f>'OddsRatio_working_3-way'!U253/(3*'OddsRatio_working_3-way'!X253^(1/3))*SIN(('OddsRatio_working_3-way'!Y253)/3)</f>
        <v>-4.1181083912888362E-2</v>
      </c>
      <c r="AJ253" s="11">
        <f>'OddsRatio_working_3-way'!U253/(3*'OddsRatio_working_3-way'!X253^(1/3))*SIN(('OddsRatio_working_3-way'!Y253+2*PI())/3)</f>
        <v>-0.43463301818530553</v>
      </c>
      <c r="AK253" s="11">
        <f>'OddsRatio_working_3-way'!U253/(3*'OddsRatio_working_3-way'!X253^(1/3))*SIN(('OddsRatio_working_3-way'!Y253+4*PI())/3)</f>
        <v>0.4758141020981938</v>
      </c>
      <c r="AL253" s="11">
        <f>'OddsRatio_working_3-way'!Z253+'OddsRatio_working_3-way'!AF253</f>
        <v>1.051293779957196</v>
      </c>
      <c r="AM253" s="11">
        <f>'OddsRatio_working_3-way'!AA253+'OddsRatio_working_3-way'!AG253</f>
        <v>-0.59697461962647802</v>
      </c>
      <c r="AN253" s="11">
        <f>'OddsRatio_working_3-way'!AB253+'OddsRatio_working_3-way'!AH253</f>
        <v>-0.45431916033071817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1.051293779957196</v>
      </c>
      <c r="AS253" s="11">
        <f>IF(('OddsRatio_working_3-way'!X253=0),IF(Q253&gt;0,-Q253^(1/3),(-Q253)^(1/3)),'OddsRatio_working_3-way'!AM253-'OddsRatio_working_3-way'!R253/3)</f>
        <v>-0.59697461962647802</v>
      </c>
      <c r="AT253" s="11">
        <f>IF(('OddsRatio_working_3-way'!X253=0),IF(Q253&gt;0,-Q253^(1/3),(-Q253)^(1/3)),'OddsRatio_working_3-way'!AN253-'OddsRatio_working_3-way'!R253/3)</f>
        <v>-0.45431916033071817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2.91</v>
      </c>
      <c r="B254" s="4">
        <f>IF('True_Odds_Calculator_3-way'!B255="","",'True_Odds_Calculator_3-way'!B255)</f>
        <v>3.03</v>
      </c>
      <c r="C254" s="4">
        <f>IF('True_Odds_Calculator_3-way'!C255="","",'True_Odds_Calculator_3-way'!C255)</f>
        <v>2.79</v>
      </c>
      <c r="D254" s="9">
        <f t="shared" si="52"/>
        <v>0.33294279493459034</v>
      </c>
      <c r="E254" s="9">
        <f t="shared" si="53"/>
        <v>0.3195506345275842</v>
      </c>
      <c r="F254" s="9">
        <f t="shared" si="54"/>
        <v>0.34750657053782558</v>
      </c>
      <c r="G254" s="9">
        <f t="shared" si="55"/>
        <v>1.0489628107149822</v>
      </c>
      <c r="H254" s="9">
        <f t="shared" si="56"/>
        <v>3.0035189684656163</v>
      </c>
      <c r="I254" s="9">
        <f t="shared" si="57"/>
        <v>3.1293945057514136</v>
      </c>
      <c r="J254" s="9">
        <f t="shared" si="58"/>
        <v>2.8776434311798185</v>
      </c>
      <c r="K254" s="11">
        <f t="shared" si="59"/>
        <v>0.3436426116838488</v>
      </c>
      <c r="L254" s="11">
        <f t="shared" si="60"/>
        <v>0.33003300330033003</v>
      </c>
      <c r="M254" s="11">
        <f t="shared" si="61"/>
        <v>0.35842293906810035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-0.28212567774162789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0.23292430118746277</v>
      </c>
      <c r="Q254" s="11">
        <f>2*'OddsRatio_working_3-way'!K254*'OddsRatio_working_3-way'!L254*'OddsRatio_working_3-way'!M254</f>
        <v>8.1299930606444235E-2</v>
      </c>
      <c r="R254" s="11">
        <f t="shared" si="62"/>
        <v>0</v>
      </c>
      <c r="S254" s="11">
        <f t="shared" si="63"/>
        <v>-0.82560475548339141</v>
      </c>
      <c r="T254" s="11">
        <f t="shared" si="64"/>
        <v>-0.28816919912160255</v>
      </c>
      <c r="U254" s="11">
        <f>'OddsRatio_working_3-way'!S254-'OddsRatio_working_3-way'!R254^2/3</f>
        <v>-0.82560475548339141</v>
      </c>
      <c r="V254" s="11">
        <f>'OddsRatio_working_3-way'!S254*'OddsRatio_working_3-way'!R254/3-2*'OddsRatio_working_3-way'!R254^3/27-'OddsRatio_working_3-way'!T254</f>
        <v>0.28816919912160255</v>
      </c>
      <c r="W254" s="11">
        <f>'OddsRatio_working_3-way'!V254^2+4*'OddsRatio_working_3-way'!U254^3/27</f>
        <v>-3.290853448117137E-4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0.14436981390442874</v>
      </c>
      <c r="Y254" s="11">
        <f>IF('OddsRatio_working_3-way'!W254&gt;=0,IF('OddsRatio_working_3-way'!V254+SQRT('OddsRatio_working_3-way'!W254)&gt;0,0,PI()),ACOS('OddsRatio_working_3-way'!V254/(2*'OddsRatio_working_3-way'!X254)))</f>
        <v>6.2868631289257904E-2</v>
      </c>
      <c r="Z254" s="11">
        <f>'OddsRatio_working_3-way'!X254^(1/3)*COS('OddsRatio_working_3-way'!Y254/3)</f>
        <v>0.52448140535749121</v>
      </c>
      <c r="AA254" s="11">
        <f>'OddsRatio_working_3-way'!X254^(1/3)*COS(('OddsRatio_working_3-way'!Y254+2*PI())/3)</f>
        <v>-0.27176070512208123</v>
      </c>
      <c r="AB254" s="11">
        <f>'OddsRatio_working_3-way'!X254^(1/3)*COS(('OddsRatio_working_3-way'!Y254+4*PI())/3)</f>
        <v>-0.2527207002354101</v>
      </c>
      <c r="AC254" s="11">
        <f>'OddsRatio_working_3-way'!X254^(1/3)*SIN('OddsRatio_working_3-way'!Y254/3)</f>
        <v>1.0992751946691491E-2</v>
      </c>
      <c r="AD254" s="11">
        <f>'OddsRatio_working_3-way'!X254^(1/3)*SIN(('OddsRatio_working_3-way'!Y254+2*PI())/3)</f>
        <v>0.44871784487880545</v>
      </c>
      <c r="AE254" s="11">
        <f>'OddsRatio_working_3-way'!X254^(1/3)*SIN(('OddsRatio_working_3-way'!Y254+4*PI())/3)</f>
        <v>-0.45971059682549681</v>
      </c>
      <c r="AF254" s="11">
        <f>-'OddsRatio_working_3-way'!U254/(3*'OddsRatio_working_3-way'!X254^(1/3))*COS(('OddsRatio_working_3-way'!Y254)/3)</f>
        <v>0.5244814053574911</v>
      </c>
      <c r="AG254" s="11">
        <f>-'OddsRatio_working_3-way'!U254/(3*'OddsRatio_working_3-way'!X254^(1/3))*COS(('OddsRatio_working_3-way'!Y254+2*PI())/3)</f>
        <v>-0.27176070512208117</v>
      </c>
      <c r="AH254" s="11">
        <f>-'OddsRatio_working_3-way'!U254/(3*'OddsRatio_working_3-way'!X254^(1/3))*COS(('OddsRatio_working_3-way'!Y254+4*PI())/3)</f>
        <v>-0.25272070023541005</v>
      </c>
      <c r="AI254" s="11">
        <f>'OddsRatio_working_3-way'!U254/(3*'OddsRatio_working_3-way'!X254^(1/3))*SIN(('OddsRatio_working_3-way'!Y254)/3)</f>
        <v>-1.0992751946691488E-2</v>
      </c>
      <c r="AJ254" s="11">
        <f>'OddsRatio_working_3-way'!U254/(3*'OddsRatio_working_3-way'!X254^(1/3))*SIN(('OddsRatio_working_3-way'!Y254+2*PI())/3)</f>
        <v>-0.44871784487880539</v>
      </c>
      <c r="AK254" s="11">
        <f>'OddsRatio_working_3-way'!U254/(3*'OddsRatio_working_3-way'!X254^(1/3))*SIN(('OddsRatio_working_3-way'!Y254+4*PI())/3)</f>
        <v>0.4597105968254967</v>
      </c>
      <c r="AL254" s="11">
        <f>'OddsRatio_working_3-way'!Z254+'OddsRatio_working_3-way'!AF254</f>
        <v>1.0489628107149822</v>
      </c>
      <c r="AM254" s="11">
        <f>'OddsRatio_working_3-way'!AA254+'OddsRatio_working_3-way'!AG254</f>
        <v>-0.54352141024416234</v>
      </c>
      <c r="AN254" s="11">
        <f>'OddsRatio_working_3-way'!AB254+'OddsRatio_working_3-way'!AH254</f>
        <v>-0.50544140047082009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1.0489628107149822</v>
      </c>
      <c r="AS254" s="11">
        <f>IF(('OddsRatio_working_3-way'!X254=0),IF(Q254&gt;0,-Q254^(1/3),(-Q254)^(1/3)),'OddsRatio_working_3-way'!AM254-'OddsRatio_working_3-way'!R254/3)</f>
        <v>-0.54352141024416234</v>
      </c>
      <c r="AT254" s="11">
        <f>IF(('OddsRatio_working_3-way'!X254=0),IF(Q254&gt;0,-Q254^(1/3),(-Q254)^(1/3)),'OddsRatio_working_3-way'!AN254-'OddsRatio_working_3-way'!R254/3)</f>
        <v>-0.50544140047082009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2.73</v>
      </c>
      <c r="B255" s="4">
        <f>IF('True_Odds_Calculator_3-way'!B256="","",'True_Odds_Calculator_3-way'!B256)</f>
        <v>3.37</v>
      </c>
      <c r="C255" s="4">
        <f>IF('True_Odds_Calculator_3-way'!C256="","",'True_Odds_Calculator_3-way'!C256)</f>
        <v>2.7</v>
      </c>
      <c r="D255" s="9">
        <f t="shared" si="52"/>
        <v>0.35478379140614147</v>
      </c>
      <c r="E255" s="9">
        <f t="shared" si="53"/>
        <v>0.28641792350292467</v>
      </c>
      <c r="F255" s="9">
        <f t="shared" si="54"/>
        <v>0.35879828509093376</v>
      </c>
      <c r="G255" s="9">
        <f t="shared" si="55"/>
        <v>1.0512243091203253</v>
      </c>
      <c r="H255" s="9">
        <f t="shared" si="56"/>
        <v>2.8186180547781632</v>
      </c>
      <c r="I255" s="9">
        <f t="shared" si="57"/>
        <v>3.4914016126151717</v>
      </c>
      <c r="J255" s="9">
        <f t="shared" si="58"/>
        <v>2.7870813255045528</v>
      </c>
      <c r="K255" s="11">
        <f t="shared" si="59"/>
        <v>0.36630036630036628</v>
      </c>
      <c r="L255" s="11">
        <f t="shared" si="60"/>
        <v>0.29673590504451036</v>
      </c>
      <c r="M255" s="11">
        <f t="shared" si="61"/>
        <v>0.37037037037037035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-0.28059960700910258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0.23349182597451637</v>
      </c>
      <c r="Q255" s="11">
        <f>2*'OddsRatio_working_3-way'!K255*'OddsRatio_working_3-way'!L255*'OddsRatio_working_3-way'!M255</f>
        <v>8.0514422749833225E-2</v>
      </c>
      <c r="R255" s="11">
        <f t="shared" si="62"/>
        <v>0</v>
      </c>
      <c r="S255" s="11">
        <f t="shared" si="63"/>
        <v>-0.83211743759477874</v>
      </c>
      <c r="T255" s="11">
        <f t="shared" si="64"/>
        <v>-0.28693704744647541</v>
      </c>
      <c r="U255" s="11">
        <f>'OddsRatio_working_3-way'!S255-'OddsRatio_working_3-way'!R255^2/3</f>
        <v>-0.83211743759477874</v>
      </c>
      <c r="V255" s="11">
        <f>'OddsRatio_working_3-way'!S255*'OddsRatio_working_3-way'!R255/3-2*'OddsRatio_working_3-way'!R255^3/27-'OddsRatio_working_3-way'!T255</f>
        <v>0.28693704744647541</v>
      </c>
      <c r="W255" s="11">
        <f>'OddsRatio_working_3-way'!V255^2+4*'OddsRatio_working_3-way'!U255^3/27</f>
        <v>-3.0262836605138288E-3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0.14608144377180038</v>
      </c>
      <c r="Y255" s="11">
        <f>IF('OddsRatio_working_3-way'!W255&gt;=0,IF('OddsRatio_working_3-way'!V255+SQRT('OddsRatio_working_3-way'!W255)&gt;0,0,PI()),ACOS('OddsRatio_working_3-way'!V255/(2*'OddsRatio_working_3-way'!X255)))</f>
        <v>0.18942182127753271</v>
      </c>
      <c r="Z255" s="11">
        <f>'OddsRatio_working_3-way'!X255^(1/3)*COS('OddsRatio_working_3-way'!Y255/3)</f>
        <v>0.52561215456016253</v>
      </c>
      <c r="AA255" s="11">
        <f>'OddsRatio_working_3-way'!X255^(1/3)*COS(('OddsRatio_working_3-way'!Y255+2*PI())/3)</f>
        <v>-0.29158552537525056</v>
      </c>
      <c r="AB255" s="11">
        <f>'OddsRatio_working_3-way'!X255^(1/3)*COS(('OddsRatio_working_3-way'!Y255+4*PI())/3)</f>
        <v>-0.23402662918491202</v>
      </c>
      <c r="AC255" s="11">
        <f>'OddsRatio_working_3-way'!X255^(1/3)*SIN('OddsRatio_working_3-way'!Y255/3)</f>
        <v>3.3231644209749771E-2</v>
      </c>
      <c r="AD255" s="11">
        <f>'OddsRatio_working_3-way'!X255^(1/3)*SIN(('OddsRatio_working_3-way'!Y255+2*PI())/3)</f>
        <v>0.43857765628209866</v>
      </c>
      <c r="AE255" s="11">
        <f>'OddsRatio_working_3-way'!X255^(1/3)*SIN(('OddsRatio_working_3-way'!Y255+4*PI())/3)</f>
        <v>-0.47180930049184838</v>
      </c>
      <c r="AF255" s="11">
        <f>-'OddsRatio_working_3-way'!U255/(3*'OddsRatio_working_3-way'!X255^(1/3))*COS(('OddsRatio_working_3-way'!Y255)/3)</f>
        <v>0.52561215456016264</v>
      </c>
      <c r="AG255" s="11">
        <f>-'OddsRatio_working_3-way'!U255/(3*'OddsRatio_working_3-way'!X255^(1/3))*COS(('OddsRatio_working_3-way'!Y255+2*PI())/3)</f>
        <v>-0.29158552537525062</v>
      </c>
      <c r="AH255" s="11">
        <f>-'OddsRatio_working_3-way'!U255/(3*'OddsRatio_working_3-way'!X255^(1/3))*COS(('OddsRatio_working_3-way'!Y255+4*PI())/3)</f>
        <v>-0.23402662918491207</v>
      </c>
      <c r="AI255" s="11">
        <f>'OddsRatio_working_3-way'!U255/(3*'OddsRatio_working_3-way'!X255^(1/3))*SIN(('OddsRatio_working_3-way'!Y255)/3)</f>
        <v>-3.3231644209749778E-2</v>
      </c>
      <c r="AJ255" s="11">
        <f>'OddsRatio_working_3-way'!U255/(3*'OddsRatio_working_3-way'!X255^(1/3))*SIN(('OddsRatio_working_3-way'!Y255+2*PI())/3)</f>
        <v>-0.43857765628209877</v>
      </c>
      <c r="AK255" s="11">
        <f>'OddsRatio_working_3-way'!U255/(3*'OddsRatio_working_3-way'!X255^(1/3))*SIN(('OddsRatio_working_3-way'!Y255+4*PI())/3)</f>
        <v>0.47180930049184849</v>
      </c>
      <c r="AL255" s="11">
        <f>'OddsRatio_working_3-way'!Z255+'OddsRatio_working_3-way'!AF255</f>
        <v>1.0512243091203253</v>
      </c>
      <c r="AM255" s="11">
        <f>'OddsRatio_working_3-way'!AA255+'OddsRatio_working_3-way'!AG255</f>
        <v>-0.58317105075050124</v>
      </c>
      <c r="AN255" s="11">
        <f>'OddsRatio_working_3-way'!AB255+'OddsRatio_working_3-way'!AH255</f>
        <v>-0.46805325836982409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1.0512243091203253</v>
      </c>
      <c r="AS255" s="11">
        <f>IF(('OddsRatio_working_3-way'!X255=0),IF(Q255&gt;0,-Q255^(1/3),(-Q255)^(1/3)),'OddsRatio_working_3-way'!AM255-'OddsRatio_working_3-way'!R255/3)</f>
        <v>-0.58317105075050124</v>
      </c>
      <c r="AT255" s="11">
        <f>IF(('OddsRatio_working_3-way'!X255=0),IF(Q255&gt;0,-Q255^(1/3),(-Q255)^(1/3)),'OddsRatio_working_3-way'!AN255-'OddsRatio_working_3-way'!R255/3)</f>
        <v>-0.46805325836982409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2.89</v>
      </c>
      <c r="B256" s="4">
        <f>IF('True_Odds_Calculator_3-way'!B257="","",'True_Odds_Calculator_3-way'!B257)</f>
        <v>3.22</v>
      </c>
      <c r="C256" s="4">
        <f>IF('True_Odds_Calculator_3-way'!C257="","",'True_Odds_Calculator_3-way'!C257)</f>
        <v>2.66</v>
      </c>
      <c r="D256" s="9">
        <f t="shared" si="52"/>
        <v>0.33511848007357264</v>
      </c>
      <c r="E256" s="9">
        <f t="shared" si="53"/>
        <v>0.30026104770100731</v>
      </c>
      <c r="F256" s="9">
        <f t="shared" si="54"/>
        <v>0.3646204722254201</v>
      </c>
      <c r="G256" s="9">
        <f t="shared" si="55"/>
        <v>1.0497456419144779</v>
      </c>
      <c r="H256" s="9">
        <f t="shared" si="56"/>
        <v>2.9840192632183631</v>
      </c>
      <c r="I256" s="9">
        <f t="shared" si="57"/>
        <v>3.3304353250501406</v>
      </c>
      <c r="J256" s="9">
        <f t="shared" si="58"/>
        <v>2.7425777655780332</v>
      </c>
      <c r="K256" s="11">
        <f t="shared" si="59"/>
        <v>0.34602076124567471</v>
      </c>
      <c r="L256" s="11">
        <f t="shared" si="60"/>
        <v>0.3105590062111801</v>
      </c>
      <c r="M256" s="11">
        <f t="shared" si="61"/>
        <v>0.37593984962406013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-0.28137630068853492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0.23309902773870347</v>
      </c>
      <c r="Q256" s="11">
        <f>2*'OddsRatio_working_3-way'!K256*'OddsRatio_working_3-way'!L256*'OddsRatio_working_3-way'!M256</f>
        <v>8.0796890030746429E-2</v>
      </c>
      <c r="R256" s="11">
        <f t="shared" si="62"/>
        <v>0</v>
      </c>
      <c r="S256" s="11">
        <f t="shared" si="63"/>
        <v>-0.82842452320363957</v>
      </c>
      <c r="T256" s="11">
        <f t="shared" si="64"/>
        <v>-0.28714888152639151</v>
      </c>
      <c r="U256" s="11">
        <f>'OddsRatio_working_3-way'!S256-'OddsRatio_working_3-way'!R256^2/3</f>
        <v>-0.82842452320363957</v>
      </c>
      <c r="V256" s="11">
        <f>'OddsRatio_working_3-way'!S256*'OddsRatio_working_3-way'!R256/3-2*'OddsRatio_working_3-way'!R256^3/27-'OddsRatio_working_3-way'!T256</f>
        <v>0.28714888152639151</v>
      </c>
      <c r="W256" s="11">
        <f>'OddsRatio_working_3-way'!V256^2+4*'OddsRatio_working_3-way'!U256^3/27</f>
        <v>-1.773244088660364E-3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0.1451100653387955</v>
      </c>
      <c r="Y256" s="11">
        <f>IF('OddsRatio_working_3-way'!W256&gt;=0,IF('OddsRatio_working_3-way'!V256+SQRT('OddsRatio_working_3-way'!W256)&gt;0,0,PI()),ACOS('OddsRatio_working_3-way'!V256/(2*'OddsRatio_working_3-way'!X256)))</f>
        <v>0.14561043319305211</v>
      </c>
      <c r="Z256" s="11">
        <f>'OddsRatio_working_3-way'!X256^(1/3)*COS('OddsRatio_working_3-way'!Y256/3)</f>
        <v>0.52487282095723897</v>
      </c>
      <c r="AA256" s="11">
        <f>'OddsRatio_working_3-way'!X256^(1/3)*COS(('OddsRatio_working_3-way'!Y256+2*PI())/3)</f>
        <v>-0.28451631460437499</v>
      </c>
      <c r="AB256" s="11">
        <f>'OddsRatio_working_3-way'!X256^(1/3)*COS(('OddsRatio_working_3-way'!Y256+4*PI())/3)</f>
        <v>-0.24035650635286401</v>
      </c>
      <c r="AC256" s="11">
        <f>'OddsRatio_working_3-way'!X256^(1/3)*SIN('OddsRatio_working_3-way'!Y256/3)</f>
        <v>2.5495677181372082E-2</v>
      </c>
      <c r="AD256" s="11">
        <f>'OddsRatio_working_3-way'!X256^(1/3)*SIN(('OddsRatio_working_3-way'!Y256+2*PI())/3)</f>
        <v>0.44180535811428406</v>
      </c>
      <c r="AE256" s="11">
        <f>'OddsRatio_working_3-way'!X256^(1/3)*SIN(('OddsRatio_working_3-way'!Y256+4*PI())/3)</f>
        <v>-0.46730103529565625</v>
      </c>
      <c r="AF256" s="11">
        <f>-'OddsRatio_working_3-way'!U256/(3*'OddsRatio_working_3-way'!X256^(1/3))*COS(('OddsRatio_working_3-way'!Y256)/3)</f>
        <v>0.52487282095723897</v>
      </c>
      <c r="AG256" s="11">
        <f>-'OddsRatio_working_3-way'!U256/(3*'OddsRatio_working_3-way'!X256^(1/3))*COS(('OddsRatio_working_3-way'!Y256+2*PI())/3)</f>
        <v>-0.28451631460437499</v>
      </c>
      <c r="AH256" s="11">
        <f>-'OddsRatio_working_3-way'!U256/(3*'OddsRatio_working_3-way'!X256^(1/3))*COS(('OddsRatio_working_3-way'!Y256+4*PI())/3)</f>
        <v>-0.24035650635286401</v>
      </c>
      <c r="AI256" s="11">
        <f>'OddsRatio_working_3-way'!U256/(3*'OddsRatio_working_3-way'!X256^(1/3))*SIN(('OddsRatio_working_3-way'!Y256)/3)</f>
        <v>-2.5495677181372082E-2</v>
      </c>
      <c r="AJ256" s="11">
        <f>'OddsRatio_working_3-way'!U256/(3*'OddsRatio_working_3-way'!X256^(1/3))*SIN(('OddsRatio_working_3-way'!Y256+2*PI())/3)</f>
        <v>-0.44180535811428406</v>
      </c>
      <c r="AK256" s="11">
        <f>'OddsRatio_working_3-way'!U256/(3*'OddsRatio_working_3-way'!X256^(1/3))*SIN(('OddsRatio_working_3-way'!Y256+4*PI())/3)</f>
        <v>0.46730103529565625</v>
      </c>
      <c r="AL256" s="11">
        <f>'OddsRatio_working_3-way'!Z256+'OddsRatio_working_3-way'!AF256</f>
        <v>1.0497456419144779</v>
      </c>
      <c r="AM256" s="11">
        <f>'OddsRatio_working_3-way'!AA256+'OddsRatio_working_3-way'!AG256</f>
        <v>-0.56903262920874997</v>
      </c>
      <c r="AN256" s="11">
        <f>'OddsRatio_working_3-way'!AB256+'OddsRatio_working_3-way'!AH256</f>
        <v>-0.48071301270572803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1.0497456419144779</v>
      </c>
      <c r="AS256" s="11">
        <f>IF(('OddsRatio_working_3-way'!X256=0),IF(Q256&gt;0,-Q256^(1/3),(-Q256)^(1/3)),'OddsRatio_working_3-way'!AM256-'OddsRatio_working_3-way'!R256/3)</f>
        <v>-0.56903262920874997</v>
      </c>
      <c r="AT256" s="11">
        <f>IF(('OddsRatio_working_3-way'!X256=0),IF(Q256&gt;0,-Q256^(1/3),(-Q256)^(1/3)),'OddsRatio_working_3-way'!AN256-'OddsRatio_working_3-way'!R256/3)</f>
        <v>-0.48071301270572803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2.2599999999999998</v>
      </c>
      <c r="B257" s="4">
        <f>IF('True_Odds_Calculator_3-way'!B258="","",'True_Odds_Calculator_3-way'!B258)</f>
        <v>3.49</v>
      </c>
      <c r="C257" s="4">
        <f>IF('True_Odds_Calculator_3-way'!C258="","",'True_Odds_Calculator_3-way'!C258)</f>
        <v>3.28</v>
      </c>
      <c r="D257" s="9">
        <f t="shared" si="52"/>
        <v>0.42980991339485242</v>
      </c>
      <c r="E257" s="9">
        <f t="shared" si="53"/>
        <v>0.27611847054082567</v>
      </c>
      <c r="F257" s="9">
        <f t="shared" si="54"/>
        <v>0.29407161606432208</v>
      </c>
      <c r="G257" s="9">
        <f t="shared" si="55"/>
        <v>1.0528650006968636</v>
      </c>
      <c r="H257" s="9">
        <f t="shared" si="56"/>
        <v>2.3266099008780481</v>
      </c>
      <c r="I257" s="9">
        <f t="shared" si="57"/>
        <v>3.62163385173519</v>
      </c>
      <c r="J257" s="9">
        <f t="shared" si="58"/>
        <v>3.4005322015888493</v>
      </c>
      <c r="K257" s="11">
        <f t="shared" si="59"/>
        <v>0.44247787610619471</v>
      </c>
      <c r="L257" s="11">
        <f t="shared" si="60"/>
        <v>0.28653295128939826</v>
      </c>
      <c r="M257" s="11">
        <f t="shared" si="61"/>
        <v>0.3048780487804878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-0.27650120568959324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0.2330824649626419</v>
      </c>
      <c r="Q257" s="11">
        <f>2*'OddsRatio_working_3-way'!K257*'OddsRatio_working_3-way'!L257*'OddsRatio_working_3-way'!M257</f>
        <v>7.7307616903032131E-2</v>
      </c>
      <c r="R257" s="11">
        <f t="shared" si="62"/>
        <v>0</v>
      </c>
      <c r="S257" s="11">
        <f t="shared" si="63"/>
        <v>-0.8429708810178056</v>
      </c>
      <c r="T257" s="11">
        <f t="shared" si="64"/>
        <v>-0.27959233201253914</v>
      </c>
      <c r="U257" s="11">
        <f>'OddsRatio_working_3-way'!S257-'OddsRatio_working_3-way'!R257^2/3</f>
        <v>-0.8429708810178056</v>
      </c>
      <c r="V257" s="11">
        <f>'OddsRatio_working_3-way'!S257*'OddsRatio_working_3-way'!R257/3-2*'OddsRatio_working_3-way'!R257^3/27-'OddsRatio_working_3-way'!T257</f>
        <v>0.27959233201253914</v>
      </c>
      <c r="W257" s="11">
        <f>'OddsRatio_working_3-way'!V257^2+4*'OddsRatio_working_3-way'!U257^3/27</f>
        <v>-1.0571095141659742E-2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0.14894878923800425</v>
      </c>
      <c r="Y257" s="11">
        <f>IF('OddsRatio_working_3-way'!W257&gt;=0,IF('OddsRatio_working_3-way'!V257+SQRT('OddsRatio_working_3-way'!W257)&gt;0,0,PI()),ACOS('OddsRatio_working_3-way'!V257/(2*'OddsRatio_working_3-way'!X257)))</f>
        <v>0.35238601908336786</v>
      </c>
      <c r="Z257" s="11">
        <f>'OddsRatio_working_3-way'!X257^(1/3)*COS('OddsRatio_working_3-way'!Y257/3)</f>
        <v>0.52643250034843181</v>
      </c>
      <c r="AA257" s="11">
        <f>'OddsRatio_working_3-way'!X257^(1/3)*COS(('OddsRatio_working_3-way'!Y257+2*PI())/3)</f>
        <v>-0.31701529465574058</v>
      </c>
      <c r="AB257" s="11">
        <f>'OddsRatio_working_3-way'!X257^(1/3)*COS(('OddsRatio_working_3-way'!Y257+4*PI())/3)</f>
        <v>-0.20941720569269134</v>
      </c>
      <c r="AC257" s="11">
        <f>'OddsRatio_working_3-way'!X257^(1/3)*SIN('OddsRatio_working_3-way'!Y257/3)</f>
        <v>6.2121785627105838E-2</v>
      </c>
      <c r="AD257" s="11">
        <f>'OddsRatio_working_3-way'!X257^(1/3)*SIN(('OddsRatio_working_3-way'!Y257+2*PI())/3)</f>
        <v>0.42484302586594941</v>
      </c>
      <c r="AE257" s="11">
        <f>'OddsRatio_working_3-way'!X257^(1/3)*SIN(('OddsRatio_working_3-way'!Y257+4*PI())/3)</f>
        <v>-0.48696481149305521</v>
      </c>
      <c r="AF257" s="11">
        <f>-'OddsRatio_working_3-way'!U257/(3*'OddsRatio_working_3-way'!X257^(1/3))*COS(('OddsRatio_working_3-way'!Y257)/3)</f>
        <v>0.52643250034843192</v>
      </c>
      <c r="AG257" s="11">
        <f>-'OddsRatio_working_3-way'!U257/(3*'OddsRatio_working_3-way'!X257^(1/3))*COS(('OddsRatio_working_3-way'!Y257+2*PI())/3)</f>
        <v>-0.31701529465574069</v>
      </c>
      <c r="AH257" s="11">
        <f>-'OddsRatio_working_3-way'!U257/(3*'OddsRatio_working_3-way'!X257^(1/3))*COS(('OddsRatio_working_3-way'!Y257+4*PI())/3)</f>
        <v>-0.2094172056926914</v>
      </c>
      <c r="AI257" s="11">
        <f>'OddsRatio_working_3-way'!U257/(3*'OddsRatio_working_3-way'!X257^(1/3))*SIN(('OddsRatio_working_3-way'!Y257)/3)</f>
        <v>-6.2121785627105845E-2</v>
      </c>
      <c r="AJ257" s="11">
        <f>'OddsRatio_working_3-way'!U257/(3*'OddsRatio_working_3-way'!X257^(1/3))*SIN(('OddsRatio_working_3-way'!Y257+2*PI())/3)</f>
        <v>-0.42484302586594952</v>
      </c>
      <c r="AK257" s="11">
        <f>'OddsRatio_working_3-way'!U257/(3*'OddsRatio_working_3-way'!X257^(1/3))*SIN(('OddsRatio_working_3-way'!Y257+4*PI())/3)</f>
        <v>0.48696481149305532</v>
      </c>
      <c r="AL257" s="11">
        <f>'OddsRatio_working_3-way'!Z257+'OddsRatio_working_3-way'!AF257</f>
        <v>1.0528650006968636</v>
      </c>
      <c r="AM257" s="11">
        <f>'OddsRatio_working_3-way'!AA257+'OddsRatio_working_3-way'!AG257</f>
        <v>-0.63403058931148126</v>
      </c>
      <c r="AN257" s="11">
        <f>'OddsRatio_working_3-way'!AB257+'OddsRatio_working_3-way'!AH257</f>
        <v>-0.41883441138538274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1.0528650006968636</v>
      </c>
      <c r="AS257" s="11">
        <f>IF(('OddsRatio_working_3-way'!X257=0),IF(Q257&gt;0,-Q257^(1/3),(-Q257)^(1/3)),'OddsRatio_working_3-way'!AM257-'OddsRatio_working_3-way'!R257/3)</f>
        <v>-0.63403058931148126</v>
      </c>
      <c r="AT257" s="11">
        <f>IF(('OddsRatio_working_3-way'!X257=0),IF(Q257&gt;0,-Q257^(1/3),(-Q257)^(1/3)),'OddsRatio_working_3-way'!AN257-'OddsRatio_working_3-way'!R257/3)</f>
        <v>-0.41883441138538274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3.21</v>
      </c>
      <c r="B258" s="4">
        <f>IF('True_Odds_Calculator_3-way'!B259="","",'True_Odds_Calculator_3-way'!B259)</f>
        <v>3.12</v>
      </c>
      <c r="C258" s="4">
        <f>IF('True_Odds_Calculator_3-way'!C259="","",'True_Odds_Calculator_3-way'!C259)</f>
        <v>2.4900000000000002</v>
      </c>
      <c r="D258" s="9">
        <f t="shared" si="52"/>
        <v>0.30081612139980457</v>
      </c>
      <c r="E258" s="9">
        <f t="shared" si="53"/>
        <v>0.30963245715085058</v>
      </c>
      <c r="F258" s="9">
        <f t="shared" si="54"/>
        <v>0.38955142144934485</v>
      </c>
      <c r="G258" s="9">
        <f t="shared" si="55"/>
        <v>1.0517148957127012</v>
      </c>
      <c r="H258" s="9">
        <f t="shared" si="56"/>
        <v>3.3242899195250701</v>
      </c>
      <c r="I258" s="9">
        <f t="shared" si="57"/>
        <v>3.2296355789109268</v>
      </c>
      <c r="J258" s="9">
        <f t="shared" si="58"/>
        <v>2.5670551946119251</v>
      </c>
      <c r="K258" s="11">
        <f t="shared" si="59"/>
        <v>0.3115264797507788</v>
      </c>
      <c r="L258" s="11">
        <f t="shared" si="60"/>
        <v>0.32051282051282048</v>
      </c>
      <c r="M258" s="11">
        <f t="shared" si="61"/>
        <v>0.40160642570281119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-0.27993385796561121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0.23338020185222069</v>
      </c>
      <c r="Q258" s="11">
        <f>2*'OddsRatio_working_3-way'!K258*'OddsRatio_working_3-way'!L258*'OddsRatio_working_3-way'!M258</f>
        <v>8.0199382079800929E-2</v>
      </c>
      <c r="R258" s="11">
        <f t="shared" si="62"/>
        <v>0</v>
      </c>
      <c r="S258" s="11">
        <f t="shared" si="63"/>
        <v>-0.83369765825501019</v>
      </c>
      <c r="T258" s="11">
        <f t="shared" si="64"/>
        <v>-0.28649404063746053</v>
      </c>
      <c r="U258" s="11">
        <f>'OddsRatio_working_3-way'!S258-'OddsRatio_working_3-way'!R258^2/3</f>
        <v>-0.83369765825501019</v>
      </c>
      <c r="V258" s="11">
        <f>'OddsRatio_working_3-way'!S258*'OddsRatio_working_3-way'!R258/3-2*'OddsRatio_working_3-way'!R258^3/27-'OddsRatio_working_3-way'!T258</f>
        <v>0.28649404063746053</v>
      </c>
      <c r="W258" s="11">
        <f>'OddsRatio_working_3-way'!V258^2+4*'OddsRatio_working_3-way'!U258^3/27</f>
        <v>-3.767541840284272E-3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0.14649776206572507</v>
      </c>
      <c r="Y258" s="11">
        <f>IF('OddsRatio_working_3-way'!W258&gt;=0,IF('OddsRatio_working_3-way'!V258+SQRT('OddsRatio_working_3-way'!W258)&gt;0,0,PI()),ACOS('OddsRatio_working_3-way'!V258/(2*'OddsRatio_working_3-way'!X258)))</f>
        <v>0.2110557051100499</v>
      </c>
      <c r="Z258" s="11">
        <f>'OddsRatio_working_3-way'!X258^(1/3)*COS('OddsRatio_working_3-way'!Y258/3)</f>
        <v>0.52585744785635058</v>
      </c>
      <c r="AA258" s="11">
        <f>'OddsRatio_working_3-way'!X258^(1/3)*COS(('OddsRatio_working_3-way'!Y258+2*PI())/3)</f>
        <v>-0.2950203577952244</v>
      </c>
      <c r="AB258" s="11">
        <f>'OddsRatio_working_3-way'!X258^(1/3)*COS(('OddsRatio_working_3-way'!Y258+4*PI())/3)</f>
        <v>-0.23083709006112604</v>
      </c>
      <c r="AC258" s="11">
        <f>'OddsRatio_working_3-way'!X258^(1/3)*SIN('OddsRatio_working_3-way'!Y258/3)</f>
        <v>3.7056226903751412E-2</v>
      </c>
      <c r="AD258" s="11">
        <f>'OddsRatio_working_3-way'!X258^(1/3)*SIN(('OddsRatio_working_3-way'!Y258+2*PI())/3)</f>
        <v>0.43687779516097464</v>
      </c>
      <c r="AE258" s="11">
        <f>'OddsRatio_working_3-way'!X258^(1/3)*SIN(('OddsRatio_working_3-way'!Y258+4*PI())/3)</f>
        <v>-0.47393402206472618</v>
      </c>
      <c r="AF258" s="11">
        <f>-'OddsRatio_working_3-way'!U258/(3*'OddsRatio_working_3-way'!X258^(1/3))*COS(('OddsRatio_working_3-way'!Y258)/3)</f>
        <v>0.52585744785635058</v>
      </c>
      <c r="AG258" s="11">
        <f>-'OddsRatio_working_3-way'!U258/(3*'OddsRatio_working_3-way'!X258^(1/3))*COS(('OddsRatio_working_3-way'!Y258+2*PI())/3)</f>
        <v>-0.2950203577952244</v>
      </c>
      <c r="AH258" s="11">
        <f>-'OddsRatio_working_3-way'!U258/(3*'OddsRatio_working_3-way'!X258^(1/3))*COS(('OddsRatio_working_3-way'!Y258+4*PI())/3)</f>
        <v>-0.23083709006112604</v>
      </c>
      <c r="AI258" s="11">
        <f>'OddsRatio_working_3-way'!U258/(3*'OddsRatio_working_3-way'!X258^(1/3))*SIN(('OddsRatio_working_3-way'!Y258)/3)</f>
        <v>-3.7056226903751412E-2</v>
      </c>
      <c r="AJ258" s="11">
        <f>'OddsRatio_working_3-way'!U258/(3*'OddsRatio_working_3-way'!X258^(1/3))*SIN(('OddsRatio_working_3-way'!Y258+2*PI())/3)</f>
        <v>-0.43687779516097464</v>
      </c>
      <c r="AK258" s="11">
        <f>'OddsRatio_working_3-way'!U258/(3*'OddsRatio_working_3-way'!X258^(1/3))*SIN(('OddsRatio_working_3-way'!Y258+4*PI())/3)</f>
        <v>0.47393402206472618</v>
      </c>
      <c r="AL258" s="11">
        <f>'OddsRatio_working_3-way'!Z258+'OddsRatio_working_3-way'!AF258</f>
        <v>1.0517148957127012</v>
      </c>
      <c r="AM258" s="11">
        <f>'OddsRatio_working_3-way'!AA258+'OddsRatio_working_3-way'!AG258</f>
        <v>-0.59004071559044879</v>
      </c>
      <c r="AN258" s="11">
        <f>'OddsRatio_working_3-way'!AB258+'OddsRatio_working_3-way'!AH258</f>
        <v>-0.46167418012225209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1.0517148957127012</v>
      </c>
      <c r="AS258" s="11">
        <f>IF(('OddsRatio_working_3-way'!X258=0),IF(Q258&gt;0,-Q258^(1/3),(-Q258)^(1/3)),'OddsRatio_working_3-way'!AM258-'OddsRatio_working_3-way'!R258/3)</f>
        <v>-0.59004071559044879</v>
      </c>
      <c r="AT258" s="11">
        <f>IF(('OddsRatio_working_3-way'!X258=0),IF(Q258&gt;0,-Q258^(1/3),(-Q258)^(1/3)),'OddsRatio_working_3-way'!AN258-'OddsRatio_working_3-way'!R258/3)</f>
        <v>-0.46167418012225209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1.83</v>
      </c>
      <c r="B259" s="4">
        <f>IF('True_Odds_Calculator_3-way'!B260="","",'True_Odds_Calculator_3-way'!B260)</f>
        <v>3.74</v>
      </c>
      <c r="C259" s="4">
        <f>IF('True_Odds_Calculator_3-way'!C260="","",'True_Odds_Calculator_3-way'!C260)</f>
        <v>4.47</v>
      </c>
      <c r="D259" s="9">
        <f t="shared" si="52"/>
        <v>0.53121287435130427</v>
      </c>
      <c r="E259" s="9">
        <f t="shared" si="53"/>
        <v>0.25554128036642665</v>
      </c>
      <c r="F259" s="9">
        <f t="shared" si="54"/>
        <v>0.21324584528226892</v>
      </c>
      <c r="G259" s="9">
        <f t="shared" si="55"/>
        <v>1.0632343324350289</v>
      </c>
      <c r="H259" s="9">
        <f t="shared" si="56"/>
        <v>1.8824844959210743</v>
      </c>
      <c r="I259" s="9">
        <f t="shared" si="57"/>
        <v>3.9132620708719799</v>
      </c>
      <c r="J259" s="9">
        <f t="shared" si="58"/>
        <v>4.6894231335495498</v>
      </c>
      <c r="K259" s="11">
        <f t="shared" si="59"/>
        <v>0.54644808743169393</v>
      </c>
      <c r="L259" s="11">
        <f t="shared" si="60"/>
        <v>0.26737967914438499</v>
      </c>
      <c r="M259" s="11">
        <f t="shared" si="61"/>
        <v>0.2237136465324385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-0.2579454757394477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0.23011368335062779</v>
      </c>
      <c r="Q259" s="11">
        <f>2*'OddsRatio_working_3-way'!K259*'OddsRatio_working_3-way'!L259*'OddsRatio_working_3-way'!M259</f>
        <v>6.5373205497337439E-2</v>
      </c>
      <c r="R259" s="11">
        <f t="shared" si="62"/>
        <v>0</v>
      </c>
      <c r="S259" s="11">
        <f t="shared" si="63"/>
        <v>-0.89210203315629011</v>
      </c>
      <c r="T259" s="11">
        <f t="shared" si="64"/>
        <v>-0.25343807760121878</v>
      </c>
      <c r="U259" s="11">
        <f>'OddsRatio_working_3-way'!S259-'OddsRatio_working_3-way'!R259^2/3</f>
        <v>-0.89210203315629011</v>
      </c>
      <c r="V259" s="11">
        <f>'OddsRatio_working_3-way'!S259*'OddsRatio_working_3-way'!R259/3-2*'OddsRatio_working_3-way'!R259^3/27-'OddsRatio_working_3-way'!T259</f>
        <v>0.25343807760121878</v>
      </c>
      <c r="W259" s="11">
        <f>'OddsRatio_working_3-way'!V259^2+4*'OddsRatio_working_3-way'!U259^3/27</f>
        <v>-4.095075092373468E-2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0.16215857216158516</v>
      </c>
      <c r="Y259" s="11">
        <f>IF('OddsRatio_working_3-way'!W259&gt;=0,IF('OddsRatio_working_3-way'!V259+SQRT('OddsRatio_working_3-way'!W259)&gt;0,0,PI()),ACOS('OddsRatio_working_3-way'!V259/(2*'OddsRatio_working_3-way'!X259)))</f>
        <v>0.67380784178782116</v>
      </c>
      <c r="Z259" s="11">
        <f>'OddsRatio_working_3-way'!X259^(1/3)*COS('OddsRatio_working_3-way'!Y259/3)</f>
        <v>0.53161716621751454</v>
      </c>
      <c r="AA259" s="11">
        <f>'OddsRatio_working_3-way'!X259^(1/3)*COS(('OddsRatio_working_3-way'!Y259+2*PI())/3)</f>
        <v>-0.37098890316064337</v>
      </c>
      <c r="AB259" s="11">
        <f>'OddsRatio_working_3-way'!X259^(1/3)*COS(('OddsRatio_working_3-way'!Y259+4*PI())/3)</f>
        <v>-0.16062826305687081</v>
      </c>
      <c r="AC259" s="11">
        <f>'OddsRatio_working_3-way'!X259^(1/3)*SIN('OddsRatio_working_3-way'!Y259/3)</f>
        <v>0.12145177219081507</v>
      </c>
      <c r="AD259" s="11">
        <f>'OddsRatio_working_3-way'!X259^(1/3)*SIN(('OddsRatio_working_3-way'!Y259+2*PI())/3)</f>
        <v>0.39966808493685463</v>
      </c>
      <c r="AE259" s="11">
        <f>'OddsRatio_working_3-way'!X259^(1/3)*SIN(('OddsRatio_working_3-way'!Y259+4*PI())/3)</f>
        <v>-0.52111985712766962</v>
      </c>
      <c r="AF259" s="11">
        <f>-'OddsRatio_working_3-way'!U259/(3*'OddsRatio_working_3-way'!X259^(1/3))*COS(('OddsRatio_working_3-way'!Y259)/3)</f>
        <v>0.53161716621751443</v>
      </c>
      <c r="AG259" s="11">
        <f>-'OddsRatio_working_3-way'!U259/(3*'OddsRatio_working_3-way'!X259^(1/3))*COS(('OddsRatio_working_3-way'!Y259+2*PI())/3)</f>
        <v>-0.37098890316064331</v>
      </c>
      <c r="AH259" s="11">
        <f>-'OddsRatio_working_3-way'!U259/(3*'OddsRatio_working_3-way'!X259^(1/3))*COS(('OddsRatio_working_3-way'!Y259+4*PI())/3)</f>
        <v>-0.16062826305687078</v>
      </c>
      <c r="AI259" s="11">
        <f>'OddsRatio_working_3-way'!U259/(3*'OddsRatio_working_3-way'!X259^(1/3))*SIN(('OddsRatio_working_3-way'!Y259)/3)</f>
        <v>-0.12145177219081504</v>
      </c>
      <c r="AJ259" s="11">
        <f>'OddsRatio_working_3-way'!U259/(3*'OddsRatio_working_3-way'!X259^(1/3))*SIN(('OddsRatio_working_3-way'!Y259+2*PI())/3)</f>
        <v>-0.39966808493685457</v>
      </c>
      <c r="AK259" s="11">
        <f>'OddsRatio_working_3-way'!U259/(3*'OddsRatio_working_3-way'!X259^(1/3))*SIN(('OddsRatio_working_3-way'!Y259+4*PI())/3)</f>
        <v>0.52111985712766951</v>
      </c>
      <c r="AL259" s="11">
        <f>'OddsRatio_working_3-way'!Z259+'OddsRatio_working_3-way'!AF259</f>
        <v>1.0632343324350289</v>
      </c>
      <c r="AM259" s="11">
        <f>'OddsRatio_working_3-way'!AA259+'OddsRatio_working_3-way'!AG259</f>
        <v>-0.74197780632128674</v>
      </c>
      <c r="AN259" s="11">
        <f>'OddsRatio_working_3-way'!AB259+'OddsRatio_working_3-way'!AH259</f>
        <v>-0.32125652611374156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1.0632343324350289</v>
      </c>
      <c r="AS259" s="11">
        <f>IF(('OddsRatio_working_3-way'!X259=0),IF(Q259&gt;0,-Q259^(1/3),(-Q259)^(1/3)),'OddsRatio_working_3-way'!AM259-'OddsRatio_working_3-way'!R259/3)</f>
        <v>-0.74197780632128674</v>
      </c>
      <c r="AT259" s="11">
        <f>IF(('OddsRatio_working_3-way'!X259=0),IF(Q259&gt;0,-Q259^(1/3),(-Q259)^(1/3)),'OddsRatio_working_3-way'!AN259-'OddsRatio_working_3-way'!R259/3)</f>
        <v>-0.32125652611374156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2.72</v>
      </c>
      <c r="B260" s="4">
        <f>IF('True_Odds_Calculator_3-way'!B261="","",'True_Odds_Calculator_3-way'!B261)</f>
        <v>3.19</v>
      </c>
      <c r="C260" s="4">
        <f>IF('True_Odds_Calculator_3-way'!C261="","",'True_Odds_Calculator_3-way'!C261)</f>
        <v>2.85</v>
      </c>
      <c r="D260" s="9">
        <f t="shared" ref="D260:D323" si="65">(K260/(AR260+K260-(AR260*K260)))</f>
        <v>0.35661979156952212</v>
      </c>
      <c r="E260" s="9">
        <f t="shared" ref="E260:E323" si="66">(L260/(AR260+L260-(AR260*L260)))</f>
        <v>0.30329779933877227</v>
      </c>
      <c r="F260" s="9">
        <f t="shared" ref="F260:F323" si="67">(M260/(AR260+M260-(AR260*M260)))</f>
        <v>0.34008240909170534</v>
      </c>
      <c r="G260" s="9">
        <f t="shared" ref="G260:G323" si="68">AR260</f>
        <v>1.0488993307665941</v>
      </c>
      <c r="H260" s="9">
        <f t="shared" ref="H260:H323" si="69">IF(A260="","",1/D260)</f>
        <v>2.8041068489185421</v>
      </c>
      <c r="I260" s="9">
        <f t="shared" ref="I260:I323" si="70">IF(B260="","",1/E260)</f>
        <v>3.2970895343788418</v>
      </c>
      <c r="J260" s="9">
        <f t="shared" ref="J260:J323" si="71">IF(C260="","",1/F260)</f>
        <v>2.9404637619181995</v>
      </c>
      <c r="K260" s="11">
        <f t="shared" ref="K260:K323" si="72">1/A260</f>
        <v>0.36764705882352938</v>
      </c>
      <c r="L260" s="11">
        <f t="shared" ref="L260:L323" si="73">1/B260</f>
        <v>0.31347962382445144</v>
      </c>
      <c r="M260" s="11">
        <f t="shared" ref="M260:M323" si="74">1/C260</f>
        <v>0.35087719298245612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-0.28179925657773408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0.23292603627823016</v>
      </c>
      <c r="Q260" s="11">
        <f>2*'OddsRatio_working_3-way'!K260*'OddsRatio_working_3-way'!L260*'OddsRatio_working_3-way'!M260</f>
        <v>8.0877095929941023E-2</v>
      </c>
      <c r="R260" s="11">
        <f t="shared" ref="R260:R323" si="75">O260/N260</f>
        <v>0</v>
      </c>
      <c r="S260" s="11">
        <f t="shared" ref="S260:S323" si="76">P260/N260</f>
        <v>-0.82656724899477407</v>
      </c>
      <c r="T260" s="11">
        <f t="shared" ref="T260:T323" si="77">Q260/N260</f>
        <v>-0.2870025170120743</v>
      </c>
      <c r="U260" s="11">
        <f>'OddsRatio_working_3-way'!S260-'OddsRatio_working_3-way'!R260^2/3</f>
        <v>-0.82656724899477407</v>
      </c>
      <c r="V260" s="11">
        <f>'OddsRatio_working_3-way'!S260*'OddsRatio_working_3-way'!R260/3-2*'OddsRatio_working_3-way'!R260^3/27-'OddsRatio_working_3-way'!T260</f>
        <v>0.2870025170120743</v>
      </c>
      <c r="W260" s="11">
        <f>'OddsRatio_working_3-way'!V260^2+4*'OddsRatio_working_3-way'!U260^3/27</f>
        <v>-1.2920492520797633E-3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0.14462234787831527</v>
      </c>
      <c r="Y260" s="11">
        <f>IF('OddsRatio_working_3-way'!W260&gt;=0,IF('OddsRatio_working_3-way'!V260+SQRT('OddsRatio_working_3-way'!W260)&gt;0,0,PI()),ACOS('OddsRatio_working_3-way'!V260/(2*'OddsRatio_working_3-way'!X260)))</f>
        <v>0.12459435314757927</v>
      </c>
      <c r="Z260" s="11">
        <f>'OddsRatio_working_3-way'!X260^(1/3)*COS('OddsRatio_working_3-way'!Y260/3)</f>
        <v>0.52444966538329707</v>
      </c>
      <c r="AA260" s="11">
        <f>'OddsRatio_working_3-way'!X260^(1/3)*COS(('OddsRatio_working_3-way'!Y260+2*PI())/3)</f>
        <v>-0.28109871963112976</v>
      </c>
      <c r="AB260" s="11">
        <f>'OddsRatio_working_3-way'!X260^(1/3)*COS(('OddsRatio_working_3-way'!Y260+4*PI())/3)</f>
        <v>-0.24335094575216726</v>
      </c>
      <c r="AC260" s="11">
        <f>'OddsRatio_working_3-way'!X260^(1/3)*SIN('OddsRatio_working_3-way'!Y260/3)</f>
        <v>2.1793687410328177E-2</v>
      </c>
      <c r="AD260" s="11">
        <f>'OddsRatio_working_3-way'!X260^(1/3)*SIN(('OddsRatio_working_3-way'!Y260+2*PI())/3)</f>
        <v>0.44328988952301956</v>
      </c>
      <c r="AE260" s="11">
        <f>'OddsRatio_working_3-way'!X260^(1/3)*SIN(('OddsRatio_working_3-way'!Y260+4*PI())/3)</f>
        <v>-0.46508357693334773</v>
      </c>
      <c r="AF260" s="11">
        <f>-'OddsRatio_working_3-way'!U260/(3*'OddsRatio_working_3-way'!X260^(1/3))*COS(('OddsRatio_working_3-way'!Y260)/3)</f>
        <v>0.52444966538329696</v>
      </c>
      <c r="AG260" s="11">
        <f>-'OddsRatio_working_3-way'!U260/(3*'OddsRatio_working_3-way'!X260^(1/3))*COS(('OddsRatio_working_3-way'!Y260+2*PI())/3)</f>
        <v>-0.2810987196311297</v>
      </c>
      <c r="AH260" s="11">
        <f>-'OddsRatio_working_3-way'!U260/(3*'OddsRatio_working_3-way'!X260^(1/3))*COS(('OddsRatio_working_3-way'!Y260+4*PI())/3)</f>
        <v>-0.24335094575216723</v>
      </c>
      <c r="AI260" s="11">
        <f>'OddsRatio_working_3-way'!U260/(3*'OddsRatio_working_3-way'!X260^(1/3))*SIN(('OddsRatio_working_3-way'!Y260)/3)</f>
        <v>-2.179368741032817E-2</v>
      </c>
      <c r="AJ260" s="11">
        <f>'OddsRatio_working_3-way'!U260/(3*'OddsRatio_working_3-way'!X260^(1/3))*SIN(('OddsRatio_working_3-way'!Y260+2*PI())/3)</f>
        <v>-0.44328988952301945</v>
      </c>
      <c r="AK260" s="11">
        <f>'OddsRatio_working_3-way'!U260/(3*'OddsRatio_working_3-way'!X260^(1/3))*SIN(('OddsRatio_working_3-way'!Y260+4*PI())/3)</f>
        <v>0.46508357693334762</v>
      </c>
      <c r="AL260" s="11">
        <f>'OddsRatio_working_3-way'!Z260+'OddsRatio_working_3-way'!AF260</f>
        <v>1.0488993307665941</v>
      </c>
      <c r="AM260" s="11">
        <f>'OddsRatio_working_3-way'!AA260+'OddsRatio_working_3-way'!AG260</f>
        <v>-0.56219743926225951</v>
      </c>
      <c r="AN260" s="11">
        <f>'OddsRatio_working_3-way'!AB260+'OddsRatio_working_3-way'!AH260</f>
        <v>-0.48670189150433452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1.0488993307665941</v>
      </c>
      <c r="AS260" s="11">
        <f>IF(('OddsRatio_working_3-way'!X260=0),IF(Q260&gt;0,-Q260^(1/3),(-Q260)^(1/3)),'OddsRatio_working_3-way'!AM260-'OddsRatio_working_3-way'!R260/3)</f>
        <v>-0.56219743926225951</v>
      </c>
      <c r="AT260" s="11">
        <f>IF(('OddsRatio_working_3-way'!X260=0),IF(Q260&gt;0,-Q260^(1/3),(-Q260)^(1/3)),'OddsRatio_working_3-way'!AN260-'OddsRatio_working_3-way'!R260/3)</f>
        <v>-0.48670189150433452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5.09</v>
      </c>
      <c r="B261" s="4">
        <f>IF('True_Odds_Calculator_3-way'!B262="","",'True_Odds_Calculator_3-way'!B262)</f>
        <v>4.26</v>
      </c>
      <c r="C261" s="4">
        <f>IF('True_Odds_Calculator_3-way'!C262="","",'True_Odds_Calculator_3-way'!C262)</f>
        <v>1.6</v>
      </c>
      <c r="D261" s="9">
        <f t="shared" si="65"/>
        <v>0.18123514082431205</v>
      </c>
      <c r="E261" s="9">
        <f t="shared" si="66"/>
        <v>0.21734877315858425</v>
      </c>
      <c r="F261" s="9">
        <f t="shared" si="67"/>
        <v>0.60141608601710372</v>
      </c>
      <c r="G261" s="9">
        <f t="shared" si="68"/>
        <v>1.1045705938865344</v>
      </c>
      <c r="H261" s="9">
        <f t="shared" si="69"/>
        <v>5.5176937289959254</v>
      </c>
      <c r="I261" s="9">
        <f t="shared" si="70"/>
        <v>4.6009001360701021</v>
      </c>
      <c r="J261" s="9">
        <f t="shared" si="71"/>
        <v>1.6627423563319204</v>
      </c>
      <c r="K261" s="11">
        <f t="shared" si="72"/>
        <v>0.19646365422396858</v>
      </c>
      <c r="L261" s="11">
        <f t="shared" si="73"/>
        <v>0.23474178403755869</v>
      </c>
      <c r="M261" s="11">
        <f t="shared" si="74"/>
        <v>0.625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-0.23059229641107937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0.22914994880876619</v>
      </c>
      <c r="Q261" s="11">
        <f>2*'OddsRatio_working_3-way'!K261*'OddsRatio_working_3-way'!L261*'OddsRatio_working_3-way'!M261</f>
        <v>5.7647785863840548E-2</v>
      </c>
      <c r="R261" s="11">
        <f t="shared" si="75"/>
        <v>0</v>
      </c>
      <c r="S261" s="11">
        <f t="shared" si="76"/>
        <v>-0.99374503127484415</v>
      </c>
      <c r="T261" s="11">
        <f t="shared" si="77"/>
        <v>-0.24999875000625008</v>
      </c>
      <c r="U261" s="11">
        <f>'OddsRatio_working_3-way'!S261-'OddsRatio_working_3-way'!R261^2/3</f>
        <v>-0.99374503127484415</v>
      </c>
      <c r="V261" s="11">
        <f>'OddsRatio_working_3-way'!S261*'OddsRatio_working_3-way'!R261/3-2*'OddsRatio_working_3-way'!R261^3/27-'OddsRatio_working_3-way'!T261</f>
        <v>0.24999875000625008</v>
      </c>
      <c r="W261" s="11">
        <f>'OddsRatio_working_3-way'!V261^2+4*'OddsRatio_working_3-way'!U261^3/27</f>
        <v>-8.2886139514190993E-2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0.19064726231897386</v>
      </c>
      <c r="Y261" s="11">
        <f>IF('OddsRatio_working_3-way'!W261&gt;=0,IF('OddsRatio_working_3-way'!V261+SQRT('OddsRatio_working_3-way'!W261)&gt;0,0,PI()),ACOS('OddsRatio_working_3-way'!V261/(2*'OddsRatio_working_3-way'!X261)))</f>
        <v>0.85574277198764781</v>
      </c>
      <c r="Z261" s="11">
        <f>'OddsRatio_working_3-way'!X261^(1/3)*COS('OddsRatio_working_3-way'!Y261/3)</f>
        <v>0.55228529694326722</v>
      </c>
      <c r="AA261" s="11">
        <f>'OddsRatio_working_3-way'!X261^(1/3)*COS(('OddsRatio_working_3-way'!Y261+2*PI())/3)</f>
        <v>-0.41639945188567973</v>
      </c>
      <c r="AB261" s="11">
        <f>'OddsRatio_working_3-way'!X261^(1/3)*COS(('OddsRatio_working_3-way'!Y261+4*PI())/3)</f>
        <v>-0.13588584505758741</v>
      </c>
      <c r="AC261" s="11">
        <f>'OddsRatio_working_3-way'!X261^(1/3)*SIN('OddsRatio_working_3-way'!Y261/3)</f>
        <v>0.16195460641355186</v>
      </c>
      <c r="AD261" s="11">
        <f>'OddsRatio_working_3-way'!X261^(1/3)*SIN(('OddsRatio_working_3-way'!Y261+2*PI())/3)</f>
        <v>0.39731579408272566</v>
      </c>
      <c r="AE261" s="11">
        <f>'OddsRatio_working_3-way'!X261^(1/3)*SIN(('OddsRatio_working_3-way'!Y261+4*PI())/3)</f>
        <v>-0.55927040049627763</v>
      </c>
      <c r="AF261" s="11">
        <f>-'OddsRatio_working_3-way'!U261/(3*'OddsRatio_working_3-way'!X261^(1/3))*COS(('OddsRatio_working_3-way'!Y261)/3)</f>
        <v>0.55228529694326722</v>
      </c>
      <c r="AG261" s="11">
        <f>-'OddsRatio_working_3-way'!U261/(3*'OddsRatio_working_3-way'!X261^(1/3))*COS(('OddsRatio_working_3-way'!Y261+2*PI())/3)</f>
        <v>-0.41639945188567973</v>
      </c>
      <c r="AH261" s="11">
        <f>-'OddsRatio_working_3-way'!U261/(3*'OddsRatio_working_3-way'!X261^(1/3))*COS(('OddsRatio_working_3-way'!Y261+4*PI())/3)</f>
        <v>-0.13588584505758741</v>
      </c>
      <c r="AI261" s="11">
        <f>'OddsRatio_working_3-way'!U261/(3*'OddsRatio_working_3-way'!X261^(1/3))*SIN(('OddsRatio_working_3-way'!Y261)/3)</f>
        <v>-0.16195460641355186</v>
      </c>
      <c r="AJ261" s="11">
        <f>'OddsRatio_working_3-way'!U261/(3*'OddsRatio_working_3-way'!X261^(1/3))*SIN(('OddsRatio_working_3-way'!Y261+2*PI())/3)</f>
        <v>-0.39731579408272566</v>
      </c>
      <c r="AK261" s="11">
        <f>'OddsRatio_working_3-way'!U261/(3*'OddsRatio_working_3-way'!X261^(1/3))*SIN(('OddsRatio_working_3-way'!Y261+4*PI())/3)</f>
        <v>0.55927040049627763</v>
      </c>
      <c r="AL261" s="11">
        <f>'OddsRatio_working_3-way'!Z261+'OddsRatio_working_3-way'!AF261</f>
        <v>1.1045705938865344</v>
      </c>
      <c r="AM261" s="11">
        <f>'OddsRatio_working_3-way'!AA261+'OddsRatio_working_3-way'!AG261</f>
        <v>-0.83279890377135946</v>
      </c>
      <c r="AN261" s="11">
        <f>'OddsRatio_working_3-way'!AB261+'OddsRatio_working_3-way'!AH261</f>
        <v>-0.27177169011517482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1.1045705938865344</v>
      </c>
      <c r="AS261" s="11">
        <f>IF(('OddsRatio_working_3-way'!X261=0),IF(Q261&gt;0,-Q261^(1/3),(-Q261)^(1/3)),'OddsRatio_working_3-way'!AM261-'OddsRatio_working_3-way'!R261/3)</f>
        <v>-0.83279890377135946</v>
      </c>
      <c r="AT261" s="11">
        <f>IF(('OddsRatio_working_3-way'!X261=0),IF(Q261&gt;0,-Q261^(1/3),(-Q261)^(1/3)),'OddsRatio_working_3-way'!AN261-'OddsRatio_working_3-way'!R261/3)</f>
        <v>-0.27177169011517482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1.88</v>
      </c>
      <c r="B262" s="4">
        <f>IF('True_Odds_Calculator_3-way'!B263="","",'True_Odds_Calculator_3-way'!B263)</f>
        <v>3.94</v>
      </c>
      <c r="C262" s="4">
        <f>IF('True_Odds_Calculator_3-way'!C263="","",'True_Odds_Calculator_3-way'!C263)</f>
        <v>3.76</v>
      </c>
      <c r="D262" s="9">
        <f t="shared" si="65"/>
        <v>0.51133189103347876</v>
      </c>
      <c r="E262" s="9">
        <f t="shared" si="66"/>
        <v>0.23850240398482167</v>
      </c>
      <c r="F262" s="9">
        <f t="shared" si="67"/>
        <v>0.25016570498169965</v>
      </c>
      <c r="G262" s="9">
        <f t="shared" si="68"/>
        <v>1.0859965494383372</v>
      </c>
      <c r="H262" s="9">
        <f t="shared" si="69"/>
        <v>1.9556769635057367</v>
      </c>
      <c r="I262" s="9">
        <f t="shared" si="70"/>
        <v>4.1928298553487124</v>
      </c>
      <c r="J262" s="9">
        <f t="shared" si="71"/>
        <v>3.9973504764498111</v>
      </c>
      <c r="K262" s="11">
        <f t="shared" si="72"/>
        <v>0.53191489361702127</v>
      </c>
      <c r="L262" s="11">
        <f t="shared" si="73"/>
        <v>0.25380710659898476</v>
      </c>
      <c r="M262" s="11">
        <f t="shared" si="74"/>
        <v>0.26595744680851063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-0.25638768949360391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0.23625661518522517</v>
      </c>
      <c r="Q262" s="11">
        <f>2*'OddsRatio_working_3-way'!K262*'OddsRatio_working_3-way'!L262*'OddsRatio_working_3-way'!M262</f>
        <v>7.1810521332895186E-2</v>
      </c>
      <c r="R262" s="11">
        <f t="shared" si="75"/>
        <v>0</v>
      </c>
      <c r="S262" s="11">
        <f t="shared" si="76"/>
        <v>-0.92148189974276851</v>
      </c>
      <c r="T262" s="11">
        <f t="shared" si="77"/>
        <v>-0.28008568381239163</v>
      </c>
      <c r="U262" s="11">
        <f>'OddsRatio_working_3-way'!S262-'OddsRatio_working_3-way'!R262^2/3</f>
        <v>-0.92148189974276851</v>
      </c>
      <c r="V262" s="11">
        <f>'OddsRatio_working_3-way'!S262*'OddsRatio_working_3-way'!R262/3-2*'OddsRatio_working_3-way'!R262^3/27-'OddsRatio_working_3-way'!T262</f>
        <v>0.28008568381239163</v>
      </c>
      <c r="W262" s="11">
        <f>'OddsRatio_working_3-way'!V262^2+4*'OddsRatio_working_3-way'!U262^3/27</f>
        <v>-3.7471551073749262E-2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0.17023479473245495</v>
      </c>
      <c r="Y262" s="11">
        <f>IF('OddsRatio_working_3-way'!W262&gt;=0,IF('OddsRatio_working_3-way'!V262+SQRT('OddsRatio_working_3-way'!W262)&gt;0,0,PI()),ACOS('OddsRatio_working_3-way'!V262/(2*'OddsRatio_working_3-way'!X262)))</f>
        <v>0.60474829781800166</v>
      </c>
      <c r="Z262" s="11">
        <f>'OddsRatio_working_3-way'!X262^(1/3)*COS('OddsRatio_working_3-way'!Y262/3)</f>
        <v>0.54299827471916862</v>
      </c>
      <c r="AA262" s="11">
        <f>'OddsRatio_working_3-way'!X262^(1/3)*COS(('OddsRatio_working_3-way'!Y262+2*PI())/3)</f>
        <v>-0.36759872203452937</v>
      </c>
      <c r="AB262" s="11">
        <f>'OddsRatio_working_3-way'!X262^(1/3)*COS(('OddsRatio_working_3-way'!Y262+4*PI())/3)</f>
        <v>-0.17539955268463936</v>
      </c>
      <c r="AC262" s="11">
        <f>'OddsRatio_working_3-way'!X262^(1/3)*SIN('OddsRatio_working_3-way'!Y262/3)</f>
        <v>0.1109662421621814</v>
      </c>
      <c r="AD262" s="11">
        <f>'OddsRatio_working_3-way'!X262^(1/3)*SIN(('OddsRatio_working_3-way'!Y262+2*PI())/3)</f>
        <v>0.41476717903683075</v>
      </c>
      <c r="AE262" s="11">
        <f>'OddsRatio_working_3-way'!X262^(1/3)*SIN(('OddsRatio_working_3-way'!Y262+4*PI())/3)</f>
        <v>-0.52573342119901223</v>
      </c>
      <c r="AF262" s="11">
        <f>-'OddsRatio_working_3-way'!U262/(3*'OddsRatio_working_3-way'!X262^(1/3))*COS(('OddsRatio_working_3-way'!Y262)/3)</f>
        <v>0.54299827471916851</v>
      </c>
      <c r="AG262" s="11">
        <f>-'OddsRatio_working_3-way'!U262/(3*'OddsRatio_working_3-way'!X262^(1/3))*COS(('OddsRatio_working_3-way'!Y262+2*PI())/3)</f>
        <v>-0.36759872203452926</v>
      </c>
      <c r="AH262" s="11">
        <f>-'OddsRatio_working_3-way'!U262/(3*'OddsRatio_working_3-way'!X262^(1/3))*COS(('OddsRatio_working_3-way'!Y262+4*PI())/3)</f>
        <v>-0.17539955268463933</v>
      </c>
      <c r="AI262" s="11">
        <f>'OddsRatio_working_3-way'!U262/(3*'OddsRatio_working_3-way'!X262^(1/3))*SIN(('OddsRatio_working_3-way'!Y262)/3)</f>
        <v>-0.11096624216218139</v>
      </c>
      <c r="AJ262" s="11">
        <f>'OddsRatio_working_3-way'!U262/(3*'OddsRatio_working_3-way'!X262^(1/3))*SIN(('OddsRatio_working_3-way'!Y262+2*PI())/3)</f>
        <v>-0.41476717903683064</v>
      </c>
      <c r="AK262" s="11">
        <f>'OddsRatio_working_3-way'!U262/(3*'OddsRatio_working_3-way'!X262^(1/3))*SIN(('OddsRatio_working_3-way'!Y262+4*PI())/3)</f>
        <v>0.52573342119901212</v>
      </c>
      <c r="AL262" s="11">
        <f>'OddsRatio_working_3-way'!Z262+'OddsRatio_working_3-way'!AF262</f>
        <v>1.0859965494383372</v>
      </c>
      <c r="AM262" s="11">
        <f>'OddsRatio_working_3-way'!AA262+'OddsRatio_working_3-way'!AG262</f>
        <v>-0.73519744406905863</v>
      </c>
      <c r="AN262" s="11">
        <f>'OddsRatio_working_3-way'!AB262+'OddsRatio_working_3-way'!AH262</f>
        <v>-0.35079910536927872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1.0859965494383372</v>
      </c>
      <c r="AS262" s="11">
        <f>IF(('OddsRatio_working_3-way'!X262=0),IF(Q262&gt;0,-Q262^(1/3),(-Q262)^(1/3)),'OddsRatio_working_3-way'!AM262-'OddsRatio_working_3-way'!R262/3)</f>
        <v>-0.73519744406905863</v>
      </c>
      <c r="AT262" s="11">
        <f>IF(('OddsRatio_working_3-way'!X262=0),IF(Q262&gt;0,-Q262^(1/3),(-Q262)^(1/3)),'OddsRatio_working_3-way'!AN262-'OddsRatio_working_3-way'!R262/3)</f>
        <v>-0.35079910536927872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2.71</v>
      </c>
      <c r="B263" s="4">
        <f>IF('True_Odds_Calculator_3-way'!B264="","",'True_Odds_Calculator_3-way'!B264)</f>
        <v>3.7</v>
      </c>
      <c r="C263" s="4">
        <f>IF('True_Odds_Calculator_3-way'!C264="","",'True_Odds_Calculator_3-way'!C264)</f>
        <v>2.44</v>
      </c>
      <c r="D263" s="9">
        <f t="shared" si="65"/>
        <v>0.35196851295542575</v>
      </c>
      <c r="E263" s="9">
        <f t="shared" si="66"/>
        <v>0.25594431636260001</v>
      </c>
      <c r="F263" s="9">
        <f t="shared" si="67"/>
        <v>0.39208717068197413</v>
      </c>
      <c r="G263" s="9">
        <f t="shared" si="68"/>
        <v>1.0767036480487819</v>
      </c>
      <c r="H263" s="9">
        <f t="shared" si="69"/>
        <v>2.8411632381634169</v>
      </c>
      <c r="I263" s="9">
        <f t="shared" si="70"/>
        <v>3.9070998497317109</v>
      </c>
      <c r="J263" s="9">
        <f t="shared" si="71"/>
        <v>2.5504532531902457</v>
      </c>
      <c r="K263" s="11">
        <f t="shared" si="72"/>
        <v>0.36900369003690037</v>
      </c>
      <c r="L263" s="11">
        <f t="shared" si="73"/>
        <v>0.27027027027027023</v>
      </c>
      <c r="M263" s="11">
        <f t="shared" si="74"/>
        <v>0.4098360655737705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-0.27174497708645662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0.2391085053960863</v>
      </c>
      <c r="Q263" s="11">
        <f>2*'OddsRatio_working_3-way'!K263*'OddsRatio_working_3-way'!L263*'OddsRatio_working_3-way'!M263</f>
        <v>8.1746497571311555E-2</v>
      </c>
      <c r="R263" s="11">
        <f t="shared" si="75"/>
        <v>0</v>
      </c>
      <c r="S263" s="11">
        <f t="shared" si="76"/>
        <v>-0.87990036820446216</v>
      </c>
      <c r="T263" s="11">
        <f t="shared" si="77"/>
        <v>-0.30082063870238018</v>
      </c>
      <c r="U263" s="11">
        <f>'OddsRatio_working_3-way'!S263-'OddsRatio_working_3-way'!R263^2/3</f>
        <v>-0.87990036820446216</v>
      </c>
      <c r="V263" s="11">
        <f>'OddsRatio_working_3-way'!S263*'OddsRatio_working_3-way'!R263/3-2*'OddsRatio_working_3-way'!R263^3/27-'OddsRatio_working_3-way'!T263</f>
        <v>0.30082063870238018</v>
      </c>
      <c r="W263" s="11">
        <f>'OddsRatio_working_3-way'!V263^2+4*'OddsRatio_working_3-way'!U263^3/27</f>
        <v>-1.0431470977738472E-2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0.15884310470323101</v>
      </c>
      <c r="Y263" s="11">
        <f>IF('OddsRatio_working_3-way'!W263&gt;=0,IF('OddsRatio_working_3-way'!V263+SQRT('OddsRatio_working_3-way'!W263)&gt;0,0,PI()),ACOS('OddsRatio_working_3-way'!V263/(2*'OddsRatio_working_3-way'!X263)))</f>
        <v>0.32730803197606351</v>
      </c>
      <c r="Z263" s="11">
        <f>'OddsRatio_working_3-way'!X263^(1/3)*COS('OddsRatio_working_3-way'!Y263/3)</f>
        <v>0.53835182402439097</v>
      </c>
      <c r="AA263" s="11">
        <f>'OddsRatio_working_3-way'!X263^(1/3)*COS(('OddsRatio_working_3-way'!Y263+2*PI())/3)</f>
        <v>-0.32024524946946015</v>
      </c>
      <c r="AB263" s="11">
        <f>'OddsRatio_working_3-way'!X263^(1/3)*COS(('OddsRatio_working_3-way'!Y263+4*PI())/3)</f>
        <v>-0.21810657455493079</v>
      </c>
      <c r="AC263" s="11">
        <f>'OddsRatio_working_3-way'!X263^(1/3)*SIN('OddsRatio_working_3-way'!Y263/3)</f>
        <v>5.8969791456575257E-2</v>
      </c>
      <c r="AD263" s="11">
        <f>'OddsRatio_working_3-way'!X263^(1/3)*SIN(('OddsRatio_working_3-way'!Y263+2*PI())/3)</f>
        <v>0.43674146005052472</v>
      </c>
      <c r="AE263" s="11">
        <f>'OddsRatio_working_3-way'!X263^(1/3)*SIN(('OddsRatio_working_3-way'!Y263+4*PI())/3)</f>
        <v>-0.49571125150709988</v>
      </c>
      <c r="AF263" s="11">
        <f>-'OddsRatio_working_3-way'!U263/(3*'OddsRatio_working_3-way'!X263^(1/3))*COS(('OddsRatio_working_3-way'!Y263)/3)</f>
        <v>0.53835182402439086</v>
      </c>
      <c r="AG263" s="11">
        <f>-'OddsRatio_working_3-way'!U263/(3*'OddsRatio_working_3-way'!X263^(1/3))*COS(('OddsRatio_working_3-way'!Y263+2*PI())/3)</f>
        <v>-0.32024524946946009</v>
      </c>
      <c r="AH263" s="11">
        <f>-'OddsRatio_working_3-way'!U263/(3*'OddsRatio_working_3-way'!X263^(1/3))*COS(('OddsRatio_working_3-way'!Y263+4*PI())/3)</f>
        <v>-0.21810657455493074</v>
      </c>
      <c r="AI263" s="11">
        <f>'OddsRatio_working_3-way'!U263/(3*'OddsRatio_working_3-way'!X263^(1/3))*SIN(('OddsRatio_working_3-way'!Y263)/3)</f>
        <v>-5.8969791456575243E-2</v>
      </c>
      <c r="AJ263" s="11">
        <f>'OddsRatio_working_3-way'!U263/(3*'OddsRatio_working_3-way'!X263^(1/3))*SIN(('OddsRatio_working_3-way'!Y263+2*PI())/3)</f>
        <v>-0.43674146005052461</v>
      </c>
      <c r="AK263" s="11">
        <f>'OddsRatio_working_3-way'!U263/(3*'OddsRatio_working_3-way'!X263^(1/3))*SIN(('OddsRatio_working_3-way'!Y263+4*PI())/3)</f>
        <v>0.49571125150709977</v>
      </c>
      <c r="AL263" s="11">
        <f>'OddsRatio_working_3-way'!Z263+'OddsRatio_working_3-way'!AF263</f>
        <v>1.0767036480487819</v>
      </c>
      <c r="AM263" s="11">
        <f>'OddsRatio_working_3-way'!AA263+'OddsRatio_working_3-way'!AG263</f>
        <v>-0.64049049893892018</v>
      </c>
      <c r="AN263" s="11">
        <f>'OddsRatio_working_3-way'!AB263+'OddsRatio_working_3-way'!AH263</f>
        <v>-0.43621314910986153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1.0767036480487819</v>
      </c>
      <c r="AS263" s="11">
        <f>IF(('OddsRatio_working_3-way'!X263=0),IF(Q263&gt;0,-Q263^(1/3),(-Q263)^(1/3)),'OddsRatio_working_3-way'!AM263-'OddsRatio_working_3-way'!R263/3)</f>
        <v>-0.64049049893892018</v>
      </c>
      <c r="AT263" s="11">
        <f>IF(('OddsRatio_working_3-way'!X263=0),IF(Q263&gt;0,-Q263^(1/3),(-Q263)^(1/3)),'OddsRatio_working_3-way'!AN263-'OddsRatio_working_3-way'!R263/3)</f>
        <v>-0.43621314910986153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2.09</v>
      </c>
      <c r="B264" s="4">
        <f>IF('True_Odds_Calculator_3-way'!B265="","",'True_Odds_Calculator_3-way'!B265)</f>
        <v>3.29</v>
      </c>
      <c r="C264" s="4">
        <f>IF('True_Odds_Calculator_3-way'!C265="","",'True_Odds_Calculator_3-way'!C265)</f>
        <v>3.73</v>
      </c>
      <c r="D264" s="9">
        <f t="shared" si="65"/>
        <v>0.45911549358349557</v>
      </c>
      <c r="E264" s="9">
        <f t="shared" si="66"/>
        <v>0.28776205704427582</v>
      </c>
      <c r="F264" s="9">
        <f t="shared" si="67"/>
        <v>0.25312244937222877</v>
      </c>
      <c r="G264" s="9">
        <f t="shared" si="68"/>
        <v>1.0808267739783057</v>
      </c>
      <c r="H264" s="9">
        <f t="shared" si="69"/>
        <v>2.1781011836363526</v>
      </c>
      <c r="I264" s="9">
        <f t="shared" si="70"/>
        <v>3.4750933124103205</v>
      </c>
      <c r="J264" s="9">
        <f t="shared" si="71"/>
        <v>3.9506570929607738</v>
      </c>
      <c r="K264" s="11">
        <f t="shared" si="72"/>
        <v>0.47846889952153115</v>
      </c>
      <c r="L264" s="11">
        <f t="shared" si="73"/>
        <v>0.303951367781155</v>
      </c>
      <c r="M264" s="11">
        <f t="shared" si="74"/>
        <v>0.26809651474530832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-0.26568902278097128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0.23822656812638476</v>
      </c>
      <c r="Q264" s="11">
        <f>2*'OddsRatio_working_3-way'!K264*'OddsRatio_working_3-way'!L264*'OddsRatio_working_3-way'!M264</f>
        <v>7.7979236702580931E-2</v>
      </c>
      <c r="R264" s="11">
        <f t="shared" si="75"/>
        <v>0</v>
      </c>
      <c r="S264" s="11">
        <f t="shared" si="76"/>
        <v>-0.89663684872210159</v>
      </c>
      <c r="T264" s="11">
        <f t="shared" si="77"/>
        <v>-0.29349815015453407</v>
      </c>
      <c r="U264" s="11">
        <f>'OddsRatio_working_3-way'!S264-'OddsRatio_working_3-way'!R264^2/3</f>
        <v>-0.89663684872210159</v>
      </c>
      <c r="V264" s="11">
        <f>'OddsRatio_working_3-way'!S264*'OddsRatio_working_3-way'!R264/3-2*'OddsRatio_working_3-way'!R264^3/27-'OddsRatio_working_3-way'!T264</f>
        <v>0.29349815015453407</v>
      </c>
      <c r="W264" s="11">
        <f>'OddsRatio_working_3-way'!V264^2+4*'OddsRatio_working_3-way'!U264^3/27</f>
        <v>-2.0652620074891673E-2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0.16339659131926917</v>
      </c>
      <c r="Y264" s="11">
        <f>IF('OddsRatio_working_3-way'!W264&gt;=0,IF('OddsRatio_working_3-way'!V264+SQRT('OddsRatio_working_3-way'!W264)&gt;0,0,PI()),ACOS('OddsRatio_working_3-way'!V264/(2*'OddsRatio_working_3-way'!X264)))</f>
        <v>0.45533015111183817</v>
      </c>
      <c r="Z264" s="11">
        <f>'OddsRatio_working_3-way'!X264^(1/3)*COS('OddsRatio_working_3-way'!Y264/3)</f>
        <v>0.54041338698915287</v>
      </c>
      <c r="AA264" s="11">
        <f>'OddsRatio_working_3-way'!X264^(1/3)*COS(('OddsRatio_working_3-way'!Y264+2*PI())/3)</f>
        <v>-0.34179049440448528</v>
      </c>
      <c r="AB264" s="11">
        <f>'OddsRatio_working_3-way'!X264^(1/3)*COS(('OddsRatio_working_3-way'!Y264+4*PI())/3)</f>
        <v>-0.19862289258466773</v>
      </c>
      <c r="AC264" s="11">
        <f>'OddsRatio_working_3-way'!X264^(1/3)*SIN('OddsRatio_working_3-way'!Y264/3)</f>
        <v>8.2657853449905089E-2</v>
      </c>
      <c r="AD264" s="11">
        <f>'OddsRatio_working_3-way'!X264^(1/3)*SIN(('OddsRatio_working_3-way'!Y264+2*PI())/3)</f>
        <v>0.42668279495284478</v>
      </c>
      <c r="AE264" s="11">
        <f>'OddsRatio_working_3-way'!X264^(1/3)*SIN(('OddsRatio_working_3-way'!Y264+4*PI())/3)</f>
        <v>-0.50934064840274962</v>
      </c>
      <c r="AF264" s="11">
        <f>-'OddsRatio_working_3-way'!U264/(3*'OddsRatio_working_3-way'!X264^(1/3))*COS(('OddsRatio_working_3-way'!Y264)/3)</f>
        <v>0.54041338698915287</v>
      </c>
      <c r="AG264" s="11">
        <f>-'OddsRatio_working_3-way'!U264/(3*'OddsRatio_working_3-way'!X264^(1/3))*COS(('OddsRatio_working_3-way'!Y264+2*PI())/3)</f>
        <v>-0.34179049440448528</v>
      </c>
      <c r="AH264" s="11">
        <f>-'OddsRatio_working_3-way'!U264/(3*'OddsRatio_working_3-way'!X264^(1/3))*COS(('OddsRatio_working_3-way'!Y264+4*PI())/3)</f>
        <v>-0.19862289258466773</v>
      </c>
      <c r="AI264" s="11">
        <f>'OddsRatio_working_3-way'!U264/(3*'OddsRatio_working_3-way'!X264^(1/3))*SIN(('OddsRatio_working_3-way'!Y264)/3)</f>
        <v>-8.2657853449905089E-2</v>
      </c>
      <c r="AJ264" s="11">
        <f>'OddsRatio_working_3-way'!U264/(3*'OddsRatio_working_3-way'!X264^(1/3))*SIN(('OddsRatio_working_3-way'!Y264+2*PI())/3)</f>
        <v>-0.42668279495284478</v>
      </c>
      <c r="AK264" s="11">
        <f>'OddsRatio_working_3-way'!U264/(3*'OddsRatio_working_3-way'!X264^(1/3))*SIN(('OddsRatio_working_3-way'!Y264+4*PI())/3)</f>
        <v>0.50934064840274962</v>
      </c>
      <c r="AL264" s="11">
        <f>'OddsRatio_working_3-way'!Z264+'OddsRatio_working_3-way'!AF264</f>
        <v>1.0808267739783057</v>
      </c>
      <c r="AM264" s="11">
        <f>'OddsRatio_working_3-way'!AA264+'OddsRatio_working_3-way'!AG264</f>
        <v>-0.68358098880897056</v>
      </c>
      <c r="AN264" s="11">
        <f>'OddsRatio_working_3-way'!AB264+'OddsRatio_working_3-way'!AH264</f>
        <v>-0.39724578516933545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1.0808267739783057</v>
      </c>
      <c r="AS264" s="11">
        <f>IF(('OddsRatio_working_3-way'!X264=0),IF(Q264&gt;0,-Q264^(1/3),(-Q264)^(1/3)),'OddsRatio_working_3-way'!AM264-'OddsRatio_working_3-way'!R264/3)</f>
        <v>-0.68358098880897056</v>
      </c>
      <c r="AT264" s="11">
        <f>IF(('OddsRatio_working_3-way'!X264=0),IF(Q264&gt;0,-Q264^(1/3),(-Q264)^(1/3)),'OddsRatio_working_3-way'!AN264-'OddsRatio_working_3-way'!R264/3)</f>
        <v>-0.39724578516933545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2.68</v>
      </c>
      <c r="B265" s="4">
        <f>IF('True_Odds_Calculator_3-way'!B266="","",'True_Odds_Calculator_3-way'!B266)</f>
        <v>3.02</v>
      </c>
      <c r="C265" s="4">
        <f>IF('True_Odds_Calculator_3-way'!C266="","",'True_Odds_Calculator_3-way'!C266)</f>
        <v>2.9</v>
      </c>
      <c r="D265" s="9">
        <f t="shared" si="65"/>
        <v>0.35625364203714993</v>
      </c>
      <c r="E265" s="9">
        <f t="shared" si="66"/>
        <v>0.31519005143568174</v>
      </c>
      <c r="F265" s="9">
        <f t="shared" si="67"/>
        <v>0.328556306527168</v>
      </c>
      <c r="G265" s="9">
        <f t="shared" si="68"/>
        <v>1.075588599569488</v>
      </c>
      <c r="H265" s="9">
        <f t="shared" si="69"/>
        <v>2.8069888472767404</v>
      </c>
      <c r="I265" s="9">
        <f t="shared" si="70"/>
        <v>3.1726889711303654</v>
      </c>
      <c r="J265" s="9">
        <f t="shared" si="71"/>
        <v>3.0436183391820268</v>
      </c>
      <c r="K265" s="11">
        <f t="shared" si="72"/>
        <v>0.37313432835820892</v>
      </c>
      <c r="L265" s="11">
        <f t="shared" si="73"/>
        <v>0.33112582781456956</v>
      </c>
      <c r="M265" s="11">
        <f t="shared" si="74"/>
        <v>0.34482758620689657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-0.27471003057332644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0.23858783270221176</v>
      </c>
      <c r="Q265" s="11">
        <f>2*'OddsRatio_working_3-way'!K265*'OddsRatio_working_3-way'!L265*'OddsRatio_working_3-way'!M265</f>
        <v>8.5209940250789901E-2</v>
      </c>
      <c r="R265" s="11">
        <f t="shared" si="75"/>
        <v>0</v>
      </c>
      <c r="S265" s="11">
        <f t="shared" si="76"/>
        <v>-0.86850790342192175</v>
      </c>
      <c r="T265" s="11">
        <f t="shared" si="77"/>
        <v>-0.31018139407925771</v>
      </c>
      <c r="U265" s="11">
        <f>'OddsRatio_working_3-way'!S265-'OddsRatio_working_3-way'!R265^2/3</f>
        <v>-0.86850790342192175</v>
      </c>
      <c r="V265" s="11">
        <f>'OddsRatio_working_3-way'!S265*'OddsRatio_working_3-way'!R265/3-2*'OddsRatio_working_3-way'!R265^3/27-'OddsRatio_working_3-way'!T265</f>
        <v>0.31018139407925771</v>
      </c>
      <c r="W265" s="11">
        <f>'OddsRatio_working_3-way'!V265^2+4*'OddsRatio_working_3-way'!U265^3/27</f>
        <v>-8.4242184222789451E-4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0.15576819241679257</v>
      </c>
      <c r="Y265" s="11">
        <f>IF('OddsRatio_working_3-way'!W265&gt;=0,IF('OddsRatio_working_3-way'!V265+SQRT('OddsRatio_working_3-way'!W265)&gt;0,0,PI()),ACOS('OddsRatio_working_3-way'!V265/(2*'OddsRatio_working_3-way'!X265)))</f>
        <v>9.330100264559027E-2</v>
      </c>
      <c r="Z265" s="11">
        <f>'OddsRatio_working_3-way'!X265^(1/3)*COS('OddsRatio_working_3-way'!Y265/3)</f>
        <v>0.53779429978474402</v>
      </c>
      <c r="AA265" s="11">
        <f>'OddsRatio_working_3-way'!X265^(1/3)*COS(('OddsRatio_working_3-way'!Y265+2*PI())/3)</f>
        <v>-0.28338660104685698</v>
      </c>
      <c r="AB265" s="11">
        <f>'OddsRatio_working_3-way'!X265^(1/3)*COS(('OddsRatio_working_3-way'!Y265+4*PI())/3)</f>
        <v>-0.2544076987378871</v>
      </c>
      <c r="AC265" s="11">
        <f>'OddsRatio_working_3-way'!X265^(1/3)*SIN('OddsRatio_working_3-way'!Y265/3)</f>
        <v>1.6730977048903545E-2</v>
      </c>
      <c r="AD265" s="11">
        <f>'OddsRatio_working_3-way'!X265^(1/3)*SIN(('OddsRatio_working_3-way'!Y265+2*PI())/3)</f>
        <v>0.45737803709960045</v>
      </c>
      <c r="AE265" s="11">
        <f>'OddsRatio_working_3-way'!X265^(1/3)*SIN(('OddsRatio_working_3-way'!Y265+4*PI())/3)</f>
        <v>-0.47410901414850409</v>
      </c>
      <c r="AF265" s="11">
        <f>-'OddsRatio_working_3-way'!U265/(3*'OddsRatio_working_3-way'!X265^(1/3))*COS(('OddsRatio_working_3-way'!Y265)/3)</f>
        <v>0.53779429978474391</v>
      </c>
      <c r="AG265" s="11">
        <f>-'OddsRatio_working_3-way'!U265/(3*'OddsRatio_working_3-way'!X265^(1/3))*COS(('OddsRatio_working_3-way'!Y265+2*PI())/3)</f>
        <v>-0.28338660104685692</v>
      </c>
      <c r="AH265" s="11">
        <f>-'OddsRatio_working_3-way'!U265/(3*'OddsRatio_working_3-way'!X265^(1/3))*COS(('OddsRatio_working_3-way'!Y265+4*PI())/3)</f>
        <v>-0.25440769873788704</v>
      </c>
      <c r="AI265" s="11">
        <f>'OddsRatio_working_3-way'!U265/(3*'OddsRatio_working_3-way'!X265^(1/3))*SIN(('OddsRatio_working_3-way'!Y265)/3)</f>
        <v>-1.6730977048903542E-2</v>
      </c>
      <c r="AJ265" s="11">
        <f>'OddsRatio_working_3-way'!U265/(3*'OddsRatio_working_3-way'!X265^(1/3))*SIN(('OddsRatio_working_3-way'!Y265+2*PI())/3)</f>
        <v>-0.4573780370996004</v>
      </c>
      <c r="AK265" s="11">
        <f>'OddsRatio_working_3-way'!U265/(3*'OddsRatio_working_3-way'!X265^(1/3))*SIN(('OddsRatio_working_3-way'!Y265+4*PI())/3)</f>
        <v>0.47410901414850404</v>
      </c>
      <c r="AL265" s="11">
        <f>'OddsRatio_working_3-way'!Z265+'OddsRatio_working_3-way'!AF265</f>
        <v>1.075588599569488</v>
      </c>
      <c r="AM265" s="11">
        <f>'OddsRatio_working_3-way'!AA265+'OddsRatio_working_3-way'!AG265</f>
        <v>-0.56677320209371396</v>
      </c>
      <c r="AN265" s="11">
        <f>'OddsRatio_working_3-way'!AB265+'OddsRatio_working_3-way'!AH265</f>
        <v>-0.50881539747577409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1.075588599569488</v>
      </c>
      <c r="AS265" s="11">
        <f>IF(('OddsRatio_working_3-way'!X265=0),IF(Q265&gt;0,-Q265^(1/3),(-Q265)^(1/3)),'OddsRatio_working_3-way'!AM265-'OddsRatio_working_3-way'!R265/3)</f>
        <v>-0.56677320209371396</v>
      </c>
      <c r="AT265" s="11">
        <f>IF(('OddsRatio_working_3-way'!X265=0),IF(Q265&gt;0,-Q265^(1/3),(-Q265)^(1/3)),'OddsRatio_working_3-way'!AN265-'OddsRatio_working_3-way'!R265/3)</f>
        <v>-0.50881539747577409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2.97</v>
      </c>
      <c r="B266" s="4">
        <f>IF('True_Odds_Calculator_3-way'!B267="","",'True_Odds_Calculator_3-way'!B267)</f>
        <v>3.89</v>
      </c>
      <c r="C266" s="4">
        <f>IF('True_Odds_Calculator_3-way'!C267="","",'True_Odds_Calculator_3-way'!C267)</f>
        <v>2.19</v>
      </c>
      <c r="D266" s="9">
        <f t="shared" si="65"/>
        <v>0.31974062913009255</v>
      </c>
      <c r="E266" s="9">
        <f t="shared" si="66"/>
        <v>0.24265338925230337</v>
      </c>
      <c r="F266" s="9">
        <f t="shared" si="67"/>
        <v>0.43760598161760417</v>
      </c>
      <c r="G266" s="9">
        <f t="shared" si="68"/>
        <v>1.0799669915398149</v>
      </c>
      <c r="H266" s="9">
        <f t="shared" si="69"/>
        <v>3.1275349733334359</v>
      </c>
      <c r="I266" s="9">
        <f t="shared" si="70"/>
        <v>4.1211046055500651</v>
      </c>
      <c r="J266" s="9">
        <f t="shared" si="71"/>
        <v>2.2851607199323798</v>
      </c>
      <c r="K266" s="11">
        <f t="shared" si="72"/>
        <v>0.33670033670033667</v>
      </c>
      <c r="L266" s="11">
        <f t="shared" si="73"/>
        <v>0.25706940874035988</v>
      </c>
      <c r="M266" s="11">
        <f t="shared" si="74"/>
        <v>0.45662100456621008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-0.26776935028980453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0.2391141126453542</v>
      </c>
      <c r="Q266" s="11">
        <f>2*'OddsRatio_working_3-way'!K266*'OddsRatio_working_3-way'!L266*'OddsRatio_working_3-way'!M266</f>
        <v>7.9045987651356758E-2</v>
      </c>
      <c r="R266" s="11">
        <f t="shared" si="75"/>
        <v>0</v>
      </c>
      <c r="S266" s="11">
        <f t="shared" si="76"/>
        <v>-0.89298537112840959</v>
      </c>
      <c r="T266" s="11">
        <f t="shared" si="77"/>
        <v>-0.2952017755796395</v>
      </c>
      <c r="U266" s="11">
        <f>'OddsRatio_working_3-way'!S266-'OddsRatio_working_3-way'!R266^2/3</f>
        <v>-0.89298537112840959</v>
      </c>
      <c r="V266" s="11">
        <f>'OddsRatio_working_3-way'!S266*'OddsRatio_working_3-way'!R266/3-2*'OddsRatio_working_3-way'!R266^3/27-'OddsRatio_working_3-way'!T266</f>
        <v>0.2952017755796395</v>
      </c>
      <c r="W266" s="11">
        <f>'OddsRatio_working_3-way'!V266^2+4*'OddsRatio_working_3-way'!U266^3/27</f>
        <v>-1.8350276174072686E-2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0.16239948004800117</v>
      </c>
      <c r="Y266" s="11">
        <f>IF('OddsRatio_working_3-way'!W266&gt;=0,IF('OddsRatio_working_3-way'!V266+SQRT('OddsRatio_working_3-way'!W266)&gt;0,0,PI()),ACOS('OddsRatio_working_3-way'!V266/(2*'OddsRatio_working_3-way'!X266)))</f>
        <v>0.43021674974559043</v>
      </c>
      <c r="Z266" s="11">
        <f>'OddsRatio_working_3-way'!X266^(1/3)*COS('OddsRatio_working_3-way'!Y266/3)</f>
        <v>0.53998349576990734</v>
      </c>
      <c r="AA266" s="11">
        <f>'OddsRatio_working_3-way'!X266^(1/3)*COS(('OddsRatio_working_3-way'!Y266+2*PI())/3)</f>
        <v>-0.33751738008625365</v>
      </c>
      <c r="AB266" s="11">
        <f>'OddsRatio_working_3-way'!X266^(1/3)*COS(('OddsRatio_working_3-way'!Y266+4*PI())/3)</f>
        <v>-0.20246611568365405</v>
      </c>
      <c r="AC266" s="11">
        <f>'OddsRatio_working_3-way'!X266^(1/3)*SIN('OddsRatio_working_3-way'!Y266/3)</f>
        <v>7.7971883857240395E-2</v>
      </c>
      <c r="AD266" s="11">
        <f>'OddsRatio_working_3-way'!X266^(1/3)*SIN(('OddsRatio_working_3-way'!Y266+2*PI())/3)</f>
        <v>0.42865348303244649</v>
      </c>
      <c r="AE266" s="11">
        <f>'OddsRatio_working_3-way'!X266^(1/3)*SIN(('OddsRatio_working_3-way'!Y266+4*PI())/3)</f>
        <v>-0.50662536688968673</v>
      </c>
      <c r="AF266" s="11">
        <f>-'OddsRatio_working_3-way'!U266/(3*'OddsRatio_working_3-way'!X266^(1/3))*COS(('OddsRatio_working_3-way'!Y266)/3)</f>
        <v>0.53998349576990745</v>
      </c>
      <c r="AG266" s="11">
        <f>-'OddsRatio_working_3-way'!U266/(3*'OddsRatio_working_3-way'!X266^(1/3))*COS(('OddsRatio_working_3-way'!Y266+2*PI())/3)</f>
        <v>-0.3375173800862537</v>
      </c>
      <c r="AH266" s="11">
        <f>-'OddsRatio_working_3-way'!U266/(3*'OddsRatio_working_3-way'!X266^(1/3))*COS(('OddsRatio_working_3-way'!Y266+4*PI())/3)</f>
        <v>-0.20246611568365408</v>
      </c>
      <c r="AI266" s="11">
        <f>'OddsRatio_working_3-way'!U266/(3*'OddsRatio_working_3-way'!X266^(1/3))*SIN(('OddsRatio_working_3-way'!Y266)/3)</f>
        <v>-7.7971883857240423E-2</v>
      </c>
      <c r="AJ266" s="11">
        <f>'OddsRatio_working_3-way'!U266/(3*'OddsRatio_working_3-way'!X266^(1/3))*SIN(('OddsRatio_working_3-way'!Y266+2*PI())/3)</f>
        <v>-0.42865348303244655</v>
      </c>
      <c r="AK266" s="11">
        <f>'OddsRatio_working_3-way'!U266/(3*'OddsRatio_working_3-way'!X266^(1/3))*SIN(('OddsRatio_working_3-way'!Y266+4*PI())/3)</f>
        <v>0.50662536688968685</v>
      </c>
      <c r="AL266" s="11">
        <f>'OddsRatio_working_3-way'!Z266+'OddsRatio_working_3-way'!AF266</f>
        <v>1.0799669915398149</v>
      </c>
      <c r="AM266" s="11">
        <f>'OddsRatio_working_3-way'!AA266+'OddsRatio_working_3-way'!AG266</f>
        <v>-0.6750347601725073</v>
      </c>
      <c r="AN266" s="11">
        <f>'OddsRatio_working_3-way'!AB266+'OddsRatio_working_3-way'!AH266</f>
        <v>-0.40493223136730816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1.0799669915398149</v>
      </c>
      <c r="AS266" s="11">
        <f>IF(('OddsRatio_working_3-way'!X266=0),IF(Q266&gt;0,-Q266^(1/3),(-Q266)^(1/3)),'OddsRatio_working_3-way'!AM266-'OddsRatio_working_3-way'!R266/3)</f>
        <v>-0.6750347601725073</v>
      </c>
      <c r="AT266" s="11">
        <f>IF(('OddsRatio_working_3-way'!X266=0),IF(Q266&gt;0,-Q266^(1/3),(-Q266)^(1/3)),'OddsRatio_working_3-way'!AN266-'OddsRatio_working_3-way'!R266/3)</f>
        <v>-0.40493223136730816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1.69</v>
      </c>
      <c r="B267" s="4">
        <f>IF('True_Odds_Calculator_3-way'!B268="","",'True_Odds_Calculator_3-way'!B268)</f>
        <v>4.17</v>
      </c>
      <c r="C267" s="4">
        <f>IF('True_Odds_Calculator_3-way'!C268="","",'True_Odds_Calculator_3-way'!C268)</f>
        <v>4.43</v>
      </c>
      <c r="D267" s="9">
        <f t="shared" si="65"/>
        <v>0.56813400795939162</v>
      </c>
      <c r="E267" s="9">
        <f t="shared" si="66"/>
        <v>0.2226043771702855</v>
      </c>
      <c r="F267" s="9">
        <f t="shared" si="67"/>
        <v>0.20926161487032299</v>
      </c>
      <c r="G267" s="9">
        <f t="shared" si="68"/>
        <v>1.1016639266779731</v>
      </c>
      <c r="H267" s="9">
        <f t="shared" si="69"/>
        <v>1.7601481094078015</v>
      </c>
      <c r="I267" s="9">
        <f t="shared" si="70"/>
        <v>4.4922746475691753</v>
      </c>
      <c r="J267" s="9">
        <f t="shared" si="71"/>
        <v>4.778707268505447</v>
      </c>
      <c r="K267" s="11">
        <f t="shared" si="72"/>
        <v>0.59171597633136097</v>
      </c>
      <c r="L267" s="11">
        <f t="shared" si="73"/>
        <v>0.23980815347721823</v>
      </c>
      <c r="M267" s="11">
        <f t="shared" si="74"/>
        <v>0.22573363431151244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-0.2403122928881174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0.23350761201182374</v>
      </c>
      <c r="Q267" s="11">
        <f>2*'OddsRatio_working_3-way'!K267*'OddsRatio_working_3-way'!L267*'OddsRatio_working_3-way'!M267</f>
        <v>6.4062444996385123E-2</v>
      </c>
      <c r="R267" s="11">
        <f t="shared" si="75"/>
        <v>0</v>
      </c>
      <c r="S267" s="11">
        <f t="shared" si="76"/>
        <v>-0.97168400836048063</v>
      </c>
      <c r="T267" s="11">
        <f t="shared" si="77"/>
        <v>-0.26657997485884249</v>
      </c>
      <c r="U267" s="11">
        <f>'OddsRatio_working_3-way'!S267-'OddsRatio_working_3-way'!R267^2/3</f>
        <v>-0.97168400836048063</v>
      </c>
      <c r="V267" s="11">
        <f>'OddsRatio_working_3-way'!S267*'OddsRatio_working_3-way'!R267/3-2*'OddsRatio_working_3-way'!R267^3/27-'OddsRatio_working_3-way'!T267</f>
        <v>0.26657997485884249</v>
      </c>
      <c r="W267" s="11">
        <f>'OddsRatio_working_3-way'!V267^2+4*'OddsRatio_working_3-way'!U267^3/27</f>
        <v>-6.4851369981693219E-2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0.18433410765335476</v>
      </c>
      <c r="Y267" s="11">
        <f>IF('OddsRatio_working_3-way'!W267&gt;=0,IF('OddsRatio_working_3-way'!V267+SQRT('OddsRatio_working_3-way'!W267)&gt;0,0,PI()),ACOS('OddsRatio_working_3-way'!V267/(2*'OddsRatio_working_3-way'!X267)))</f>
        <v>0.76253232058403086</v>
      </c>
      <c r="Z267" s="11">
        <f>'OddsRatio_working_3-way'!X267^(1/3)*COS('OddsRatio_working_3-way'!Y267/3)</f>
        <v>0.55083196333898654</v>
      </c>
      <c r="AA267" s="11">
        <f>'OddsRatio_working_3-way'!X267^(1/3)*COS(('OddsRatio_working_3-way'!Y267+2*PI())/3)</f>
        <v>-0.39934787108141262</v>
      </c>
      <c r="AB267" s="11">
        <f>'OddsRatio_working_3-way'!X267^(1/3)*COS(('OddsRatio_working_3-way'!Y267+4*PI())/3)</f>
        <v>-0.15148409225757387</v>
      </c>
      <c r="AC267" s="11">
        <f>'OddsRatio_working_3-way'!X267^(1/3)*SIN('OddsRatio_working_3-way'!Y267/3)</f>
        <v>0.14310421942630117</v>
      </c>
      <c r="AD267" s="11">
        <f>'OddsRatio_working_3-way'!X267^(1/3)*SIN(('OddsRatio_working_3-way'!Y267+2*PI())/3)</f>
        <v>0.4054823637548704</v>
      </c>
      <c r="AE267" s="11">
        <f>'OddsRatio_working_3-way'!X267^(1/3)*SIN(('OddsRatio_working_3-way'!Y267+4*PI())/3)</f>
        <v>-0.54858658318117148</v>
      </c>
      <c r="AF267" s="11">
        <f>-'OddsRatio_working_3-way'!U267/(3*'OddsRatio_working_3-way'!X267^(1/3))*COS(('OddsRatio_working_3-way'!Y267)/3)</f>
        <v>0.55083196333898654</v>
      </c>
      <c r="AG267" s="11">
        <f>-'OddsRatio_working_3-way'!U267/(3*'OddsRatio_working_3-way'!X267^(1/3))*COS(('OddsRatio_working_3-way'!Y267+2*PI())/3)</f>
        <v>-0.39934787108141262</v>
      </c>
      <c r="AH267" s="11">
        <f>-'OddsRatio_working_3-way'!U267/(3*'OddsRatio_working_3-way'!X267^(1/3))*COS(('OddsRatio_working_3-way'!Y267+4*PI())/3)</f>
        <v>-0.15148409225757387</v>
      </c>
      <c r="AI267" s="11">
        <f>'OddsRatio_working_3-way'!U267/(3*'OddsRatio_working_3-way'!X267^(1/3))*SIN(('OddsRatio_working_3-way'!Y267)/3)</f>
        <v>-0.14310421942630117</v>
      </c>
      <c r="AJ267" s="11">
        <f>'OddsRatio_working_3-way'!U267/(3*'OddsRatio_working_3-way'!X267^(1/3))*SIN(('OddsRatio_working_3-way'!Y267+2*PI())/3)</f>
        <v>-0.4054823637548704</v>
      </c>
      <c r="AK267" s="11">
        <f>'OddsRatio_working_3-way'!U267/(3*'OddsRatio_working_3-way'!X267^(1/3))*SIN(('OddsRatio_working_3-way'!Y267+4*PI())/3)</f>
        <v>0.54858658318117148</v>
      </c>
      <c r="AL267" s="11">
        <f>'OddsRatio_working_3-way'!Z267+'OddsRatio_working_3-way'!AF267</f>
        <v>1.1016639266779731</v>
      </c>
      <c r="AM267" s="11">
        <f>'OddsRatio_working_3-way'!AA267+'OddsRatio_working_3-way'!AG267</f>
        <v>-0.79869574216282524</v>
      </c>
      <c r="AN267" s="11">
        <f>'OddsRatio_working_3-way'!AB267+'OddsRatio_working_3-way'!AH267</f>
        <v>-0.30296818451514773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1.1016639266779731</v>
      </c>
      <c r="AS267" s="11">
        <f>IF(('OddsRatio_working_3-way'!X267=0),IF(Q267&gt;0,-Q267^(1/3),(-Q267)^(1/3)),'OddsRatio_working_3-way'!AM267-'OddsRatio_working_3-way'!R267/3)</f>
        <v>-0.79869574216282524</v>
      </c>
      <c r="AT267" s="11">
        <f>IF(('OddsRatio_working_3-way'!X267=0),IF(Q267&gt;0,-Q267^(1/3),(-Q267)^(1/3)),'OddsRatio_working_3-way'!AN267-'OddsRatio_working_3-way'!R267/3)</f>
        <v>-0.30296818451514773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7.16</v>
      </c>
      <c r="B268" s="4">
        <f>IF('True_Odds_Calculator_3-way'!B269="","",'True_Odds_Calculator_3-way'!B269)</f>
        <v>4.49</v>
      </c>
      <c r="C268" s="4">
        <f>IF('True_Odds_Calculator_3-way'!C269="","",'True_Odds_Calculator_3-way'!C269)</f>
        <v>1.44</v>
      </c>
      <c r="D268" s="9">
        <f t="shared" si="65"/>
        <v>0.12655190389950344</v>
      </c>
      <c r="E268" s="9">
        <f t="shared" si="66"/>
        <v>0.20365240334767756</v>
      </c>
      <c r="F268" s="9">
        <f t="shared" si="67"/>
        <v>0.66979569275281903</v>
      </c>
      <c r="G268" s="9">
        <f t="shared" si="68"/>
        <v>1.1204376838679297</v>
      </c>
      <c r="H268" s="9">
        <f t="shared" si="69"/>
        <v>7.9018961326264474</v>
      </c>
      <c r="I268" s="9">
        <f t="shared" si="70"/>
        <v>4.9103275166990752</v>
      </c>
      <c r="J268" s="9">
        <f t="shared" si="71"/>
        <v>1.4929925809018891</v>
      </c>
      <c r="K268" s="11">
        <f t="shared" si="72"/>
        <v>0.13966480446927373</v>
      </c>
      <c r="L268" s="11">
        <f t="shared" si="73"/>
        <v>0.22271714922048996</v>
      </c>
      <c r="M268" s="11">
        <f t="shared" si="74"/>
        <v>0.69444444444444442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-0.20433227020802147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0.2179562418174604</v>
      </c>
      <c r="Q268" s="11">
        <f>2*'OddsRatio_working_3-way'!K268*'OddsRatio_working_3-way'!L268*'OddsRatio_working_3-way'!M268</f>
        <v>4.3202426524769154E-2</v>
      </c>
      <c r="R268" s="11">
        <f t="shared" si="75"/>
        <v>0</v>
      </c>
      <c r="S268" s="11">
        <f t="shared" si="76"/>
        <v>-1.0666755750110786</v>
      </c>
      <c r="T268" s="11">
        <f t="shared" si="77"/>
        <v>-0.21143222497741895</v>
      </c>
      <c r="U268" s="11">
        <f>'OddsRatio_working_3-way'!S268-'OddsRatio_working_3-way'!R268^2/3</f>
        <v>-1.0666755750110786</v>
      </c>
      <c r="V268" s="11">
        <f>'OddsRatio_working_3-way'!S268*'OddsRatio_working_3-way'!R268/3-2*'OddsRatio_working_3-way'!R268^3/27-'OddsRatio_working_3-way'!T268</f>
        <v>0.21143222497741895</v>
      </c>
      <c r="W268" s="11">
        <f>'OddsRatio_working_3-way'!V268^2+4*'OddsRatio_working_3-way'!U268^3/27</f>
        <v>-0.13509790120887641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0.21201502716068166</v>
      </c>
      <c r="Y268" s="11">
        <f>IF('OddsRatio_working_3-way'!W268&gt;=0,IF('OddsRatio_working_3-way'!V268+SQRT('OddsRatio_working_3-way'!W268)&gt;0,0,PI()),ACOS('OddsRatio_working_3-way'!V268/(2*'OddsRatio_working_3-way'!X268)))</f>
        <v>1.0487838874424142</v>
      </c>
      <c r="Z268" s="11">
        <f>'OddsRatio_working_3-way'!X268^(1/3)*COS('OddsRatio_working_3-way'!Y268/3)</f>
        <v>0.56021884193396476</v>
      </c>
      <c r="AA268" s="11">
        <f>'OddsRatio_working_3-way'!X268^(1/3)*COS(('OddsRatio_working_3-way'!Y268+2*PI())/3)</f>
        <v>-0.45698517003789135</v>
      </c>
      <c r="AB268" s="11">
        <f>'OddsRatio_working_3-way'!X268^(1/3)*COS(('OddsRatio_working_3-way'!Y268+4*PI())/3)</f>
        <v>-0.10323367189607356</v>
      </c>
      <c r="AC268" s="11">
        <f>'OddsRatio_working_3-way'!X268^(1/3)*SIN('OddsRatio_working_3-way'!Y268/3)</f>
        <v>0.20423852267841197</v>
      </c>
      <c r="AD268" s="11">
        <f>'OddsRatio_working_3-way'!X268^(1/3)*SIN(('OddsRatio_working_3-way'!Y268+2*PI())/3)</f>
        <v>0.38304448745430647</v>
      </c>
      <c r="AE268" s="11">
        <f>'OddsRatio_working_3-way'!X268^(1/3)*SIN(('OddsRatio_working_3-way'!Y268+4*PI())/3)</f>
        <v>-0.58728301013271844</v>
      </c>
      <c r="AF268" s="11">
        <f>-'OddsRatio_working_3-way'!U268/(3*'OddsRatio_working_3-way'!X268^(1/3))*COS(('OddsRatio_working_3-way'!Y268)/3)</f>
        <v>0.56021884193396487</v>
      </c>
      <c r="AG268" s="11">
        <f>-'OddsRatio_working_3-way'!U268/(3*'OddsRatio_working_3-way'!X268^(1/3))*COS(('OddsRatio_working_3-way'!Y268+2*PI())/3)</f>
        <v>-0.45698517003789141</v>
      </c>
      <c r="AH268" s="11">
        <f>-'OddsRatio_working_3-way'!U268/(3*'OddsRatio_working_3-way'!X268^(1/3))*COS(('OddsRatio_working_3-way'!Y268+4*PI())/3)</f>
        <v>-0.10323367189607359</v>
      </c>
      <c r="AI268" s="11">
        <f>'OddsRatio_working_3-way'!U268/(3*'OddsRatio_working_3-way'!X268^(1/3))*SIN(('OddsRatio_working_3-way'!Y268)/3)</f>
        <v>-0.20423852267841203</v>
      </c>
      <c r="AJ268" s="11">
        <f>'OddsRatio_working_3-way'!U268/(3*'OddsRatio_working_3-way'!X268^(1/3))*SIN(('OddsRatio_working_3-way'!Y268+2*PI())/3)</f>
        <v>-0.38304448745430653</v>
      </c>
      <c r="AK268" s="11">
        <f>'OddsRatio_working_3-way'!U268/(3*'OddsRatio_working_3-way'!X268^(1/3))*SIN(('OddsRatio_working_3-way'!Y268+4*PI())/3)</f>
        <v>0.58728301013271855</v>
      </c>
      <c r="AL268" s="11">
        <f>'OddsRatio_working_3-way'!Z268+'OddsRatio_working_3-way'!AF268</f>
        <v>1.1204376838679297</v>
      </c>
      <c r="AM268" s="11">
        <f>'OddsRatio_working_3-way'!AA268+'OddsRatio_working_3-way'!AG268</f>
        <v>-0.91397034007578282</v>
      </c>
      <c r="AN268" s="11">
        <f>'OddsRatio_working_3-way'!AB268+'OddsRatio_working_3-way'!AH268</f>
        <v>-0.20646734379214715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1.1204376838679297</v>
      </c>
      <c r="AS268" s="11">
        <f>IF(('OddsRatio_working_3-way'!X268=0),IF(Q268&gt;0,-Q268^(1/3),(-Q268)^(1/3)),'OddsRatio_working_3-way'!AM268-'OddsRatio_working_3-way'!R268/3)</f>
        <v>-0.91397034007578282</v>
      </c>
      <c r="AT268" s="11">
        <f>IF(('OddsRatio_working_3-way'!X268=0),IF(Q268&gt;0,-Q268^(1/3),(-Q268)^(1/3)),'OddsRatio_working_3-way'!AN268-'OddsRatio_working_3-way'!R268/3)</f>
        <v>-0.20646734379214715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3.37</v>
      </c>
      <c r="B269" s="4">
        <f>IF('True_Odds_Calculator_3-way'!B270="","",'True_Odds_Calculator_3-way'!B270)</f>
        <v>3.43</v>
      </c>
      <c r="C269" s="4">
        <f>IF('True_Odds_Calculator_3-way'!C270="","",'True_Odds_Calculator_3-way'!C270)</f>
        <v>2.17</v>
      </c>
      <c r="D269" s="9">
        <f t="shared" si="65"/>
        <v>0.28136281960852222</v>
      </c>
      <c r="E269" s="9">
        <f t="shared" si="66"/>
        <v>0.27633535479305482</v>
      </c>
      <c r="F269" s="9">
        <f t="shared" si="67"/>
        <v>0.44230182559842285</v>
      </c>
      <c r="G269" s="9">
        <f t="shared" si="68"/>
        <v>1.077691926053479</v>
      </c>
      <c r="H269" s="9">
        <f t="shared" si="69"/>
        <v>3.5541298647467454</v>
      </c>
      <c r="I269" s="9">
        <f t="shared" si="70"/>
        <v>3.618791380309955</v>
      </c>
      <c r="J269" s="9">
        <f t="shared" si="71"/>
        <v>2.2608995534825707</v>
      </c>
      <c r="K269" s="11">
        <f t="shared" si="72"/>
        <v>0.29673590504451036</v>
      </c>
      <c r="L269" s="11">
        <f t="shared" si="73"/>
        <v>0.29154518950437314</v>
      </c>
      <c r="M269" s="11">
        <f t="shared" si="74"/>
        <v>0.46082949308755761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-0.2686313697744156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0.23800746370675216</v>
      </c>
      <c r="Q269" s="11">
        <f>2*'OddsRatio_working_3-way'!K269*'OddsRatio_working_3-way'!L269*'OddsRatio_working_3-way'!M269</f>
        <v>7.973449370410457E-2</v>
      </c>
      <c r="R269" s="11">
        <f t="shared" si="75"/>
        <v>0</v>
      </c>
      <c r="S269" s="11">
        <f t="shared" si="76"/>
        <v>-0.88600026090258932</v>
      </c>
      <c r="T269" s="11">
        <f t="shared" si="77"/>
        <v>-0.29681750784006339</v>
      </c>
      <c r="U269" s="11">
        <f>'OddsRatio_working_3-way'!S269-'OddsRatio_working_3-way'!R269^2/3</f>
        <v>-0.88600026090258932</v>
      </c>
      <c r="V269" s="11">
        <f>'OddsRatio_working_3-way'!S269*'OddsRatio_working_3-way'!R269/3-2*'OddsRatio_working_3-way'!R269^3/27-'OddsRatio_working_3-way'!T269</f>
        <v>0.29681750784006339</v>
      </c>
      <c r="W269" s="11">
        <f>'OddsRatio_working_3-way'!V269^2+4*'OddsRatio_working_3-way'!U269^3/27</f>
        <v>-1.4937451546672864E-2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0.1604977293508065</v>
      </c>
      <c r="Y269" s="11">
        <f>IF('OddsRatio_working_3-way'!W269&gt;=0,IF('OddsRatio_working_3-way'!V269+SQRT('OddsRatio_working_3-way'!W269)&gt;0,0,PI()),ACOS('OddsRatio_working_3-way'!V269/(2*'OddsRatio_working_3-way'!X269)))</f>
        <v>0.39060673712617677</v>
      </c>
      <c r="Z269" s="11">
        <f>'OddsRatio_working_3-way'!X269^(1/3)*COS('OddsRatio_working_3-way'!Y269/3)</f>
        <v>0.53884596302673948</v>
      </c>
      <c r="AA269" s="11">
        <f>'OddsRatio_working_3-way'!X269^(1/3)*COS(('OddsRatio_working_3-way'!Y269+2*PI())/3)</f>
        <v>-0.33052810669110433</v>
      </c>
      <c r="AB269" s="11">
        <f>'OddsRatio_working_3-way'!X269^(1/3)*COS(('OddsRatio_working_3-way'!Y269+4*PI())/3)</f>
        <v>-0.20831785633563524</v>
      </c>
      <c r="AC269" s="11">
        <f>'OddsRatio_working_3-way'!X269^(1/3)*SIN('OddsRatio_working_3-way'!Y269/3)</f>
        <v>7.0558120940461641E-2</v>
      </c>
      <c r="AD269" s="11">
        <f>'OddsRatio_working_3-way'!X269^(1/3)*SIN(('OddsRatio_working_3-way'!Y269+2*PI())/3)</f>
        <v>0.43137523223761592</v>
      </c>
      <c r="AE269" s="11">
        <f>'OddsRatio_working_3-way'!X269^(1/3)*SIN(('OddsRatio_working_3-way'!Y269+4*PI())/3)</f>
        <v>-0.50193335317807752</v>
      </c>
      <c r="AF269" s="11">
        <f>-'OddsRatio_working_3-way'!U269/(3*'OddsRatio_working_3-way'!X269^(1/3))*COS(('OddsRatio_working_3-way'!Y269)/3)</f>
        <v>0.53884596302673948</v>
      </c>
      <c r="AG269" s="11">
        <f>-'OddsRatio_working_3-way'!U269/(3*'OddsRatio_working_3-way'!X269^(1/3))*COS(('OddsRatio_working_3-way'!Y269+2*PI())/3)</f>
        <v>-0.33052810669110433</v>
      </c>
      <c r="AH269" s="11">
        <f>-'OddsRatio_working_3-way'!U269/(3*'OddsRatio_working_3-way'!X269^(1/3))*COS(('OddsRatio_working_3-way'!Y269+4*PI())/3)</f>
        <v>-0.20831785633563524</v>
      </c>
      <c r="AI269" s="11">
        <f>'OddsRatio_working_3-way'!U269/(3*'OddsRatio_working_3-way'!X269^(1/3))*SIN(('OddsRatio_working_3-way'!Y269)/3)</f>
        <v>-7.0558120940461641E-2</v>
      </c>
      <c r="AJ269" s="11">
        <f>'OddsRatio_working_3-way'!U269/(3*'OddsRatio_working_3-way'!X269^(1/3))*SIN(('OddsRatio_working_3-way'!Y269+2*PI())/3)</f>
        <v>-0.43137523223761592</v>
      </c>
      <c r="AK269" s="11">
        <f>'OddsRatio_working_3-way'!U269/(3*'OddsRatio_working_3-way'!X269^(1/3))*SIN(('OddsRatio_working_3-way'!Y269+4*PI())/3)</f>
        <v>0.50193335317807752</v>
      </c>
      <c r="AL269" s="11">
        <f>'OddsRatio_working_3-way'!Z269+'OddsRatio_working_3-way'!AF269</f>
        <v>1.077691926053479</v>
      </c>
      <c r="AM269" s="11">
        <f>'OddsRatio_working_3-way'!AA269+'OddsRatio_working_3-way'!AG269</f>
        <v>-0.66105621338220866</v>
      </c>
      <c r="AN269" s="11">
        <f>'OddsRatio_working_3-way'!AB269+'OddsRatio_working_3-way'!AH269</f>
        <v>-0.41663571267127048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1.077691926053479</v>
      </c>
      <c r="AS269" s="11">
        <f>IF(('OddsRatio_working_3-way'!X269=0),IF(Q269&gt;0,-Q269^(1/3),(-Q269)^(1/3)),'OddsRatio_working_3-way'!AM269-'OddsRatio_working_3-way'!R269/3)</f>
        <v>-0.66105621338220866</v>
      </c>
      <c r="AT269" s="11">
        <f>IF(('OddsRatio_working_3-way'!X269=0),IF(Q269&gt;0,-Q269^(1/3),(-Q269)^(1/3)),'OddsRatio_working_3-way'!AN269-'OddsRatio_working_3-way'!R269/3)</f>
        <v>-0.41663571267127048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1.64</v>
      </c>
      <c r="B270" s="4">
        <f>IF('True_Odds_Calculator_3-way'!B271="","",'True_Odds_Calculator_3-way'!B271)</f>
        <v>4.13</v>
      </c>
      <c r="C270" s="4">
        <f>IF('True_Odds_Calculator_3-way'!C271="","",'True_Odds_Calculator_3-way'!C271)</f>
        <v>4.93</v>
      </c>
      <c r="D270" s="9">
        <f t="shared" si="65"/>
        <v>0.58694318719950112</v>
      </c>
      <c r="E270" s="9">
        <f t="shared" si="66"/>
        <v>0.22513698463639598</v>
      </c>
      <c r="F270" s="9">
        <f t="shared" si="67"/>
        <v>0.18791982816410285</v>
      </c>
      <c r="G270" s="9">
        <f t="shared" si="68"/>
        <v>1.0995975148467112</v>
      </c>
      <c r="H270" s="9">
        <f t="shared" si="69"/>
        <v>1.7037424095018954</v>
      </c>
      <c r="I270" s="9">
        <f t="shared" si="70"/>
        <v>4.4417402214702069</v>
      </c>
      <c r="J270" s="9">
        <f t="shared" si="71"/>
        <v>5.3214182333475746</v>
      </c>
      <c r="K270" s="11">
        <f t="shared" si="72"/>
        <v>0.6097560975609756</v>
      </c>
      <c r="L270" s="11">
        <f t="shared" si="73"/>
        <v>0.24213075060532688</v>
      </c>
      <c r="M270" s="11">
        <f t="shared" si="74"/>
        <v>0.20283975659229211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-0.23576321378289744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0.23059501059479259</v>
      </c>
      <c r="Q270" s="11">
        <f>2*'OddsRatio_working_3-way'!K270*'OddsRatio_working_3-way'!L270*'OddsRatio_working_3-way'!M270</f>
        <v>5.989480794669938E-2</v>
      </c>
      <c r="R270" s="11">
        <f t="shared" si="75"/>
        <v>0</v>
      </c>
      <c r="S270" s="11">
        <f t="shared" si="76"/>
        <v>-0.97807883975969212</v>
      </c>
      <c r="T270" s="11">
        <f t="shared" si="77"/>
        <v>-0.25404645188563435</v>
      </c>
      <c r="U270" s="11">
        <f>'OddsRatio_working_3-way'!S270-'OddsRatio_working_3-way'!R270^2/3</f>
        <v>-0.97807883975969212</v>
      </c>
      <c r="V270" s="11">
        <f>'OddsRatio_working_3-way'!S270*'OddsRatio_working_3-way'!R270/3-2*'OddsRatio_working_3-way'!R270^3/27-'OddsRatio_working_3-way'!T270</f>
        <v>0.25404645188563435</v>
      </c>
      <c r="W270" s="11">
        <f>'OddsRatio_working_3-way'!V270^2+4*'OddsRatio_working_3-way'!U270^3/27</f>
        <v>-7.4077822083357781E-2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0.18615680339369664</v>
      </c>
      <c r="Y270" s="11">
        <f>IF('OddsRatio_working_3-way'!W270&gt;=0,IF('OddsRatio_working_3-way'!V270+SQRT('OddsRatio_working_3-way'!W270)&gt;0,0,PI()),ACOS('OddsRatio_working_3-way'!V270/(2*'OddsRatio_working_3-way'!X270)))</f>
        <v>0.81983021823633095</v>
      </c>
      <c r="Z270" s="11">
        <f>'OddsRatio_working_3-way'!X270^(1/3)*COS('OddsRatio_working_3-way'!Y270/3)</f>
        <v>0.54979875742335549</v>
      </c>
      <c r="AA270" s="11">
        <f>'OddsRatio_working_3-way'!X270^(1/3)*COS(('OddsRatio_working_3-way'!Y270+2*PI())/3)</f>
        <v>-0.40835613085155148</v>
      </c>
      <c r="AB270" s="11">
        <f>'OddsRatio_working_3-way'!X270^(1/3)*COS(('OddsRatio_working_3-way'!Y270+4*PI())/3)</f>
        <v>-0.14144262657180373</v>
      </c>
      <c r="AC270" s="11">
        <f>'OddsRatio_working_3-way'!X270^(1/3)*SIN('OddsRatio_working_3-way'!Y270/3)</f>
        <v>0.15410258354625864</v>
      </c>
      <c r="AD270" s="11">
        <f>'OddsRatio_working_3-way'!X270^(1/3)*SIN(('OddsRatio_working_3-way'!Y270+2*PI())/3)</f>
        <v>0.39908839912461486</v>
      </c>
      <c r="AE270" s="11">
        <f>'OddsRatio_working_3-way'!X270^(1/3)*SIN(('OddsRatio_working_3-way'!Y270+4*PI())/3)</f>
        <v>-0.55319098267087341</v>
      </c>
      <c r="AF270" s="11">
        <f>-'OddsRatio_working_3-way'!U270/(3*'OddsRatio_working_3-way'!X270^(1/3))*COS(('OddsRatio_working_3-way'!Y270)/3)</f>
        <v>0.5497987574233556</v>
      </c>
      <c r="AG270" s="11">
        <f>-'OddsRatio_working_3-way'!U270/(3*'OddsRatio_working_3-way'!X270^(1/3))*COS(('OddsRatio_working_3-way'!Y270+2*PI())/3)</f>
        <v>-0.40835613085155154</v>
      </c>
      <c r="AH270" s="11">
        <f>-'OddsRatio_working_3-way'!U270/(3*'OddsRatio_working_3-way'!X270^(1/3))*COS(('OddsRatio_working_3-way'!Y270+4*PI())/3)</f>
        <v>-0.14144262657180376</v>
      </c>
      <c r="AI270" s="11">
        <f>'OddsRatio_working_3-way'!U270/(3*'OddsRatio_working_3-way'!X270^(1/3))*SIN(('OddsRatio_working_3-way'!Y270)/3)</f>
        <v>-0.15410258354625866</v>
      </c>
      <c r="AJ270" s="11">
        <f>'OddsRatio_working_3-way'!U270/(3*'OddsRatio_working_3-way'!X270^(1/3))*SIN(('OddsRatio_working_3-way'!Y270+2*PI())/3)</f>
        <v>-0.39908839912461491</v>
      </c>
      <c r="AK270" s="11">
        <f>'OddsRatio_working_3-way'!U270/(3*'OddsRatio_working_3-way'!X270^(1/3))*SIN(('OddsRatio_working_3-way'!Y270+4*PI())/3)</f>
        <v>0.55319098267087352</v>
      </c>
      <c r="AL270" s="11">
        <f>'OddsRatio_working_3-way'!Z270+'OddsRatio_working_3-way'!AF270</f>
        <v>1.0995975148467112</v>
      </c>
      <c r="AM270" s="11">
        <f>'OddsRatio_working_3-way'!AA270+'OddsRatio_working_3-way'!AG270</f>
        <v>-0.81671226170310307</v>
      </c>
      <c r="AN270" s="11">
        <f>'OddsRatio_working_3-way'!AB270+'OddsRatio_working_3-way'!AH270</f>
        <v>-0.28288525314360746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1.0995975148467112</v>
      </c>
      <c r="AS270" s="11">
        <f>IF(('OddsRatio_working_3-way'!X270=0),IF(Q270&gt;0,-Q270^(1/3),(-Q270)^(1/3)),'OddsRatio_working_3-way'!AM270-'OddsRatio_working_3-way'!R270/3)</f>
        <v>-0.81671226170310307</v>
      </c>
      <c r="AT270" s="11">
        <f>IF(('OddsRatio_working_3-way'!X270=0),IF(Q270&gt;0,-Q270^(1/3),(-Q270)^(1/3)),'OddsRatio_working_3-way'!AN270-'OddsRatio_working_3-way'!R270/3)</f>
        <v>-0.28288525314360746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2.19</v>
      </c>
      <c r="B271" s="4">
        <f>IF('True_Odds_Calculator_3-way'!B272="","",'True_Odds_Calculator_3-way'!B272)</f>
        <v>4</v>
      </c>
      <c r="C271" s="4">
        <f>IF('True_Odds_Calculator_3-way'!C272="","",'True_Odds_Calculator_3-way'!C272)</f>
        <v>2.91</v>
      </c>
      <c r="D271" s="9">
        <f t="shared" si="65"/>
        <v>0.43761896937227707</v>
      </c>
      <c r="E271" s="9">
        <f t="shared" si="66"/>
        <v>0.23586407619178151</v>
      </c>
      <c r="F271" s="9">
        <f t="shared" si="67"/>
        <v>0.32651695443594153</v>
      </c>
      <c r="G271" s="9">
        <f t="shared" si="68"/>
        <v>1.079910000349662</v>
      </c>
      <c r="H271" s="9">
        <f t="shared" si="69"/>
        <v>2.2850929004160978</v>
      </c>
      <c r="I271" s="9">
        <f t="shared" si="70"/>
        <v>4.2397300010489865</v>
      </c>
      <c r="J271" s="9">
        <f t="shared" si="71"/>
        <v>3.0626281006678546</v>
      </c>
      <c r="K271" s="11">
        <f t="shared" si="72"/>
        <v>0.45662100456621008</v>
      </c>
      <c r="L271" s="11">
        <f t="shared" si="73"/>
        <v>0.25</v>
      </c>
      <c r="M271" s="11">
        <f t="shared" si="74"/>
        <v>0.3436426116838488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-0.26748811373158232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0.23929451270222352</v>
      </c>
      <c r="Q271" s="11">
        <f>2*'OddsRatio_working_3-way'!K271*'OddsRatio_working_3-way'!L271*'OddsRatio_working_3-way'!M271</f>
        <v>7.845721727941754E-2</v>
      </c>
      <c r="R271" s="11">
        <f t="shared" si="75"/>
        <v>0</v>
      </c>
      <c r="S271" s="11">
        <f t="shared" si="76"/>
        <v>-0.89459867716720154</v>
      </c>
      <c r="T271" s="11">
        <f t="shared" si="77"/>
        <v>-0.29331104169416444</v>
      </c>
      <c r="U271" s="11">
        <f>'OddsRatio_working_3-way'!S271-'OddsRatio_working_3-way'!R271^2/3</f>
        <v>-0.89459867716720154</v>
      </c>
      <c r="V271" s="11">
        <f>'OddsRatio_working_3-way'!S271*'OddsRatio_working_3-way'!R271/3-2*'OddsRatio_working_3-way'!R271^3/27-'OddsRatio_working_3-way'!T271</f>
        <v>0.29331104169416444</v>
      </c>
      <c r="W271" s="11">
        <f>'OddsRatio_working_3-way'!V271^2+4*'OddsRatio_working_3-way'!U271^3/27</f>
        <v>-2.0035802970666206E-2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0.16283977566183122</v>
      </c>
      <c r="Y271" s="11">
        <f>IF('OddsRatio_working_3-way'!W271&gt;=0,IF('OddsRatio_working_3-way'!V271+SQRT('OddsRatio_working_3-way'!W271)&gt;0,0,PI()),ACOS('OddsRatio_working_3-way'!V271/(2*'OddsRatio_working_3-way'!X271)))</f>
        <v>0.44961983030959307</v>
      </c>
      <c r="Z271" s="11">
        <f>'OddsRatio_working_3-way'!X271^(1/3)*COS('OddsRatio_working_3-way'!Y271/3)</f>
        <v>0.53995500017483089</v>
      </c>
      <c r="AA271" s="11">
        <f>'OddsRatio_working_3-way'!X271^(1/3)*COS(('OddsRatio_working_3-way'!Y271+2*PI())/3)</f>
        <v>-0.34058994680503796</v>
      </c>
      <c r="AB271" s="11">
        <f>'OddsRatio_working_3-way'!X271^(1/3)*COS(('OddsRatio_working_3-way'!Y271+4*PI())/3)</f>
        <v>-0.19936505336979266</v>
      </c>
      <c r="AC271" s="11">
        <f>'OddsRatio_working_3-way'!X271^(1/3)*SIN('OddsRatio_working_3-way'!Y271/3)</f>
        <v>8.1536230241115046E-2</v>
      </c>
      <c r="AD271" s="11">
        <f>'OddsRatio_working_3-way'!X271^(1/3)*SIN(('OddsRatio_working_3-way'!Y271+2*PI())/3)</f>
        <v>0.42684663193127714</v>
      </c>
      <c r="AE271" s="11">
        <f>'OddsRatio_working_3-way'!X271^(1/3)*SIN(('OddsRatio_working_3-way'!Y271+4*PI())/3)</f>
        <v>-0.50838286217239215</v>
      </c>
      <c r="AF271" s="11">
        <f>-'OddsRatio_working_3-way'!U271/(3*'OddsRatio_working_3-way'!X271^(1/3))*COS(('OddsRatio_working_3-way'!Y271)/3)</f>
        <v>0.539955000174831</v>
      </c>
      <c r="AG271" s="11">
        <f>-'OddsRatio_working_3-way'!U271/(3*'OddsRatio_working_3-way'!X271^(1/3))*COS(('OddsRatio_working_3-way'!Y271+2*PI())/3)</f>
        <v>-0.34058994680503801</v>
      </c>
      <c r="AH271" s="11">
        <f>-'OddsRatio_working_3-way'!U271/(3*'OddsRatio_working_3-way'!X271^(1/3))*COS(('OddsRatio_working_3-way'!Y271+4*PI())/3)</f>
        <v>-0.19936505336979271</v>
      </c>
      <c r="AI271" s="11">
        <f>'OddsRatio_working_3-way'!U271/(3*'OddsRatio_working_3-way'!X271^(1/3))*SIN(('OddsRatio_working_3-way'!Y271)/3)</f>
        <v>-8.153623024111506E-2</v>
      </c>
      <c r="AJ271" s="11">
        <f>'OddsRatio_working_3-way'!U271/(3*'OddsRatio_working_3-way'!X271^(1/3))*SIN(('OddsRatio_working_3-way'!Y271+2*PI())/3)</f>
        <v>-0.42684663193127725</v>
      </c>
      <c r="AK271" s="11">
        <f>'OddsRatio_working_3-way'!U271/(3*'OddsRatio_working_3-way'!X271^(1/3))*SIN(('OddsRatio_working_3-way'!Y271+4*PI())/3)</f>
        <v>0.50838286217239226</v>
      </c>
      <c r="AL271" s="11">
        <f>'OddsRatio_working_3-way'!Z271+'OddsRatio_working_3-way'!AF271</f>
        <v>1.079910000349662</v>
      </c>
      <c r="AM271" s="11">
        <f>'OddsRatio_working_3-way'!AA271+'OddsRatio_working_3-way'!AG271</f>
        <v>-0.68117989361007591</v>
      </c>
      <c r="AN271" s="11">
        <f>'OddsRatio_working_3-way'!AB271+'OddsRatio_working_3-way'!AH271</f>
        <v>-0.39873010673958537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1.079910000349662</v>
      </c>
      <c r="AS271" s="11">
        <f>IF(('OddsRatio_working_3-way'!X271=0),IF(Q271&gt;0,-Q271^(1/3),(-Q271)^(1/3)),'OddsRatio_working_3-way'!AM271-'OddsRatio_working_3-way'!R271/3)</f>
        <v>-0.68117989361007591</v>
      </c>
      <c r="AT271" s="11">
        <f>IF(('OddsRatio_working_3-way'!X271=0),IF(Q271&gt;0,-Q271^(1/3),(-Q271)^(1/3)),'OddsRatio_working_3-way'!AN271-'OddsRatio_working_3-way'!R271/3)</f>
        <v>-0.39873010673958537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3.01</v>
      </c>
      <c r="B272" s="4">
        <f>IF('True_Odds_Calculator_3-way'!B273="","",'True_Odds_Calculator_3-way'!B273)</f>
        <v>3.29</v>
      </c>
      <c r="C272" s="4">
        <f>IF('True_Odds_Calculator_3-way'!C273="","",'True_Odds_Calculator_3-way'!C273)</f>
        <v>2.59</v>
      </c>
      <c r="D272" s="9">
        <f t="shared" si="65"/>
        <v>0.32485665414154774</v>
      </c>
      <c r="E272" s="9">
        <f t="shared" si="66"/>
        <v>0.29693040335439352</v>
      </c>
      <c r="F272" s="9">
        <f t="shared" si="67"/>
        <v>0.37821294250405879</v>
      </c>
      <c r="G272" s="9">
        <f t="shared" si="68"/>
        <v>1.0339705454317727</v>
      </c>
      <c r="H272" s="9">
        <f t="shared" si="69"/>
        <v>3.0782807963178622</v>
      </c>
      <c r="I272" s="9">
        <f t="shared" si="70"/>
        <v>3.3677925490387595</v>
      </c>
      <c r="J272" s="9">
        <f t="shared" si="71"/>
        <v>2.644013167236519</v>
      </c>
      <c r="K272" s="11">
        <f t="shared" si="72"/>
        <v>0.33222591362126247</v>
      </c>
      <c r="L272" s="11">
        <f t="shared" si="73"/>
        <v>0.303951367781155</v>
      </c>
      <c r="M272" s="11">
        <f t="shared" si="74"/>
        <v>0.38610038610038611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-0.2853425292407813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0.22964296056016661</v>
      </c>
      <c r="Q272" s="11">
        <f>2*'OddsRatio_working_3-way'!K272*'OddsRatio_working_3-way'!L272*'OddsRatio_working_3-way'!M272</f>
        <v>7.7977236183418216E-2</v>
      </c>
      <c r="R272" s="11">
        <f t="shared" si="75"/>
        <v>0</v>
      </c>
      <c r="S272" s="11">
        <f t="shared" si="76"/>
        <v>-0.80479752237138968</v>
      </c>
      <c r="T272" s="11">
        <f t="shared" si="77"/>
        <v>-0.27327589893765358</v>
      </c>
      <c r="U272" s="11">
        <f>'OddsRatio_working_3-way'!S272-'OddsRatio_working_3-way'!R272^2/3</f>
        <v>-0.80479752237138968</v>
      </c>
      <c r="V272" s="11">
        <f>'OddsRatio_working_3-way'!S272*'OddsRatio_working_3-way'!R272/3-2*'OddsRatio_working_3-way'!R272^3/27-'OddsRatio_working_3-way'!T272</f>
        <v>0.27327589893765358</v>
      </c>
      <c r="W272" s="11">
        <f>'OddsRatio_working_3-way'!V272^2+4*'OddsRatio_working_3-way'!U272^3/27</f>
        <v>-2.544963401161407E-3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0.13894664474299484</v>
      </c>
      <c r="Y272" s="11">
        <f>IF('OddsRatio_working_3-way'!W272&gt;=0,IF('OddsRatio_working_3-way'!V272+SQRT('OddsRatio_working_3-way'!W272)&gt;0,0,PI()),ACOS('OddsRatio_working_3-way'!V272/(2*'OddsRatio_working_3-way'!X272)))</f>
        <v>0.18254815804730495</v>
      </c>
      <c r="Z272" s="11">
        <f>'OddsRatio_working_3-way'!X272^(1/3)*COS('OddsRatio_working_3-way'!Y272/3)</f>
        <v>0.51698527271588635</v>
      </c>
      <c r="AA272" s="11">
        <f>'OddsRatio_working_3-way'!X272^(1/3)*COS(('OddsRatio_working_3-way'!Y272+2*PI())/3)</f>
        <v>-0.28576994265838046</v>
      </c>
      <c r="AB272" s="11">
        <f>'OddsRatio_working_3-way'!X272^(1/3)*COS(('OddsRatio_working_3-way'!Y272+4*PI())/3)</f>
        <v>-0.23121533005750583</v>
      </c>
      <c r="AC272" s="11">
        <f>'OddsRatio_working_3-way'!X272^(1/3)*SIN('OddsRatio_working_3-way'!Y272/3)</f>
        <v>3.1497120270650741E-2</v>
      </c>
      <c r="AD272" s="11">
        <f>'OddsRatio_working_3-way'!X272^(1/3)*SIN(('OddsRatio_working_3-way'!Y272+2*PI())/3)</f>
        <v>0.43197381941905827</v>
      </c>
      <c r="AE272" s="11">
        <f>'OddsRatio_working_3-way'!X272^(1/3)*SIN(('OddsRatio_working_3-way'!Y272+4*PI())/3)</f>
        <v>-0.46347093968970898</v>
      </c>
      <c r="AF272" s="11">
        <f>-'OddsRatio_working_3-way'!U272/(3*'OddsRatio_working_3-way'!X272^(1/3))*COS(('OddsRatio_working_3-way'!Y272)/3)</f>
        <v>0.51698527271588635</v>
      </c>
      <c r="AG272" s="11">
        <f>-'OddsRatio_working_3-way'!U272/(3*'OddsRatio_working_3-way'!X272^(1/3))*COS(('OddsRatio_working_3-way'!Y272+2*PI())/3)</f>
        <v>-0.28576994265838046</v>
      </c>
      <c r="AH272" s="11">
        <f>-'OddsRatio_working_3-way'!U272/(3*'OddsRatio_working_3-way'!X272^(1/3))*COS(('OddsRatio_working_3-way'!Y272+4*PI())/3)</f>
        <v>-0.23121533005750583</v>
      </c>
      <c r="AI272" s="11">
        <f>'OddsRatio_working_3-way'!U272/(3*'OddsRatio_working_3-way'!X272^(1/3))*SIN(('OddsRatio_working_3-way'!Y272)/3)</f>
        <v>-3.1497120270650741E-2</v>
      </c>
      <c r="AJ272" s="11">
        <f>'OddsRatio_working_3-way'!U272/(3*'OddsRatio_working_3-way'!X272^(1/3))*SIN(('OddsRatio_working_3-way'!Y272+2*PI())/3)</f>
        <v>-0.43197381941905827</v>
      </c>
      <c r="AK272" s="11">
        <f>'OddsRatio_working_3-way'!U272/(3*'OddsRatio_working_3-way'!X272^(1/3))*SIN(('OddsRatio_working_3-way'!Y272+4*PI())/3)</f>
        <v>0.46347093968970898</v>
      </c>
      <c r="AL272" s="11">
        <f>'OddsRatio_working_3-way'!Z272+'OddsRatio_working_3-way'!AF272</f>
        <v>1.0339705454317727</v>
      </c>
      <c r="AM272" s="11">
        <f>'OddsRatio_working_3-way'!AA272+'OddsRatio_working_3-way'!AG272</f>
        <v>-0.57153988531676092</v>
      </c>
      <c r="AN272" s="11">
        <f>'OddsRatio_working_3-way'!AB272+'OddsRatio_working_3-way'!AH272</f>
        <v>-0.46243066011501166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1.0339705454317727</v>
      </c>
      <c r="AS272" s="11">
        <f>IF(('OddsRatio_working_3-way'!X272=0),IF(Q272&gt;0,-Q272^(1/3),(-Q272)^(1/3)),'OddsRatio_working_3-way'!AM272-'OddsRatio_working_3-way'!R272/3)</f>
        <v>-0.57153988531676092</v>
      </c>
      <c r="AT272" s="11">
        <f>IF(('OddsRatio_working_3-way'!X272=0),IF(Q272&gt;0,-Q272^(1/3),(-Q272)^(1/3)),'OddsRatio_working_3-way'!AN272-'OddsRatio_working_3-way'!R272/3)</f>
        <v>-0.46243066011501166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2.8</v>
      </c>
      <c r="B273" s="4">
        <f>IF('True_Odds_Calculator_3-way'!B274="","",'True_Odds_Calculator_3-way'!B274)</f>
        <v>3.28</v>
      </c>
      <c r="C273" s="4">
        <f>IF('True_Odds_Calculator_3-way'!C274="","",'True_Odds_Calculator_3-way'!C274)</f>
        <v>2.78</v>
      </c>
      <c r="D273" s="9">
        <f t="shared" si="65"/>
        <v>0.34971210276074005</v>
      </c>
      <c r="E273" s="9">
        <f t="shared" si="66"/>
        <v>0.29803058708398605</v>
      </c>
      <c r="F273" s="9">
        <f t="shared" si="67"/>
        <v>0.35225731015527384</v>
      </c>
      <c r="G273" s="9">
        <f t="shared" si="68"/>
        <v>1.0330527630294202</v>
      </c>
      <c r="H273" s="9">
        <f t="shared" si="69"/>
        <v>2.8594949734529567</v>
      </c>
      <c r="I273" s="9">
        <f t="shared" si="70"/>
        <v>3.3553602997070784</v>
      </c>
      <c r="J273" s="9">
        <f t="shared" si="71"/>
        <v>2.8388339181923672</v>
      </c>
      <c r="K273" s="11">
        <f t="shared" si="72"/>
        <v>0.35714285714285715</v>
      </c>
      <c r="L273" s="11">
        <f t="shared" si="73"/>
        <v>0.3048780487804878</v>
      </c>
      <c r="M273" s="11">
        <f t="shared" si="74"/>
        <v>0.35971223021582738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-0.28612162534780528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0.22952021657934982</v>
      </c>
      <c r="Q273" s="11">
        <f>2*'OddsRatio_working_3-way'!K273*'OddsRatio_working_3-way'!L273*'OddsRatio_working_3-way'!M273</f>
        <v>7.8334544907627909E-2</v>
      </c>
      <c r="R273" s="11">
        <f t="shared" si="75"/>
        <v>0</v>
      </c>
      <c r="S273" s="11">
        <f t="shared" si="76"/>
        <v>-0.80217710318242597</v>
      </c>
      <c r="T273" s="11">
        <f t="shared" si="77"/>
        <v>-0.2737805812909303</v>
      </c>
      <c r="U273" s="11">
        <f>'OddsRatio_working_3-way'!S273-'OddsRatio_working_3-way'!R273^2/3</f>
        <v>-0.80217710318242597</v>
      </c>
      <c r="V273" s="11">
        <f>'OddsRatio_working_3-way'!S273*'OddsRatio_working_3-way'!R273/3-2*'OddsRatio_working_3-way'!R273^3/27-'OddsRatio_working_3-way'!T273</f>
        <v>0.2737805812909303</v>
      </c>
      <c r="W273" s="11">
        <f>'OddsRatio_working_3-way'!V273^2+4*'OddsRatio_working_3-way'!U273^3/27</f>
        <v>-1.5169968483091656E-3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0.13826858242231752</v>
      </c>
      <c r="Y273" s="11">
        <f>IF('OddsRatio_working_3-way'!W273&gt;=0,IF('OddsRatio_working_3-way'!V273+SQRT('OddsRatio_working_3-way'!W273)&gt;0,0,PI()),ACOS('OddsRatio_working_3-way'!V273/(2*'OddsRatio_working_3-way'!X273)))</f>
        <v>0.14131401908790142</v>
      </c>
      <c r="Z273" s="11">
        <f>'OddsRatio_working_3-way'!X273^(1/3)*COS('OddsRatio_working_3-way'!Y273/3)</f>
        <v>0.51652638151471009</v>
      </c>
      <c r="AA273" s="11">
        <f>'OddsRatio_working_3-way'!X273^(1/3)*COS(('OddsRatio_working_3-way'!Y273+2*PI())/3)</f>
        <v>-0.27934988549827039</v>
      </c>
      <c r="AB273" s="11">
        <f>'OddsRatio_working_3-way'!X273^(1/3)*COS(('OddsRatio_working_3-way'!Y273+4*PI())/3)</f>
        <v>-0.23717649601643989</v>
      </c>
      <c r="AC273" s="11">
        <f>'OddsRatio_working_3-way'!X273^(1/3)*SIN('OddsRatio_working_3-way'!Y273/3)</f>
        <v>2.4348817769973784E-2</v>
      </c>
      <c r="AD273" s="11">
        <f>'OddsRatio_working_3-way'!X273^(1/3)*SIN(('OddsRatio_working_3-way'!Y273+2*PI())/3)</f>
        <v>0.43515055923160489</v>
      </c>
      <c r="AE273" s="11">
        <f>'OddsRatio_working_3-way'!X273^(1/3)*SIN(('OddsRatio_working_3-way'!Y273+4*PI())/3)</f>
        <v>-0.45949937700157867</v>
      </c>
      <c r="AF273" s="11">
        <f>-'OddsRatio_working_3-way'!U273/(3*'OddsRatio_working_3-way'!X273^(1/3))*COS(('OddsRatio_working_3-way'!Y273)/3)</f>
        <v>0.51652638151471009</v>
      </c>
      <c r="AG273" s="11">
        <f>-'OddsRatio_working_3-way'!U273/(3*'OddsRatio_working_3-way'!X273^(1/3))*COS(('OddsRatio_working_3-way'!Y273+2*PI())/3)</f>
        <v>-0.27934988549827039</v>
      </c>
      <c r="AH273" s="11">
        <f>-'OddsRatio_working_3-way'!U273/(3*'OddsRatio_working_3-way'!X273^(1/3))*COS(('OddsRatio_working_3-way'!Y273+4*PI())/3)</f>
        <v>-0.23717649601643989</v>
      </c>
      <c r="AI273" s="11">
        <f>'OddsRatio_working_3-way'!U273/(3*'OddsRatio_working_3-way'!X273^(1/3))*SIN(('OddsRatio_working_3-way'!Y273)/3)</f>
        <v>-2.4348817769973784E-2</v>
      </c>
      <c r="AJ273" s="11">
        <f>'OddsRatio_working_3-way'!U273/(3*'OddsRatio_working_3-way'!X273^(1/3))*SIN(('OddsRatio_working_3-way'!Y273+2*PI())/3)</f>
        <v>-0.43515055923160489</v>
      </c>
      <c r="AK273" s="11">
        <f>'OddsRatio_working_3-way'!U273/(3*'OddsRatio_working_3-way'!X273^(1/3))*SIN(('OddsRatio_working_3-way'!Y273+4*PI())/3)</f>
        <v>0.45949937700157867</v>
      </c>
      <c r="AL273" s="11">
        <f>'OddsRatio_working_3-way'!Z273+'OddsRatio_working_3-way'!AF273</f>
        <v>1.0330527630294202</v>
      </c>
      <c r="AM273" s="11">
        <f>'OddsRatio_working_3-way'!AA273+'OddsRatio_working_3-way'!AG273</f>
        <v>-0.55869977099654078</v>
      </c>
      <c r="AN273" s="11">
        <f>'OddsRatio_working_3-way'!AB273+'OddsRatio_working_3-way'!AH273</f>
        <v>-0.47435299203287978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1.0330527630294202</v>
      </c>
      <c r="AS273" s="11">
        <f>IF(('OddsRatio_working_3-way'!X273=0),IF(Q273&gt;0,-Q273^(1/3),(-Q273)^(1/3)),'OddsRatio_working_3-way'!AM273-'OddsRatio_working_3-way'!R273/3)</f>
        <v>-0.55869977099654078</v>
      </c>
      <c r="AT273" s="11">
        <f>IF(('OddsRatio_working_3-way'!X273=0),IF(Q273&gt;0,-Q273^(1/3),(-Q273)^(1/3)),'OddsRatio_working_3-way'!AN273-'OddsRatio_working_3-way'!R273/3)</f>
        <v>-0.47435299203287978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2.87</v>
      </c>
      <c r="B274" s="4">
        <f>IF('True_Odds_Calculator_3-way'!B275="","",'True_Odds_Calculator_3-way'!B275)</f>
        <v>3.21</v>
      </c>
      <c r="C274" s="4">
        <f>IF('True_Odds_Calculator_3-way'!C275="","",'True_Odds_Calculator_3-way'!C275)</f>
        <v>2.64</v>
      </c>
      <c r="D274" s="9">
        <f t="shared" si="65"/>
        <v>0.33543430330223756</v>
      </c>
      <c r="E274" s="9">
        <f t="shared" si="66"/>
        <v>0.29927309707325811</v>
      </c>
      <c r="F274" s="9">
        <f t="shared" si="67"/>
        <v>0.36529259962450444</v>
      </c>
      <c r="G274" s="9">
        <f t="shared" si="68"/>
        <v>1.0594704298522892</v>
      </c>
      <c r="H274" s="9">
        <f t="shared" si="69"/>
        <v>2.9812097038237813</v>
      </c>
      <c r="I274" s="9">
        <f t="shared" si="70"/>
        <v>3.3414296499735596</v>
      </c>
      <c r="J274" s="9">
        <f t="shared" si="71"/>
        <v>2.737531504957754</v>
      </c>
      <c r="K274" s="11">
        <f t="shared" si="72"/>
        <v>0.34843205574912889</v>
      </c>
      <c r="L274" s="11">
        <f t="shared" si="73"/>
        <v>0.3115264797507788</v>
      </c>
      <c r="M274" s="11">
        <f t="shared" si="74"/>
        <v>0.37878787878787878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-0.27866785343420863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0.23518259214634871</v>
      </c>
      <c r="Q274" s="11">
        <f>2*'OddsRatio_working_3-way'!K274*'OddsRatio_working_3-way'!L274*'OddsRatio_working_3-way'!M274</f>
        <v>8.2231675575646382E-2</v>
      </c>
      <c r="R274" s="11">
        <f t="shared" si="75"/>
        <v>0</v>
      </c>
      <c r="S274" s="11">
        <f t="shared" si="76"/>
        <v>-0.84395307620896265</v>
      </c>
      <c r="T274" s="11">
        <f t="shared" si="77"/>
        <v>-0.29508848818495192</v>
      </c>
      <c r="U274" s="11">
        <f>'OddsRatio_working_3-way'!S274-'OddsRatio_working_3-way'!R274^2/3</f>
        <v>-0.84395307620896265</v>
      </c>
      <c r="V274" s="11">
        <f>'OddsRatio_working_3-way'!S274*'OddsRatio_working_3-way'!R274/3-2*'OddsRatio_working_3-way'!R274^3/27-'OddsRatio_working_3-way'!T274</f>
        <v>0.29508848818495192</v>
      </c>
      <c r="W274" s="11">
        <f>'OddsRatio_working_3-way'!V274^2+4*'OddsRatio_working_3-way'!U274^3/27</f>
        <v>-1.9763120011822982E-3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0.14920918860819429</v>
      </c>
      <c r="Y274" s="11">
        <f>IF('OddsRatio_working_3-way'!W274&gt;=0,IF('OddsRatio_working_3-way'!V274+SQRT('OddsRatio_working_3-way'!W274)&gt;0,0,PI()),ACOS('OddsRatio_working_3-way'!V274/(2*'OddsRatio_working_3-way'!X274)))</f>
        <v>0.1495277377708073</v>
      </c>
      <c r="Z274" s="11">
        <f>'OddsRatio_working_3-way'!X274^(1/3)*COS('OddsRatio_working_3-way'!Y274/3)</f>
        <v>0.52973521492614462</v>
      </c>
      <c r="AA274" s="11">
        <f>'OddsRatio_working_3-way'!X274^(1/3)*COS(('OddsRatio_working_3-way'!Y274+2*PI())/3)</f>
        <v>-0.28775255016791895</v>
      </c>
      <c r="AB274" s="11">
        <f>'OddsRatio_working_3-way'!X274^(1/3)*COS(('OddsRatio_working_3-way'!Y274+4*PI())/3)</f>
        <v>-0.24198266475822583</v>
      </c>
      <c r="AC274" s="11">
        <f>'OddsRatio_working_3-way'!X274^(1/3)*SIN('OddsRatio_working_3-way'!Y274/3)</f>
        <v>2.6425255662064887E-2</v>
      </c>
      <c r="AD274" s="11">
        <f>'OddsRatio_working_3-way'!X274^(1/3)*SIN(('OddsRatio_working_3-way'!Y274+2*PI())/3)</f>
        <v>0.44555152557421845</v>
      </c>
      <c r="AE274" s="11">
        <f>'OddsRatio_working_3-way'!X274^(1/3)*SIN(('OddsRatio_working_3-way'!Y274+4*PI())/3)</f>
        <v>-0.47197678123628312</v>
      </c>
      <c r="AF274" s="11">
        <f>-'OddsRatio_working_3-way'!U274/(3*'OddsRatio_working_3-way'!X274^(1/3))*COS(('OddsRatio_working_3-way'!Y274)/3)</f>
        <v>0.52973521492614462</v>
      </c>
      <c r="AG274" s="11">
        <f>-'OddsRatio_working_3-way'!U274/(3*'OddsRatio_working_3-way'!X274^(1/3))*COS(('OddsRatio_working_3-way'!Y274+2*PI())/3)</f>
        <v>-0.28775255016791895</v>
      </c>
      <c r="AH274" s="11">
        <f>-'OddsRatio_working_3-way'!U274/(3*'OddsRatio_working_3-way'!X274^(1/3))*COS(('OddsRatio_working_3-way'!Y274+4*PI())/3)</f>
        <v>-0.24198266475822583</v>
      </c>
      <c r="AI274" s="11">
        <f>'OddsRatio_working_3-way'!U274/(3*'OddsRatio_working_3-way'!X274^(1/3))*SIN(('OddsRatio_working_3-way'!Y274)/3)</f>
        <v>-2.6425255662064887E-2</v>
      </c>
      <c r="AJ274" s="11">
        <f>'OddsRatio_working_3-way'!U274/(3*'OddsRatio_working_3-way'!X274^(1/3))*SIN(('OddsRatio_working_3-way'!Y274+2*PI())/3)</f>
        <v>-0.44555152557421845</v>
      </c>
      <c r="AK274" s="11">
        <f>'OddsRatio_working_3-way'!U274/(3*'OddsRatio_working_3-way'!X274^(1/3))*SIN(('OddsRatio_working_3-way'!Y274+4*PI())/3)</f>
        <v>0.47197678123628312</v>
      </c>
      <c r="AL274" s="11">
        <f>'OddsRatio_working_3-way'!Z274+'OddsRatio_working_3-way'!AF274</f>
        <v>1.0594704298522892</v>
      </c>
      <c r="AM274" s="11">
        <f>'OddsRatio_working_3-way'!AA274+'OddsRatio_working_3-way'!AG274</f>
        <v>-0.5755051003358379</v>
      </c>
      <c r="AN274" s="11">
        <f>'OddsRatio_working_3-way'!AB274+'OddsRatio_working_3-way'!AH274</f>
        <v>-0.48396532951645166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1.0594704298522892</v>
      </c>
      <c r="AS274" s="11">
        <f>IF(('OddsRatio_working_3-way'!X274=0),IF(Q274&gt;0,-Q274^(1/3),(-Q274)^(1/3)),'OddsRatio_working_3-way'!AM274-'OddsRatio_working_3-way'!R274/3)</f>
        <v>-0.5755051003358379</v>
      </c>
      <c r="AT274" s="11">
        <f>IF(('OddsRatio_working_3-way'!X274=0),IF(Q274&gt;0,-Q274^(1/3),(-Q274)^(1/3)),'OddsRatio_working_3-way'!AN274-'OddsRatio_working_3-way'!R274/3)</f>
        <v>-0.48396532951645166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2.1</v>
      </c>
      <c r="B275" s="4">
        <f>IF('True_Odds_Calculator_3-way'!B276="","",'True_Odds_Calculator_3-way'!B276)</f>
        <v>3.21</v>
      </c>
      <c r="C275" s="4">
        <f>IF('True_Odds_Calculator_3-way'!C276="","",'True_Odds_Calculator_3-way'!C276)</f>
        <v>3.96</v>
      </c>
      <c r="D275" s="9">
        <f t="shared" si="65"/>
        <v>0.46069797349392211</v>
      </c>
      <c r="E275" s="9">
        <f t="shared" si="66"/>
        <v>0.29833994933010111</v>
      </c>
      <c r="F275" s="9">
        <f t="shared" si="67"/>
        <v>0.24096207717597681</v>
      </c>
      <c r="G275" s="9">
        <f t="shared" si="68"/>
        <v>1.0641995358320107</v>
      </c>
      <c r="H275" s="9">
        <f t="shared" si="69"/>
        <v>2.1706194894152118</v>
      </c>
      <c r="I275" s="9">
        <f t="shared" si="70"/>
        <v>3.3518809741887448</v>
      </c>
      <c r="J275" s="9">
        <f t="shared" si="71"/>
        <v>4.1500306260627511</v>
      </c>
      <c r="K275" s="11">
        <f t="shared" si="72"/>
        <v>0.47619047619047616</v>
      </c>
      <c r="L275" s="11">
        <f t="shared" si="73"/>
        <v>0.3115264797507788</v>
      </c>
      <c r="M275" s="11">
        <f t="shared" si="74"/>
        <v>0.25252525252525254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-0.26956106083831943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0.23488107600257127</v>
      </c>
      <c r="Q275" s="11">
        <f>2*'OddsRatio_working_3-way'!K275*'OddsRatio_working_3-way'!L275*'OddsRatio_working_3-way'!M275</f>
        <v>7.4922193302255594E-2</v>
      </c>
      <c r="R275" s="11">
        <f t="shared" si="75"/>
        <v>0</v>
      </c>
      <c r="S275" s="11">
        <f t="shared" si="76"/>
        <v>-0.87134645958175339</v>
      </c>
      <c r="T275" s="11">
        <f t="shared" si="77"/>
        <v>-0.27794145441204254</v>
      </c>
      <c r="U275" s="11">
        <f>'OddsRatio_working_3-way'!S275-'OddsRatio_working_3-way'!R275^2/3</f>
        <v>-0.87134645958175339</v>
      </c>
      <c r="V275" s="11">
        <f>'OddsRatio_working_3-way'!S275*'OddsRatio_working_3-way'!R275/3-2*'OddsRatio_working_3-way'!R275^3/27-'OddsRatio_working_3-way'!T275</f>
        <v>0.27794145441204254</v>
      </c>
      <c r="W275" s="11">
        <f>'OddsRatio_working_3-way'!V275^2+4*'OddsRatio_working_3-way'!U275^3/27</f>
        <v>-2.0758198292910132E-2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0.15653246498218162</v>
      </c>
      <c r="Y275" s="11">
        <f>IF('OddsRatio_working_3-way'!W275&gt;=0,IF('OddsRatio_working_3-way'!V275+SQRT('OddsRatio_working_3-way'!W275)&gt;0,0,PI()),ACOS('OddsRatio_working_3-way'!V275/(2*'OddsRatio_working_3-way'!X275)))</f>
        <v>0.47823692135492935</v>
      </c>
      <c r="Z275" s="11">
        <f>'OddsRatio_working_3-way'!X275^(1/3)*COS('OddsRatio_working_3-way'!Y275/3)</f>
        <v>0.53209976791600533</v>
      </c>
      <c r="AA275" s="11">
        <f>'OddsRatio_working_3-way'!X275^(1/3)*COS(('OddsRatio_working_3-way'!Y275+2*PI())/3)</f>
        <v>-0.34013762000951314</v>
      </c>
      <c r="AB275" s="11">
        <f>'OddsRatio_working_3-way'!X275^(1/3)*COS(('OddsRatio_working_3-way'!Y275+4*PI())/3)</f>
        <v>-0.19196214790649233</v>
      </c>
      <c r="AC275" s="11">
        <f>'OddsRatio_working_3-way'!X275^(1/3)*SIN('OddsRatio_working_3-way'!Y275/3)</f>
        <v>8.5549148705979017E-2</v>
      </c>
      <c r="AD275" s="11">
        <f>'OddsRatio_working_3-way'!X275^(1/3)*SIN(('OddsRatio_working_3-way'!Y275+2*PI())/3)</f>
        <v>0.41803734201007514</v>
      </c>
      <c r="AE275" s="11">
        <f>'OddsRatio_working_3-way'!X275^(1/3)*SIN(('OddsRatio_working_3-way'!Y275+4*PI())/3)</f>
        <v>-0.5035864907160541</v>
      </c>
      <c r="AF275" s="11">
        <f>-'OddsRatio_working_3-way'!U275/(3*'OddsRatio_working_3-way'!X275^(1/3))*COS(('OddsRatio_working_3-way'!Y275)/3)</f>
        <v>0.53209976791600533</v>
      </c>
      <c r="AG275" s="11">
        <f>-'OddsRatio_working_3-way'!U275/(3*'OddsRatio_working_3-way'!X275^(1/3))*COS(('OddsRatio_working_3-way'!Y275+2*PI())/3)</f>
        <v>-0.34013762000951314</v>
      </c>
      <c r="AH275" s="11">
        <f>-'OddsRatio_working_3-way'!U275/(3*'OddsRatio_working_3-way'!X275^(1/3))*COS(('OddsRatio_working_3-way'!Y275+4*PI())/3)</f>
        <v>-0.19196214790649233</v>
      </c>
      <c r="AI275" s="11">
        <f>'OddsRatio_working_3-way'!U275/(3*'OddsRatio_working_3-way'!X275^(1/3))*SIN(('OddsRatio_working_3-way'!Y275)/3)</f>
        <v>-8.5549148705979017E-2</v>
      </c>
      <c r="AJ275" s="11">
        <f>'OddsRatio_working_3-way'!U275/(3*'OddsRatio_working_3-way'!X275^(1/3))*SIN(('OddsRatio_working_3-way'!Y275+2*PI())/3)</f>
        <v>-0.41803734201007514</v>
      </c>
      <c r="AK275" s="11">
        <f>'OddsRatio_working_3-way'!U275/(3*'OddsRatio_working_3-way'!X275^(1/3))*SIN(('OddsRatio_working_3-way'!Y275+4*PI())/3)</f>
        <v>0.5035864907160541</v>
      </c>
      <c r="AL275" s="11">
        <f>'OddsRatio_working_3-way'!Z275+'OddsRatio_working_3-way'!AF275</f>
        <v>1.0641995358320107</v>
      </c>
      <c r="AM275" s="11">
        <f>'OddsRatio_working_3-way'!AA275+'OddsRatio_working_3-way'!AG275</f>
        <v>-0.68027524001902628</v>
      </c>
      <c r="AN275" s="11">
        <f>'OddsRatio_working_3-way'!AB275+'OddsRatio_working_3-way'!AH275</f>
        <v>-0.38392429581298465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1.0641995358320107</v>
      </c>
      <c r="AS275" s="11">
        <f>IF(('OddsRatio_working_3-way'!X275=0),IF(Q275&gt;0,-Q275^(1/3),(-Q275)^(1/3)),'OddsRatio_working_3-way'!AM275-'OddsRatio_working_3-way'!R275/3)</f>
        <v>-0.68027524001902628</v>
      </c>
      <c r="AT275" s="11">
        <f>IF(('OddsRatio_working_3-way'!X275=0),IF(Q275&gt;0,-Q275^(1/3),(-Q275)^(1/3)),'OddsRatio_working_3-way'!AN275-'OddsRatio_working_3-way'!R275/3)</f>
        <v>-0.38392429581298465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2.5299999999999998</v>
      </c>
      <c r="B276" s="4">
        <f>IF('True_Odds_Calculator_3-way'!B277="","",'True_Odds_Calculator_3-way'!B277)</f>
        <v>3.07</v>
      </c>
      <c r="C276" s="4">
        <f>IF('True_Odds_Calculator_3-way'!C277="","",'True_Odds_Calculator_3-way'!C277)</f>
        <v>3.15</v>
      </c>
      <c r="D276" s="9">
        <f t="shared" si="65"/>
        <v>0.38161100982889262</v>
      </c>
      <c r="E276" s="9">
        <f t="shared" si="66"/>
        <v>0.31324396726601411</v>
      </c>
      <c r="F276" s="9">
        <f t="shared" si="67"/>
        <v>0.30514502290509349</v>
      </c>
      <c r="G276" s="9">
        <f t="shared" si="68"/>
        <v>1.0591303713972415</v>
      </c>
      <c r="H276" s="9">
        <f t="shared" si="69"/>
        <v>2.6204694682377787</v>
      </c>
      <c r="I276" s="9">
        <f t="shared" si="70"/>
        <v>3.1923998687922905</v>
      </c>
      <c r="J276" s="9">
        <f t="shared" si="71"/>
        <v>3.2771302985040691</v>
      </c>
      <c r="K276" s="11">
        <f t="shared" si="72"/>
        <v>0.39525691699604748</v>
      </c>
      <c r="L276" s="11">
        <f t="shared" si="73"/>
        <v>0.32573289902280134</v>
      </c>
      <c r="M276" s="11">
        <f t="shared" si="74"/>
        <v>0.31746031746031744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-0.27831126528194938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0.2350165216614728</v>
      </c>
      <c r="Q276" s="11">
        <f>2*'OddsRatio_working_3-way'!K276*'OddsRatio_working_3-way'!L276*'OddsRatio_working_3-way'!M276</f>
        <v>8.1744877099642732E-2</v>
      </c>
      <c r="R276" s="11">
        <f t="shared" si="75"/>
        <v>0</v>
      </c>
      <c r="S276" s="11">
        <f t="shared" si="76"/>
        <v>-0.8444376889429327</v>
      </c>
      <c r="T276" s="11">
        <f t="shared" si="77"/>
        <v>-0.29371745702362884</v>
      </c>
      <c r="U276" s="11">
        <f>'OddsRatio_working_3-way'!S276-'OddsRatio_working_3-way'!R276^2/3</f>
        <v>-0.8444376889429327</v>
      </c>
      <c r="V276" s="11">
        <f>'OddsRatio_working_3-way'!S276*'OddsRatio_working_3-way'!R276/3-2*'OddsRatio_working_3-way'!R276^3/27-'OddsRatio_working_3-way'!T276</f>
        <v>0.29371745702362884</v>
      </c>
      <c r="W276" s="11">
        <f>'OddsRatio_working_3-way'!V276^2+4*'OddsRatio_working_3-way'!U276^3/27</f>
        <v>-2.9370797233840146E-3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0.14933772487537372</v>
      </c>
      <c r="Y276" s="11">
        <f>IF('OddsRatio_working_3-way'!W276&gt;=0,IF('OddsRatio_working_3-way'!V276+SQRT('OddsRatio_working_3-way'!W276)&gt;0,0,PI()),ACOS('OddsRatio_working_3-way'!V276/(2*'OddsRatio_working_3-way'!X276)))</f>
        <v>0.18246130879825317</v>
      </c>
      <c r="Z276" s="11">
        <f>'OddsRatio_working_3-way'!X276^(1/3)*COS('OddsRatio_working_3-way'!Y276/3)</f>
        <v>0.52956518569862077</v>
      </c>
      <c r="AA276" s="11">
        <f>'OddsRatio_working_3-way'!X276^(1/3)*COS(('OddsRatio_working_3-way'!Y276+2*PI())/3)</f>
        <v>-0.2927103175636887</v>
      </c>
      <c r="AB276" s="11">
        <f>'OddsRatio_working_3-way'!X276^(1/3)*COS(('OddsRatio_working_3-way'!Y276+4*PI())/3)</f>
        <v>-0.23685486813493223</v>
      </c>
      <c r="AC276" s="11">
        <f>'OddsRatio_working_3-way'!X276^(1/3)*SIN('OddsRatio_working_3-way'!Y276/3)</f>
        <v>3.2248158763400342E-2</v>
      </c>
      <c r="AD276" s="11">
        <f>'OddsRatio_working_3-way'!X276^(1/3)*SIN(('OddsRatio_working_3-way'!Y276+2*PI())/3)</f>
        <v>0.44249282439312926</v>
      </c>
      <c r="AE276" s="11">
        <f>'OddsRatio_working_3-way'!X276^(1/3)*SIN(('OddsRatio_working_3-way'!Y276+4*PI())/3)</f>
        <v>-0.47474098315652935</v>
      </c>
      <c r="AF276" s="11">
        <f>-'OddsRatio_working_3-way'!U276/(3*'OddsRatio_working_3-way'!X276^(1/3))*COS(('OddsRatio_working_3-way'!Y276)/3)</f>
        <v>0.52956518569862077</v>
      </c>
      <c r="AG276" s="11">
        <f>-'OddsRatio_working_3-way'!U276/(3*'OddsRatio_working_3-way'!X276^(1/3))*COS(('OddsRatio_working_3-way'!Y276+2*PI())/3)</f>
        <v>-0.2927103175636887</v>
      </c>
      <c r="AH276" s="11">
        <f>-'OddsRatio_working_3-way'!U276/(3*'OddsRatio_working_3-way'!X276^(1/3))*COS(('OddsRatio_working_3-way'!Y276+4*PI())/3)</f>
        <v>-0.23685486813493223</v>
      </c>
      <c r="AI276" s="11">
        <f>'OddsRatio_working_3-way'!U276/(3*'OddsRatio_working_3-way'!X276^(1/3))*SIN(('OddsRatio_working_3-way'!Y276)/3)</f>
        <v>-3.2248158763400342E-2</v>
      </c>
      <c r="AJ276" s="11">
        <f>'OddsRatio_working_3-way'!U276/(3*'OddsRatio_working_3-way'!X276^(1/3))*SIN(('OddsRatio_working_3-way'!Y276+2*PI())/3)</f>
        <v>-0.44249282439312926</v>
      </c>
      <c r="AK276" s="11">
        <f>'OddsRatio_working_3-way'!U276/(3*'OddsRatio_working_3-way'!X276^(1/3))*SIN(('OddsRatio_working_3-way'!Y276+4*PI())/3)</f>
        <v>0.47474098315652935</v>
      </c>
      <c r="AL276" s="11">
        <f>'OddsRatio_working_3-way'!Z276+'OddsRatio_working_3-way'!AF276</f>
        <v>1.0591303713972415</v>
      </c>
      <c r="AM276" s="11">
        <f>'OddsRatio_working_3-way'!AA276+'OddsRatio_working_3-way'!AG276</f>
        <v>-0.58542063512737741</v>
      </c>
      <c r="AN276" s="11">
        <f>'OddsRatio_working_3-way'!AB276+'OddsRatio_working_3-way'!AH276</f>
        <v>-0.47370973626986446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1.0591303713972415</v>
      </c>
      <c r="AS276" s="11">
        <f>IF(('OddsRatio_working_3-way'!X276=0),IF(Q276&gt;0,-Q276^(1/3),(-Q276)^(1/3)),'OddsRatio_working_3-way'!AM276-'OddsRatio_working_3-way'!R276/3)</f>
        <v>-0.58542063512737741</v>
      </c>
      <c r="AT276" s="11">
        <f>IF(('OddsRatio_working_3-way'!X276=0),IF(Q276&gt;0,-Q276^(1/3),(-Q276)^(1/3)),'OddsRatio_working_3-way'!AN276-'OddsRatio_working_3-way'!R276/3)</f>
        <v>-0.47370973626986446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1.75</v>
      </c>
      <c r="B277" s="4">
        <f>IF('True_Odds_Calculator_3-way'!B278="","",'True_Odds_Calculator_3-way'!B278)</f>
        <v>3.44</v>
      </c>
      <c r="C277" s="4">
        <f>IF('True_Odds_Calculator_3-way'!C278="","",'True_Odds_Calculator_3-way'!C278)</f>
        <v>5.55</v>
      </c>
      <c r="D277" s="9">
        <f t="shared" si="65"/>
        <v>0.55388923794229761</v>
      </c>
      <c r="E277" s="9">
        <f t="shared" si="66"/>
        <v>0.27622143665279336</v>
      </c>
      <c r="F277" s="9">
        <f t="shared" si="67"/>
        <v>0.16988932540490914</v>
      </c>
      <c r="G277" s="9">
        <f t="shared" si="68"/>
        <v>1.0738868146635405</v>
      </c>
      <c r="H277" s="9">
        <f t="shared" si="69"/>
        <v>1.8054151109976555</v>
      </c>
      <c r="I277" s="9">
        <f t="shared" si="70"/>
        <v>3.6202838277790388</v>
      </c>
      <c r="J277" s="9">
        <f t="shared" si="71"/>
        <v>5.886185006719109</v>
      </c>
      <c r="K277" s="11">
        <f t="shared" si="72"/>
        <v>0.5714285714285714</v>
      </c>
      <c r="L277" s="11">
        <f t="shared" si="73"/>
        <v>0.29069767441860467</v>
      </c>
      <c r="M277" s="11">
        <f t="shared" si="74"/>
        <v>0.1801801801801802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-0.24921433060967946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0.23166023166023164</v>
      </c>
      <c r="Q277" s="11">
        <f>2*'OddsRatio_working_3-way'!K277*'OddsRatio_working_3-way'!L277*'OddsRatio_working_3-way'!M277</f>
        <v>5.9860524976804053E-2</v>
      </c>
      <c r="R277" s="11">
        <f t="shared" si="75"/>
        <v>0</v>
      </c>
      <c r="S277" s="11">
        <f t="shared" si="76"/>
        <v>-0.92956224103765073</v>
      </c>
      <c r="T277" s="11">
        <f t="shared" si="77"/>
        <v>-0.24019696150843695</v>
      </c>
      <c r="U277" s="11">
        <f>'OddsRatio_working_3-way'!S277-'OddsRatio_working_3-way'!R277^2/3</f>
        <v>-0.92956224103765073</v>
      </c>
      <c r="V277" s="11">
        <f>'OddsRatio_working_3-way'!S277*'OddsRatio_working_3-way'!R277/3-2*'OddsRatio_working_3-way'!R277^3/27-'OddsRatio_working_3-way'!T277</f>
        <v>0.24019696150843695</v>
      </c>
      <c r="W277" s="11">
        <f>'OddsRatio_working_3-way'!V277^2+4*'OddsRatio_working_3-way'!U277^3/27</f>
        <v>-6.1301224332828495E-2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0.17247884265230479</v>
      </c>
      <c r="Y277" s="11">
        <f>IF('OddsRatio_working_3-way'!W277&gt;=0,IF('OddsRatio_working_3-way'!V277+SQRT('OddsRatio_working_3-way'!W277)&gt;0,0,PI()),ACOS('OddsRatio_working_3-way'!V277/(2*'OddsRatio_working_3-way'!X277)))</f>
        <v>0.8005549853228362</v>
      </c>
      <c r="Z277" s="11">
        <f>'OddsRatio_working_3-way'!X277^(1/3)*COS('OddsRatio_working_3-way'!Y277/3)</f>
        <v>0.53694340733177026</v>
      </c>
      <c r="AA277" s="11">
        <f>'OddsRatio_working_3-way'!X277^(1/3)*COS(('OddsRatio_working_3-way'!Y277+2*PI())/3)</f>
        <v>-0.3955913058192278</v>
      </c>
      <c r="AB277" s="11">
        <f>'OddsRatio_working_3-way'!X277^(1/3)*COS(('OddsRatio_working_3-way'!Y277+4*PI())/3)</f>
        <v>-0.14135210151254265</v>
      </c>
      <c r="AC277" s="11">
        <f>'OddsRatio_working_3-way'!X277^(1/3)*SIN('OddsRatio_working_3-way'!Y277/3)</f>
        <v>0.14678507304502103</v>
      </c>
      <c r="AD277" s="11">
        <f>'OddsRatio_working_3-way'!X277^(1/3)*SIN(('OddsRatio_working_3-way'!Y277+2*PI())/3)</f>
        <v>0.39161409462137819</v>
      </c>
      <c r="AE277" s="11">
        <f>'OddsRatio_working_3-way'!X277^(1/3)*SIN(('OddsRatio_working_3-way'!Y277+4*PI())/3)</f>
        <v>-0.53839916766639917</v>
      </c>
      <c r="AF277" s="11">
        <f>-'OddsRatio_working_3-way'!U277/(3*'OddsRatio_working_3-way'!X277^(1/3))*COS(('OddsRatio_working_3-way'!Y277)/3)</f>
        <v>0.53694340733177026</v>
      </c>
      <c r="AG277" s="11">
        <f>-'OddsRatio_working_3-way'!U277/(3*'OddsRatio_working_3-way'!X277^(1/3))*COS(('OddsRatio_working_3-way'!Y277+2*PI())/3)</f>
        <v>-0.3955913058192278</v>
      </c>
      <c r="AH277" s="11">
        <f>-'OddsRatio_working_3-way'!U277/(3*'OddsRatio_working_3-way'!X277^(1/3))*COS(('OddsRatio_working_3-way'!Y277+4*PI())/3)</f>
        <v>-0.14135210151254265</v>
      </c>
      <c r="AI277" s="11">
        <f>'OddsRatio_working_3-way'!U277/(3*'OddsRatio_working_3-way'!X277^(1/3))*SIN(('OddsRatio_working_3-way'!Y277)/3)</f>
        <v>-0.14678507304502103</v>
      </c>
      <c r="AJ277" s="11">
        <f>'OddsRatio_working_3-way'!U277/(3*'OddsRatio_working_3-way'!X277^(1/3))*SIN(('OddsRatio_working_3-way'!Y277+2*PI())/3)</f>
        <v>-0.39161409462137819</v>
      </c>
      <c r="AK277" s="11">
        <f>'OddsRatio_working_3-way'!U277/(3*'OddsRatio_working_3-way'!X277^(1/3))*SIN(('OddsRatio_working_3-way'!Y277+4*PI())/3)</f>
        <v>0.53839916766639917</v>
      </c>
      <c r="AL277" s="11">
        <f>'OddsRatio_working_3-way'!Z277+'OddsRatio_working_3-way'!AF277</f>
        <v>1.0738868146635405</v>
      </c>
      <c r="AM277" s="11">
        <f>'OddsRatio_working_3-way'!AA277+'OddsRatio_working_3-way'!AG277</f>
        <v>-0.7911826116384556</v>
      </c>
      <c r="AN277" s="11">
        <f>'OddsRatio_working_3-way'!AB277+'OddsRatio_working_3-way'!AH277</f>
        <v>-0.28270420302508531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1.0738868146635405</v>
      </c>
      <c r="AS277" s="11">
        <f>IF(('OddsRatio_working_3-way'!X277=0),IF(Q277&gt;0,-Q277^(1/3),(-Q277)^(1/3)),'OddsRatio_working_3-way'!AM277-'OddsRatio_working_3-way'!R277/3)</f>
        <v>-0.7911826116384556</v>
      </c>
      <c r="AT277" s="11">
        <f>IF(('OddsRatio_working_3-way'!X277=0),IF(Q277&gt;0,-Q277^(1/3),(-Q277)^(1/3)),'OddsRatio_working_3-way'!AN277-'OddsRatio_working_3-way'!R277/3)</f>
        <v>-0.28270420302508531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2.97</v>
      </c>
      <c r="B278" s="4">
        <f>IF('True_Odds_Calculator_3-way'!B279="","",'True_Odds_Calculator_3-way'!B279)</f>
        <v>2.92</v>
      </c>
      <c r="C278" s="4">
        <f>IF('True_Odds_Calculator_3-way'!C279="","",'True_Odds_Calculator_3-way'!C279)</f>
        <v>2.78</v>
      </c>
      <c r="D278" s="9">
        <f t="shared" si="65"/>
        <v>0.32391669989798888</v>
      </c>
      <c r="E278" s="9">
        <f t="shared" si="66"/>
        <v>0.32957198195848775</v>
      </c>
      <c r="F278" s="9">
        <f t="shared" si="67"/>
        <v>0.34651131814352326</v>
      </c>
      <c r="G278" s="9">
        <f t="shared" si="68"/>
        <v>1.059499224787267</v>
      </c>
      <c r="H278" s="9">
        <f t="shared" si="69"/>
        <v>3.0872134728309164</v>
      </c>
      <c r="I278" s="9">
        <f t="shared" si="70"/>
        <v>3.0342385115915529</v>
      </c>
      <c r="J278" s="9">
        <f t="shared" si="71"/>
        <v>2.8859086201213344</v>
      </c>
      <c r="K278" s="11">
        <f t="shared" si="72"/>
        <v>0.33670033670033667</v>
      </c>
      <c r="L278" s="11">
        <f t="shared" si="73"/>
        <v>0.34246575342465752</v>
      </c>
      <c r="M278" s="11">
        <f t="shared" si="74"/>
        <v>0.35971223021582738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-0.27925654495083874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0.23517922897049728</v>
      </c>
      <c r="Q278" s="11">
        <f>2*'OddsRatio_working_3-way'!K278*'OddsRatio_working_3-way'!L278*'OddsRatio_working_3-way'!M278</f>
        <v>8.2955636321163068E-2</v>
      </c>
      <c r="R278" s="11">
        <f t="shared" si="75"/>
        <v>0</v>
      </c>
      <c r="S278" s="11">
        <f t="shared" si="76"/>
        <v>-0.84216192323047978</v>
      </c>
      <c r="T278" s="11">
        <f t="shared" si="77"/>
        <v>-0.29705887944637738</v>
      </c>
      <c r="U278" s="11">
        <f>'OddsRatio_working_3-way'!S278-'OddsRatio_working_3-way'!R278^2/3</f>
        <v>-0.84216192323047978</v>
      </c>
      <c r="V278" s="11">
        <f>'OddsRatio_working_3-way'!S278*'OddsRatio_working_3-way'!R278/3-2*'OddsRatio_working_3-way'!R278^3/27-'OddsRatio_working_3-way'!T278</f>
        <v>0.29705887944637738</v>
      </c>
      <c r="W278" s="11">
        <f>'OddsRatio_working_3-way'!V278^2+4*'OddsRatio_working_3-way'!U278^3/27</f>
        <v>-2.4374769129166529E-4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0.14873443242002593</v>
      </c>
      <c r="Y278" s="11">
        <f>IF('OddsRatio_working_3-way'!W278&gt;=0,IF('OddsRatio_working_3-way'!V278+SQRT('OddsRatio_working_3-way'!W278)&gt;0,0,PI()),ACOS('OddsRatio_working_3-way'!V278/(2*'OddsRatio_working_3-way'!X278)))</f>
        <v>5.2508344396607454E-2</v>
      </c>
      <c r="Z278" s="11">
        <f>'OddsRatio_working_3-way'!X278^(1/3)*COS('OddsRatio_working_3-way'!Y278/3)</f>
        <v>0.5297496123936335</v>
      </c>
      <c r="AA278" s="11">
        <f>'OddsRatio_working_3-way'!X278^(1/3)*COS(('OddsRatio_working_3-way'!Y278+2*PI())/3)</f>
        <v>-0.27290549322946173</v>
      </c>
      <c r="AB278" s="11">
        <f>'OddsRatio_working_3-way'!X278^(1/3)*COS(('OddsRatio_working_3-way'!Y278+4*PI())/3)</f>
        <v>-0.25684411916417188</v>
      </c>
      <c r="AC278" s="11">
        <f>'OddsRatio_working_3-way'!X278^(1/3)*SIN('OddsRatio_working_3-way'!Y278/3)</f>
        <v>9.2730386401503381E-3</v>
      </c>
      <c r="AD278" s="11">
        <f>'OddsRatio_working_3-way'!X278^(1/3)*SIN(('OddsRatio_working_3-way'!Y278+2*PI())/3)</f>
        <v>0.45414010265777111</v>
      </c>
      <c r="AE278" s="11">
        <f>'OddsRatio_working_3-way'!X278^(1/3)*SIN(('OddsRatio_working_3-way'!Y278+4*PI())/3)</f>
        <v>-0.46341314129792144</v>
      </c>
      <c r="AF278" s="11">
        <f>-'OddsRatio_working_3-way'!U278/(3*'OddsRatio_working_3-way'!X278^(1/3))*COS(('OddsRatio_working_3-way'!Y278)/3)</f>
        <v>0.5297496123936335</v>
      </c>
      <c r="AG278" s="11">
        <f>-'OddsRatio_working_3-way'!U278/(3*'OddsRatio_working_3-way'!X278^(1/3))*COS(('OddsRatio_working_3-way'!Y278+2*PI())/3)</f>
        <v>-0.27290549322946173</v>
      </c>
      <c r="AH278" s="11">
        <f>-'OddsRatio_working_3-way'!U278/(3*'OddsRatio_working_3-way'!X278^(1/3))*COS(('OddsRatio_working_3-way'!Y278+4*PI())/3)</f>
        <v>-0.25684411916417188</v>
      </c>
      <c r="AI278" s="11">
        <f>'OddsRatio_working_3-way'!U278/(3*'OddsRatio_working_3-way'!X278^(1/3))*SIN(('OddsRatio_working_3-way'!Y278)/3)</f>
        <v>-9.2730386401503381E-3</v>
      </c>
      <c r="AJ278" s="11">
        <f>'OddsRatio_working_3-way'!U278/(3*'OddsRatio_working_3-way'!X278^(1/3))*SIN(('OddsRatio_working_3-way'!Y278+2*PI())/3)</f>
        <v>-0.45414010265777111</v>
      </c>
      <c r="AK278" s="11">
        <f>'OddsRatio_working_3-way'!U278/(3*'OddsRatio_working_3-way'!X278^(1/3))*SIN(('OddsRatio_working_3-way'!Y278+4*PI())/3)</f>
        <v>0.46341314129792144</v>
      </c>
      <c r="AL278" s="11">
        <f>'OddsRatio_working_3-way'!Z278+'OddsRatio_working_3-way'!AF278</f>
        <v>1.059499224787267</v>
      </c>
      <c r="AM278" s="11">
        <f>'OddsRatio_working_3-way'!AA278+'OddsRatio_working_3-way'!AG278</f>
        <v>-0.54581098645892345</v>
      </c>
      <c r="AN278" s="11">
        <f>'OddsRatio_working_3-way'!AB278+'OddsRatio_working_3-way'!AH278</f>
        <v>-0.51368823832834376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1.059499224787267</v>
      </c>
      <c r="AS278" s="11">
        <f>IF(('OddsRatio_working_3-way'!X278=0),IF(Q278&gt;0,-Q278^(1/3),(-Q278)^(1/3)),'OddsRatio_working_3-way'!AM278-'OddsRatio_working_3-way'!R278/3)</f>
        <v>-0.54581098645892345</v>
      </c>
      <c r="AT278" s="11">
        <f>IF(('OddsRatio_working_3-way'!X278=0),IF(Q278&gt;0,-Q278^(1/3),(-Q278)^(1/3)),'OddsRatio_working_3-way'!AN278-'OddsRatio_working_3-way'!R278/3)</f>
        <v>-0.51368823832834376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2.0099999999999998</v>
      </c>
      <c r="B279" s="4">
        <f>IF('True_Odds_Calculator_3-way'!B280="","",'True_Odds_Calculator_3-way'!B280)</f>
        <v>3.33</v>
      </c>
      <c r="C279" s="4">
        <f>IF('True_Odds_Calculator_3-way'!C280="","",'True_Odds_Calculator_3-way'!C280)</f>
        <v>4.12</v>
      </c>
      <c r="D279" s="9">
        <f t="shared" si="65"/>
        <v>0.48164054846670473</v>
      </c>
      <c r="E279" s="9">
        <f t="shared" si="66"/>
        <v>0.28712492918512372</v>
      </c>
      <c r="F279" s="9">
        <f t="shared" si="67"/>
        <v>0.23123452234817121</v>
      </c>
      <c r="G279" s="9">
        <f t="shared" si="68"/>
        <v>1.0655813373059779</v>
      </c>
      <c r="H279" s="9">
        <f t="shared" si="69"/>
        <v>2.0762371506790376</v>
      </c>
      <c r="I279" s="9">
        <f t="shared" si="70"/>
        <v>3.4828045159229286</v>
      </c>
      <c r="J279" s="9">
        <f t="shared" si="71"/>
        <v>4.3246137723946516</v>
      </c>
      <c r="K279" s="11">
        <f t="shared" si="72"/>
        <v>0.49751243781094534</v>
      </c>
      <c r="L279" s="11">
        <f t="shared" si="73"/>
        <v>0.3003003003003003</v>
      </c>
      <c r="M279" s="11">
        <f t="shared" si="74"/>
        <v>0.24271844660194175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-0.26625292152027391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0.23425831279765497</v>
      </c>
      <c r="Q279" s="11">
        <f>2*'OddsRatio_working_3-way'!K279*'OddsRatio_working_3-way'!L279*'OddsRatio_working_3-way'!M279</f>
        <v>7.2525793435806493E-2</v>
      </c>
      <c r="R279" s="11">
        <f t="shared" si="75"/>
        <v>0</v>
      </c>
      <c r="S279" s="11">
        <f t="shared" si="76"/>
        <v>-0.87983377406740415</v>
      </c>
      <c r="T279" s="11">
        <f t="shared" si="77"/>
        <v>-0.27239435729640998</v>
      </c>
      <c r="U279" s="11">
        <f>'OddsRatio_working_3-way'!S279-'OddsRatio_working_3-way'!R279^2/3</f>
        <v>-0.87983377406740415</v>
      </c>
      <c r="V279" s="11">
        <f>'OddsRatio_working_3-way'!S279*'OddsRatio_working_3-way'!R279/3-2*'OddsRatio_working_3-way'!R279^3/27-'OddsRatio_working_3-way'!T279</f>
        <v>0.27239435729640998</v>
      </c>
      <c r="W279" s="11">
        <f>'OddsRatio_working_3-way'!V279^2+4*'OddsRatio_working_3-way'!U279^3/27</f>
        <v>-2.6702928461935074E-2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0.15882507228776832</v>
      </c>
      <c r="Y279" s="11">
        <f>IF('OddsRatio_working_3-way'!W279&gt;=0,IF('OddsRatio_working_3-way'!V279+SQRT('OddsRatio_working_3-way'!W279)&gt;0,0,PI()),ACOS('OddsRatio_working_3-way'!V279/(2*'OddsRatio_working_3-way'!X279)))</f>
        <v>0.54034848403756208</v>
      </c>
      <c r="Z279" s="11">
        <f>'OddsRatio_working_3-way'!X279^(1/3)*COS('OddsRatio_working_3-way'!Y279/3)</f>
        <v>0.53279066865298896</v>
      </c>
      <c r="AA279" s="11">
        <f>'OddsRatio_working_3-way'!X279^(1/3)*COS(('OddsRatio_working_3-way'!Y279+2*PI())/3)</f>
        <v>-0.35041331492634437</v>
      </c>
      <c r="AB279" s="11">
        <f>'OddsRatio_working_3-way'!X279^(1/3)*COS(('OddsRatio_working_3-way'!Y279+4*PI())/3)</f>
        <v>-0.18237735372664468</v>
      </c>
      <c r="AC279" s="11">
        <f>'OddsRatio_working_3-way'!X279^(1/3)*SIN('OddsRatio_working_3-way'!Y279/3)</f>
        <v>9.7015607432184389E-2</v>
      </c>
      <c r="AD279" s="11">
        <f>'OddsRatio_working_3-way'!X279^(1/3)*SIN(('OddsRatio_working_3-way'!Y279+2*PI())/3)</f>
        <v>0.41290245023669375</v>
      </c>
      <c r="AE279" s="11">
        <f>'OddsRatio_working_3-way'!X279^(1/3)*SIN(('OddsRatio_working_3-way'!Y279+4*PI())/3)</f>
        <v>-0.50991805766887788</v>
      </c>
      <c r="AF279" s="11">
        <f>-'OddsRatio_working_3-way'!U279/(3*'OddsRatio_working_3-way'!X279^(1/3))*COS(('OddsRatio_working_3-way'!Y279)/3)</f>
        <v>0.53279066865298896</v>
      </c>
      <c r="AG279" s="11">
        <f>-'OddsRatio_working_3-way'!U279/(3*'OddsRatio_working_3-way'!X279^(1/3))*COS(('OddsRatio_working_3-way'!Y279+2*PI())/3)</f>
        <v>-0.35041331492634437</v>
      </c>
      <c r="AH279" s="11">
        <f>-'OddsRatio_working_3-way'!U279/(3*'OddsRatio_working_3-way'!X279^(1/3))*COS(('OddsRatio_working_3-way'!Y279+4*PI())/3)</f>
        <v>-0.18237735372664468</v>
      </c>
      <c r="AI279" s="11">
        <f>'OddsRatio_working_3-way'!U279/(3*'OddsRatio_working_3-way'!X279^(1/3))*SIN(('OddsRatio_working_3-way'!Y279)/3)</f>
        <v>-9.7015607432184389E-2</v>
      </c>
      <c r="AJ279" s="11">
        <f>'OddsRatio_working_3-way'!U279/(3*'OddsRatio_working_3-way'!X279^(1/3))*SIN(('OddsRatio_working_3-way'!Y279+2*PI())/3)</f>
        <v>-0.41290245023669375</v>
      </c>
      <c r="AK279" s="11">
        <f>'OddsRatio_working_3-way'!U279/(3*'OddsRatio_working_3-way'!X279^(1/3))*SIN(('OddsRatio_working_3-way'!Y279+4*PI())/3)</f>
        <v>0.50991805766887788</v>
      </c>
      <c r="AL279" s="11">
        <f>'OddsRatio_working_3-way'!Z279+'OddsRatio_working_3-way'!AF279</f>
        <v>1.0655813373059779</v>
      </c>
      <c r="AM279" s="11">
        <f>'OddsRatio_working_3-way'!AA279+'OddsRatio_working_3-way'!AG279</f>
        <v>-0.70082662985268873</v>
      </c>
      <c r="AN279" s="11">
        <f>'OddsRatio_working_3-way'!AB279+'OddsRatio_working_3-way'!AH279</f>
        <v>-0.36475470745328936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1.0655813373059779</v>
      </c>
      <c r="AS279" s="11">
        <f>IF(('OddsRatio_working_3-way'!X279=0),IF(Q279&gt;0,-Q279^(1/3),(-Q279)^(1/3)),'OddsRatio_working_3-way'!AM279-'OddsRatio_working_3-way'!R279/3)</f>
        <v>-0.70082662985268873</v>
      </c>
      <c r="AT279" s="11">
        <f>IF(('OddsRatio_working_3-way'!X279=0),IF(Q279&gt;0,-Q279^(1/3),(-Q279)^(1/3)),'OddsRatio_working_3-way'!AN279-'OddsRatio_working_3-way'!R279/3)</f>
        <v>-0.36475470745328936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2.89</v>
      </c>
      <c r="B280" s="4">
        <f>IF('True_Odds_Calculator_3-way'!B281="","",'True_Odds_Calculator_3-way'!B281)</f>
        <v>3.19</v>
      </c>
      <c r="C280" s="4">
        <f>IF('True_Odds_Calculator_3-way'!C281="","",'True_Odds_Calculator_3-way'!C281)</f>
        <v>2.64</v>
      </c>
      <c r="D280" s="9">
        <f t="shared" si="65"/>
        <v>0.33321988944905662</v>
      </c>
      <c r="E280" s="9">
        <f t="shared" si="66"/>
        <v>0.30132791192157232</v>
      </c>
      <c r="F280" s="9">
        <f t="shared" si="67"/>
        <v>0.36545219862937101</v>
      </c>
      <c r="G280" s="9">
        <f t="shared" si="68"/>
        <v>1.0587414510866084</v>
      </c>
      <c r="H280" s="9">
        <f t="shared" si="69"/>
        <v>3.00102134255369</v>
      </c>
      <c r="I280" s="9">
        <f t="shared" si="70"/>
        <v>3.3186437778796725</v>
      </c>
      <c r="J280" s="9">
        <f t="shared" si="71"/>
        <v>2.7363359797820381</v>
      </c>
      <c r="K280" s="11">
        <f t="shared" si="72"/>
        <v>0.34602076124567471</v>
      </c>
      <c r="L280" s="11">
        <f t="shared" si="73"/>
        <v>0.31347962382445144</v>
      </c>
      <c r="M280" s="11">
        <f t="shared" si="74"/>
        <v>0.37878787878787878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-0.27890565140947499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0.23501932581994622</v>
      </c>
      <c r="Q280" s="11">
        <f>2*'OddsRatio_working_3-way'!K280*'OddsRatio_working_3-way'!L280*'OddsRatio_working_3-way'!M280</f>
        <v>8.2174589447533655E-2</v>
      </c>
      <c r="R280" s="11">
        <f t="shared" si="75"/>
        <v>0</v>
      </c>
      <c r="S280" s="11">
        <f t="shared" si="76"/>
        <v>-0.84264813076484735</v>
      </c>
      <c r="T280" s="11">
        <f t="shared" si="77"/>
        <v>-0.29463221355414249</v>
      </c>
      <c r="U280" s="11">
        <f>'OddsRatio_working_3-way'!S280-'OddsRatio_working_3-way'!R280^2/3</f>
        <v>-0.84264813076484735</v>
      </c>
      <c r="V280" s="11">
        <f>'OddsRatio_working_3-way'!S280*'OddsRatio_working_3-way'!R280/3-2*'OddsRatio_working_3-way'!R280^3/27-'OddsRatio_working_3-way'!T280</f>
        <v>0.29463221355414249</v>
      </c>
      <c r="W280" s="11">
        <f>'OddsRatio_working_3-way'!V280^2+4*'OddsRatio_working_3-way'!U280^3/27</f>
        <v>-1.8329333312382956E-3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0.14886325486419752</v>
      </c>
      <c r="Y280" s="11">
        <f>IF('OddsRatio_working_3-way'!W280&gt;=0,IF('OddsRatio_working_3-way'!V280+SQRT('OddsRatio_working_3-way'!W280)&gt;0,0,PI()),ACOS('OddsRatio_working_3-way'!V280/(2*'OddsRatio_working_3-way'!X280)))</f>
        <v>0.14429923937952394</v>
      </c>
      <c r="Z280" s="11">
        <f>'OddsRatio_working_3-way'!X280^(1/3)*COS('OddsRatio_working_3-way'!Y280/3)</f>
        <v>0.52937072554330422</v>
      </c>
      <c r="AA280" s="11">
        <f>'OddsRatio_working_3-way'!X280^(1/3)*COS(('OddsRatio_working_3-way'!Y280+2*PI())/3)</f>
        <v>-0.28675364078622817</v>
      </c>
      <c r="AB280" s="11">
        <f>'OddsRatio_working_3-way'!X280^(1/3)*COS(('OddsRatio_working_3-way'!Y280+4*PI())/3)</f>
        <v>-0.24261708475707591</v>
      </c>
      <c r="AC280" s="11">
        <f>'OddsRatio_working_3-way'!X280^(1/3)*SIN('OddsRatio_working_3-way'!Y280/3)</f>
        <v>2.548225250453396E-2</v>
      </c>
      <c r="AD280" s="11">
        <f>'OddsRatio_working_3-way'!X280^(1/3)*SIN(('OddsRatio_working_3-way'!Y280+2*PI())/3)</f>
        <v>0.44570737008803424</v>
      </c>
      <c r="AE280" s="11">
        <f>'OddsRatio_working_3-way'!X280^(1/3)*SIN(('OddsRatio_working_3-way'!Y280+4*PI())/3)</f>
        <v>-0.4711896225925683</v>
      </c>
      <c r="AF280" s="11">
        <f>-'OddsRatio_working_3-way'!U280/(3*'OddsRatio_working_3-way'!X280^(1/3))*COS(('OddsRatio_working_3-way'!Y280)/3)</f>
        <v>0.52937072554330422</v>
      </c>
      <c r="AG280" s="11">
        <f>-'OddsRatio_working_3-way'!U280/(3*'OddsRatio_working_3-way'!X280^(1/3))*COS(('OddsRatio_working_3-way'!Y280+2*PI())/3)</f>
        <v>-0.28675364078622817</v>
      </c>
      <c r="AH280" s="11">
        <f>-'OddsRatio_working_3-way'!U280/(3*'OddsRatio_working_3-way'!X280^(1/3))*COS(('OddsRatio_working_3-way'!Y280+4*PI())/3)</f>
        <v>-0.24261708475707591</v>
      </c>
      <c r="AI280" s="11">
        <f>'OddsRatio_working_3-way'!U280/(3*'OddsRatio_working_3-way'!X280^(1/3))*SIN(('OddsRatio_working_3-way'!Y280)/3)</f>
        <v>-2.548225250453396E-2</v>
      </c>
      <c r="AJ280" s="11">
        <f>'OddsRatio_working_3-way'!U280/(3*'OddsRatio_working_3-way'!X280^(1/3))*SIN(('OddsRatio_working_3-way'!Y280+2*PI())/3)</f>
        <v>-0.44570737008803424</v>
      </c>
      <c r="AK280" s="11">
        <f>'OddsRatio_working_3-way'!U280/(3*'OddsRatio_working_3-way'!X280^(1/3))*SIN(('OddsRatio_working_3-way'!Y280+4*PI())/3)</f>
        <v>0.4711896225925683</v>
      </c>
      <c r="AL280" s="11">
        <f>'OddsRatio_working_3-way'!Z280+'OddsRatio_working_3-way'!AF280</f>
        <v>1.0587414510866084</v>
      </c>
      <c r="AM280" s="11">
        <f>'OddsRatio_working_3-way'!AA280+'OddsRatio_working_3-way'!AG280</f>
        <v>-0.57350728157245634</v>
      </c>
      <c r="AN280" s="11">
        <f>'OddsRatio_working_3-way'!AB280+'OddsRatio_working_3-way'!AH280</f>
        <v>-0.48523416951415183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1.0587414510866084</v>
      </c>
      <c r="AS280" s="11">
        <f>IF(('OddsRatio_working_3-way'!X280=0),IF(Q280&gt;0,-Q280^(1/3),(-Q280)^(1/3)),'OddsRatio_working_3-way'!AM280-'OddsRatio_working_3-way'!R280/3)</f>
        <v>-0.57350728157245634</v>
      </c>
      <c r="AT280" s="11">
        <f>IF(('OddsRatio_working_3-way'!X280=0),IF(Q280&gt;0,-Q280^(1/3),(-Q280)^(1/3)),'OddsRatio_working_3-way'!AN280-'OddsRatio_working_3-way'!R280/3)</f>
        <v>-0.48523416951415183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2.86</v>
      </c>
      <c r="B281" s="4">
        <f>IF('True_Odds_Calculator_3-way'!B282="","",'True_Odds_Calculator_3-way'!B282)</f>
        <v>2.98</v>
      </c>
      <c r="C281" s="4">
        <f>IF('True_Odds_Calculator_3-way'!C282="","",'True_Odds_Calculator_3-way'!C282)</f>
        <v>2.83</v>
      </c>
      <c r="D281" s="9">
        <f t="shared" si="65"/>
        <v>0.3367255330116557</v>
      </c>
      <c r="E281" s="9">
        <f t="shared" si="66"/>
        <v>0.32290769870550551</v>
      </c>
      <c r="F281" s="9">
        <f t="shared" si="67"/>
        <v>0.34036676828283863</v>
      </c>
      <c r="G281" s="9">
        <f t="shared" si="68"/>
        <v>1.0590203024130087</v>
      </c>
      <c r="H281" s="9">
        <f t="shared" si="69"/>
        <v>2.9697777624881958</v>
      </c>
      <c r="I281" s="9">
        <f t="shared" si="70"/>
        <v>3.0968601987777573</v>
      </c>
      <c r="J281" s="9">
        <f t="shared" si="71"/>
        <v>2.9380071534158061</v>
      </c>
      <c r="K281" s="11">
        <f t="shared" si="72"/>
        <v>0.34965034965034969</v>
      </c>
      <c r="L281" s="11">
        <f t="shared" si="73"/>
        <v>0.33557046979865773</v>
      </c>
      <c r="M281" s="11">
        <f t="shared" si="74"/>
        <v>0.35335689045936397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-0.27942193220728551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0.23507926607506846</v>
      </c>
      <c r="Q281" s="11">
        <f>2*'OddsRatio_working_3-way'!K281*'OddsRatio_working_3-way'!L281*'OddsRatio_working_3-way'!M281</f>
        <v>8.2920376040588537E-2</v>
      </c>
      <c r="R281" s="11">
        <f t="shared" si="75"/>
        <v>0</v>
      </c>
      <c r="S281" s="11">
        <f t="shared" si="76"/>
        <v>-0.84130570645642078</v>
      </c>
      <c r="T281" s="11">
        <f t="shared" si="77"/>
        <v>-0.29675686294759118</v>
      </c>
      <c r="U281" s="11">
        <f>'OddsRatio_working_3-way'!S281-'OddsRatio_working_3-way'!R281^2/3</f>
        <v>-0.84130570645642078</v>
      </c>
      <c r="V281" s="11">
        <f>'OddsRatio_working_3-way'!S281*'OddsRatio_working_3-way'!R281/3-2*'OddsRatio_working_3-way'!R281^3/27-'OddsRatio_working_3-way'!T281</f>
        <v>0.29675686294759118</v>
      </c>
      <c r="W281" s="11">
        <f>'OddsRatio_working_3-way'!V281^2+4*'OddsRatio_working_3-way'!U281^3/27</f>
        <v>-1.5347065258210224E-4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0.14850766508759533</v>
      </c>
      <c r="Y281" s="11">
        <f>IF('OddsRatio_working_3-way'!W281&gt;=0,IF('OddsRatio_working_3-way'!V281+SQRT('OddsRatio_working_3-way'!W281)&gt;0,0,PI()),ACOS('OddsRatio_working_3-way'!V281/(2*'OddsRatio_working_3-way'!X281)))</f>
        <v>4.1721489656919797E-2</v>
      </c>
      <c r="Z281" s="11">
        <f>'OddsRatio_working_3-way'!X281^(1/3)*COS('OddsRatio_working_3-way'!Y281/3)</f>
        <v>0.52951015120650435</v>
      </c>
      <c r="AA281" s="11">
        <f>'OddsRatio_working_3-way'!X281^(1/3)*COS(('OddsRatio_working_3-way'!Y281+2*PI())/3)</f>
        <v>-0.27113288408688224</v>
      </c>
      <c r="AB281" s="11">
        <f>'OddsRatio_working_3-way'!X281^(1/3)*COS(('OddsRatio_working_3-way'!Y281+4*PI())/3)</f>
        <v>-0.25837726711962211</v>
      </c>
      <c r="AC281" s="11">
        <f>'OddsRatio_working_3-way'!X281^(1/3)*SIN('OddsRatio_working_3-way'!Y281/3)</f>
        <v>7.3644588897272996E-3</v>
      </c>
      <c r="AD281" s="11">
        <f>'OddsRatio_working_3-way'!X281^(1/3)*SIN(('OddsRatio_working_3-way'!Y281+2*PI())/3)</f>
        <v>0.45488701306170848</v>
      </c>
      <c r="AE281" s="11">
        <f>'OddsRatio_working_3-way'!X281^(1/3)*SIN(('OddsRatio_working_3-way'!Y281+4*PI())/3)</f>
        <v>-0.4622514719514359</v>
      </c>
      <c r="AF281" s="11">
        <f>-'OddsRatio_working_3-way'!U281/(3*'OddsRatio_working_3-way'!X281^(1/3))*COS(('OddsRatio_working_3-way'!Y281)/3)</f>
        <v>0.52951015120650424</v>
      </c>
      <c r="AG281" s="11">
        <f>-'OddsRatio_working_3-way'!U281/(3*'OddsRatio_working_3-way'!X281^(1/3))*COS(('OddsRatio_working_3-way'!Y281+2*PI())/3)</f>
        <v>-0.27113288408688219</v>
      </c>
      <c r="AH281" s="11">
        <f>-'OddsRatio_working_3-way'!U281/(3*'OddsRatio_working_3-way'!X281^(1/3))*COS(('OddsRatio_working_3-way'!Y281+4*PI())/3)</f>
        <v>-0.25837726711962206</v>
      </c>
      <c r="AI281" s="11">
        <f>'OddsRatio_working_3-way'!U281/(3*'OddsRatio_working_3-way'!X281^(1/3))*SIN(('OddsRatio_working_3-way'!Y281)/3)</f>
        <v>-7.3644588897272979E-3</v>
      </c>
      <c r="AJ281" s="11">
        <f>'OddsRatio_working_3-way'!U281/(3*'OddsRatio_working_3-way'!X281^(1/3))*SIN(('OddsRatio_working_3-way'!Y281+2*PI())/3)</f>
        <v>-0.45488701306170842</v>
      </c>
      <c r="AK281" s="11">
        <f>'OddsRatio_working_3-way'!U281/(3*'OddsRatio_working_3-way'!X281^(1/3))*SIN(('OddsRatio_working_3-way'!Y281+4*PI())/3)</f>
        <v>0.46225147195143579</v>
      </c>
      <c r="AL281" s="11">
        <f>'OddsRatio_working_3-way'!Z281+'OddsRatio_working_3-way'!AF281</f>
        <v>1.0590203024130087</v>
      </c>
      <c r="AM281" s="11">
        <f>'OddsRatio_working_3-way'!AA281+'OddsRatio_working_3-way'!AG281</f>
        <v>-0.54226576817376437</v>
      </c>
      <c r="AN281" s="11">
        <f>'OddsRatio_working_3-way'!AB281+'OddsRatio_working_3-way'!AH281</f>
        <v>-0.51675453423924411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1.0590203024130087</v>
      </c>
      <c r="AS281" s="11">
        <f>IF(('OddsRatio_working_3-way'!X281=0),IF(Q281&gt;0,-Q281^(1/3),(-Q281)^(1/3)),'OddsRatio_working_3-way'!AM281-'OddsRatio_working_3-way'!R281/3)</f>
        <v>-0.54226576817376437</v>
      </c>
      <c r="AT281" s="11">
        <f>IF(('OddsRatio_working_3-way'!X281=0),IF(Q281&gt;0,-Q281^(1/3),(-Q281)^(1/3)),'OddsRatio_working_3-way'!AN281-'OddsRatio_working_3-way'!R281/3)</f>
        <v>-0.51675453423924411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2.88</v>
      </c>
      <c r="B282" s="4">
        <f>IF('True_Odds_Calculator_3-way'!B283="","",'True_Odds_Calculator_3-way'!B283)</f>
        <v>3.12</v>
      </c>
      <c r="C282" s="4">
        <f>IF('True_Odds_Calculator_3-way'!C283="","",'True_Odds_Calculator_3-way'!C283)</f>
        <v>2.69</v>
      </c>
      <c r="D282" s="9">
        <f t="shared" si="65"/>
        <v>0.33402290972840587</v>
      </c>
      <c r="E282" s="9">
        <f t="shared" si="66"/>
        <v>0.30785000929084028</v>
      </c>
      <c r="F282" s="9">
        <f t="shared" si="67"/>
        <v>0.35812708098075385</v>
      </c>
      <c r="G282" s="9">
        <f t="shared" si="68"/>
        <v>1.060535438755454</v>
      </c>
      <c r="H282" s="9">
        <f t="shared" si="69"/>
        <v>2.993806624860254</v>
      </c>
      <c r="I282" s="9">
        <f t="shared" si="70"/>
        <v>3.2483351301615628</v>
      </c>
      <c r="J282" s="9">
        <f t="shared" si="71"/>
        <v>2.7923048914967175</v>
      </c>
      <c r="K282" s="11">
        <f t="shared" si="72"/>
        <v>0.34722222222222221</v>
      </c>
      <c r="L282" s="11">
        <f t="shared" si="73"/>
        <v>0.32051282051282048</v>
      </c>
      <c r="M282" s="11">
        <f t="shared" si="74"/>
        <v>0.37174721189591081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-0.27866411950984449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0.23540349400014826</v>
      </c>
      <c r="Q282" s="11">
        <f>2*'OddsRatio_working_3-way'!K282*'OddsRatio_working_3-way'!L282*'OddsRatio_working_3-way'!M282</f>
        <v>8.2742880140649649E-2</v>
      </c>
      <c r="R282" s="11">
        <f t="shared" si="75"/>
        <v>0</v>
      </c>
      <c r="S282" s="11">
        <f t="shared" si="76"/>
        <v>-0.8447571018981942</v>
      </c>
      <c r="T282" s="11">
        <f t="shared" si="77"/>
        <v>-0.29692692509602608</v>
      </c>
      <c r="U282" s="11">
        <f>'OddsRatio_working_3-way'!S282-'OddsRatio_working_3-way'!R282^2/3</f>
        <v>-0.8447571018981942</v>
      </c>
      <c r="V282" s="11">
        <f>'OddsRatio_working_3-way'!S282*'OddsRatio_working_3-way'!R282/3-2*'OddsRatio_working_3-way'!R282^3/27-'OddsRatio_working_3-way'!T282</f>
        <v>0.29692692509602608</v>
      </c>
      <c r="W282" s="11">
        <f>'OddsRatio_working_3-way'!V282^2+4*'OddsRatio_working_3-way'!U282^3/27</f>
        <v>-1.1426927971589368E-3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0.14942246454611505</v>
      </c>
      <c r="Y282" s="11">
        <f>IF('OddsRatio_working_3-way'!W282&gt;=0,IF('OddsRatio_working_3-way'!V282+SQRT('OddsRatio_working_3-way'!W282)&gt;0,0,PI()),ACOS('OddsRatio_working_3-way'!V282/(2*'OddsRatio_working_3-way'!X282)))</f>
        <v>0.11335726453322326</v>
      </c>
      <c r="Z282" s="11">
        <f>'OddsRatio_working_3-way'!X282^(1/3)*COS('OddsRatio_working_3-way'!Y282/3)</f>
        <v>0.53026771937772699</v>
      </c>
      <c r="AA282" s="11">
        <f>'OddsRatio_working_3-way'!X282^(1/3)*COS(('OddsRatio_working_3-way'!Y282+2*PI())/3)</f>
        <v>-0.28249429787476998</v>
      </c>
      <c r="AB282" s="11">
        <f>'OddsRatio_working_3-way'!X282^(1/3)*COS(('OddsRatio_working_3-way'!Y282+4*PI())/3)</f>
        <v>-0.24777342150295717</v>
      </c>
      <c r="AC282" s="11">
        <f>'OddsRatio_working_3-way'!X282^(1/3)*SIN('OddsRatio_working_3-way'!Y282/3)</f>
        <v>2.0046107319765978E-2</v>
      </c>
      <c r="AD282" s="11">
        <f>'OddsRatio_working_3-way'!X282^(1/3)*SIN(('OddsRatio_working_3-way'!Y282+2*PI())/3)</f>
        <v>0.44920226212806652</v>
      </c>
      <c r="AE282" s="11">
        <f>'OddsRatio_working_3-way'!X282^(1/3)*SIN(('OddsRatio_working_3-way'!Y282+4*PI())/3)</f>
        <v>-0.46924836944783233</v>
      </c>
      <c r="AF282" s="11">
        <f>-'OddsRatio_working_3-way'!U282/(3*'OddsRatio_working_3-way'!X282^(1/3))*COS(('OddsRatio_working_3-way'!Y282)/3)</f>
        <v>0.53026771937772688</v>
      </c>
      <c r="AG282" s="11">
        <f>-'OddsRatio_working_3-way'!U282/(3*'OddsRatio_working_3-way'!X282^(1/3))*COS(('OddsRatio_working_3-way'!Y282+2*PI())/3)</f>
        <v>-0.28249429787476993</v>
      </c>
      <c r="AH282" s="11">
        <f>-'OddsRatio_working_3-way'!U282/(3*'OddsRatio_working_3-way'!X282^(1/3))*COS(('OddsRatio_working_3-way'!Y282+4*PI())/3)</f>
        <v>-0.24777342150295711</v>
      </c>
      <c r="AI282" s="11">
        <f>'OddsRatio_working_3-way'!U282/(3*'OddsRatio_working_3-way'!X282^(1/3))*SIN(('OddsRatio_working_3-way'!Y282)/3)</f>
        <v>-2.0046107319765975E-2</v>
      </c>
      <c r="AJ282" s="11">
        <f>'OddsRatio_working_3-way'!U282/(3*'OddsRatio_working_3-way'!X282^(1/3))*SIN(('OddsRatio_working_3-way'!Y282+2*PI())/3)</f>
        <v>-0.44920226212806647</v>
      </c>
      <c r="AK282" s="11">
        <f>'OddsRatio_working_3-way'!U282/(3*'OddsRatio_working_3-way'!X282^(1/3))*SIN(('OddsRatio_working_3-way'!Y282+4*PI())/3)</f>
        <v>0.46924836944783221</v>
      </c>
      <c r="AL282" s="11">
        <f>'OddsRatio_working_3-way'!Z282+'OddsRatio_working_3-way'!AF282</f>
        <v>1.060535438755454</v>
      </c>
      <c r="AM282" s="11">
        <f>'OddsRatio_working_3-way'!AA282+'OddsRatio_working_3-way'!AG282</f>
        <v>-0.56498859574953997</v>
      </c>
      <c r="AN282" s="11">
        <f>'OddsRatio_working_3-way'!AB282+'OddsRatio_working_3-way'!AH282</f>
        <v>-0.49554684300591428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1.060535438755454</v>
      </c>
      <c r="AS282" s="11">
        <f>IF(('OddsRatio_working_3-way'!X282=0),IF(Q282&gt;0,-Q282^(1/3),(-Q282)^(1/3)),'OddsRatio_working_3-way'!AM282-'OddsRatio_working_3-way'!R282/3)</f>
        <v>-0.56498859574953997</v>
      </c>
      <c r="AT282" s="11">
        <f>IF(('OddsRatio_working_3-way'!X282=0),IF(Q282&gt;0,-Q282^(1/3),(-Q282)^(1/3)),'OddsRatio_working_3-way'!AN282-'OddsRatio_working_3-way'!R282/3)</f>
        <v>-0.49554684300591428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2.19</v>
      </c>
      <c r="B283" s="4">
        <f>IF('True_Odds_Calculator_3-way'!B284="","",'True_Odds_Calculator_3-way'!B284)</f>
        <v>3.11</v>
      </c>
      <c r="C283" s="4">
        <f>IF('True_Odds_Calculator_3-way'!C284="","",'True_Odds_Calculator_3-way'!C284)</f>
        <v>3.83</v>
      </c>
      <c r="D283" s="9">
        <f t="shared" si="65"/>
        <v>0.44175346394208398</v>
      </c>
      <c r="E283" s="9">
        <f t="shared" si="66"/>
        <v>0.30857636254643211</v>
      </c>
      <c r="F283" s="9">
        <f t="shared" si="67"/>
        <v>0.24967017351148382</v>
      </c>
      <c r="G283" s="9">
        <f t="shared" si="68"/>
        <v>1.0619378781931317</v>
      </c>
      <c r="H283" s="9">
        <f t="shared" si="69"/>
        <v>2.2637060750498263</v>
      </c>
      <c r="I283" s="9">
        <f t="shared" si="70"/>
        <v>3.2406889229875082</v>
      </c>
      <c r="J283" s="9">
        <f t="shared" si="71"/>
        <v>4.0052841952865625</v>
      </c>
      <c r="K283" s="11">
        <f t="shared" si="72"/>
        <v>0.45662100456621008</v>
      </c>
      <c r="L283" s="11">
        <f t="shared" si="73"/>
        <v>0.32154340836012862</v>
      </c>
      <c r="M283" s="11">
        <f t="shared" si="74"/>
        <v>0.2610966057441253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-0.27240343165177516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0.23499422884075355</v>
      </c>
      <c r="Q283" s="11">
        <f>2*'OddsRatio_working_3-way'!K283*'OddsRatio_working_3-way'!L283*'OddsRatio_working_3-way'!M283</f>
        <v>7.6670221481485654E-2</v>
      </c>
      <c r="R283" s="11">
        <f t="shared" si="75"/>
        <v>0</v>
      </c>
      <c r="S283" s="11">
        <f t="shared" si="76"/>
        <v>-0.8626698548392614</v>
      </c>
      <c r="T283" s="11">
        <f t="shared" si="77"/>
        <v>-0.28145835394429408</v>
      </c>
      <c r="U283" s="11">
        <f>'OddsRatio_working_3-way'!S283-'OddsRatio_working_3-way'!R283^2/3</f>
        <v>-0.8626698548392614</v>
      </c>
      <c r="V283" s="11">
        <f>'OddsRatio_working_3-way'!S283*'OddsRatio_working_3-way'!R283/3-2*'OddsRatio_working_3-way'!R283^3/27-'OddsRatio_working_3-way'!T283</f>
        <v>0.28145835394429408</v>
      </c>
      <c r="W283" s="11">
        <f>'OddsRatio_working_3-way'!V283^2+4*'OddsRatio_working_3-way'!U283^3/27</f>
        <v>-1.5892051811347396E-2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0.15420024060971738</v>
      </c>
      <c r="Y283" s="11">
        <f>IF('OddsRatio_working_3-way'!W283&gt;=0,IF('OddsRatio_working_3-way'!V283+SQRT('OddsRatio_working_3-way'!W283)&gt;0,0,PI()),ACOS('OddsRatio_working_3-way'!V283/(2*'OddsRatio_working_3-way'!X283)))</f>
        <v>0.42110170893250465</v>
      </c>
      <c r="Z283" s="11">
        <f>'OddsRatio_working_3-way'!X283^(1/3)*COS('OddsRatio_working_3-way'!Y283/3)</f>
        <v>0.53096893909656584</v>
      </c>
      <c r="AA283" s="11">
        <f>'OddsRatio_working_3-way'!X283^(1/3)*COS(('OddsRatio_working_3-way'!Y283+2*PI())/3)</f>
        <v>-0.33045717917175388</v>
      </c>
      <c r="AB283" s="11">
        <f>'OddsRatio_working_3-way'!X283^(1/3)*COS(('OddsRatio_working_3-way'!Y283+4*PI())/3)</f>
        <v>-0.20051175992481204</v>
      </c>
      <c r="AC283" s="11">
        <f>'OddsRatio_working_3-way'!X283^(1/3)*SIN('OddsRatio_working_3-way'!Y283/3)</f>
        <v>7.5024022782180635E-2</v>
      </c>
      <c r="AD283" s="11">
        <f>'OddsRatio_working_3-way'!X283^(1/3)*SIN(('OddsRatio_working_3-way'!Y283+2*PI())/3)</f>
        <v>0.4223205784870081</v>
      </c>
      <c r="AE283" s="11">
        <f>'OddsRatio_working_3-way'!X283^(1/3)*SIN(('OddsRatio_working_3-way'!Y283+4*PI())/3)</f>
        <v>-0.49734460126918872</v>
      </c>
      <c r="AF283" s="11">
        <f>-'OddsRatio_working_3-way'!U283/(3*'OddsRatio_working_3-way'!X283^(1/3))*COS(('OddsRatio_working_3-way'!Y283)/3)</f>
        <v>0.53096893909656584</v>
      </c>
      <c r="AG283" s="11">
        <f>-'OddsRatio_working_3-way'!U283/(3*'OddsRatio_working_3-way'!X283^(1/3))*COS(('OddsRatio_working_3-way'!Y283+2*PI())/3)</f>
        <v>-0.33045717917175388</v>
      </c>
      <c r="AH283" s="11">
        <f>-'OddsRatio_working_3-way'!U283/(3*'OddsRatio_working_3-way'!X283^(1/3))*COS(('OddsRatio_working_3-way'!Y283+4*PI())/3)</f>
        <v>-0.20051175992481204</v>
      </c>
      <c r="AI283" s="11">
        <f>'OddsRatio_working_3-way'!U283/(3*'OddsRatio_working_3-way'!X283^(1/3))*SIN(('OddsRatio_working_3-way'!Y283)/3)</f>
        <v>-7.5024022782180635E-2</v>
      </c>
      <c r="AJ283" s="11">
        <f>'OddsRatio_working_3-way'!U283/(3*'OddsRatio_working_3-way'!X283^(1/3))*SIN(('OddsRatio_working_3-way'!Y283+2*PI())/3)</f>
        <v>-0.4223205784870081</v>
      </c>
      <c r="AK283" s="11">
        <f>'OddsRatio_working_3-way'!U283/(3*'OddsRatio_working_3-way'!X283^(1/3))*SIN(('OddsRatio_working_3-way'!Y283+4*PI())/3)</f>
        <v>0.49734460126918872</v>
      </c>
      <c r="AL283" s="11">
        <f>'OddsRatio_working_3-way'!Z283+'OddsRatio_working_3-way'!AF283</f>
        <v>1.0619378781931317</v>
      </c>
      <c r="AM283" s="11">
        <f>'OddsRatio_working_3-way'!AA283+'OddsRatio_working_3-way'!AG283</f>
        <v>-0.66091435834350776</v>
      </c>
      <c r="AN283" s="11">
        <f>'OddsRatio_working_3-way'!AB283+'OddsRatio_working_3-way'!AH283</f>
        <v>-0.40102351984962409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1.0619378781931317</v>
      </c>
      <c r="AS283" s="11">
        <f>IF(('OddsRatio_working_3-way'!X283=0),IF(Q283&gt;0,-Q283^(1/3),(-Q283)^(1/3)),'OddsRatio_working_3-way'!AM283-'OddsRatio_working_3-way'!R283/3)</f>
        <v>-0.66091435834350776</v>
      </c>
      <c r="AT283" s="11">
        <f>IF(('OddsRatio_working_3-way'!X283=0),IF(Q283&gt;0,-Q283^(1/3),(-Q283)^(1/3)),'OddsRatio_working_3-way'!AN283-'OddsRatio_working_3-way'!R283/3)</f>
        <v>-0.40102351984962409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2.58</v>
      </c>
      <c r="B284" s="4">
        <f>IF('True_Odds_Calculator_3-way'!B285="","",'True_Odds_Calculator_3-way'!B285)</f>
        <v>2.8</v>
      </c>
      <c r="C284" s="4">
        <f>IF('True_Odds_Calculator_3-way'!C285="","",'True_Odds_Calculator_3-way'!C285)</f>
        <v>3.28</v>
      </c>
      <c r="D284" s="9">
        <f t="shared" si="65"/>
        <v>0.37020269594555738</v>
      </c>
      <c r="E284" s="9">
        <f t="shared" si="66"/>
        <v>0.34035577628062297</v>
      </c>
      <c r="F284" s="9">
        <f t="shared" si="67"/>
        <v>0.28944152777381976</v>
      </c>
      <c r="G284" s="9">
        <f t="shared" si="68"/>
        <v>1.0767233545502646</v>
      </c>
      <c r="H284" s="9">
        <f t="shared" si="69"/>
        <v>2.7012229001894186</v>
      </c>
      <c r="I284" s="9">
        <f t="shared" si="70"/>
        <v>2.9381020381904759</v>
      </c>
      <c r="J284" s="9">
        <f t="shared" si="71"/>
        <v>3.4549292483746035</v>
      </c>
      <c r="K284" s="11">
        <f t="shared" si="72"/>
        <v>0.38759689922480617</v>
      </c>
      <c r="L284" s="11">
        <f t="shared" si="73"/>
        <v>0.35714285714285715</v>
      </c>
      <c r="M284" s="11">
        <f t="shared" si="74"/>
        <v>0.3048780487804878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-0.27366096750668512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0.23887178240553167</v>
      </c>
      <c r="Q284" s="11">
        <f>2*'OddsRatio_working_3-way'!K284*'OddsRatio_working_3-way'!L284*'OddsRatio_working_3-way'!M284</f>
        <v>8.4406990249304481E-2</v>
      </c>
      <c r="R284" s="11">
        <f t="shared" si="75"/>
        <v>0</v>
      </c>
      <c r="S284" s="11">
        <f t="shared" si="76"/>
        <v>-0.87287487354109572</v>
      </c>
      <c r="T284" s="11">
        <f t="shared" si="77"/>
        <v>-0.30843635107459211</v>
      </c>
      <c r="U284" s="11">
        <f>'OddsRatio_working_3-way'!S284-'OddsRatio_working_3-way'!R284^2/3</f>
        <v>-0.87287487354109572</v>
      </c>
      <c r="V284" s="11">
        <f>'OddsRatio_working_3-way'!S284*'OddsRatio_working_3-way'!R284/3-2*'OddsRatio_working_3-way'!R284^3/27-'OddsRatio_working_3-way'!T284</f>
        <v>0.30843635107459211</v>
      </c>
      <c r="W284" s="11">
        <f>'OddsRatio_working_3-way'!V284^2+4*'OddsRatio_working_3-way'!U284^3/27</f>
        <v>-3.3933240756075511E-3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0.1569445019264904</v>
      </c>
      <c r="Y284" s="11">
        <f>IF('OddsRatio_working_3-way'!W284&gt;=0,IF('OddsRatio_working_3-way'!V284+SQRT('OddsRatio_working_3-way'!W284)&gt;0,0,PI()),ACOS('OddsRatio_working_3-way'!V284/(2*'OddsRatio_working_3-way'!X284)))</f>
        <v>0.18666442968214447</v>
      </c>
      <c r="Z284" s="11">
        <f>'OddsRatio_working_3-way'!X284^(1/3)*COS('OddsRatio_working_3-way'!Y284/3)</f>
        <v>0.53836167727513229</v>
      </c>
      <c r="AA284" s="11">
        <f>'OddsRatio_working_3-way'!X284^(1/3)*COS(('OddsRatio_working_3-way'!Y284+2*PI())/3)</f>
        <v>-0.29822815721267104</v>
      </c>
      <c r="AB284" s="11">
        <f>'OddsRatio_working_3-way'!X284^(1/3)*COS(('OddsRatio_working_3-way'!Y284+4*PI())/3)</f>
        <v>-0.24013352006246116</v>
      </c>
      <c r="AC284" s="11">
        <f>'OddsRatio_working_3-way'!X284^(1/3)*SIN('OddsRatio_working_3-way'!Y284/3)</f>
        <v>3.3540954397147271E-2</v>
      </c>
      <c r="AD284" s="11">
        <f>'OddsRatio_working_3-way'!X284^(1/3)*SIN(('OddsRatio_working_3-way'!Y284+2*PI())/3)</f>
        <v>0.44946441174569046</v>
      </c>
      <c r="AE284" s="11">
        <f>'OddsRatio_working_3-way'!X284^(1/3)*SIN(('OddsRatio_working_3-way'!Y284+4*PI())/3)</f>
        <v>-0.48300536614283779</v>
      </c>
      <c r="AF284" s="11">
        <f>-'OddsRatio_working_3-way'!U284/(3*'OddsRatio_working_3-way'!X284^(1/3))*COS(('OddsRatio_working_3-way'!Y284)/3)</f>
        <v>0.53836167727513229</v>
      </c>
      <c r="AG284" s="11">
        <f>-'OddsRatio_working_3-way'!U284/(3*'OddsRatio_working_3-way'!X284^(1/3))*COS(('OddsRatio_working_3-way'!Y284+2*PI())/3)</f>
        <v>-0.29822815721267104</v>
      </c>
      <c r="AH284" s="11">
        <f>-'OddsRatio_working_3-way'!U284/(3*'OddsRatio_working_3-way'!X284^(1/3))*COS(('OddsRatio_working_3-way'!Y284+4*PI())/3)</f>
        <v>-0.24013352006246116</v>
      </c>
      <c r="AI284" s="11">
        <f>'OddsRatio_working_3-way'!U284/(3*'OddsRatio_working_3-way'!X284^(1/3))*SIN(('OddsRatio_working_3-way'!Y284)/3)</f>
        <v>-3.3540954397147271E-2</v>
      </c>
      <c r="AJ284" s="11">
        <f>'OddsRatio_working_3-way'!U284/(3*'OddsRatio_working_3-way'!X284^(1/3))*SIN(('OddsRatio_working_3-way'!Y284+2*PI())/3)</f>
        <v>-0.44946441174569046</v>
      </c>
      <c r="AK284" s="11">
        <f>'OddsRatio_working_3-way'!U284/(3*'OddsRatio_working_3-way'!X284^(1/3))*SIN(('OddsRatio_working_3-way'!Y284+4*PI())/3)</f>
        <v>0.48300536614283779</v>
      </c>
      <c r="AL284" s="11">
        <f>'OddsRatio_working_3-way'!Z284+'OddsRatio_working_3-way'!AF284</f>
        <v>1.0767233545502646</v>
      </c>
      <c r="AM284" s="11">
        <f>'OddsRatio_working_3-way'!AA284+'OddsRatio_working_3-way'!AG284</f>
        <v>-0.59645631442534208</v>
      </c>
      <c r="AN284" s="11">
        <f>'OddsRatio_working_3-way'!AB284+'OddsRatio_working_3-way'!AH284</f>
        <v>-0.48026704012492233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1.0767233545502646</v>
      </c>
      <c r="AS284" s="11">
        <f>IF(('OddsRatio_working_3-way'!X284=0),IF(Q284&gt;0,-Q284^(1/3),(-Q284)^(1/3)),'OddsRatio_working_3-way'!AM284-'OddsRatio_working_3-way'!R284/3)</f>
        <v>-0.59645631442534208</v>
      </c>
      <c r="AT284" s="11">
        <f>IF(('OddsRatio_working_3-way'!X284=0),IF(Q284&gt;0,-Q284^(1/3),(-Q284)^(1/3)),'OddsRatio_working_3-way'!AN284-'OddsRatio_working_3-way'!R284/3)</f>
        <v>-0.48026704012492233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2.83</v>
      </c>
      <c r="B285" s="4">
        <f>IF('True_Odds_Calculator_3-way'!B286="","",'True_Odds_Calculator_3-way'!B286)</f>
        <v>3.31</v>
      </c>
      <c r="C285" s="4">
        <f>IF('True_Odds_Calculator_3-way'!C286="","",'True_Odds_Calculator_3-way'!C286)</f>
        <v>2.54</v>
      </c>
      <c r="D285" s="9">
        <f t="shared" si="65"/>
        <v>0.33678401559751775</v>
      </c>
      <c r="E285" s="9">
        <f t="shared" si="66"/>
        <v>0.28687902984464098</v>
      </c>
      <c r="F285" s="9">
        <f t="shared" si="67"/>
        <v>0.37633695455784127</v>
      </c>
      <c r="G285" s="9">
        <f t="shared" si="68"/>
        <v>1.0760994864553655</v>
      </c>
      <c r="H285" s="9">
        <f t="shared" si="69"/>
        <v>2.9692620602133188</v>
      </c>
      <c r="I285" s="9">
        <f t="shared" si="70"/>
        <v>3.4857898137118943</v>
      </c>
      <c r="J285" s="9">
        <f t="shared" si="71"/>
        <v>2.6571932091412633</v>
      </c>
      <c r="K285" s="11">
        <f t="shared" si="72"/>
        <v>0.35335689045936397</v>
      </c>
      <c r="L285" s="11">
        <f t="shared" si="73"/>
        <v>0.30211480362537763</v>
      </c>
      <c r="M285" s="11">
        <f t="shared" si="74"/>
        <v>0.39370078740157477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-0.27361231746792813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0.23872625755990998</v>
      </c>
      <c r="Q285" s="11">
        <f>2*'OddsRatio_working_3-way'!K285*'OddsRatio_working_3-way'!L285*'OddsRatio_working_3-way'!M285</f>
        <v>8.4058541394334496E-2</v>
      </c>
      <c r="R285" s="11">
        <f t="shared" si="75"/>
        <v>0</v>
      </c>
      <c r="S285" s="11">
        <f t="shared" si="76"/>
        <v>-0.872498211225058</v>
      </c>
      <c r="T285" s="11">
        <f t="shared" si="77"/>
        <v>-0.30721768000882321</v>
      </c>
      <c r="U285" s="11">
        <f>'OddsRatio_working_3-way'!S285-'OddsRatio_working_3-way'!R285^2/3</f>
        <v>-0.872498211225058</v>
      </c>
      <c r="V285" s="11">
        <f>'OddsRatio_working_3-way'!S285*'OddsRatio_working_3-way'!R285/3-2*'OddsRatio_working_3-way'!R285^3/27-'OddsRatio_working_3-way'!T285</f>
        <v>0.30721768000882321</v>
      </c>
      <c r="W285" s="11">
        <f>'OddsRatio_working_3-way'!V285^2+4*'OddsRatio_working_3-way'!U285^3/27</f>
        <v>-4.016110865561015E-3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0.15684292602438651</v>
      </c>
      <c r="Y285" s="11">
        <f>IF('OddsRatio_working_3-way'!W285&gt;=0,IF('OddsRatio_working_3-way'!V285+SQRT('OddsRatio_working_3-way'!W285)&gt;0,0,PI()),ACOS('OddsRatio_working_3-way'!V285/(2*'OddsRatio_working_3-way'!X285)))</f>
        <v>0.20342644513578678</v>
      </c>
      <c r="Z285" s="11">
        <f>'OddsRatio_working_3-way'!X285^(1/3)*COS('OddsRatio_working_3-way'!Y285/3)</f>
        <v>0.53804974322768273</v>
      </c>
      <c r="AA285" s="11">
        <f>'OddsRatio_working_3-way'!X285^(1/3)*COS(('OddsRatio_working_3-way'!Y285+2*PI())/3)</f>
        <v>-0.30066990543801375</v>
      </c>
      <c r="AB285" s="11">
        <f>'OddsRatio_working_3-way'!X285^(1/3)*COS(('OddsRatio_working_3-way'!Y285+4*PI())/3)</f>
        <v>-0.23737983778966895</v>
      </c>
      <c r="AC285" s="11">
        <f>'OddsRatio_working_3-way'!X285^(1/3)*SIN('OddsRatio_working_3-way'!Y285/3)</f>
        <v>3.6540537593801548E-2</v>
      </c>
      <c r="AD285" s="11">
        <f>'OddsRatio_working_3-way'!X285^(1/3)*SIN(('OddsRatio_working_3-way'!Y285+2*PI())/3)</f>
        <v>0.4476944773379668</v>
      </c>
      <c r="AE285" s="11">
        <f>'OddsRatio_working_3-way'!X285^(1/3)*SIN(('OddsRatio_working_3-way'!Y285+4*PI())/3)</f>
        <v>-0.48423501493176829</v>
      </c>
      <c r="AF285" s="11">
        <f>-'OddsRatio_working_3-way'!U285/(3*'OddsRatio_working_3-way'!X285^(1/3))*COS(('OddsRatio_working_3-way'!Y285)/3)</f>
        <v>0.53804974322768262</v>
      </c>
      <c r="AG285" s="11">
        <f>-'OddsRatio_working_3-way'!U285/(3*'OddsRatio_working_3-way'!X285^(1/3))*COS(('OddsRatio_working_3-way'!Y285+2*PI())/3)</f>
        <v>-0.3006699054380137</v>
      </c>
      <c r="AH285" s="11">
        <f>-'OddsRatio_working_3-way'!U285/(3*'OddsRatio_working_3-way'!X285^(1/3))*COS(('OddsRatio_working_3-way'!Y285+4*PI())/3)</f>
        <v>-0.23737983778966892</v>
      </c>
      <c r="AI285" s="11">
        <f>'OddsRatio_working_3-way'!U285/(3*'OddsRatio_working_3-way'!X285^(1/3))*SIN(('OddsRatio_working_3-way'!Y285)/3)</f>
        <v>-3.6540537593801541E-2</v>
      </c>
      <c r="AJ285" s="11">
        <f>'OddsRatio_working_3-way'!U285/(3*'OddsRatio_working_3-way'!X285^(1/3))*SIN(('OddsRatio_working_3-way'!Y285+2*PI())/3)</f>
        <v>-0.44769447733796675</v>
      </c>
      <c r="AK285" s="11">
        <f>'OddsRatio_working_3-way'!U285/(3*'OddsRatio_working_3-way'!X285^(1/3))*SIN(('OddsRatio_working_3-way'!Y285+4*PI())/3)</f>
        <v>0.48423501493176818</v>
      </c>
      <c r="AL285" s="11">
        <f>'OddsRatio_working_3-way'!Z285+'OddsRatio_working_3-way'!AF285</f>
        <v>1.0760994864553655</v>
      </c>
      <c r="AM285" s="11">
        <f>'OddsRatio_working_3-way'!AA285+'OddsRatio_working_3-way'!AG285</f>
        <v>-0.6013398108760275</v>
      </c>
      <c r="AN285" s="11">
        <f>'OddsRatio_working_3-way'!AB285+'OddsRatio_working_3-way'!AH285</f>
        <v>-0.47475967557933785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1.0760994864553655</v>
      </c>
      <c r="AS285" s="11">
        <f>IF(('OddsRatio_working_3-way'!X285=0),IF(Q285&gt;0,-Q285^(1/3),(-Q285)^(1/3)),'OddsRatio_working_3-way'!AM285-'OddsRatio_working_3-way'!R285/3)</f>
        <v>-0.6013398108760275</v>
      </c>
      <c r="AT285" s="11">
        <f>IF(('OddsRatio_working_3-way'!X285=0),IF(Q285&gt;0,-Q285^(1/3),(-Q285)^(1/3)),'OddsRatio_working_3-way'!AN285-'OddsRatio_working_3-way'!R285/3)</f>
        <v>-0.47475967557933785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1.35</v>
      </c>
      <c r="B286" s="4">
        <f>IF('True_Odds_Calculator_3-way'!B287="","",'True_Odds_Calculator_3-way'!B287)</f>
        <v>4.49</v>
      </c>
      <c r="C286" s="4">
        <f>IF('True_Odds_Calculator_3-way'!C287="","",'True_Odds_Calculator_3-way'!C287)</f>
        <v>10.68</v>
      </c>
      <c r="D286" s="9">
        <f t="shared" si="65"/>
        <v>0.71537625911184355</v>
      </c>
      <c r="E286" s="9">
        <f t="shared" si="66"/>
        <v>0.20131700328513946</v>
      </c>
      <c r="F286" s="9">
        <f t="shared" si="67"/>
        <v>8.3306737603017045E-2</v>
      </c>
      <c r="G286" s="9">
        <f t="shared" si="68"/>
        <v>1.1367594016350162</v>
      </c>
      <c r="H286" s="9">
        <f t="shared" si="69"/>
        <v>1.3978657905722556</v>
      </c>
      <c r="I286" s="9">
        <f t="shared" si="70"/>
        <v>4.9672903117062077</v>
      </c>
      <c r="J286" s="9">
        <f t="shared" si="71"/>
        <v>12.003831007826957</v>
      </c>
      <c r="K286" s="11">
        <f t="shared" si="72"/>
        <v>0.7407407407407407</v>
      </c>
      <c r="L286" s="11">
        <f t="shared" si="73"/>
        <v>0.22271714922048996</v>
      </c>
      <c r="M286" s="11">
        <f t="shared" si="74"/>
        <v>9.3632958801498134E-2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-0.18264907049805668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0.20884559976841618</v>
      </c>
      <c r="Q286" s="11">
        <f>2*'OddsRatio_working_3-way'!K286*'OddsRatio_working_3-way'!L286*'OddsRatio_working_3-way'!M286</f>
        <v>3.0894319492369256E-2</v>
      </c>
      <c r="R286" s="11">
        <f t="shared" si="75"/>
        <v>0</v>
      </c>
      <c r="S286" s="11">
        <f t="shared" si="76"/>
        <v>-1.1434254726778816</v>
      </c>
      <c r="T286" s="11">
        <f t="shared" si="77"/>
        <v>-0.16914577998193514</v>
      </c>
      <c r="U286" s="11">
        <f>'OddsRatio_working_3-way'!S286-'OddsRatio_working_3-way'!R286^2/3</f>
        <v>-1.1434254726778816</v>
      </c>
      <c r="V286" s="11">
        <f>'OddsRatio_working_3-way'!S286*'OddsRatio_working_3-way'!R286/3-2*'OddsRatio_working_3-way'!R286^3/27-'OddsRatio_working_3-way'!T286</f>
        <v>0.16914577998193514</v>
      </c>
      <c r="W286" s="11">
        <f>'OddsRatio_working_3-way'!V286^2+4*'OddsRatio_working_3-way'!U286^3/27</f>
        <v>-0.19286220924500516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0.23530432642149951</v>
      </c>
      <c r="Y286" s="11">
        <f>IF('OddsRatio_working_3-way'!W286&gt;=0,IF('OddsRatio_working_3-way'!V286+SQRT('OddsRatio_working_3-way'!W286)&gt;0,0,PI()),ACOS('OddsRatio_working_3-way'!V286/(2*'OddsRatio_working_3-way'!X286)))</f>
        <v>1.2031509111128245</v>
      </c>
      <c r="Z286" s="11">
        <f>'OddsRatio_working_3-way'!X286^(1/3)*COS('OddsRatio_working_3-way'!Y286/3)</f>
        <v>0.5683797008175081</v>
      </c>
      <c r="AA286" s="11">
        <f>'OddsRatio_working_3-way'!X286^(1/3)*COS(('OddsRatio_working_3-way'!Y286+2*PI())/3)</f>
        <v>-0.49291156692004656</v>
      </c>
      <c r="AB286" s="11">
        <f>'OddsRatio_working_3-way'!X286^(1/3)*COS(('OddsRatio_working_3-way'!Y286+4*PI())/3)</f>
        <v>-7.5468133897461251E-2</v>
      </c>
      <c r="AC286" s="11">
        <f>'OddsRatio_working_3-way'!X286^(1/3)*SIN('OddsRatio_working_3-way'!Y286/3)</f>
        <v>0.24101107842703107</v>
      </c>
      <c r="AD286" s="11">
        <f>'OddsRatio_working_3-way'!X286^(1/3)*SIN(('OddsRatio_working_3-way'!Y286+2*PI())/3)</f>
        <v>0.37172572068984555</v>
      </c>
      <c r="AE286" s="11">
        <f>'OddsRatio_working_3-way'!X286^(1/3)*SIN(('OddsRatio_working_3-way'!Y286+4*PI())/3)</f>
        <v>-0.61273679911687651</v>
      </c>
      <c r="AF286" s="11">
        <f>-'OddsRatio_working_3-way'!U286/(3*'OddsRatio_working_3-way'!X286^(1/3))*COS(('OddsRatio_working_3-way'!Y286)/3)</f>
        <v>0.5683797008175081</v>
      </c>
      <c r="AG286" s="11">
        <f>-'OddsRatio_working_3-way'!U286/(3*'OddsRatio_working_3-way'!X286^(1/3))*COS(('OddsRatio_working_3-way'!Y286+2*PI())/3)</f>
        <v>-0.49291156692004656</v>
      </c>
      <c r="AH286" s="11">
        <f>-'OddsRatio_working_3-way'!U286/(3*'OddsRatio_working_3-way'!X286^(1/3))*COS(('OddsRatio_working_3-way'!Y286+4*PI())/3)</f>
        <v>-7.5468133897461251E-2</v>
      </c>
      <c r="AI286" s="11">
        <f>'OddsRatio_working_3-way'!U286/(3*'OddsRatio_working_3-way'!X286^(1/3))*SIN(('OddsRatio_working_3-way'!Y286)/3)</f>
        <v>-0.24101107842703107</v>
      </c>
      <c r="AJ286" s="11">
        <f>'OddsRatio_working_3-way'!U286/(3*'OddsRatio_working_3-way'!X286^(1/3))*SIN(('OddsRatio_working_3-way'!Y286+2*PI())/3)</f>
        <v>-0.37172572068984555</v>
      </c>
      <c r="AK286" s="11">
        <f>'OddsRatio_working_3-way'!U286/(3*'OddsRatio_working_3-way'!X286^(1/3))*SIN(('OddsRatio_working_3-way'!Y286+4*PI())/3)</f>
        <v>0.61273679911687651</v>
      </c>
      <c r="AL286" s="11">
        <f>'OddsRatio_working_3-way'!Z286+'OddsRatio_working_3-way'!AF286</f>
        <v>1.1367594016350162</v>
      </c>
      <c r="AM286" s="11">
        <f>'OddsRatio_working_3-way'!AA286+'OddsRatio_working_3-way'!AG286</f>
        <v>-0.98582313384009312</v>
      </c>
      <c r="AN286" s="11">
        <f>'OddsRatio_working_3-way'!AB286+'OddsRatio_working_3-way'!AH286</f>
        <v>-0.1509362677949225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1.1367594016350162</v>
      </c>
      <c r="AS286" s="11">
        <f>IF(('OddsRatio_working_3-way'!X286=0),IF(Q286&gt;0,-Q286^(1/3),(-Q286)^(1/3)),'OddsRatio_working_3-way'!AM286-'OddsRatio_working_3-way'!R286/3)</f>
        <v>-0.98582313384009312</v>
      </c>
      <c r="AT286" s="11">
        <f>IF(('OddsRatio_working_3-way'!X286=0),IF(Q286&gt;0,-Q286^(1/3),(-Q286)^(1/3)),'OddsRatio_working_3-way'!AN286-'OddsRatio_working_3-way'!R286/3)</f>
        <v>-0.1509362677949225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4.2300000000000004</v>
      </c>
      <c r="B287" s="4">
        <f>IF('True_Odds_Calculator_3-way'!B288="","",'True_Odds_Calculator_3-way'!B288)</f>
        <v>3.88</v>
      </c>
      <c r="C287" s="4">
        <f>IF('True_Odds_Calculator_3-way'!C288="","",'True_Odds_Calculator_3-way'!C288)</f>
        <v>1.88</v>
      </c>
      <c r="D287" s="9">
        <f t="shared" si="65"/>
        <v>0.22887059018225855</v>
      </c>
      <c r="E287" s="9">
        <f t="shared" si="66"/>
        <v>0.24973846521356638</v>
      </c>
      <c r="F287" s="9">
        <f t="shared" si="67"/>
        <v>0.52139094460417534</v>
      </c>
      <c r="G287" s="9">
        <f t="shared" si="68"/>
        <v>1.0431211593040945</v>
      </c>
      <c r="H287" s="9">
        <f t="shared" si="69"/>
        <v>4.3692813445522249</v>
      </c>
      <c r="I287" s="9">
        <f t="shared" si="70"/>
        <v>4.0041889387957914</v>
      </c>
      <c r="J287" s="9">
        <f t="shared" si="71"/>
        <v>1.9179466201876032</v>
      </c>
      <c r="K287" s="11">
        <f t="shared" si="72"/>
        <v>0.23640661938534277</v>
      </c>
      <c r="L287" s="11">
        <f t="shared" si="73"/>
        <v>0.25773195876288663</v>
      </c>
      <c r="M287" s="11">
        <f t="shared" si="74"/>
        <v>0.53191489361702127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-0.26530640818021889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0.22654121922345172</v>
      </c>
      <c r="Q287" s="11">
        <f>2*'OddsRatio_working_3-way'!K287*'OddsRatio_working_3-way'!L287*'OddsRatio_working_3-way'!M287</f>
        <v>6.4818660722017654E-2</v>
      </c>
      <c r="R287" s="11">
        <f t="shared" si="75"/>
        <v>0</v>
      </c>
      <c r="S287" s="11">
        <f t="shared" si="76"/>
        <v>-0.85388521437282994</v>
      </c>
      <c r="T287" s="11">
        <f t="shared" si="77"/>
        <v>-0.24431622728836333</v>
      </c>
      <c r="U287" s="11">
        <f>'OddsRatio_working_3-way'!S287-'OddsRatio_working_3-way'!R287^2/3</f>
        <v>-0.85388521437282994</v>
      </c>
      <c r="V287" s="11">
        <f>'OddsRatio_working_3-way'!S287*'OddsRatio_working_3-way'!R287/3-2*'OddsRatio_working_3-way'!R287^3/27-'OddsRatio_working_3-way'!T287</f>
        <v>0.24431622728836333</v>
      </c>
      <c r="W287" s="11">
        <f>'OddsRatio_working_3-way'!V287^2+4*'OddsRatio_working_3-way'!U287^3/27</f>
        <v>-3.254435927192724E-2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0.15185089577307936</v>
      </c>
      <c r="Y287" s="11">
        <f>IF('OddsRatio_working_3-way'!W287&gt;=0,IF('OddsRatio_working_3-way'!V287+SQRT('OddsRatio_working_3-way'!W287)&gt;0,0,PI()),ACOS('OddsRatio_working_3-way'!V287/(2*'OddsRatio_working_3-way'!X287)))</f>
        <v>0.63602892486321116</v>
      </c>
      <c r="Z287" s="11">
        <f>'OddsRatio_working_3-way'!X287^(1/3)*COS('OddsRatio_working_3-way'!Y287/3)</f>
        <v>0.52156057965204738</v>
      </c>
      <c r="AA287" s="11">
        <f>'OddsRatio_working_3-way'!X287^(1/3)*COS(('OddsRatio_working_3-way'!Y287+2*PI())/3)</f>
        <v>-0.35800284332043042</v>
      </c>
      <c r="AB287" s="11">
        <f>'OddsRatio_working_3-way'!X287^(1/3)*COS(('OddsRatio_working_3-way'!Y287+4*PI())/3)</f>
        <v>-0.16355773633161685</v>
      </c>
      <c r="AC287" s="11">
        <f>'OddsRatio_working_3-way'!X287^(1/3)*SIN('OddsRatio_working_3-way'!Y287/3)</f>
        <v>0.11226293486259706</v>
      </c>
      <c r="AD287" s="11">
        <f>'OddsRatio_working_3-way'!X287^(1/3)*SIN(('OddsRatio_working_3-way'!Y287+2*PI())/3)</f>
        <v>0.39555324415991167</v>
      </c>
      <c r="AE287" s="11">
        <f>'OddsRatio_working_3-way'!X287^(1/3)*SIN(('OddsRatio_working_3-way'!Y287+4*PI())/3)</f>
        <v>-0.50781617902250886</v>
      </c>
      <c r="AF287" s="11">
        <f>-'OddsRatio_working_3-way'!U287/(3*'OddsRatio_working_3-way'!X287^(1/3))*COS(('OddsRatio_working_3-way'!Y287)/3)</f>
        <v>0.52156057965204727</v>
      </c>
      <c r="AG287" s="11">
        <f>-'OddsRatio_working_3-way'!U287/(3*'OddsRatio_working_3-way'!X287^(1/3))*COS(('OddsRatio_working_3-way'!Y287+2*PI())/3)</f>
        <v>-0.35800284332043036</v>
      </c>
      <c r="AH287" s="11">
        <f>-'OddsRatio_working_3-way'!U287/(3*'OddsRatio_working_3-way'!X287^(1/3))*COS(('OddsRatio_working_3-way'!Y287+4*PI())/3)</f>
        <v>-0.1635577363316168</v>
      </c>
      <c r="AI287" s="11">
        <f>'OddsRatio_working_3-way'!U287/(3*'OddsRatio_working_3-way'!X287^(1/3))*SIN(('OddsRatio_working_3-way'!Y287)/3)</f>
        <v>-0.11226293486259703</v>
      </c>
      <c r="AJ287" s="11">
        <f>'OddsRatio_working_3-way'!U287/(3*'OddsRatio_working_3-way'!X287^(1/3))*SIN(('OddsRatio_working_3-way'!Y287+2*PI())/3)</f>
        <v>-0.39555324415991161</v>
      </c>
      <c r="AK287" s="11">
        <f>'OddsRatio_working_3-way'!U287/(3*'OddsRatio_working_3-way'!X287^(1/3))*SIN(('OddsRatio_working_3-way'!Y287+4*PI())/3)</f>
        <v>0.50781617902250875</v>
      </c>
      <c r="AL287" s="11">
        <f>'OddsRatio_working_3-way'!Z287+'OddsRatio_working_3-way'!AF287</f>
        <v>1.0431211593040945</v>
      </c>
      <c r="AM287" s="11">
        <f>'OddsRatio_working_3-way'!AA287+'OddsRatio_working_3-way'!AG287</f>
        <v>-0.71600568664086084</v>
      </c>
      <c r="AN287" s="11">
        <f>'OddsRatio_working_3-way'!AB287+'OddsRatio_working_3-way'!AH287</f>
        <v>-0.32711547266323365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1.0431211593040945</v>
      </c>
      <c r="AS287" s="11">
        <f>IF(('OddsRatio_working_3-way'!X287=0),IF(Q287&gt;0,-Q287^(1/3),(-Q287)^(1/3)),'OddsRatio_working_3-way'!AM287-'OddsRatio_working_3-way'!R287/3)</f>
        <v>-0.71600568664086084</v>
      </c>
      <c r="AT287" s="11">
        <f>IF(('OddsRatio_working_3-way'!X287=0),IF(Q287&gt;0,-Q287^(1/3),(-Q287)^(1/3)),'OddsRatio_working_3-way'!AN287-'OddsRatio_working_3-way'!R287/3)</f>
        <v>-0.32711547266323365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7.57</v>
      </c>
      <c r="B288" s="4">
        <f>IF('True_Odds_Calculator_3-way'!B289="","",'True_Odds_Calculator_3-way'!B289)</f>
        <v>4.45</v>
      </c>
      <c r="C288" s="4">
        <f>IF('True_Odds_Calculator_3-way'!C289="","",'True_Odds_Calculator_3-way'!C289)</f>
        <v>1.5</v>
      </c>
      <c r="D288" s="9">
        <f t="shared" si="65"/>
        <v>0.1268956806085553</v>
      </c>
      <c r="E288" s="9">
        <f t="shared" si="66"/>
        <v>0.21677669030453992</v>
      </c>
      <c r="F288" s="9">
        <f t="shared" si="67"/>
        <v>0.65632762908690467</v>
      </c>
      <c r="G288" s="9">
        <f t="shared" si="68"/>
        <v>1.04725858148382</v>
      </c>
      <c r="H288" s="9">
        <f t="shared" si="69"/>
        <v>7.8804888803486985</v>
      </c>
      <c r="I288" s="9">
        <f t="shared" si="70"/>
        <v>4.6130421061191802</v>
      </c>
      <c r="J288" s="9">
        <f t="shared" si="71"/>
        <v>1.52362929074191</v>
      </c>
      <c r="K288" s="11">
        <f t="shared" si="72"/>
        <v>0.13210039630118889</v>
      </c>
      <c r="L288" s="11">
        <f t="shared" si="73"/>
        <v>0.2247191011235955</v>
      </c>
      <c r="M288" s="11">
        <f t="shared" si="74"/>
        <v>0.66666666666666663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-0.22428866163002981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0.20819418263498232</v>
      </c>
      <c r="Q288" s="11">
        <f>2*'OddsRatio_working_3-way'!K288*'OddsRatio_working_3-way'!L288*'OddsRatio_working_3-way'!M288</f>
        <v>3.9580643086498543E-2</v>
      </c>
      <c r="R288" s="11">
        <f t="shared" si="75"/>
        <v>0</v>
      </c>
      <c r="S288" s="11">
        <f t="shared" si="76"/>
        <v>-0.92824211942734869</v>
      </c>
      <c r="T288" s="11">
        <f t="shared" si="77"/>
        <v>-0.17647188582268988</v>
      </c>
      <c r="U288" s="11">
        <f>'OddsRatio_working_3-way'!S288-'OddsRatio_working_3-way'!R288^2/3</f>
        <v>-0.92824211942734869</v>
      </c>
      <c r="V288" s="11">
        <f>'OddsRatio_working_3-way'!S288*'OddsRatio_working_3-way'!R288/3-2*'OddsRatio_working_3-way'!R288^3/27-'OddsRatio_working_3-way'!T288</f>
        <v>0.17647188582268988</v>
      </c>
      <c r="W288" s="11">
        <f>'OddsRatio_working_3-way'!V288^2+4*'OddsRatio_working_3-way'!U288^3/27</f>
        <v>-8.7347220676864665E-2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0.17211155333291919</v>
      </c>
      <c r="Y288" s="11">
        <f>IF('OddsRatio_working_3-way'!W288&gt;=0,IF('OddsRatio_working_3-way'!V288+SQRT('OddsRatio_working_3-way'!W288)&gt;0,0,PI()),ACOS('OddsRatio_working_3-way'!V288/(2*'OddsRatio_working_3-way'!X288)))</f>
        <v>1.0325079447787071</v>
      </c>
      <c r="Z288" s="11">
        <f>'OddsRatio_working_3-way'!X288^(1/3)*COS('OddsRatio_working_3-way'!Y288/3)</f>
        <v>0.52362929074191011</v>
      </c>
      <c r="AA288" s="11">
        <f>'OddsRatio_working_3-way'!X288^(1/3)*COS(('OddsRatio_working_3-way'!Y288+2*PI())/3)</f>
        <v>-0.42435634545028988</v>
      </c>
      <c r="AB288" s="11">
        <f>'OddsRatio_working_3-way'!X288^(1/3)*COS(('OddsRatio_working_3-way'!Y288+4*PI())/3)</f>
        <v>-9.9272945291620271E-2</v>
      </c>
      <c r="AC288" s="11">
        <f>'OddsRatio_working_3-way'!X288^(1/3)*SIN('OddsRatio_working_3-way'!Y288/3)</f>
        <v>0.18768698859068667</v>
      </c>
      <c r="AD288" s="11">
        <f>'OddsRatio_working_3-way'!X288^(1/3)*SIN(('OddsRatio_working_3-way'!Y288+2*PI())/3)</f>
        <v>0.3596327736527784</v>
      </c>
      <c r="AE288" s="11">
        <f>'OddsRatio_working_3-way'!X288^(1/3)*SIN(('OddsRatio_working_3-way'!Y288+4*PI())/3)</f>
        <v>-0.54731976224346524</v>
      </c>
      <c r="AF288" s="11">
        <f>-'OddsRatio_working_3-way'!U288/(3*'OddsRatio_working_3-way'!X288^(1/3))*COS(('OddsRatio_working_3-way'!Y288)/3)</f>
        <v>0.52362929074190989</v>
      </c>
      <c r="AG288" s="11">
        <f>-'OddsRatio_working_3-way'!U288/(3*'OddsRatio_working_3-way'!X288^(1/3))*COS(('OddsRatio_working_3-way'!Y288+2*PI())/3)</f>
        <v>-0.42435634545028972</v>
      </c>
      <c r="AH288" s="11">
        <f>-'OddsRatio_working_3-way'!U288/(3*'OddsRatio_working_3-way'!X288^(1/3))*COS(('OddsRatio_working_3-way'!Y288+4*PI())/3)</f>
        <v>-9.9272945291620229E-2</v>
      </c>
      <c r="AI288" s="11">
        <f>'OddsRatio_working_3-way'!U288/(3*'OddsRatio_working_3-way'!X288^(1/3))*SIN(('OddsRatio_working_3-way'!Y288)/3)</f>
        <v>-0.18768698859068661</v>
      </c>
      <c r="AJ288" s="11">
        <f>'OddsRatio_working_3-way'!U288/(3*'OddsRatio_working_3-way'!X288^(1/3))*SIN(('OddsRatio_working_3-way'!Y288+2*PI())/3)</f>
        <v>-0.35963277365277829</v>
      </c>
      <c r="AK288" s="11">
        <f>'OddsRatio_working_3-way'!U288/(3*'OddsRatio_working_3-way'!X288^(1/3))*SIN(('OddsRatio_working_3-way'!Y288+4*PI())/3)</f>
        <v>0.54731976224346501</v>
      </c>
      <c r="AL288" s="11">
        <f>'OddsRatio_working_3-way'!Z288+'OddsRatio_working_3-way'!AF288</f>
        <v>1.04725858148382</v>
      </c>
      <c r="AM288" s="11">
        <f>'OddsRatio_working_3-way'!AA288+'OddsRatio_working_3-way'!AG288</f>
        <v>-0.84871269090057955</v>
      </c>
      <c r="AN288" s="11">
        <f>'OddsRatio_working_3-way'!AB288+'OddsRatio_working_3-way'!AH288</f>
        <v>-0.19854589058324051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1.04725858148382</v>
      </c>
      <c r="AS288" s="11">
        <f>IF(('OddsRatio_working_3-way'!X288=0),IF(Q288&gt;0,-Q288^(1/3),(-Q288)^(1/3)),'OddsRatio_working_3-way'!AM288-'OddsRatio_working_3-way'!R288/3)</f>
        <v>-0.84871269090057955</v>
      </c>
      <c r="AT288" s="11">
        <f>IF(('OddsRatio_working_3-way'!X288=0),IF(Q288&gt;0,-Q288^(1/3),(-Q288)^(1/3)),'OddsRatio_working_3-way'!AN288-'OddsRatio_working_3-way'!R288/3)</f>
        <v>-0.19854589058324051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1.26</v>
      </c>
      <c r="B289" s="4">
        <f>IF('True_Odds_Calculator_3-way'!B290="","",'True_Odds_Calculator_3-way'!B290)</f>
        <v>6.68</v>
      </c>
      <c r="C289" s="4">
        <f>IF('True_Odds_Calculator_3-way'!C290="","",'True_Odds_Calculator_3-way'!C290)</f>
        <v>11.17</v>
      </c>
      <c r="D289" s="9">
        <f t="shared" si="65"/>
        <v>0.77871925344062431</v>
      </c>
      <c r="E289" s="9">
        <f t="shared" si="66"/>
        <v>0.13873859243358561</v>
      </c>
      <c r="F289" s="9">
        <f t="shared" si="67"/>
        <v>8.254215412579001E-2</v>
      </c>
      <c r="G289" s="9">
        <f t="shared" si="68"/>
        <v>1.0929225015290185</v>
      </c>
      <c r="H289" s="9">
        <f t="shared" si="69"/>
        <v>1.2841598503975449</v>
      </c>
      <c r="I289" s="9">
        <f t="shared" si="70"/>
        <v>7.2077998086848236</v>
      </c>
      <c r="J289" s="9">
        <f t="shared" si="71"/>
        <v>12.115021840550117</v>
      </c>
      <c r="K289" s="11">
        <f t="shared" si="72"/>
        <v>0.79365079365079361</v>
      </c>
      <c r="L289" s="11">
        <f t="shared" si="73"/>
        <v>0.14970059880239522</v>
      </c>
      <c r="M289" s="11">
        <f t="shared" si="74"/>
        <v>8.9525514771709933E-2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-0.15975058451966762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0.17135443909469716</v>
      </c>
      <c r="Q289" s="11">
        <f>2*'OddsRatio_working_3-way'!K289*'OddsRatio_working_3-way'!L289*'OddsRatio_working_3-way'!M289</f>
        <v>2.1273052649869294E-2</v>
      </c>
      <c r="R289" s="11">
        <f t="shared" si="75"/>
        <v>0</v>
      </c>
      <c r="S289" s="11">
        <f t="shared" si="76"/>
        <v>-1.0726373215467073</v>
      </c>
      <c r="T289" s="11">
        <f t="shared" si="77"/>
        <v>-0.13316416158245903</v>
      </c>
      <c r="U289" s="11">
        <f>'OddsRatio_working_3-way'!S289-'OddsRatio_working_3-way'!R289^2/3</f>
        <v>-1.0726373215467073</v>
      </c>
      <c r="V289" s="11">
        <f>'OddsRatio_working_3-way'!S289*'OddsRatio_working_3-way'!R289/3-2*'OddsRatio_working_3-way'!R289^3/27-'OddsRatio_working_3-way'!T289</f>
        <v>0.13316416158245903</v>
      </c>
      <c r="W289" s="11">
        <f>'OddsRatio_working_3-way'!V289^2+4*'OddsRatio_working_3-way'!U289^3/27</f>
        <v>-0.1651004547667419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0.21379496526853781</v>
      </c>
      <c r="Y289" s="11">
        <f>IF('OddsRatio_working_3-way'!W289&gt;=0,IF('OddsRatio_working_3-way'!V289+SQRT('OddsRatio_working_3-way'!W289)&gt;0,0,PI()),ACOS('OddsRatio_working_3-way'!V289/(2*'OddsRatio_working_3-way'!X289)))</f>
        <v>1.2540992473573236</v>
      </c>
      <c r="Z289" s="11">
        <f>'OddsRatio_working_3-way'!X289^(1/3)*COS('OddsRatio_working_3-way'!Y289/3)</f>
        <v>0.54646125076450935</v>
      </c>
      <c r="AA289" s="11">
        <f>'OddsRatio_working_3-way'!X289^(1/3)*COS(('OddsRatio_working_3-way'!Y289+2*PI())/3)</f>
        <v>-0.48345528246686725</v>
      </c>
      <c r="AB289" s="11">
        <f>'OddsRatio_working_3-way'!X289^(1/3)*COS(('OddsRatio_working_3-way'!Y289+4*PI())/3)</f>
        <v>-6.300596829764217E-2</v>
      </c>
      <c r="AC289" s="11">
        <f>'OddsRatio_working_3-way'!X289^(1/3)*SIN('OddsRatio_working_3-way'!Y289/3)</f>
        <v>0.24274652471619557</v>
      </c>
      <c r="AD289" s="11">
        <f>'OddsRatio_working_3-way'!X289^(1/3)*SIN(('OddsRatio_working_3-way'!Y289+2*PI())/3)</f>
        <v>0.35187606298778562</v>
      </c>
      <c r="AE289" s="11">
        <f>'OddsRatio_working_3-way'!X289^(1/3)*SIN(('OddsRatio_working_3-way'!Y289+4*PI())/3)</f>
        <v>-0.59462258770398135</v>
      </c>
      <c r="AF289" s="11">
        <f>-'OddsRatio_working_3-way'!U289/(3*'OddsRatio_working_3-way'!X289^(1/3))*COS(('OddsRatio_working_3-way'!Y289)/3)</f>
        <v>0.54646125076450924</v>
      </c>
      <c r="AG289" s="11">
        <f>-'OddsRatio_working_3-way'!U289/(3*'OddsRatio_working_3-way'!X289^(1/3))*COS(('OddsRatio_working_3-way'!Y289+2*PI())/3)</f>
        <v>-0.48345528246686714</v>
      </c>
      <c r="AH289" s="11">
        <f>-'OddsRatio_working_3-way'!U289/(3*'OddsRatio_working_3-way'!X289^(1/3))*COS(('OddsRatio_working_3-way'!Y289+4*PI())/3)</f>
        <v>-6.3005968297642156E-2</v>
      </c>
      <c r="AI289" s="11">
        <f>'OddsRatio_working_3-way'!U289/(3*'OddsRatio_working_3-way'!X289^(1/3))*SIN(('OddsRatio_working_3-way'!Y289)/3)</f>
        <v>-0.24274652471619551</v>
      </c>
      <c r="AJ289" s="11">
        <f>'OddsRatio_working_3-way'!U289/(3*'OddsRatio_working_3-way'!X289^(1/3))*SIN(('OddsRatio_working_3-way'!Y289+2*PI())/3)</f>
        <v>-0.35187606298778557</v>
      </c>
      <c r="AK289" s="11">
        <f>'OddsRatio_working_3-way'!U289/(3*'OddsRatio_working_3-way'!X289^(1/3))*SIN(('OddsRatio_working_3-way'!Y289+4*PI())/3)</f>
        <v>0.59462258770398124</v>
      </c>
      <c r="AL289" s="11">
        <f>'OddsRatio_working_3-way'!Z289+'OddsRatio_working_3-way'!AF289</f>
        <v>1.0929225015290185</v>
      </c>
      <c r="AM289" s="11">
        <f>'OddsRatio_working_3-way'!AA289+'OddsRatio_working_3-way'!AG289</f>
        <v>-0.9669105649337344</v>
      </c>
      <c r="AN289" s="11">
        <f>'OddsRatio_working_3-way'!AB289+'OddsRatio_working_3-way'!AH289</f>
        <v>-0.12601193659528431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1.0929225015290185</v>
      </c>
      <c r="AS289" s="11">
        <f>IF(('OddsRatio_working_3-way'!X289=0),IF(Q289&gt;0,-Q289^(1/3),(-Q289)^(1/3)),'OddsRatio_working_3-way'!AM289-'OddsRatio_working_3-way'!R289/3)</f>
        <v>-0.9669105649337344</v>
      </c>
      <c r="AT289" s="11">
        <f>IF(('OddsRatio_working_3-way'!X289=0),IF(Q289&gt;0,-Q289^(1/3),(-Q289)^(1/3)),'OddsRatio_working_3-way'!AN289-'OddsRatio_working_3-way'!R289/3)</f>
        <v>-0.12601193659528431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3.12</v>
      </c>
      <c r="B290" s="4">
        <f>IF('True_Odds_Calculator_3-way'!B291="","",'True_Odds_Calculator_3-way'!B291)</f>
        <v>3.24</v>
      </c>
      <c r="C290" s="4">
        <f>IF('True_Odds_Calculator_3-way'!C291="","",'True_Odds_Calculator_3-way'!C291)</f>
        <v>2.5099999999999998</v>
      </c>
      <c r="D290" s="9">
        <f t="shared" si="65"/>
        <v>0.31157417231864792</v>
      </c>
      <c r="E290" s="9">
        <f t="shared" si="66"/>
        <v>0.29988827601882562</v>
      </c>
      <c r="F290" s="9">
        <f t="shared" si="67"/>
        <v>0.38853755166252629</v>
      </c>
      <c r="G290" s="9">
        <f t="shared" si="68"/>
        <v>1.0422210595444867</v>
      </c>
      <c r="H290" s="9">
        <f t="shared" si="69"/>
        <v>3.2095086462343123</v>
      </c>
      <c r="I290" s="9">
        <f t="shared" si="70"/>
        <v>3.3345751733796507</v>
      </c>
      <c r="J290" s="9">
        <f t="shared" si="71"/>
        <v>2.5737537999121747</v>
      </c>
      <c r="K290" s="11">
        <f t="shared" si="72"/>
        <v>0.32051282051282048</v>
      </c>
      <c r="L290" s="11">
        <f t="shared" si="73"/>
        <v>0.30864197530864196</v>
      </c>
      <c r="M290" s="11">
        <f t="shared" si="74"/>
        <v>0.39840637450199207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-0.28260998424787698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0.23134748123681281</v>
      </c>
      <c r="Q290" s="11">
        <f>2*'OddsRatio_working_3-way'!K290*'OddsRatio_working_3-way'!L290*'OddsRatio_working_3-way'!M290</f>
        <v>7.882367333451884E-2</v>
      </c>
      <c r="R290" s="11">
        <f t="shared" si="75"/>
        <v>0</v>
      </c>
      <c r="S290" s="11">
        <f t="shared" si="76"/>
        <v>-0.81861043180236026</v>
      </c>
      <c r="T290" s="11">
        <f t="shared" si="77"/>
        <v>-0.27891326466860655</v>
      </c>
      <c r="U290" s="11">
        <f>'OddsRatio_working_3-way'!S290-'OddsRatio_working_3-way'!R290^2/3</f>
        <v>-0.81861043180236026</v>
      </c>
      <c r="V290" s="11">
        <f>'OddsRatio_working_3-way'!S290*'OddsRatio_working_3-way'!R290/3-2*'OddsRatio_working_3-way'!R290^3/27-'OddsRatio_working_3-way'!T290</f>
        <v>0.27891326466860655</v>
      </c>
      <c r="W290" s="11">
        <f>'OddsRatio_working_3-way'!V290^2+4*'OddsRatio_working_3-way'!U290^3/27</f>
        <v>-3.4769775122039659E-3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0.14253910579232645</v>
      </c>
      <c r="Y290" s="11">
        <f>IF('OddsRatio_working_3-way'!W290&gt;=0,IF('OddsRatio_working_3-way'!V290+SQRT('OddsRatio_working_3-way'!W290)&gt;0,0,PI()),ACOS('OddsRatio_working_3-way'!V290/(2*'OddsRatio_working_3-way'!X290)))</f>
        <v>0.20834516612906118</v>
      </c>
      <c r="Z290" s="11">
        <f>'OddsRatio_working_3-way'!X290^(1/3)*COS('OddsRatio_working_3-way'!Y290/3)</f>
        <v>0.52111052977224337</v>
      </c>
      <c r="AA290" s="11">
        <f>'OddsRatio_working_3-way'!X290^(1/3)*COS(('OddsRatio_working_3-way'!Y290+2*PI())/3)</f>
        <v>-0.29194745772062958</v>
      </c>
      <c r="AB290" s="11">
        <f>'OddsRatio_working_3-way'!X290^(1/3)*COS(('OddsRatio_working_3-way'!Y290+4*PI())/3)</f>
        <v>-0.22916307205161396</v>
      </c>
      <c r="AC290" s="11">
        <f>'OddsRatio_working_3-way'!X290^(1/3)*SIN('OddsRatio_working_3-way'!Y290/3)</f>
        <v>3.6248581966911601E-2</v>
      </c>
      <c r="AD290" s="11">
        <f>'OddsRatio_working_3-way'!X290^(1/3)*SIN(('OddsRatio_working_3-way'!Y290+2*PI())/3)</f>
        <v>0.4331706659788741</v>
      </c>
      <c r="AE290" s="11">
        <f>'OddsRatio_working_3-way'!X290^(1/3)*SIN(('OddsRatio_working_3-way'!Y290+4*PI())/3)</f>
        <v>-0.46941924794578554</v>
      </c>
      <c r="AF290" s="11">
        <f>-'OddsRatio_working_3-way'!U290/(3*'OddsRatio_working_3-way'!X290^(1/3))*COS(('OddsRatio_working_3-way'!Y290)/3)</f>
        <v>0.52111052977224337</v>
      </c>
      <c r="AG290" s="11">
        <f>-'OddsRatio_working_3-way'!U290/(3*'OddsRatio_working_3-way'!X290^(1/3))*COS(('OddsRatio_working_3-way'!Y290+2*PI())/3)</f>
        <v>-0.29194745772062958</v>
      </c>
      <c r="AH290" s="11">
        <f>-'OddsRatio_working_3-way'!U290/(3*'OddsRatio_working_3-way'!X290^(1/3))*COS(('OddsRatio_working_3-way'!Y290+4*PI())/3)</f>
        <v>-0.22916307205161396</v>
      </c>
      <c r="AI290" s="11">
        <f>'OddsRatio_working_3-way'!U290/(3*'OddsRatio_working_3-way'!X290^(1/3))*SIN(('OddsRatio_working_3-way'!Y290)/3)</f>
        <v>-3.6248581966911601E-2</v>
      </c>
      <c r="AJ290" s="11">
        <f>'OddsRatio_working_3-way'!U290/(3*'OddsRatio_working_3-way'!X290^(1/3))*SIN(('OddsRatio_working_3-way'!Y290+2*PI())/3)</f>
        <v>-0.4331706659788741</v>
      </c>
      <c r="AK290" s="11">
        <f>'OddsRatio_working_3-way'!U290/(3*'OddsRatio_working_3-way'!X290^(1/3))*SIN(('OddsRatio_working_3-way'!Y290+4*PI())/3)</f>
        <v>0.46941924794578554</v>
      </c>
      <c r="AL290" s="11">
        <f>'OddsRatio_working_3-way'!Z290+'OddsRatio_working_3-way'!AF290</f>
        <v>1.0422210595444867</v>
      </c>
      <c r="AM290" s="11">
        <f>'OddsRatio_working_3-way'!AA290+'OddsRatio_working_3-way'!AG290</f>
        <v>-0.58389491544125915</v>
      </c>
      <c r="AN290" s="11">
        <f>'OddsRatio_working_3-way'!AB290+'OddsRatio_working_3-way'!AH290</f>
        <v>-0.45832614410322792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1.0422210595444867</v>
      </c>
      <c r="AS290" s="11">
        <f>IF(('OddsRatio_working_3-way'!X290=0),IF(Q290&gt;0,-Q290^(1/3),(-Q290)^(1/3)),'OddsRatio_working_3-way'!AM290-'OddsRatio_working_3-way'!R290/3)</f>
        <v>-0.58389491544125915</v>
      </c>
      <c r="AT290" s="11">
        <f>IF(('OddsRatio_working_3-way'!X290=0),IF(Q290&gt;0,-Q290^(1/3),(-Q290)^(1/3)),'OddsRatio_working_3-way'!AN290-'OddsRatio_working_3-way'!R290/3)</f>
        <v>-0.45832614410322792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1.68</v>
      </c>
      <c r="B291" s="4">
        <f>IF('True_Odds_Calculator_3-way'!B292="","",'True_Odds_Calculator_3-way'!B292)</f>
        <v>3.61</v>
      </c>
      <c r="C291" s="4">
        <f>IF('True_Odds_Calculator_3-way'!C292="","",'True_Odds_Calculator_3-way'!C292)</f>
        <v>6.34</v>
      </c>
      <c r="D291" s="9">
        <f t="shared" si="65"/>
        <v>0.58251780387486785</v>
      </c>
      <c r="E291" s="9">
        <f t="shared" si="66"/>
        <v>0.26660918895581304</v>
      </c>
      <c r="F291" s="9">
        <f t="shared" si="67"/>
        <v>0.15087300716931895</v>
      </c>
      <c r="G291" s="9">
        <f t="shared" si="68"/>
        <v>1.0539495994499313</v>
      </c>
      <c r="H291" s="9">
        <f t="shared" si="69"/>
        <v>1.7166857276259535</v>
      </c>
      <c r="I291" s="9">
        <f t="shared" si="70"/>
        <v>3.7508084545643205</v>
      </c>
      <c r="J291" s="9">
        <f t="shared" si="71"/>
        <v>6.628090861062633</v>
      </c>
      <c r="K291" s="11">
        <f t="shared" si="72"/>
        <v>0.59523809523809523</v>
      </c>
      <c r="L291" s="11">
        <f t="shared" si="73"/>
        <v>0.2770083102493075</v>
      </c>
      <c r="M291" s="11">
        <f t="shared" si="74"/>
        <v>0.15772870662460567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-0.24648184465813372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0.22444247760360558</v>
      </c>
      <c r="Q291" s="11">
        <f>2*'OddsRatio_working_3-way'!K291*'OddsRatio_working_3-way'!L291*'OddsRatio_working_3-way'!M291</f>
        <v>5.2014479166536634E-2</v>
      </c>
      <c r="R291" s="11">
        <f t="shared" si="75"/>
        <v>0</v>
      </c>
      <c r="S291" s="11">
        <f t="shared" si="76"/>
        <v>-0.91058421732806982</v>
      </c>
      <c r="T291" s="11">
        <f t="shared" si="77"/>
        <v>-0.21102762858124446</v>
      </c>
      <c r="U291" s="11">
        <f>'OddsRatio_working_3-way'!S291-'OddsRatio_working_3-way'!R291^2/3</f>
        <v>-0.91058421732806982</v>
      </c>
      <c r="V291" s="11">
        <f>'OddsRatio_working_3-way'!S291*'OddsRatio_working_3-way'!R291/3-2*'OddsRatio_working_3-way'!R291^3/27-'OddsRatio_working_3-way'!T291</f>
        <v>0.21102762858124446</v>
      </c>
      <c r="W291" s="11">
        <f>'OddsRatio_working_3-way'!V291^2+4*'OddsRatio_working_3-way'!U291^3/27</f>
        <v>-6.7322644135896767E-2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0.16722387999364835</v>
      </c>
      <c r="Y291" s="11">
        <f>IF('OddsRatio_working_3-way'!W291&gt;=0,IF('OddsRatio_working_3-way'!V291+SQRT('OddsRatio_working_3-way'!W291)&gt;0,0,PI()),ACOS('OddsRatio_working_3-way'!V291/(2*'OddsRatio_working_3-way'!X291)))</f>
        <v>0.88798910177864976</v>
      </c>
      <c r="Z291" s="11">
        <f>'OddsRatio_working_3-way'!X291^(1/3)*COS('OddsRatio_working_3-way'!Y291/3)</f>
        <v>0.52697479972496564</v>
      </c>
      <c r="AA291" s="11">
        <f>'OddsRatio_working_3-way'!X291^(1/3)*COS(('OddsRatio_working_3-way'!Y291+2*PI())/3)</f>
        <v>-0.40266076180054083</v>
      </c>
      <c r="AB291" s="11">
        <f>'OddsRatio_working_3-way'!X291^(1/3)*COS(('OddsRatio_working_3-way'!Y291+4*PI())/3)</f>
        <v>-0.12431403792442471</v>
      </c>
      <c r="AC291" s="11">
        <f>'OddsRatio_working_3-way'!X291^(1/3)*SIN('OddsRatio_working_3-way'!Y291/3)</f>
        <v>0.16070355595792607</v>
      </c>
      <c r="AD291" s="11">
        <f>'OddsRatio_working_3-way'!X291^(1/3)*SIN(('OddsRatio_working_3-way'!Y291+2*PI())/3)</f>
        <v>0.37602178573707407</v>
      </c>
      <c r="AE291" s="11">
        <f>'OddsRatio_working_3-way'!X291^(1/3)*SIN(('OddsRatio_working_3-way'!Y291+4*PI())/3)</f>
        <v>-0.53672534169500008</v>
      </c>
      <c r="AF291" s="11">
        <f>-'OddsRatio_working_3-way'!U291/(3*'OddsRatio_working_3-way'!X291^(1/3))*COS(('OddsRatio_working_3-way'!Y291)/3)</f>
        <v>0.52697479972496564</v>
      </c>
      <c r="AG291" s="11">
        <f>-'OddsRatio_working_3-way'!U291/(3*'OddsRatio_working_3-way'!X291^(1/3))*COS(('OddsRatio_working_3-way'!Y291+2*PI())/3)</f>
        <v>-0.40266076180054083</v>
      </c>
      <c r="AH291" s="11">
        <f>-'OddsRatio_working_3-way'!U291/(3*'OddsRatio_working_3-way'!X291^(1/3))*COS(('OddsRatio_working_3-way'!Y291+4*PI())/3)</f>
        <v>-0.12431403792442471</v>
      </c>
      <c r="AI291" s="11">
        <f>'OddsRatio_working_3-way'!U291/(3*'OddsRatio_working_3-way'!X291^(1/3))*SIN(('OddsRatio_working_3-way'!Y291)/3)</f>
        <v>-0.16070355595792607</v>
      </c>
      <c r="AJ291" s="11">
        <f>'OddsRatio_working_3-way'!U291/(3*'OddsRatio_working_3-way'!X291^(1/3))*SIN(('OddsRatio_working_3-way'!Y291+2*PI())/3)</f>
        <v>-0.37602178573707407</v>
      </c>
      <c r="AK291" s="11">
        <f>'OddsRatio_working_3-way'!U291/(3*'OddsRatio_working_3-way'!X291^(1/3))*SIN(('OddsRatio_working_3-way'!Y291+4*PI())/3)</f>
        <v>0.53672534169500008</v>
      </c>
      <c r="AL291" s="11">
        <f>'OddsRatio_working_3-way'!Z291+'OddsRatio_working_3-way'!AF291</f>
        <v>1.0539495994499313</v>
      </c>
      <c r="AM291" s="11">
        <f>'OddsRatio_working_3-way'!AA291+'OddsRatio_working_3-way'!AG291</f>
        <v>-0.80532152360108167</v>
      </c>
      <c r="AN291" s="11">
        <f>'OddsRatio_working_3-way'!AB291+'OddsRatio_working_3-way'!AH291</f>
        <v>-0.24862807584884941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1.0539495994499313</v>
      </c>
      <c r="AS291" s="11">
        <f>IF(('OddsRatio_working_3-way'!X291=0),IF(Q291&gt;0,-Q291^(1/3),(-Q291)^(1/3)),'OddsRatio_working_3-way'!AM291-'OddsRatio_working_3-way'!R291/3)</f>
        <v>-0.80532152360108167</v>
      </c>
      <c r="AT291" s="11">
        <f>IF(('OddsRatio_working_3-way'!X291=0),IF(Q291&gt;0,-Q291^(1/3),(-Q291)^(1/3)),'OddsRatio_working_3-way'!AN291-'OddsRatio_working_3-way'!R291/3)</f>
        <v>-0.24862807584884941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3.13</v>
      </c>
      <c r="B292" s="4">
        <f>IF('True_Odds_Calculator_3-way'!B293="","",'True_Odds_Calculator_3-way'!B293)</f>
        <v>3.1</v>
      </c>
      <c r="C292" s="4">
        <f>IF('True_Odds_Calculator_3-way'!C293="","",'True_Odds_Calculator_3-way'!C293)</f>
        <v>2.6</v>
      </c>
      <c r="D292" s="9">
        <f t="shared" si="65"/>
        <v>0.3108715341265198</v>
      </c>
      <c r="E292" s="9">
        <f t="shared" si="66"/>
        <v>0.31391843738233233</v>
      </c>
      <c r="F292" s="9">
        <f t="shared" si="67"/>
        <v>0.37521002849114804</v>
      </c>
      <c r="G292" s="9">
        <f t="shared" si="68"/>
        <v>1.0407337292218588</v>
      </c>
      <c r="H292" s="9">
        <f t="shared" si="69"/>
        <v>3.216762843242559</v>
      </c>
      <c r="I292" s="9">
        <f t="shared" si="70"/>
        <v>3.1855408313659028</v>
      </c>
      <c r="J292" s="9">
        <f t="shared" si="71"/>
        <v>2.6651739667549745</v>
      </c>
      <c r="K292" s="11">
        <f t="shared" si="72"/>
        <v>0.31948881789137379</v>
      </c>
      <c r="L292" s="11">
        <f t="shared" si="73"/>
        <v>0.32258064516129031</v>
      </c>
      <c r="M292" s="11">
        <f t="shared" si="74"/>
        <v>0.38461538461538458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-0.28368704365818664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0.23109426902068353</v>
      </c>
      <c r="Q292" s="11">
        <f>2*'OddsRatio_working_3-way'!K292*'OddsRatio_working_3-way'!L292*'OddsRatio_working_3-way'!M292</f>
        <v>7.9277622305551798E-2</v>
      </c>
      <c r="R292" s="11">
        <f t="shared" si="75"/>
        <v>0</v>
      </c>
      <c r="S292" s="11">
        <f t="shared" si="76"/>
        <v>-0.81460988151128988</v>
      </c>
      <c r="T292" s="11">
        <f t="shared" si="77"/>
        <v>-0.27945450480661738</v>
      </c>
      <c r="U292" s="11">
        <f>'OddsRatio_working_3-way'!S292-'OddsRatio_working_3-way'!R292^2/3</f>
        <v>-0.81460988151128988</v>
      </c>
      <c r="V292" s="11">
        <f>'OddsRatio_working_3-way'!S292*'OddsRatio_working_3-way'!R292/3-2*'OddsRatio_working_3-way'!R292^3/27-'OddsRatio_working_3-way'!T292</f>
        <v>0.27945450480661738</v>
      </c>
      <c r="W292" s="11">
        <f>'OddsRatio_working_3-way'!V292^2+4*'OddsRatio_working_3-way'!U292^3/27</f>
        <v>-1.9890860679757788E-3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0.14149550021527849</v>
      </c>
      <c r="Y292" s="11">
        <f>IF('OddsRatio_working_3-way'!W292&gt;=0,IF('OddsRatio_working_3-way'!V292+SQRT('OddsRatio_working_3-way'!W292)&gt;0,0,PI()),ACOS('OddsRatio_working_3-way'!V292/(2*'OddsRatio_working_3-way'!X292)))</f>
        <v>0.15825905346416613</v>
      </c>
      <c r="Z292" s="11">
        <f>'OddsRatio_working_3-way'!X292^(1/3)*COS('OddsRatio_working_3-way'!Y292/3)</f>
        <v>0.52036686461092951</v>
      </c>
      <c r="AA292" s="11">
        <f>'OddsRatio_working_3-way'!X292^(1/3)*COS(('OddsRatio_working_3-way'!Y292+2*PI())/3)</f>
        <v>-0.28397870576607942</v>
      </c>
      <c r="AB292" s="11">
        <f>'OddsRatio_working_3-way'!X292^(1/3)*COS(('OddsRatio_working_3-way'!Y292+4*PI())/3)</f>
        <v>-0.23638815884485015</v>
      </c>
      <c r="AC292" s="11">
        <f>'OddsRatio_working_3-way'!X292^(1/3)*SIN('OddsRatio_working_3-way'!Y292/3)</f>
        <v>2.7476415075853376E-2</v>
      </c>
      <c r="AD292" s="11">
        <f>'OddsRatio_working_3-way'!X292^(1/3)*SIN(('OddsRatio_working_3-way'!Y292+2*PI())/3)</f>
        <v>0.43691271650279589</v>
      </c>
      <c r="AE292" s="11">
        <f>'OddsRatio_working_3-way'!X292^(1/3)*SIN(('OddsRatio_working_3-way'!Y292+4*PI())/3)</f>
        <v>-0.46438913157864908</v>
      </c>
      <c r="AF292" s="11">
        <f>-'OddsRatio_working_3-way'!U292/(3*'OddsRatio_working_3-way'!X292^(1/3))*COS(('OddsRatio_working_3-way'!Y292)/3)</f>
        <v>0.5203668646109294</v>
      </c>
      <c r="AG292" s="11">
        <f>-'OddsRatio_working_3-way'!U292/(3*'OddsRatio_working_3-way'!X292^(1/3))*COS(('OddsRatio_working_3-way'!Y292+2*PI())/3)</f>
        <v>-0.28397870576607936</v>
      </c>
      <c r="AH292" s="11">
        <f>-'OddsRatio_working_3-way'!U292/(3*'OddsRatio_working_3-way'!X292^(1/3))*COS(('OddsRatio_working_3-way'!Y292+4*PI())/3)</f>
        <v>-0.23638815884485009</v>
      </c>
      <c r="AI292" s="11">
        <f>'OddsRatio_working_3-way'!U292/(3*'OddsRatio_working_3-way'!X292^(1/3))*SIN(('OddsRatio_working_3-way'!Y292)/3)</f>
        <v>-2.7476415075853369E-2</v>
      </c>
      <c r="AJ292" s="11">
        <f>'OddsRatio_working_3-way'!U292/(3*'OddsRatio_working_3-way'!X292^(1/3))*SIN(('OddsRatio_working_3-way'!Y292+2*PI())/3)</f>
        <v>-0.43691271650279578</v>
      </c>
      <c r="AK292" s="11">
        <f>'OddsRatio_working_3-way'!U292/(3*'OddsRatio_working_3-way'!X292^(1/3))*SIN(('OddsRatio_working_3-way'!Y292+4*PI())/3)</f>
        <v>0.46438913157864903</v>
      </c>
      <c r="AL292" s="11">
        <f>'OddsRatio_working_3-way'!Z292+'OddsRatio_working_3-way'!AF292</f>
        <v>1.0407337292218588</v>
      </c>
      <c r="AM292" s="11">
        <f>'OddsRatio_working_3-way'!AA292+'OddsRatio_working_3-way'!AG292</f>
        <v>-0.56795741153215884</v>
      </c>
      <c r="AN292" s="11">
        <f>'OddsRatio_working_3-way'!AB292+'OddsRatio_working_3-way'!AH292</f>
        <v>-0.47277631768970024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1.0407337292218588</v>
      </c>
      <c r="AS292" s="11">
        <f>IF(('OddsRatio_working_3-way'!X292=0),IF(Q292&gt;0,-Q292^(1/3),(-Q292)^(1/3)),'OddsRatio_working_3-way'!AM292-'OddsRatio_working_3-way'!R292/3)</f>
        <v>-0.56795741153215884</v>
      </c>
      <c r="AT292" s="11">
        <f>IF(('OddsRatio_working_3-way'!X292=0),IF(Q292&gt;0,-Q292^(1/3),(-Q292)^(1/3)),'OddsRatio_working_3-way'!AN292-'OddsRatio_working_3-way'!R292/3)</f>
        <v>-0.47277631768970024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2.65</v>
      </c>
      <c r="B293" s="4">
        <f>IF('True_Odds_Calculator_3-way'!B294="","",'True_Odds_Calculator_3-way'!B294)</f>
        <v>3.01</v>
      </c>
      <c r="C293" s="4">
        <f>IF('True_Odds_Calculator_3-way'!C294="","",'True_Odds_Calculator_3-way'!C294)</f>
        <v>3.15</v>
      </c>
      <c r="D293" s="9">
        <f t="shared" si="65"/>
        <v>0.36791051553099241</v>
      </c>
      <c r="E293" s="9">
        <f t="shared" si="66"/>
        <v>0.32332115504828773</v>
      </c>
      <c r="F293" s="9">
        <f t="shared" si="67"/>
        <v>0.30876832942071969</v>
      </c>
      <c r="G293" s="9">
        <f t="shared" si="68"/>
        <v>1.0412437804038581</v>
      </c>
      <c r="H293" s="9">
        <f t="shared" si="69"/>
        <v>2.7180522376663654</v>
      </c>
      <c r="I293" s="9">
        <f t="shared" si="70"/>
        <v>3.0928999986117547</v>
      </c>
      <c r="J293" s="9">
        <f t="shared" si="71"/>
        <v>3.238674127868296</v>
      </c>
      <c r="K293" s="11">
        <f t="shared" si="72"/>
        <v>0.37735849056603776</v>
      </c>
      <c r="L293" s="11">
        <f t="shared" si="73"/>
        <v>0.33222591362126247</v>
      </c>
      <c r="M293" s="11">
        <f t="shared" si="74"/>
        <v>0.31746031746031744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-0.28378898729303037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0.2312348078034783</v>
      </c>
      <c r="Q293" s="11">
        <f>2*'OddsRatio_working_3-way'!K293*'OddsRatio_working_3-way'!L293*'OddsRatio_working_3-way'!M293</f>
        <v>7.9598901137169803E-2</v>
      </c>
      <c r="R293" s="11">
        <f t="shared" si="75"/>
        <v>0</v>
      </c>
      <c r="S293" s="11">
        <f t="shared" si="76"/>
        <v>-0.81481247742962448</v>
      </c>
      <c r="T293" s="11">
        <f t="shared" si="77"/>
        <v>-0.2804862228673406</v>
      </c>
      <c r="U293" s="11">
        <f>'OddsRatio_working_3-way'!S293-'OddsRatio_working_3-way'!R293^2/3</f>
        <v>-0.81481247742962448</v>
      </c>
      <c r="V293" s="11">
        <f>'OddsRatio_working_3-way'!S293*'OddsRatio_working_3-way'!R293/3-2*'OddsRatio_working_3-way'!R293^3/27-'OddsRatio_working_3-way'!T293</f>
        <v>0.2804862228673406</v>
      </c>
      <c r="W293" s="11">
        <f>'OddsRatio_working_3-way'!V293^2+4*'OddsRatio_working_3-way'!U293^3/27</f>
        <v>-1.4711512902361723E-3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0.14154828902941888</v>
      </c>
      <c r="Y293" s="11">
        <f>IF('OddsRatio_working_3-way'!W293&gt;=0,IF('OddsRatio_working_3-way'!V293+SQRT('OddsRatio_working_3-way'!W293)&gt;0,0,PI()),ACOS('OddsRatio_working_3-way'!V293/(2*'OddsRatio_working_3-way'!X293)))</f>
        <v>0.13590385173529107</v>
      </c>
      <c r="Z293" s="11">
        <f>'OddsRatio_working_3-way'!X293^(1/3)*COS('OddsRatio_working_3-way'!Y293/3)</f>
        <v>0.52062189020192906</v>
      </c>
      <c r="AA293" s="11">
        <f>'OddsRatio_working_3-way'!X293^(1/3)*COS(('OddsRatio_working_3-way'!Y293+2*PI())/3)</f>
        <v>-0.28074999936807954</v>
      </c>
      <c r="AB293" s="11">
        <f>'OddsRatio_working_3-way'!X293^(1/3)*COS(('OddsRatio_working_3-way'!Y293+4*PI())/3)</f>
        <v>-0.23987189083384963</v>
      </c>
      <c r="AC293" s="11">
        <f>'OddsRatio_working_3-way'!X293^(1/3)*SIN('OddsRatio_working_3-way'!Y293/3)</f>
        <v>2.3600986966200554E-2</v>
      </c>
      <c r="AD293" s="11">
        <f>'OddsRatio_working_3-way'!X293^(1/3)*SIN(('OddsRatio_working_3-way'!Y293+2*PI())/3)</f>
        <v>0.43907128919804306</v>
      </c>
      <c r="AE293" s="11">
        <f>'OddsRatio_working_3-way'!X293^(1/3)*SIN(('OddsRatio_working_3-way'!Y293+4*PI())/3)</f>
        <v>-0.46267227616424345</v>
      </c>
      <c r="AF293" s="11">
        <f>-'OddsRatio_working_3-way'!U293/(3*'OddsRatio_working_3-way'!X293^(1/3))*COS(('OddsRatio_working_3-way'!Y293)/3)</f>
        <v>0.52062189020192895</v>
      </c>
      <c r="AG293" s="11">
        <f>-'OddsRatio_working_3-way'!U293/(3*'OddsRatio_working_3-way'!X293^(1/3))*COS(('OddsRatio_working_3-way'!Y293+2*PI())/3)</f>
        <v>-0.28074999936807948</v>
      </c>
      <c r="AH293" s="11">
        <f>-'OddsRatio_working_3-way'!U293/(3*'OddsRatio_working_3-way'!X293^(1/3))*COS(('OddsRatio_working_3-way'!Y293+4*PI())/3)</f>
        <v>-0.23987189083384958</v>
      </c>
      <c r="AI293" s="11">
        <f>'OddsRatio_working_3-way'!U293/(3*'OddsRatio_working_3-way'!X293^(1/3))*SIN(('OddsRatio_working_3-way'!Y293)/3)</f>
        <v>-2.3600986966200551E-2</v>
      </c>
      <c r="AJ293" s="11">
        <f>'OddsRatio_working_3-way'!U293/(3*'OddsRatio_working_3-way'!X293^(1/3))*SIN(('OddsRatio_working_3-way'!Y293+2*PI())/3)</f>
        <v>-0.43907128919804295</v>
      </c>
      <c r="AK293" s="11">
        <f>'OddsRatio_working_3-way'!U293/(3*'OddsRatio_working_3-way'!X293^(1/3))*SIN(('OddsRatio_working_3-way'!Y293+4*PI())/3)</f>
        <v>0.46267227616424333</v>
      </c>
      <c r="AL293" s="11">
        <f>'OddsRatio_working_3-way'!Z293+'OddsRatio_working_3-way'!AF293</f>
        <v>1.0412437804038581</v>
      </c>
      <c r="AM293" s="11">
        <f>'OddsRatio_working_3-way'!AA293+'OddsRatio_working_3-way'!AG293</f>
        <v>-0.56149999873615908</v>
      </c>
      <c r="AN293" s="11">
        <f>'OddsRatio_working_3-way'!AB293+'OddsRatio_working_3-way'!AH293</f>
        <v>-0.47974378166769921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1.0412437804038581</v>
      </c>
      <c r="AS293" s="11">
        <f>IF(('OddsRatio_working_3-way'!X293=0),IF(Q293&gt;0,-Q293^(1/3),(-Q293)^(1/3)),'OddsRatio_working_3-way'!AM293-'OddsRatio_working_3-way'!R293/3)</f>
        <v>-0.56149999873615908</v>
      </c>
      <c r="AT293" s="11">
        <f>IF(('OddsRatio_working_3-way'!X293=0),IF(Q293&gt;0,-Q293^(1/3),(-Q293)^(1/3)),'OddsRatio_working_3-way'!AN293-'OddsRatio_working_3-way'!R293/3)</f>
        <v>-0.47974378166769921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1.94</v>
      </c>
      <c r="B294" s="4">
        <f>IF('True_Odds_Calculator_3-way'!B295="","",'True_Odds_Calculator_3-way'!B295)</f>
        <v>3.5</v>
      </c>
      <c r="C294" s="4">
        <f>IF('True_Odds_Calculator_3-way'!C295="","",'True_Odds_Calculator_3-way'!C295)</f>
        <v>4.3600000000000003</v>
      </c>
      <c r="D294" s="9">
        <f t="shared" si="65"/>
        <v>0.50327874537438466</v>
      </c>
      <c r="E294" s="9">
        <f t="shared" si="66"/>
        <v>0.27586804787554936</v>
      </c>
      <c r="F294" s="9">
        <f t="shared" si="67"/>
        <v>0.22085320675006606</v>
      </c>
      <c r="G294" s="9">
        <f t="shared" si="68"/>
        <v>1.0499685740352553</v>
      </c>
      <c r="H294" s="9">
        <f t="shared" si="69"/>
        <v>1.9869704595931401</v>
      </c>
      <c r="I294" s="9">
        <f t="shared" si="70"/>
        <v>3.6249214350881398</v>
      </c>
      <c r="J294" s="9">
        <f t="shared" si="71"/>
        <v>4.5278944087584589</v>
      </c>
      <c r="K294" s="11">
        <f t="shared" si="72"/>
        <v>0.51546391752577325</v>
      </c>
      <c r="L294" s="11">
        <f t="shared" si="73"/>
        <v>0.2857142857142857</v>
      </c>
      <c r="M294" s="11">
        <f t="shared" si="74"/>
        <v>0.2293577981651376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-0.26671710961884054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0.22969558579130123</v>
      </c>
      <c r="Q294" s="11">
        <f>2*'OddsRatio_working_3-way'!K294*'OddsRatio_working_3-way'!L294*'OddsRatio_working_3-way'!M294</f>
        <v>6.7557525232735671E-2</v>
      </c>
      <c r="R294" s="11">
        <f t="shared" si="75"/>
        <v>0</v>
      </c>
      <c r="S294" s="11">
        <f t="shared" si="76"/>
        <v>-0.86119554204660531</v>
      </c>
      <c r="T294" s="11">
        <f t="shared" si="77"/>
        <v>-0.25329280648429575</v>
      </c>
      <c r="U294" s="11">
        <f>'OddsRatio_working_3-way'!S294-'OddsRatio_working_3-way'!R294^2/3</f>
        <v>-0.86119554204660531</v>
      </c>
      <c r="V294" s="11">
        <f>'OddsRatio_working_3-way'!S294*'OddsRatio_working_3-way'!R294/3-2*'OddsRatio_working_3-way'!R294^3/27-'OddsRatio_working_3-way'!T294</f>
        <v>0.25329280648429575</v>
      </c>
      <c r="W294" s="11">
        <f>'OddsRatio_working_3-way'!V294^2+4*'OddsRatio_working_3-way'!U294^3/27</f>
        <v>-3.0466807227671588E-2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0.15380511454789345</v>
      </c>
      <c r="Y294" s="11">
        <f>IF('OddsRatio_working_3-way'!W294&gt;=0,IF('OddsRatio_working_3-way'!V294+SQRT('OddsRatio_working_3-way'!W294)&gt;0,0,PI()),ACOS('OddsRatio_working_3-way'!V294/(2*'OddsRatio_working_3-way'!X294)))</f>
        <v>0.60338200787685436</v>
      </c>
      <c r="Z294" s="11">
        <f>'OddsRatio_working_3-way'!X294^(1/3)*COS('OddsRatio_working_3-way'!Y294/3)</f>
        <v>0.52498428701762767</v>
      </c>
      <c r="AA294" s="11">
        <f>'OddsRatio_working_3-way'!X294^(1/3)*COS(('OddsRatio_working_3-way'!Y294+2*PI())/3)</f>
        <v>-0.35518793251832681</v>
      </c>
      <c r="AB294" s="11">
        <f>'OddsRatio_working_3-way'!X294^(1/3)*COS(('OddsRatio_working_3-way'!Y294+4*PI())/3)</f>
        <v>-0.16979635449930097</v>
      </c>
      <c r="AC294" s="11">
        <f>'OddsRatio_working_3-way'!X294^(1/3)*SIN('OddsRatio_working_3-way'!Y294/3)</f>
        <v>0.10703587747477411</v>
      </c>
      <c r="AD294" s="11">
        <f>'OddsRatio_working_3-way'!X294^(1/3)*SIN(('OddsRatio_working_3-way'!Y294+2*PI())/3)</f>
        <v>0.40113179040753955</v>
      </c>
      <c r="AE294" s="11">
        <f>'OddsRatio_working_3-way'!X294^(1/3)*SIN(('OddsRatio_working_3-way'!Y294+4*PI())/3)</f>
        <v>-0.50816766788231371</v>
      </c>
      <c r="AF294" s="11">
        <f>-'OddsRatio_working_3-way'!U294/(3*'OddsRatio_working_3-way'!X294^(1/3))*COS(('OddsRatio_working_3-way'!Y294)/3)</f>
        <v>0.52498428701762767</v>
      </c>
      <c r="AG294" s="11">
        <f>-'OddsRatio_working_3-way'!U294/(3*'OddsRatio_working_3-way'!X294^(1/3))*COS(('OddsRatio_working_3-way'!Y294+2*PI())/3)</f>
        <v>-0.35518793251832681</v>
      </c>
      <c r="AH294" s="11">
        <f>-'OddsRatio_working_3-way'!U294/(3*'OddsRatio_working_3-way'!X294^(1/3))*COS(('OddsRatio_working_3-way'!Y294+4*PI())/3)</f>
        <v>-0.16979635449930097</v>
      </c>
      <c r="AI294" s="11">
        <f>'OddsRatio_working_3-way'!U294/(3*'OddsRatio_working_3-way'!X294^(1/3))*SIN(('OddsRatio_working_3-way'!Y294)/3)</f>
        <v>-0.10703587747477411</v>
      </c>
      <c r="AJ294" s="11">
        <f>'OddsRatio_working_3-way'!U294/(3*'OddsRatio_working_3-way'!X294^(1/3))*SIN(('OddsRatio_working_3-way'!Y294+2*PI())/3)</f>
        <v>-0.40113179040753955</v>
      </c>
      <c r="AK294" s="11">
        <f>'OddsRatio_working_3-way'!U294/(3*'OddsRatio_working_3-way'!X294^(1/3))*SIN(('OddsRatio_working_3-way'!Y294+4*PI())/3)</f>
        <v>0.50816766788231371</v>
      </c>
      <c r="AL294" s="11">
        <f>'OddsRatio_working_3-way'!Z294+'OddsRatio_working_3-way'!AF294</f>
        <v>1.0499685740352553</v>
      </c>
      <c r="AM294" s="11">
        <f>'OddsRatio_working_3-way'!AA294+'OddsRatio_working_3-way'!AG294</f>
        <v>-0.71037586503665362</v>
      </c>
      <c r="AN294" s="11">
        <f>'OddsRatio_working_3-way'!AB294+'OddsRatio_working_3-way'!AH294</f>
        <v>-0.33959270899860194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1.0499685740352553</v>
      </c>
      <c r="AS294" s="11">
        <f>IF(('OddsRatio_working_3-way'!X294=0),IF(Q294&gt;0,-Q294^(1/3),(-Q294)^(1/3)),'OddsRatio_working_3-way'!AM294-'OddsRatio_working_3-way'!R294/3)</f>
        <v>-0.71037586503665362</v>
      </c>
      <c r="AT294" s="11">
        <f>IF(('OddsRatio_working_3-way'!X294=0),IF(Q294&gt;0,-Q294^(1/3),(-Q294)^(1/3)),'OddsRatio_working_3-way'!AN294-'OddsRatio_working_3-way'!R294/3)</f>
        <v>-0.33959270899860194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2.42</v>
      </c>
      <c r="B295" s="4">
        <f>IF('True_Odds_Calculator_3-way'!B296="","",'True_Odds_Calculator_3-way'!B296)</f>
        <v>3.48</v>
      </c>
      <c r="C295" s="4">
        <f>IF('True_Odds_Calculator_3-way'!C296="","",'True_Odds_Calculator_3-way'!C296)</f>
        <v>3.06</v>
      </c>
      <c r="D295" s="9">
        <f t="shared" si="65"/>
        <v>0.40324738065990828</v>
      </c>
      <c r="E295" s="9">
        <f t="shared" si="66"/>
        <v>0.2789745005440683</v>
      </c>
      <c r="F295" s="9">
        <f t="shared" si="67"/>
        <v>0.31777811879602369</v>
      </c>
      <c r="G295" s="9">
        <f t="shared" si="68"/>
        <v>1.0421600824565997</v>
      </c>
      <c r="H295" s="9">
        <f t="shared" si="69"/>
        <v>2.4798673170883716</v>
      </c>
      <c r="I295" s="9">
        <f t="shared" si="70"/>
        <v>3.584557004492368</v>
      </c>
      <c r="J295" s="9">
        <f t="shared" si="71"/>
        <v>3.1468497698605953</v>
      </c>
      <c r="K295" s="11">
        <f t="shared" si="72"/>
        <v>0.41322314049586778</v>
      </c>
      <c r="L295" s="11">
        <f t="shared" si="73"/>
        <v>0.28735632183908044</v>
      </c>
      <c r="M295" s="11">
        <f t="shared" si="74"/>
        <v>0.32679738562091504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-0.28150830326747722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0.23127581674511416</v>
      </c>
      <c r="Q295" s="11">
        <f>2*'OddsRatio_working_3-way'!K295*'OddsRatio_working_3-way'!L295*'OddsRatio_working_3-way'!M295</f>
        <v>7.7609334478226238E-2</v>
      </c>
      <c r="R295" s="11">
        <f t="shared" si="75"/>
        <v>0</v>
      </c>
      <c r="S295" s="11">
        <f t="shared" si="76"/>
        <v>-0.82155948531779432</v>
      </c>
      <c r="T295" s="11">
        <f t="shared" si="77"/>
        <v>-0.27569110245563572</v>
      </c>
      <c r="U295" s="11">
        <f>'OddsRatio_working_3-way'!S295-'OddsRatio_working_3-way'!R295^2/3</f>
        <v>-0.82155948531779432</v>
      </c>
      <c r="V295" s="11">
        <f>'OddsRatio_working_3-way'!S295*'OddsRatio_working_3-way'!R295/3-2*'OddsRatio_working_3-way'!R295^3/27-'OddsRatio_working_3-way'!T295</f>
        <v>0.27569110245563572</v>
      </c>
      <c r="W295" s="11">
        <f>'OddsRatio_working_3-way'!V295^2+4*'OddsRatio_working_3-way'!U295^3/27</f>
        <v>-6.1454945871039085E-3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0.14331004724050905</v>
      </c>
      <c r="Y295" s="11">
        <f>IF('OddsRatio_working_3-way'!W295&gt;=0,IF('OddsRatio_working_3-way'!V295+SQRT('OddsRatio_working_3-way'!W295)&gt;0,0,PI()),ACOS('OddsRatio_working_3-way'!V295/(2*'OddsRatio_working_3-way'!X295)))</f>
        <v>0.27703936079342006</v>
      </c>
      <c r="Z295" s="11">
        <f>'OddsRatio_working_3-way'!X295^(1/3)*COS('OddsRatio_working_3-way'!Y295/3)</f>
        <v>0.52108004122829998</v>
      </c>
      <c r="AA295" s="11">
        <f>'OddsRatio_working_3-way'!X295^(1/3)*COS(('OddsRatio_working_3-way'!Y295+2*PI())/3)</f>
        <v>-0.30233193735152236</v>
      </c>
      <c r="AB295" s="11">
        <f>'OddsRatio_working_3-way'!X295^(1/3)*COS(('OddsRatio_working_3-way'!Y295+4*PI())/3)</f>
        <v>-0.21874810387677757</v>
      </c>
      <c r="AC295" s="11">
        <f>'OddsRatio_working_3-way'!X295^(1/3)*SIN('OddsRatio_working_3-way'!Y295/3)</f>
        <v>4.8257148756544715E-2</v>
      </c>
      <c r="AD295" s="11">
        <f>'OddsRatio_working_3-way'!X295^(1/3)*SIN(('OddsRatio_working_3-way'!Y295+2*PI())/3)</f>
        <v>0.42713997873047815</v>
      </c>
      <c r="AE295" s="11">
        <f>'OddsRatio_working_3-way'!X295^(1/3)*SIN(('OddsRatio_working_3-way'!Y295+4*PI())/3)</f>
        <v>-0.4753971274870229</v>
      </c>
      <c r="AF295" s="11">
        <f>-'OddsRatio_working_3-way'!U295/(3*'OddsRatio_working_3-way'!X295^(1/3))*COS(('OddsRatio_working_3-way'!Y295)/3)</f>
        <v>0.52108004122829987</v>
      </c>
      <c r="AG295" s="11">
        <f>-'OddsRatio_working_3-way'!U295/(3*'OddsRatio_working_3-way'!X295^(1/3))*COS(('OddsRatio_working_3-way'!Y295+2*PI())/3)</f>
        <v>-0.30233193735152231</v>
      </c>
      <c r="AH295" s="11">
        <f>-'OddsRatio_working_3-way'!U295/(3*'OddsRatio_working_3-way'!X295^(1/3))*COS(('OddsRatio_working_3-way'!Y295+4*PI())/3)</f>
        <v>-0.21874810387677754</v>
      </c>
      <c r="AI295" s="11">
        <f>'OddsRatio_working_3-way'!U295/(3*'OddsRatio_working_3-way'!X295^(1/3))*SIN(('OddsRatio_working_3-way'!Y295)/3)</f>
        <v>-4.8257148756544702E-2</v>
      </c>
      <c r="AJ295" s="11">
        <f>'OddsRatio_working_3-way'!U295/(3*'OddsRatio_working_3-way'!X295^(1/3))*SIN(('OddsRatio_working_3-way'!Y295+2*PI())/3)</f>
        <v>-0.42713997873047804</v>
      </c>
      <c r="AK295" s="11">
        <f>'OddsRatio_working_3-way'!U295/(3*'OddsRatio_working_3-way'!X295^(1/3))*SIN(('OddsRatio_working_3-way'!Y295+4*PI())/3)</f>
        <v>0.47539712748702279</v>
      </c>
      <c r="AL295" s="11">
        <f>'OddsRatio_working_3-way'!Z295+'OddsRatio_working_3-way'!AF295</f>
        <v>1.0421600824565997</v>
      </c>
      <c r="AM295" s="11">
        <f>'OddsRatio_working_3-way'!AA295+'OddsRatio_working_3-way'!AG295</f>
        <v>-0.60466387470304461</v>
      </c>
      <c r="AN295" s="11">
        <f>'OddsRatio_working_3-way'!AB295+'OddsRatio_working_3-way'!AH295</f>
        <v>-0.43749620775355513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1.0421600824565997</v>
      </c>
      <c r="AS295" s="11">
        <f>IF(('OddsRatio_working_3-way'!X295=0),IF(Q295&gt;0,-Q295^(1/3),(-Q295)^(1/3)),'OddsRatio_working_3-way'!AM295-'OddsRatio_working_3-way'!R295/3)</f>
        <v>-0.60466387470304461</v>
      </c>
      <c r="AT295" s="11">
        <f>IF(('OddsRatio_working_3-way'!X295=0),IF(Q295&gt;0,-Q295^(1/3),(-Q295)^(1/3)),'OddsRatio_working_3-way'!AN295-'OddsRatio_working_3-way'!R295/3)</f>
        <v>-0.43749620775355513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1.59</v>
      </c>
      <c r="B296" s="4">
        <f>IF('True_Odds_Calculator_3-way'!B297="","",'True_Odds_Calculator_3-way'!B297)</f>
        <v>3.99</v>
      </c>
      <c r="C296" s="4">
        <f>IF('True_Odds_Calculator_3-way'!C297="","",'True_Odds_Calculator_3-way'!C297)</f>
        <v>6.57</v>
      </c>
      <c r="D296" s="9">
        <f t="shared" si="65"/>
        <v>0.61527014320116846</v>
      </c>
      <c r="E296" s="9">
        <f t="shared" si="66"/>
        <v>0.23987113832622864</v>
      </c>
      <c r="F296" s="9">
        <f t="shared" si="67"/>
        <v>0.14485871847260301</v>
      </c>
      <c r="G296" s="9">
        <f t="shared" si="68"/>
        <v>1.0598344649980227</v>
      </c>
      <c r="H296" s="9">
        <f t="shared" si="69"/>
        <v>1.6253023343488333</v>
      </c>
      <c r="I296" s="9">
        <f t="shared" si="70"/>
        <v>4.1689050503440885</v>
      </c>
      <c r="J296" s="9">
        <f t="shared" si="71"/>
        <v>6.903277970038987</v>
      </c>
      <c r="K296" s="11">
        <f t="shared" si="72"/>
        <v>0.62893081761006286</v>
      </c>
      <c r="L296" s="11">
        <f t="shared" si="73"/>
        <v>0.25062656641604009</v>
      </c>
      <c r="M296" s="11">
        <f t="shared" si="74"/>
        <v>0.15220700152207001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-0.23574527964800629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0.21952586874843405</v>
      </c>
      <c r="Q296" s="11">
        <f>2*'OddsRatio_working_3-way'!K296*'OddsRatio_working_3-way'!L296*'OddsRatio_working_3-way'!M296</f>
        <v>4.7983796447745149E-2</v>
      </c>
      <c r="R296" s="11">
        <f t="shared" si="75"/>
        <v>0</v>
      </c>
      <c r="S296" s="11">
        <f t="shared" si="76"/>
        <v>-0.93119942454928639</v>
      </c>
      <c r="T296" s="11">
        <f t="shared" si="77"/>
        <v>-0.20354085782498063</v>
      </c>
      <c r="U296" s="11">
        <f>'OddsRatio_working_3-way'!S296-'OddsRatio_working_3-way'!R296^2/3</f>
        <v>-0.93119942454928639</v>
      </c>
      <c r="V296" s="11">
        <f>'OddsRatio_working_3-way'!S296*'OddsRatio_working_3-way'!R296/3-2*'OddsRatio_working_3-way'!R296^3/27-'OddsRatio_working_3-way'!T296</f>
        <v>0.20354085782498063</v>
      </c>
      <c r="W296" s="11">
        <f>'OddsRatio_working_3-way'!V296^2+4*'OddsRatio_working_3-way'!U296^3/27</f>
        <v>-7.8196772877538373E-2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0.17293470854752332</v>
      </c>
      <c r="Y296" s="11">
        <f>IF('OddsRatio_working_3-way'!W296&gt;=0,IF('OddsRatio_working_3-way'!V296+SQRT('OddsRatio_working_3-way'!W296)&gt;0,0,PI()),ACOS('OddsRatio_working_3-way'!V296/(2*'OddsRatio_working_3-way'!X296)))</f>
        <v>0.94160581557978995</v>
      </c>
      <c r="Z296" s="11">
        <f>'OddsRatio_working_3-way'!X296^(1/3)*COS('OddsRatio_working_3-way'!Y296/3)</f>
        <v>0.52991723249901135</v>
      </c>
      <c r="AA296" s="11">
        <f>'OddsRatio_working_3-way'!X296^(1/3)*COS(('OddsRatio_working_3-way'!Y296+2*PI())/3)</f>
        <v>-0.41392388455981738</v>
      </c>
      <c r="AB296" s="11">
        <f>'OddsRatio_working_3-way'!X296^(1/3)*COS(('OddsRatio_working_3-way'!Y296+4*PI())/3)</f>
        <v>-0.11599334793919396</v>
      </c>
      <c r="AC296" s="11">
        <f>'OddsRatio_working_3-way'!X296^(1/3)*SIN('OddsRatio_working_3-way'!Y296/3)</f>
        <v>0.1720102755177266</v>
      </c>
      <c r="AD296" s="11">
        <f>'OddsRatio_working_3-way'!X296^(1/3)*SIN(('OddsRatio_working_3-way'!Y296+2*PI())/3)</f>
        <v>0.3729166474884254</v>
      </c>
      <c r="AE296" s="11">
        <f>'OddsRatio_working_3-way'!X296^(1/3)*SIN(('OddsRatio_working_3-way'!Y296+4*PI())/3)</f>
        <v>-0.54492692300615186</v>
      </c>
      <c r="AF296" s="11">
        <f>-'OddsRatio_working_3-way'!U296/(3*'OddsRatio_working_3-way'!X296^(1/3))*COS(('OddsRatio_working_3-way'!Y296)/3)</f>
        <v>0.52991723249901124</v>
      </c>
      <c r="AG296" s="11">
        <f>-'OddsRatio_working_3-way'!U296/(3*'OddsRatio_working_3-way'!X296^(1/3))*COS(('OddsRatio_working_3-way'!Y296+2*PI())/3)</f>
        <v>-0.41392388455981727</v>
      </c>
      <c r="AH296" s="11">
        <f>-'OddsRatio_working_3-way'!U296/(3*'OddsRatio_working_3-way'!X296^(1/3))*COS(('OddsRatio_working_3-way'!Y296+4*PI())/3)</f>
        <v>-0.11599334793919394</v>
      </c>
      <c r="AI296" s="11">
        <f>'OddsRatio_working_3-way'!U296/(3*'OddsRatio_working_3-way'!X296^(1/3))*SIN(('OddsRatio_working_3-way'!Y296)/3)</f>
        <v>-0.17201027551772657</v>
      </c>
      <c r="AJ296" s="11">
        <f>'OddsRatio_working_3-way'!U296/(3*'OddsRatio_working_3-way'!X296^(1/3))*SIN(('OddsRatio_working_3-way'!Y296+2*PI())/3)</f>
        <v>-0.37291664748842529</v>
      </c>
      <c r="AK296" s="11">
        <f>'OddsRatio_working_3-way'!U296/(3*'OddsRatio_working_3-way'!X296^(1/3))*SIN(('OddsRatio_working_3-way'!Y296+4*PI())/3)</f>
        <v>0.54492692300615175</v>
      </c>
      <c r="AL296" s="11">
        <f>'OddsRatio_working_3-way'!Z296+'OddsRatio_working_3-way'!AF296</f>
        <v>1.0598344649980227</v>
      </c>
      <c r="AM296" s="11">
        <f>'OddsRatio_working_3-way'!AA296+'OddsRatio_working_3-way'!AG296</f>
        <v>-0.82784776911963465</v>
      </c>
      <c r="AN296" s="11">
        <f>'OddsRatio_working_3-way'!AB296+'OddsRatio_working_3-way'!AH296</f>
        <v>-0.23198669587838788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1.0598344649980227</v>
      </c>
      <c r="AS296" s="11">
        <f>IF(('OddsRatio_working_3-way'!X296=0),IF(Q296&gt;0,-Q296^(1/3),(-Q296)^(1/3)),'OddsRatio_working_3-way'!AM296-'OddsRatio_working_3-way'!R296/3)</f>
        <v>-0.82784776911963465</v>
      </c>
      <c r="AT296" s="11">
        <f>IF(('OddsRatio_working_3-way'!X296=0),IF(Q296&gt;0,-Q296^(1/3),(-Q296)^(1/3)),'OddsRatio_working_3-way'!AN296-'OddsRatio_working_3-way'!R296/3)</f>
        <v>-0.23198669587838788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2.04</v>
      </c>
      <c r="B297" s="4">
        <f>IF('True_Odds_Calculator_3-way'!B298="","",'True_Odds_Calculator_3-way'!B298)</f>
        <v>3.85</v>
      </c>
      <c r="C297" s="4">
        <f>IF('True_Odds_Calculator_3-way'!C298="","",'True_Odds_Calculator_3-way'!C298)</f>
        <v>3.6</v>
      </c>
      <c r="D297" s="9">
        <f t="shared" si="65"/>
        <v>0.47935854071594031</v>
      </c>
      <c r="E297" s="9">
        <f t="shared" si="66"/>
        <v>0.25148440266794442</v>
      </c>
      <c r="F297" s="9">
        <f t="shared" si="67"/>
        <v>0.26915705661611539</v>
      </c>
      <c r="G297" s="9">
        <f t="shared" si="68"/>
        <v>1.0443472792316248</v>
      </c>
      <c r="H297" s="9">
        <f t="shared" si="69"/>
        <v>2.0861211704008897</v>
      </c>
      <c r="I297" s="9">
        <f t="shared" si="70"/>
        <v>3.9763897458101303</v>
      </c>
      <c r="J297" s="9">
        <f t="shared" si="71"/>
        <v>3.715302926002225</v>
      </c>
      <c r="K297" s="11">
        <f t="shared" si="72"/>
        <v>0.49019607843137253</v>
      </c>
      <c r="L297" s="11">
        <f t="shared" si="73"/>
        <v>0.25974025974025972</v>
      </c>
      <c r="M297" s="11">
        <f t="shared" si="74"/>
        <v>0.27777777777777779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-0.27255750785162558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0.22953625894802365</v>
      </c>
      <c r="Q297" s="11">
        <f>2*'OddsRatio_working_3-way'!K297*'OddsRatio_working_3-way'!L297*'OddsRatio_working_3-way'!M297</f>
        <v>7.0735364853011906E-2</v>
      </c>
      <c r="R297" s="11">
        <f t="shared" si="75"/>
        <v>0</v>
      </c>
      <c r="S297" s="11">
        <f t="shared" si="76"/>
        <v>-0.84215716806809904</v>
      </c>
      <c r="T297" s="11">
        <f t="shared" si="77"/>
        <v>-0.25952455102252664</v>
      </c>
      <c r="U297" s="11">
        <f>'OddsRatio_working_3-way'!S297-'OddsRatio_working_3-way'!R297^2/3</f>
        <v>-0.84215716806809904</v>
      </c>
      <c r="V297" s="11">
        <f>'OddsRatio_working_3-way'!S297*'OddsRatio_working_3-way'!R297/3-2*'OddsRatio_working_3-way'!R297^3/27-'OddsRatio_working_3-way'!T297</f>
        <v>0.25952455102252664</v>
      </c>
      <c r="W297" s="11">
        <f>'OddsRatio_working_3-way'!V297^2+4*'OddsRatio_working_3-way'!U297^3/27</f>
        <v>-2.1133234069493537E-2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0.14873317270613975</v>
      </c>
      <c r="Y297" s="11">
        <f>IF('OddsRatio_working_3-way'!W297&gt;=0,IF('OddsRatio_working_3-way'!V297+SQRT('OddsRatio_working_3-way'!W297)&gt;0,0,PI()),ACOS('OddsRatio_working_3-way'!V297/(2*'OddsRatio_working_3-way'!X297)))</f>
        <v>0.51060269404396297</v>
      </c>
      <c r="Z297" s="11">
        <f>'OddsRatio_working_3-way'!X297^(1/3)*COS('OddsRatio_working_3-way'!Y297/3)</f>
        <v>0.52217363961581242</v>
      </c>
      <c r="AA297" s="11">
        <f>'OddsRatio_working_3-way'!X297^(1/3)*COS(('OddsRatio_working_3-way'!Y297+2*PI())/3)</f>
        <v>-0.33880624842653717</v>
      </c>
      <c r="AB297" s="11">
        <f>'OddsRatio_working_3-way'!X297^(1/3)*COS(('OddsRatio_working_3-way'!Y297+4*PI())/3)</f>
        <v>-0.18336739118927559</v>
      </c>
      <c r="AC297" s="11">
        <f>'OddsRatio_working_3-way'!X297^(1/3)*SIN('OddsRatio_working_3-way'!Y297/3)</f>
        <v>8.9742666068461013E-2</v>
      </c>
      <c r="AD297" s="11">
        <f>'OddsRatio_working_3-way'!X297^(1/3)*SIN(('OddsRatio_working_3-way'!Y297+2*PI())/3)</f>
        <v>0.40734430405964339</v>
      </c>
      <c r="AE297" s="11">
        <f>'OddsRatio_working_3-way'!X297^(1/3)*SIN(('OddsRatio_working_3-way'!Y297+4*PI())/3)</f>
        <v>-0.49708697012810427</v>
      </c>
      <c r="AF297" s="11">
        <f>-'OddsRatio_working_3-way'!U297/(3*'OddsRatio_working_3-way'!X297^(1/3))*COS(('OddsRatio_working_3-way'!Y297)/3)</f>
        <v>0.52217363961581242</v>
      </c>
      <c r="AG297" s="11">
        <f>-'OddsRatio_working_3-way'!U297/(3*'OddsRatio_working_3-way'!X297^(1/3))*COS(('OddsRatio_working_3-way'!Y297+2*PI())/3)</f>
        <v>-0.33880624842653717</v>
      </c>
      <c r="AH297" s="11">
        <f>-'OddsRatio_working_3-way'!U297/(3*'OddsRatio_working_3-way'!X297^(1/3))*COS(('OddsRatio_working_3-way'!Y297+4*PI())/3)</f>
        <v>-0.18336739118927559</v>
      </c>
      <c r="AI297" s="11">
        <f>'OddsRatio_working_3-way'!U297/(3*'OddsRatio_working_3-way'!X297^(1/3))*SIN(('OddsRatio_working_3-way'!Y297)/3)</f>
        <v>-8.9742666068461013E-2</v>
      </c>
      <c r="AJ297" s="11">
        <f>'OddsRatio_working_3-way'!U297/(3*'OddsRatio_working_3-way'!X297^(1/3))*SIN(('OddsRatio_working_3-way'!Y297+2*PI())/3)</f>
        <v>-0.40734430405964339</v>
      </c>
      <c r="AK297" s="11">
        <f>'OddsRatio_working_3-way'!U297/(3*'OddsRatio_working_3-way'!X297^(1/3))*SIN(('OddsRatio_working_3-way'!Y297+4*PI())/3)</f>
        <v>0.49708697012810427</v>
      </c>
      <c r="AL297" s="11">
        <f>'OddsRatio_working_3-way'!Z297+'OddsRatio_working_3-way'!AF297</f>
        <v>1.0443472792316248</v>
      </c>
      <c r="AM297" s="11">
        <f>'OddsRatio_working_3-way'!AA297+'OddsRatio_working_3-way'!AG297</f>
        <v>-0.67761249685307434</v>
      </c>
      <c r="AN297" s="11">
        <f>'OddsRatio_working_3-way'!AB297+'OddsRatio_working_3-way'!AH297</f>
        <v>-0.36673478237855117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1.0443472792316248</v>
      </c>
      <c r="AS297" s="11">
        <f>IF(('OddsRatio_working_3-way'!X297=0),IF(Q297&gt;0,-Q297^(1/3),(-Q297)^(1/3)),'OddsRatio_working_3-way'!AM297-'OddsRatio_working_3-way'!R297/3)</f>
        <v>-0.67761249685307434</v>
      </c>
      <c r="AT297" s="11">
        <f>IF(('OddsRatio_working_3-way'!X297=0),IF(Q297&gt;0,-Q297^(1/3),(-Q297)^(1/3)),'OddsRatio_working_3-way'!AN297-'OddsRatio_working_3-way'!R297/3)</f>
        <v>-0.36673478237855117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1.37</v>
      </c>
      <c r="B298" s="4">
        <f>IF('True_Odds_Calculator_3-way'!B299="","",'True_Odds_Calculator_3-way'!B299)</f>
        <v>5.33</v>
      </c>
      <c r="C298" s="4">
        <f>IF('True_Odds_Calculator_3-way'!C299="","",'True_Odds_Calculator_3-way'!C299)</f>
        <v>8.66</v>
      </c>
      <c r="D298" s="9">
        <f t="shared" si="65"/>
        <v>0.71517617800343447</v>
      </c>
      <c r="E298" s="9">
        <f t="shared" si="66"/>
        <v>0.17665716893516589</v>
      </c>
      <c r="F298" s="9">
        <f t="shared" si="67"/>
        <v>0.10816665306139976</v>
      </c>
      <c r="G298" s="9">
        <f t="shared" si="68"/>
        <v>1.0763699032219927</v>
      </c>
      <c r="H298" s="9">
        <f t="shared" si="69"/>
        <v>1.3982568641921371</v>
      </c>
      <c r="I298" s="9">
        <f t="shared" si="70"/>
        <v>5.6606816809512281</v>
      </c>
      <c r="J298" s="9">
        <f t="shared" si="71"/>
        <v>9.2449934586804634</v>
      </c>
      <c r="K298" s="11">
        <f t="shared" si="72"/>
        <v>0.72992700729927007</v>
      </c>
      <c r="L298" s="11">
        <f t="shared" si="73"/>
        <v>0.18761726078799248</v>
      </c>
      <c r="M298" s="11">
        <f t="shared" si="74"/>
        <v>0.11547344110854503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-0.19406746004574038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0.19545770834439635</v>
      </c>
      <c r="Q298" s="11">
        <f>2*'OddsRatio_working_3-way'!K298*'OddsRatio_working_3-way'!L298*'OddsRatio_working_3-way'!M298</f>
        <v>3.1627460897151509E-2</v>
      </c>
      <c r="R298" s="11">
        <f t="shared" si="75"/>
        <v>0</v>
      </c>
      <c r="S298" s="11">
        <f t="shared" si="76"/>
        <v>-1.0071637372815014</v>
      </c>
      <c r="T298" s="11">
        <f t="shared" si="77"/>
        <v>-0.16297147852451477</v>
      </c>
      <c r="U298" s="11">
        <f>'OddsRatio_working_3-way'!S298-'OddsRatio_working_3-way'!R298^2/3</f>
        <v>-1.0071637372815014</v>
      </c>
      <c r="V298" s="11">
        <f>'OddsRatio_working_3-way'!S298*'OddsRatio_working_3-way'!R298/3-2*'OddsRatio_working_3-way'!R298^3/27-'OddsRatio_working_3-way'!T298</f>
        <v>0.16297147852451477</v>
      </c>
      <c r="W298" s="11">
        <f>'OddsRatio_working_3-way'!V298^2+4*'OddsRatio_working_3-way'!U298^3/27</f>
        <v>-0.12479519153965175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0.1945217817829909</v>
      </c>
      <c r="Y298" s="11">
        <f>IF('OddsRatio_working_3-way'!W298&gt;=0,IF('OddsRatio_working_3-way'!V298+SQRT('OddsRatio_working_3-way'!W298)&gt;0,0,PI()),ACOS('OddsRatio_working_3-way'!V298/(2*'OddsRatio_working_3-way'!X298)))</f>
        <v>1.1385595582427226</v>
      </c>
      <c r="Z298" s="11">
        <f>'OddsRatio_working_3-way'!X298^(1/3)*COS('OddsRatio_working_3-way'!Y298/3)</f>
        <v>0.53818495161099633</v>
      </c>
      <c r="AA298" s="11">
        <f>'OddsRatio_working_3-way'!X298^(1/3)*COS(('OddsRatio_working_3-way'!Y298+2*PI())/3)</f>
        <v>-0.45499205276837751</v>
      </c>
      <c r="AB298" s="11">
        <f>'OddsRatio_working_3-way'!X298^(1/3)*COS(('OddsRatio_working_3-way'!Y298+4*PI())/3)</f>
        <v>-8.3192898842619004E-2</v>
      </c>
      <c r="AC298" s="11">
        <f>'OddsRatio_working_3-way'!X298^(1/3)*SIN('OddsRatio_working_3-way'!Y298/3)</f>
        <v>0.21465834160351208</v>
      </c>
      <c r="AD298" s="11">
        <f>'OddsRatio_working_3-way'!X298^(1/3)*SIN(('OddsRatio_working_3-way'!Y298+2*PI())/3)</f>
        <v>0.35875266922786575</v>
      </c>
      <c r="AE298" s="11">
        <f>'OddsRatio_working_3-way'!X298^(1/3)*SIN(('OddsRatio_working_3-way'!Y298+4*PI())/3)</f>
        <v>-0.57341101083137769</v>
      </c>
      <c r="AF298" s="11">
        <f>-'OddsRatio_working_3-way'!U298/(3*'OddsRatio_working_3-way'!X298^(1/3))*COS(('OddsRatio_working_3-way'!Y298)/3)</f>
        <v>0.53818495161099633</v>
      </c>
      <c r="AG298" s="11">
        <f>-'OddsRatio_working_3-way'!U298/(3*'OddsRatio_working_3-way'!X298^(1/3))*COS(('OddsRatio_working_3-way'!Y298+2*PI())/3)</f>
        <v>-0.45499205276837751</v>
      </c>
      <c r="AH298" s="11">
        <f>-'OddsRatio_working_3-way'!U298/(3*'OddsRatio_working_3-way'!X298^(1/3))*COS(('OddsRatio_working_3-way'!Y298+4*PI())/3)</f>
        <v>-8.3192898842619004E-2</v>
      </c>
      <c r="AI298" s="11">
        <f>'OddsRatio_working_3-way'!U298/(3*'OddsRatio_working_3-way'!X298^(1/3))*SIN(('OddsRatio_working_3-way'!Y298)/3)</f>
        <v>-0.21465834160351208</v>
      </c>
      <c r="AJ298" s="11">
        <f>'OddsRatio_working_3-way'!U298/(3*'OddsRatio_working_3-way'!X298^(1/3))*SIN(('OddsRatio_working_3-way'!Y298+2*PI())/3)</f>
        <v>-0.35875266922786575</v>
      </c>
      <c r="AK298" s="11">
        <f>'OddsRatio_working_3-way'!U298/(3*'OddsRatio_working_3-way'!X298^(1/3))*SIN(('OddsRatio_working_3-way'!Y298+4*PI())/3)</f>
        <v>0.57341101083137769</v>
      </c>
      <c r="AL298" s="11">
        <f>'OddsRatio_working_3-way'!Z298+'OddsRatio_working_3-way'!AF298</f>
        <v>1.0763699032219927</v>
      </c>
      <c r="AM298" s="11">
        <f>'OddsRatio_working_3-way'!AA298+'OddsRatio_working_3-way'!AG298</f>
        <v>-0.90998410553675502</v>
      </c>
      <c r="AN298" s="11">
        <f>'OddsRatio_working_3-way'!AB298+'OddsRatio_working_3-way'!AH298</f>
        <v>-0.16638579768523801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1.0763699032219927</v>
      </c>
      <c r="AS298" s="11">
        <f>IF(('OddsRatio_working_3-way'!X298=0),IF(Q298&gt;0,-Q298^(1/3),(-Q298)^(1/3)),'OddsRatio_working_3-way'!AM298-'OddsRatio_working_3-way'!R298/3)</f>
        <v>-0.90998410553675502</v>
      </c>
      <c r="AT298" s="11">
        <f>IF(('OddsRatio_working_3-way'!X298=0),IF(Q298&gt;0,-Q298^(1/3),(-Q298)^(1/3)),'OddsRatio_working_3-way'!AN298-'OddsRatio_working_3-way'!R298/3)</f>
        <v>-0.16638579768523801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3.09</v>
      </c>
      <c r="B299" s="4">
        <f>IF('True_Odds_Calculator_3-way'!B300="","",'True_Odds_Calculator_3-way'!B300)</f>
        <v>2.93</v>
      </c>
      <c r="C299" s="4">
        <f>IF('True_Odds_Calculator_3-way'!C300="","",'True_Odds_Calculator_3-way'!C300)</f>
        <v>2.76</v>
      </c>
      <c r="D299" s="9">
        <f t="shared" si="65"/>
        <v>0.31479451956287313</v>
      </c>
      <c r="E299" s="9">
        <f t="shared" si="66"/>
        <v>0.33222150489275526</v>
      </c>
      <c r="F299" s="9">
        <f t="shared" si="67"/>
        <v>0.35298397554437133</v>
      </c>
      <c r="G299" s="9">
        <f t="shared" si="68"/>
        <v>1.0414714736016664</v>
      </c>
      <c r="H299" s="9">
        <f t="shared" si="69"/>
        <v>3.1766753798274827</v>
      </c>
      <c r="I299" s="9">
        <f t="shared" si="70"/>
        <v>3.0100399440512167</v>
      </c>
      <c r="J299" s="9">
        <f t="shared" si="71"/>
        <v>2.8329897935389323</v>
      </c>
      <c r="K299" s="11">
        <f t="shared" si="72"/>
        <v>0.3236245954692557</v>
      </c>
      <c r="L299" s="11">
        <f t="shared" si="73"/>
        <v>0.34129692832764502</v>
      </c>
      <c r="M299" s="11">
        <f t="shared" si="74"/>
        <v>0.3623188405797102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-0.28410644186947021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0.23130906685120173</v>
      </c>
      <c r="Q299" s="11">
        <f>2*'OddsRatio_working_3-way'!K299*'OddsRatio_working_3-way'!L299*'OddsRatio_working_3-way'!M299</f>
        <v>8.0037739394879487E-2</v>
      </c>
      <c r="R299" s="11">
        <f t="shared" si="75"/>
        <v>0</v>
      </c>
      <c r="S299" s="11">
        <f t="shared" si="76"/>
        <v>-0.81416340062248327</v>
      </c>
      <c r="T299" s="11">
        <f t="shared" si="77"/>
        <v>-0.28171743966175888</v>
      </c>
      <c r="U299" s="11">
        <f>'OddsRatio_working_3-way'!S299-'OddsRatio_working_3-way'!R299^2/3</f>
        <v>-0.81416340062248327</v>
      </c>
      <c r="V299" s="11">
        <f>'OddsRatio_working_3-way'!S299*'OddsRatio_working_3-way'!R299/3-2*'OddsRatio_working_3-way'!R299^3/27-'OddsRatio_working_3-way'!T299</f>
        <v>0.28171743966175888</v>
      </c>
      <c r="W299" s="11">
        <f>'OddsRatio_working_3-way'!V299^2+4*'OddsRatio_working_3-way'!U299^3/27</f>
        <v>-5.8758270920099276E-4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0.14137918739932848</v>
      </c>
      <c r="Y299" s="11">
        <f>IF('OddsRatio_working_3-way'!W299&gt;=0,IF('OddsRatio_working_3-way'!V299+SQRT('OddsRatio_working_3-way'!W299)&gt;0,0,PI()),ACOS('OddsRatio_working_3-way'!V299/(2*'OddsRatio_working_3-way'!X299)))</f>
        <v>8.5832629315012676E-2</v>
      </c>
      <c r="Z299" s="11">
        <f>'OddsRatio_working_3-way'!X299^(1/3)*COS('OddsRatio_working_3-way'!Y299/3)</f>
        <v>0.52073573680083318</v>
      </c>
      <c r="AA299" s="11">
        <f>'OddsRatio_working_3-way'!X299^(1/3)*COS(('OddsRatio_working_3-way'!Y299+2*PI())/3)</f>
        <v>-0.27327404790834808</v>
      </c>
      <c r="AB299" s="11">
        <f>'OddsRatio_working_3-way'!X299^(1/3)*COS(('OddsRatio_working_3-way'!Y299+4*PI())/3)</f>
        <v>-0.24746168889248518</v>
      </c>
      <c r="AC299" s="11">
        <f>'OddsRatio_working_3-way'!X299^(1/3)*SIN('OddsRatio_working_3-way'!Y299/3)</f>
        <v>1.4902772426227928E-2</v>
      </c>
      <c r="AD299" s="11">
        <f>'OddsRatio_working_3-way'!X299^(1/3)*SIN(('OddsRatio_working_3-way'!Y299+2*PI())/3)</f>
        <v>0.4435189905148148</v>
      </c>
      <c r="AE299" s="11">
        <f>'OddsRatio_working_3-way'!X299^(1/3)*SIN(('OddsRatio_working_3-way'!Y299+4*PI())/3)</f>
        <v>-0.45842176294104253</v>
      </c>
      <c r="AF299" s="11">
        <f>-'OddsRatio_working_3-way'!U299/(3*'OddsRatio_working_3-way'!X299^(1/3))*COS(('OddsRatio_working_3-way'!Y299)/3)</f>
        <v>0.52073573680083307</v>
      </c>
      <c r="AG299" s="11">
        <f>-'OddsRatio_working_3-way'!U299/(3*'OddsRatio_working_3-way'!X299^(1/3))*COS(('OddsRatio_working_3-way'!Y299+2*PI())/3)</f>
        <v>-0.27327404790834803</v>
      </c>
      <c r="AH299" s="11">
        <f>-'OddsRatio_working_3-way'!U299/(3*'OddsRatio_working_3-way'!X299^(1/3))*COS(('OddsRatio_working_3-way'!Y299+4*PI())/3)</f>
        <v>-0.24746168889248513</v>
      </c>
      <c r="AI299" s="11">
        <f>'OddsRatio_working_3-way'!U299/(3*'OddsRatio_working_3-way'!X299^(1/3))*SIN(('OddsRatio_working_3-way'!Y299)/3)</f>
        <v>-1.4902772426227924E-2</v>
      </c>
      <c r="AJ299" s="11">
        <f>'OddsRatio_working_3-way'!U299/(3*'OddsRatio_working_3-way'!X299^(1/3))*SIN(('OddsRatio_working_3-way'!Y299+2*PI())/3)</f>
        <v>-0.44351899051481469</v>
      </c>
      <c r="AK299" s="11">
        <f>'OddsRatio_working_3-way'!U299/(3*'OddsRatio_working_3-way'!X299^(1/3))*SIN(('OddsRatio_working_3-way'!Y299+4*PI())/3)</f>
        <v>0.45842176294104242</v>
      </c>
      <c r="AL299" s="11">
        <f>'OddsRatio_working_3-way'!Z299+'OddsRatio_working_3-way'!AF299</f>
        <v>1.0414714736016664</v>
      </c>
      <c r="AM299" s="11">
        <f>'OddsRatio_working_3-way'!AA299+'OddsRatio_working_3-way'!AG299</f>
        <v>-0.54654809581669617</v>
      </c>
      <c r="AN299" s="11">
        <f>'OddsRatio_working_3-way'!AB299+'OddsRatio_working_3-way'!AH299</f>
        <v>-0.49492337778497031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1.0414714736016664</v>
      </c>
      <c r="AS299" s="11">
        <f>IF(('OddsRatio_working_3-way'!X299=0),IF(Q299&gt;0,-Q299^(1/3),(-Q299)^(1/3)),'OddsRatio_working_3-way'!AM299-'OddsRatio_working_3-way'!R299/3)</f>
        <v>-0.54654809581669617</v>
      </c>
      <c r="AT299" s="11">
        <f>IF(('OddsRatio_working_3-way'!X299=0),IF(Q299&gt;0,-Q299^(1/3),(-Q299)^(1/3)),'OddsRatio_working_3-way'!AN299-'OddsRatio_working_3-way'!R299/3)</f>
        <v>-0.49492337778497031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2.75</v>
      </c>
      <c r="B300" s="4">
        <f>IF('True_Odds_Calculator_3-way'!B301="","",'True_Odds_Calculator_3-way'!B301)</f>
        <v>3.2</v>
      </c>
      <c r="C300" s="4">
        <f>IF('True_Odds_Calculator_3-way'!C301="","",'True_Odds_Calculator_3-way'!C301)</f>
        <v>2.85</v>
      </c>
      <c r="D300" s="9">
        <f t="shared" si="65"/>
        <v>0.35435426946643517</v>
      </c>
      <c r="E300" s="9">
        <f t="shared" si="66"/>
        <v>0.30389984792615277</v>
      </c>
      <c r="F300" s="9">
        <f t="shared" si="67"/>
        <v>0.34174588260741218</v>
      </c>
      <c r="G300" s="9">
        <f t="shared" si="68"/>
        <v>1.0411626139097441</v>
      </c>
      <c r="H300" s="9">
        <f t="shared" si="69"/>
        <v>2.8220345743420516</v>
      </c>
      <c r="I300" s="9">
        <f t="shared" si="70"/>
        <v>3.2905577506014367</v>
      </c>
      <c r="J300" s="9">
        <f t="shared" si="71"/>
        <v>2.9261508357330266</v>
      </c>
      <c r="K300" s="11">
        <f t="shared" si="72"/>
        <v>0.36363636363636365</v>
      </c>
      <c r="L300" s="11">
        <f t="shared" si="73"/>
        <v>0.3125</v>
      </c>
      <c r="M300" s="11">
        <f t="shared" si="74"/>
        <v>0.35087719298245612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-0.28399122807017552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0.23125996810207336</v>
      </c>
      <c r="Q300" s="11">
        <f>2*'OddsRatio_working_3-way'!K300*'OddsRatio_working_3-way'!L300*'OddsRatio_working_3-way'!M300</f>
        <v>7.9744816586921854E-2</v>
      </c>
      <c r="R300" s="11">
        <f t="shared" si="75"/>
        <v>0</v>
      </c>
      <c r="S300" s="11">
        <f t="shared" si="76"/>
        <v>-0.81432081432081405</v>
      </c>
      <c r="T300" s="11">
        <f t="shared" si="77"/>
        <v>-0.28080028080028074</v>
      </c>
      <c r="U300" s="11">
        <f>'OddsRatio_working_3-way'!S300-'OddsRatio_working_3-way'!R300^2/3</f>
        <v>-0.81432081432081405</v>
      </c>
      <c r="V300" s="11">
        <f>'OddsRatio_working_3-way'!S300*'OddsRatio_working_3-way'!R300/3-2*'OddsRatio_working_3-way'!R300^3/27-'OddsRatio_working_3-way'!T300</f>
        <v>0.28080028080028074</v>
      </c>
      <c r="W300" s="11">
        <f>'OddsRatio_working_3-way'!V300^2+4*'OddsRatio_working_3-way'!U300^3/27</f>
        <v>-1.1498847062266226E-3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0.14142019163095412</v>
      </c>
      <c r="Y300" s="11">
        <f>IF('OddsRatio_working_3-way'!W300&gt;=0,IF('OddsRatio_working_3-way'!V300+SQRT('OddsRatio_working_3-way'!W300)&gt;0,0,PI()),ACOS('OddsRatio_working_3-way'!V300/(2*'OddsRatio_working_3-way'!X300)))</f>
        <v>0.12017985316833002</v>
      </c>
      <c r="Z300" s="11">
        <f>'OddsRatio_working_3-way'!X300^(1/3)*COS('OddsRatio_working_3-way'!Y300/3)</f>
        <v>0.52058130695487204</v>
      </c>
      <c r="AA300" s="11">
        <f>'OddsRatio_working_3-way'!X300^(1/3)*COS(('OddsRatio_working_3-way'!Y300+2*PI())/3)</f>
        <v>-0.27836081443608562</v>
      </c>
      <c r="AB300" s="11">
        <f>'OddsRatio_working_3-way'!X300^(1/3)*COS(('OddsRatio_working_3-way'!Y300+4*PI())/3)</f>
        <v>-0.24222049251878633</v>
      </c>
      <c r="AC300" s="11">
        <f>'OddsRatio_working_3-way'!X300^(1/3)*SIN('OddsRatio_working_3-way'!Y300/3)</f>
        <v>2.0865624587552454E-2</v>
      </c>
      <c r="AD300" s="11">
        <f>'OddsRatio_working_3-way'!X300^(1/3)*SIN(('OddsRatio_working_3-way'!Y300+2*PI())/3)</f>
        <v>0.44040382426444763</v>
      </c>
      <c r="AE300" s="11">
        <f>'OddsRatio_working_3-way'!X300^(1/3)*SIN(('OddsRatio_working_3-way'!Y300+4*PI())/3)</f>
        <v>-0.46126944885200011</v>
      </c>
      <c r="AF300" s="11">
        <f>-'OddsRatio_working_3-way'!U300/(3*'OddsRatio_working_3-way'!X300^(1/3))*COS(('OddsRatio_working_3-way'!Y300)/3)</f>
        <v>0.52058130695487204</v>
      </c>
      <c r="AG300" s="11">
        <f>-'OddsRatio_working_3-way'!U300/(3*'OddsRatio_working_3-way'!X300^(1/3))*COS(('OddsRatio_working_3-way'!Y300+2*PI())/3)</f>
        <v>-0.27836081443608562</v>
      </c>
      <c r="AH300" s="11">
        <f>-'OddsRatio_working_3-way'!U300/(3*'OddsRatio_working_3-way'!X300^(1/3))*COS(('OddsRatio_working_3-way'!Y300+4*PI())/3)</f>
        <v>-0.24222049251878633</v>
      </c>
      <c r="AI300" s="11">
        <f>'OddsRatio_working_3-way'!U300/(3*'OddsRatio_working_3-way'!X300^(1/3))*SIN(('OddsRatio_working_3-way'!Y300)/3)</f>
        <v>-2.0865624587552454E-2</v>
      </c>
      <c r="AJ300" s="11">
        <f>'OddsRatio_working_3-way'!U300/(3*'OddsRatio_working_3-way'!X300^(1/3))*SIN(('OddsRatio_working_3-way'!Y300+2*PI())/3)</f>
        <v>-0.44040382426444763</v>
      </c>
      <c r="AK300" s="11">
        <f>'OddsRatio_working_3-way'!U300/(3*'OddsRatio_working_3-way'!X300^(1/3))*SIN(('OddsRatio_working_3-way'!Y300+4*PI())/3)</f>
        <v>0.46126944885200011</v>
      </c>
      <c r="AL300" s="11">
        <f>'OddsRatio_working_3-way'!Z300+'OddsRatio_working_3-way'!AF300</f>
        <v>1.0411626139097441</v>
      </c>
      <c r="AM300" s="11">
        <f>'OddsRatio_working_3-way'!AA300+'OddsRatio_working_3-way'!AG300</f>
        <v>-0.55672162887217125</v>
      </c>
      <c r="AN300" s="11">
        <f>'OddsRatio_working_3-way'!AB300+'OddsRatio_working_3-way'!AH300</f>
        <v>-0.48444098503757266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1.0411626139097441</v>
      </c>
      <c r="AS300" s="11">
        <f>IF(('OddsRatio_working_3-way'!X300=0),IF(Q300&gt;0,-Q300^(1/3),(-Q300)^(1/3)),'OddsRatio_working_3-way'!AM300-'OddsRatio_working_3-way'!R300/3)</f>
        <v>-0.55672162887217125</v>
      </c>
      <c r="AT300" s="11">
        <f>IF(('OddsRatio_working_3-way'!X300=0),IF(Q300&gt;0,-Q300^(1/3),(-Q300)^(1/3)),'OddsRatio_working_3-way'!AN300-'OddsRatio_working_3-way'!R300/3)</f>
        <v>-0.48444098503757266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2.34</v>
      </c>
      <c r="B301" s="4">
        <f>IF('True_Odds_Calculator_3-way'!B302="","",'True_Odds_Calculator_3-way'!B302)</f>
        <v>3.21</v>
      </c>
      <c r="C301" s="4">
        <f>IF('True_Odds_Calculator_3-way'!C302="","",'True_Odds_Calculator_3-way'!C302)</f>
        <v>3.45</v>
      </c>
      <c r="D301" s="9">
        <f t="shared" si="65"/>
        <v>0.41674103615139291</v>
      </c>
      <c r="E301" s="9">
        <f t="shared" si="66"/>
        <v>0.30227472046338094</v>
      </c>
      <c r="F301" s="9">
        <f t="shared" si="67"/>
        <v>0.28098424338522615</v>
      </c>
      <c r="G301" s="9">
        <f t="shared" si="68"/>
        <v>1.0444564986659639</v>
      </c>
      <c r="H301" s="9">
        <f t="shared" si="69"/>
        <v>2.3995717082123917</v>
      </c>
      <c r="I301" s="9">
        <f t="shared" si="70"/>
        <v>3.3082488620517805</v>
      </c>
      <c r="J301" s="9">
        <f t="shared" si="71"/>
        <v>3.5589184217316112</v>
      </c>
      <c r="K301" s="11">
        <f t="shared" si="72"/>
        <v>0.42735042735042739</v>
      </c>
      <c r="L301" s="11">
        <f t="shared" si="73"/>
        <v>0.3115264797507788</v>
      </c>
      <c r="M301" s="11">
        <f t="shared" si="74"/>
        <v>0.28985507246376813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-0.27997752594799863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0.23153212913472968</v>
      </c>
      <c r="Q301" s="11">
        <f>2*'OddsRatio_working_3-way'!K301*'OddsRatio_working_3-way'!L301*'OddsRatio_working_3-way'!M301</f>
        <v>7.7177376378243234E-2</v>
      </c>
      <c r="R301" s="11">
        <f t="shared" si="75"/>
        <v>0</v>
      </c>
      <c r="S301" s="11">
        <f t="shared" si="76"/>
        <v>-0.82696683725154818</v>
      </c>
      <c r="T301" s="11">
        <f t="shared" si="77"/>
        <v>-0.27565561241718273</v>
      </c>
      <c r="U301" s="11">
        <f>'OddsRatio_working_3-way'!S301-'OddsRatio_working_3-way'!R301^2/3</f>
        <v>-0.82696683725154818</v>
      </c>
      <c r="V301" s="11">
        <f>'OddsRatio_working_3-way'!S301*'OddsRatio_working_3-way'!R301/3-2*'OddsRatio_working_3-way'!R301^3/27-'OddsRatio_working_3-way'!T301</f>
        <v>0.27565561241718273</v>
      </c>
      <c r="W301" s="11">
        <f>'OddsRatio_working_3-way'!V301^2+4*'OddsRatio_working_3-way'!U301^3/27</f>
        <v>-7.7978711699197706E-3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0.1447272329478905</v>
      </c>
      <c r="Y301" s="11">
        <f>IF('OddsRatio_working_3-way'!W301&gt;=0,IF('OddsRatio_working_3-way'!V301+SQRT('OddsRatio_working_3-way'!W301)&gt;0,0,PI()),ACOS('OddsRatio_working_3-way'!V301/(2*'OddsRatio_working_3-way'!X301)))</f>
        <v>0.31001803344668866</v>
      </c>
      <c r="Z301" s="11">
        <f>'OddsRatio_working_3-way'!X301^(1/3)*COS('OddsRatio_working_3-way'!Y301/3)</f>
        <v>0.52222824933298206</v>
      </c>
      <c r="AA301" s="11">
        <f>'OddsRatio_working_3-way'!X301^(1/3)*COS(('OddsRatio_working_3-way'!Y301+2*PI())/3)</f>
        <v>-0.30801776004631676</v>
      </c>
      <c r="AB301" s="11">
        <f>'OddsRatio_working_3-way'!X301^(1/3)*COS(('OddsRatio_working_3-way'!Y301+4*PI())/3)</f>
        <v>-0.21421048928666539</v>
      </c>
      <c r="AC301" s="11">
        <f>'OddsRatio_working_3-way'!X301^(1/3)*SIN('OddsRatio_working_3-way'!Y301/3)</f>
        <v>5.4159653025029064E-2</v>
      </c>
      <c r="AD301" s="11">
        <f>'OddsRatio_working_3-way'!X301^(1/3)*SIN(('OddsRatio_working_3-way'!Y301+2*PI())/3)</f>
        <v>0.42518310398372183</v>
      </c>
      <c r="AE301" s="11">
        <f>'OddsRatio_working_3-way'!X301^(1/3)*SIN(('OddsRatio_working_3-way'!Y301+4*PI())/3)</f>
        <v>-0.47934275700875068</v>
      </c>
      <c r="AF301" s="11">
        <f>-'OddsRatio_working_3-way'!U301/(3*'OddsRatio_working_3-way'!X301^(1/3))*COS(('OddsRatio_working_3-way'!Y301)/3)</f>
        <v>0.52222824933298184</v>
      </c>
      <c r="AG301" s="11">
        <f>-'OddsRatio_working_3-way'!U301/(3*'OddsRatio_working_3-way'!X301^(1/3))*COS(('OddsRatio_working_3-way'!Y301+2*PI())/3)</f>
        <v>-0.30801776004631665</v>
      </c>
      <c r="AH301" s="11">
        <f>-'OddsRatio_working_3-way'!U301/(3*'OddsRatio_working_3-way'!X301^(1/3))*COS(('OddsRatio_working_3-way'!Y301+4*PI())/3)</f>
        <v>-0.21421048928666531</v>
      </c>
      <c r="AI301" s="11">
        <f>'OddsRatio_working_3-way'!U301/(3*'OddsRatio_working_3-way'!X301^(1/3))*SIN(('OddsRatio_working_3-way'!Y301)/3)</f>
        <v>-5.4159653025029043E-2</v>
      </c>
      <c r="AJ301" s="11">
        <f>'OddsRatio_working_3-way'!U301/(3*'OddsRatio_working_3-way'!X301^(1/3))*SIN(('OddsRatio_working_3-way'!Y301+2*PI())/3)</f>
        <v>-0.42518310398372167</v>
      </c>
      <c r="AK301" s="11">
        <f>'OddsRatio_working_3-way'!U301/(3*'OddsRatio_working_3-way'!X301^(1/3))*SIN(('OddsRatio_working_3-way'!Y301+4*PI())/3)</f>
        <v>0.47934275700875051</v>
      </c>
      <c r="AL301" s="11">
        <f>'OddsRatio_working_3-way'!Z301+'OddsRatio_working_3-way'!AF301</f>
        <v>1.0444564986659639</v>
      </c>
      <c r="AM301" s="11">
        <f>'OddsRatio_working_3-way'!AA301+'OddsRatio_working_3-way'!AG301</f>
        <v>-0.6160355200926334</v>
      </c>
      <c r="AN301" s="11">
        <f>'OddsRatio_working_3-way'!AB301+'OddsRatio_working_3-way'!AH301</f>
        <v>-0.42842097857333072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1.0444564986659639</v>
      </c>
      <c r="AS301" s="11">
        <f>IF(('OddsRatio_working_3-way'!X301=0),IF(Q301&gt;0,-Q301^(1/3),(-Q301)^(1/3)),'OddsRatio_working_3-way'!AM301-'OddsRatio_working_3-way'!R301/3)</f>
        <v>-0.6160355200926334</v>
      </c>
      <c r="AT301" s="11">
        <f>IF(('OddsRatio_working_3-way'!X301=0),IF(Q301&gt;0,-Q301^(1/3),(-Q301)^(1/3)),'OddsRatio_working_3-way'!AN301-'OddsRatio_working_3-way'!R301/3)</f>
        <v>-0.42842097857333072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1.35</v>
      </c>
      <c r="B302" s="4">
        <f>IF('True_Odds_Calculator_3-way'!B303="","",'True_Odds_Calculator_3-way'!B303)</f>
        <v>5.53</v>
      </c>
      <c r="C302" s="4">
        <f>IF('True_Odds_Calculator_3-way'!C303="","",'True_Odds_Calculator_3-way'!C303)</f>
        <v>9.07</v>
      </c>
      <c r="D302" s="9">
        <f t="shared" si="65"/>
        <v>0.72645893169971698</v>
      </c>
      <c r="E302" s="9">
        <f t="shared" si="66"/>
        <v>0.17025602151755545</v>
      </c>
      <c r="F302" s="9">
        <f t="shared" si="67"/>
        <v>0.1032850467827276</v>
      </c>
      <c r="G302" s="9">
        <f t="shared" si="68"/>
        <v>1.0758294451701134</v>
      </c>
      <c r="H302" s="9">
        <f t="shared" si="69"/>
        <v>1.3765403058095398</v>
      </c>
      <c r="I302" s="9">
        <f t="shared" si="70"/>
        <v>5.8735073866206129</v>
      </c>
      <c r="J302" s="9">
        <f t="shared" si="71"/>
        <v>9.6819436225228142</v>
      </c>
      <c r="K302" s="11">
        <f t="shared" si="72"/>
        <v>0.7407407407407407</v>
      </c>
      <c r="L302" s="11">
        <f t="shared" si="73"/>
        <v>0.18083182640144665</v>
      </c>
      <c r="M302" s="11">
        <f t="shared" si="74"/>
        <v>0.11025358324145534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-0.1889616159360622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0.1912509413939919</v>
      </c>
      <c r="Q302" s="11">
        <f>2*'OddsRatio_working_3-way'!K302*'OddsRatio_working_3-way'!L302*'OddsRatio_working_3-way'!M302</f>
        <v>2.9536824925713037E-2</v>
      </c>
      <c r="R302" s="11">
        <f t="shared" si="75"/>
        <v>0</v>
      </c>
      <c r="S302" s="11">
        <f t="shared" si="76"/>
        <v>-1.0121152936091757</v>
      </c>
      <c r="T302" s="11">
        <f t="shared" si="77"/>
        <v>-0.15631124225624338</v>
      </c>
      <c r="U302" s="11">
        <f>'OddsRatio_working_3-way'!S302-'OddsRatio_working_3-way'!R302^2/3</f>
        <v>-1.0121152936091757</v>
      </c>
      <c r="V302" s="11">
        <f>'OddsRatio_working_3-way'!S302*'OddsRatio_working_3-way'!R302/3-2*'OddsRatio_working_3-way'!R302^3/27-'OddsRatio_working_3-way'!T302</f>
        <v>0.15631124225624338</v>
      </c>
      <c r="W302" s="11">
        <f>'OddsRatio_working_3-way'!V302^2+4*'OddsRatio_working_3-way'!U302^3/27</f>
        <v>-0.12916501778610892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0.19595804540883166</v>
      </c>
      <c r="Y302" s="11">
        <f>IF('OddsRatio_working_3-way'!W302&gt;=0,IF('OddsRatio_working_3-way'!V302+SQRT('OddsRatio_working_3-way'!W302)&gt;0,0,PI()),ACOS('OddsRatio_working_3-way'!V302/(2*'OddsRatio_working_3-way'!X302)))</f>
        <v>1.1605463853653095</v>
      </c>
      <c r="Z302" s="11">
        <f>'OddsRatio_working_3-way'!X302^(1/3)*COS('OddsRatio_working_3-way'!Y302/3)</f>
        <v>0.53791472258505679</v>
      </c>
      <c r="AA302" s="11">
        <f>'OddsRatio_working_3-way'!X302^(1/3)*COS(('OddsRatio_working_3-way'!Y302+2*PI())/3)</f>
        <v>-0.45873258839547498</v>
      </c>
      <c r="AB302" s="11">
        <f>'OddsRatio_working_3-way'!X302^(1/3)*COS(('OddsRatio_working_3-way'!Y302+4*PI())/3)</f>
        <v>-7.918213418958199E-2</v>
      </c>
      <c r="AC302" s="11">
        <f>'OddsRatio_working_3-way'!X302^(1/3)*SIN('OddsRatio_working_3-way'!Y302/3)</f>
        <v>0.21913355690681727</v>
      </c>
      <c r="AD302" s="11">
        <f>'OddsRatio_working_3-way'!X302^(1/3)*SIN(('OddsRatio_working_3-way'!Y302+2*PI())/3)</f>
        <v>0.3562810363749096</v>
      </c>
      <c r="AE302" s="11">
        <f>'OddsRatio_working_3-way'!X302^(1/3)*SIN(('OddsRatio_working_3-way'!Y302+4*PI())/3)</f>
        <v>-0.57541459328172673</v>
      </c>
      <c r="AF302" s="11">
        <f>-'OddsRatio_working_3-way'!U302/(3*'OddsRatio_working_3-way'!X302^(1/3))*COS(('OddsRatio_working_3-way'!Y302)/3)</f>
        <v>0.53791472258505668</v>
      </c>
      <c r="AG302" s="11">
        <f>-'OddsRatio_working_3-way'!U302/(3*'OddsRatio_working_3-way'!X302^(1/3))*COS(('OddsRatio_working_3-way'!Y302+2*PI())/3)</f>
        <v>-0.45873258839547493</v>
      </c>
      <c r="AH302" s="11">
        <f>-'OddsRatio_working_3-way'!U302/(3*'OddsRatio_working_3-way'!X302^(1/3))*COS(('OddsRatio_working_3-way'!Y302+4*PI())/3)</f>
        <v>-7.9182134189581976E-2</v>
      </c>
      <c r="AI302" s="11">
        <f>'OddsRatio_working_3-way'!U302/(3*'OddsRatio_working_3-way'!X302^(1/3))*SIN(('OddsRatio_working_3-way'!Y302)/3)</f>
        <v>-0.21913355690681721</v>
      </c>
      <c r="AJ302" s="11">
        <f>'OddsRatio_working_3-way'!U302/(3*'OddsRatio_working_3-way'!X302^(1/3))*SIN(('OddsRatio_working_3-way'!Y302+2*PI())/3)</f>
        <v>-0.35628103637490954</v>
      </c>
      <c r="AK302" s="11">
        <f>'OddsRatio_working_3-way'!U302/(3*'OddsRatio_working_3-way'!X302^(1/3))*SIN(('OddsRatio_working_3-way'!Y302+4*PI())/3)</f>
        <v>0.57541459328172662</v>
      </c>
      <c r="AL302" s="11">
        <f>'OddsRatio_working_3-way'!Z302+'OddsRatio_working_3-way'!AF302</f>
        <v>1.0758294451701134</v>
      </c>
      <c r="AM302" s="11">
        <f>'OddsRatio_working_3-way'!AA302+'OddsRatio_working_3-way'!AG302</f>
        <v>-0.91746517679094985</v>
      </c>
      <c r="AN302" s="11">
        <f>'OddsRatio_working_3-way'!AB302+'OddsRatio_working_3-way'!AH302</f>
        <v>-0.15836426837916395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1.0758294451701134</v>
      </c>
      <c r="AS302" s="11">
        <f>IF(('OddsRatio_working_3-way'!X302=0),IF(Q302&gt;0,-Q302^(1/3),(-Q302)^(1/3)),'OddsRatio_working_3-way'!AM302-'OddsRatio_working_3-way'!R302/3)</f>
        <v>-0.91746517679094985</v>
      </c>
      <c r="AT302" s="11">
        <f>IF(('OddsRatio_working_3-way'!X302=0),IF(Q302&gt;0,-Q302^(1/3),(-Q302)^(1/3)),'OddsRatio_working_3-way'!AN302-'OddsRatio_working_3-way'!R302/3)</f>
        <v>-0.15836426837916395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4.47</v>
      </c>
      <c r="B303" s="4">
        <f>IF('True_Odds_Calculator_3-way'!B304="","",'True_Odds_Calculator_3-way'!B304)</f>
        <v>3.87</v>
      </c>
      <c r="C303" s="4">
        <f>IF('True_Odds_Calculator_3-way'!C304="","",'True_Odds_Calculator_3-way'!C304)</f>
        <v>1.83</v>
      </c>
      <c r="D303" s="9">
        <f t="shared" si="65"/>
        <v>0.21567764417050969</v>
      </c>
      <c r="E303" s="9">
        <f t="shared" si="66"/>
        <v>0.24951649724300995</v>
      </c>
      <c r="F303" s="9">
        <f t="shared" si="67"/>
        <v>0.53480585858648044</v>
      </c>
      <c r="G303" s="9">
        <f t="shared" si="68"/>
        <v>1.0479968762015419</v>
      </c>
      <c r="H303" s="9">
        <f t="shared" si="69"/>
        <v>4.6365491604193503</v>
      </c>
      <c r="I303" s="9">
        <f t="shared" si="70"/>
        <v>4.0077510346984253</v>
      </c>
      <c r="J303" s="9">
        <f t="shared" si="71"/>
        <v>1.8698374072472799</v>
      </c>
      <c r="K303" s="11">
        <f t="shared" si="72"/>
        <v>0.2237136465324385</v>
      </c>
      <c r="L303" s="11">
        <f t="shared" si="73"/>
        <v>0.25839793281653745</v>
      </c>
      <c r="M303" s="11">
        <f t="shared" si="74"/>
        <v>0.54644808743169393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-0.26110782431695101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0.2264902847513568</v>
      </c>
      <c r="Q303" s="11">
        <f>2*'OddsRatio_working_3-way'!K303*'OddsRatio_working_3-way'!L303*'OddsRatio_working_3-way'!M303</f>
        <v>6.3177206346264086E-2</v>
      </c>
      <c r="R303" s="11">
        <f t="shared" si="75"/>
        <v>0</v>
      </c>
      <c r="S303" s="11">
        <f t="shared" si="76"/>
        <v>-0.86742052002404568</v>
      </c>
      <c r="T303" s="11">
        <f t="shared" si="77"/>
        <v>-0.24195830405133764</v>
      </c>
      <c r="U303" s="11">
        <f>'OddsRatio_working_3-way'!S303-'OddsRatio_working_3-way'!R303^2/3</f>
        <v>-0.86742052002404568</v>
      </c>
      <c r="V303" s="11">
        <f>'OddsRatio_working_3-way'!S303*'OddsRatio_working_3-way'!R303/3-2*'OddsRatio_working_3-way'!R303^3/27-'OddsRatio_working_3-way'!T303</f>
        <v>0.24195830405133764</v>
      </c>
      <c r="W303" s="11">
        <f>'OddsRatio_working_3-way'!V303^2+4*'OddsRatio_working_3-way'!U303^3/27</f>
        <v>-3.8147012264556135E-2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0.15547574824064658</v>
      </c>
      <c r="Y303" s="11">
        <f>IF('OddsRatio_working_3-way'!W303&gt;=0,IF('OddsRatio_working_3-way'!V303+SQRT('OddsRatio_working_3-way'!W303)&gt;0,0,PI()),ACOS('OddsRatio_working_3-way'!V303/(2*'OddsRatio_working_3-way'!X303)))</f>
        <v>0.67912544800781671</v>
      </c>
      <c r="Z303" s="11">
        <f>'OddsRatio_working_3-way'!X303^(1/3)*COS('OddsRatio_working_3-way'!Y303/3)</f>
        <v>0.52399843810077096</v>
      </c>
      <c r="AA303" s="11">
        <f>'OddsRatio_working_3-way'!X303^(1/3)*COS(('OddsRatio_working_3-way'!Y303+2*PI())/3)</f>
        <v>-0.36651887106365894</v>
      </c>
      <c r="AB303" s="11">
        <f>'OddsRatio_working_3-way'!X303^(1/3)*COS(('OddsRatio_working_3-way'!Y303+4*PI())/3)</f>
        <v>-0.15747956703711219</v>
      </c>
      <c r="AC303" s="11">
        <f>'OddsRatio_working_3-way'!X303^(1/3)*SIN('OddsRatio_working_3-way'!Y303/3)</f>
        <v>0.12068889845093883</v>
      </c>
      <c r="AD303" s="11">
        <f>'OddsRatio_working_3-way'!X303^(1/3)*SIN(('OddsRatio_working_3-way'!Y303+2*PI())/3)</f>
        <v>0.39345150971316595</v>
      </c>
      <c r="AE303" s="11">
        <f>'OddsRatio_working_3-way'!X303^(1/3)*SIN(('OddsRatio_working_3-way'!Y303+4*PI())/3)</f>
        <v>-0.51414040816410478</v>
      </c>
      <c r="AF303" s="11">
        <f>-'OddsRatio_working_3-way'!U303/(3*'OddsRatio_working_3-way'!X303^(1/3))*COS(('OddsRatio_working_3-way'!Y303)/3)</f>
        <v>0.52399843810077096</v>
      </c>
      <c r="AG303" s="11">
        <f>-'OddsRatio_working_3-way'!U303/(3*'OddsRatio_working_3-way'!X303^(1/3))*COS(('OddsRatio_working_3-way'!Y303+2*PI())/3)</f>
        <v>-0.36651887106365894</v>
      </c>
      <c r="AH303" s="11">
        <f>-'OddsRatio_working_3-way'!U303/(3*'OddsRatio_working_3-way'!X303^(1/3))*COS(('OddsRatio_working_3-way'!Y303+4*PI())/3)</f>
        <v>-0.15747956703711219</v>
      </c>
      <c r="AI303" s="11">
        <f>'OddsRatio_working_3-way'!U303/(3*'OddsRatio_working_3-way'!X303^(1/3))*SIN(('OddsRatio_working_3-way'!Y303)/3)</f>
        <v>-0.12068889845093883</v>
      </c>
      <c r="AJ303" s="11">
        <f>'OddsRatio_working_3-way'!U303/(3*'OddsRatio_working_3-way'!X303^(1/3))*SIN(('OddsRatio_working_3-way'!Y303+2*PI())/3)</f>
        <v>-0.39345150971316595</v>
      </c>
      <c r="AK303" s="11">
        <f>'OddsRatio_working_3-way'!U303/(3*'OddsRatio_working_3-way'!X303^(1/3))*SIN(('OddsRatio_working_3-way'!Y303+4*PI())/3)</f>
        <v>0.51414040816410478</v>
      </c>
      <c r="AL303" s="11">
        <f>'OddsRatio_working_3-way'!Z303+'OddsRatio_working_3-way'!AF303</f>
        <v>1.0479968762015419</v>
      </c>
      <c r="AM303" s="11">
        <f>'OddsRatio_working_3-way'!AA303+'OddsRatio_working_3-way'!AG303</f>
        <v>-0.73303774212731787</v>
      </c>
      <c r="AN303" s="11">
        <f>'OddsRatio_working_3-way'!AB303+'OddsRatio_working_3-way'!AH303</f>
        <v>-0.31495913407422438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1.0479968762015419</v>
      </c>
      <c r="AS303" s="11">
        <f>IF(('OddsRatio_working_3-way'!X303=0),IF(Q303&gt;0,-Q303^(1/3),(-Q303)^(1/3)),'OddsRatio_working_3-way'!AM303-'OddsRatio_working_3-way'!R303/3)</f>
        <v>-0.73303774212731787</v>
      </c>
      <c r="AT303" s="11">
        <f>IF(('OddsRatio_working_3-way'!X303=0),IF(Q303&gt;0,-Q303^(1/3),(-Q303)^(1/3)),'OddsRatio_working_3-way'!AN303-'OddsRatio_working_3-way'!R303/3)</f>
        <v>-0.31495913407422438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3.2</v>
      </c>
      <c r="B304" s="4">
        <f>IF('True_Odds_Calculator_3-way'!B305="","",'True_Odds_Calculator_3-way'!B305)</f>
        <v>3.21</v>
      </c>
      <c r="C304" s="4">
        <f>IF('True_Odds_Calculator_3-way'!C305="","",'True_Odds_Calculator_3-way'!C305)</f>
        <v>2.48</v>
      </c>
      <c r="D304" s="9">
        <f t="shared" si="65"/>
        <v>0.30377213437577033</v>
      </c>
      <c r="E304" s="9">
        <f t="shared" si="66"/>
        <v>0.30281382789813838</v>
      </c>
      <c r="F304" s="9">
        <f t="shared" si="67"/>
        <v>0.39341403772609096</v>
      </c>
      <c r="G304" s="9">
        <f t="shared" si="68"/>
        <v>1.0417914477168693</v>
      </c>
      <c r="H304" s="9">
        <f t="shared" si="69"/>
        <v>3.2919411849771123</v>
      </c>
      <c r="I304" s="9">
        <f t="shared" si="70"/>
        <v>3.3023590994542813</v>
      </c>
      <c r="J304" s="9">
        <f t="shared" si="71"/>
        <v>2.541851342620967</v>
      </c>
      <c r="K304" s="11">
        <f t="shared" si="72"/>
        <v>0.3125</v>
      </c>
      <c r="L304" s="11">
        <f t="shared" si="73"/>
        <v>0.3115264797507788</v>
      </c>
      <c r="M304" s="11">
        <f t="shared" si="74"/>
        <v>0.40322580645161293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-0.28246847050547663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0.23121105919003118</v>
      </c>
      <c r="Q304" s="11">
        <f>2*'OddsRatio_working_3-way'!K304*'OddsRatio_working_3-way'!L304*'OddsRatio_working_3-way'!M304</f>
        <v>7.8509697517837401E-2</v>
      </c>
      <c r="R304" s="11">
        <f t="shared" si="75"/>
        <v>0</v>
      </c>
      <c r="S304" s="11">
        <f t="shared" si="76"/>
        <v>-0.81853758324346626</v>
      </c>
      <c r="T304" s="11">
        <f t="shared" si="77"/>
        <v>-0.27794145441204282</v>
      </c>
      <c r="U304" s="11">
        <f>'OddsRatio_working_3-way'!S304-'OddsRatio_working_3-way'!R304^2/3</f>
        <v>-0.81853758324346626</v>
      </c>
      <c r="V304" s="11">
        <f>'OddsRatio_working_3-way'!S304*'OddsRatio_working_3-way'!R304/3-2*'OddsRatio_working_3-way'!R304^3/27-'OddsRatio_working_3-way'!T304</f>
        <v>0.27794145441204282</v>
      </c>
      <c r="W304" s="11">
        <f>'OddsRatio_working_3-way'!V304^2+4*'OddsRatio_working_3-way'!U304^3/27</f>
        <v>-3.9964399047283244E-3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0.14252007927429911</v>
      </c>
      <c r="Y304" s="11">
        <f>IF('OddsRatio_working_3-way'!W304&gt;=0,IF('OddsRatio_working_3-way'!V304+SQRT('OddsRatio_working_3-way'!W304)&gt;0,0,PI()),ACOS('OddsRatio_working_3-way'!V304/(2*'OddsRatio_working_3-way'!X304)))</f>
        <v>0.22364385407946585</v>
      </c>
      <c r="Z304" s="11">
        <f>'OddsRatio_working_3-way'!X304^(1/3)*COS('OddsRatio_working_3-way'!Y304/3)</f>
        <v>0.52089572385843463</v>
      </c>
      <c r="AA304" s="11">
        <f>'OddsRatio_working_3-way'!X304^(1/3)*COS(('OddsRatio_working_3-way'!Y304+2*PI())/3)</f>
        <v>-0.29413954429096106</v>
      </c>
      <c r="AB304" s="11">
        <f>'OddsRatio_working_3-way'!X304^(1/3)*COS(('OddsRatio_working_3-way'!Y304+4*PI())/3)</f>
        <v>-0.22675617956747374</v>
      </c>
      <c r="AC304" s="11">
        <f>'OddsRatio_working_3-way'!X304^(1/3)*SIN('OddsRatio_working_3-way'!Y304/3)</f>
        <v>3.8903803762008318E-2</v>
      </c>
      <c r="AD304" s="11">
        <f>'OddsRatio_working_3-way'!X304^(1/3)*SIN(('OddsRatio_working_3-way'!Y304+2*PI())/3)</f>
        <v>0.43165702770308423</v>
      </c>
      <c r="AE304" s="11">
        <f>'OddsRatio_working_3-way'!X304^(1/3)*SIN(('OddsRatio_working_3-way'!Y304+4*PI())/3)</f>
        <v>-0.47056083146509237</v>
      </c>
      <c r="AF304" s="11">
        <f>-'OddsRatio_working_3-way'!U304/(3*'OddsRatio_working_3-way'!X304^(1/3))*COS(('OddsRatio_working_3-way'!Y304)/3)</f>
        <v>0.52089572385843452</v>
      </c>
      <c r="AG304" s="11">
        <f>-'OddsRatio_working_3-way'!U304/(3*'OddsRatio_working_3-way'!X304^(1/3))*COS(('OddsRatio_working_3-way'!Y304+2*PI())/3)</f>
        <v>-0.29413954429096095</v>
      </c>
      <c r="AH304" s="11">
        <f>-'OddsRatio_working_3-way'!U304/(3*'OddsRatio_working_3-way'!X304^(1/3))*COS(('OddsRatio_working_3-way'!Y304+4*PI())/3)</f>
        <v>-0.22675617956747368</v>
      </c>
      <c r="AI304" s="11">
        <f>'OddsRatio_working_3-way'!U304/(3*'OddsRatio_working_3-way'!X304^(1/3))*SIN(('OddsRatio_working_3-way'!Y304)/3)</f>
        <v>-3.8903803762008304E-2</v>
      </c>
      <c r="AJ304" s="11">
        <f>'OddsRatio_working_3-way'!U304/(3*'OddsRatio_working_3-way'!X304^(1/3))*SIN(('OddsRatio_working_3-way'!Y304+2*PI())/3)</f>
        <v>-0.43165702770308417</v>
      </c>
      <c r="AK304" s="11">
        <f>'OddsRatio_working_3-way'!U304/(3*'OddsRatio_working_3-way'!X304^(1/3))*SIN(('OddsRatio_working_3-way'!Y304+4*PI())/3)</f>
        <v>0.47056083146509226</v>
      </c>
      <c r="AL304" s="11">
        <f>'OddsRatio_working_3-way'!Z304+'OddsRatio_working_3-way'!AF304</f>
        <v>1.0417914477168693</v>
      </c>
      <c r="AM304" s="11">
        <f>'OddsRatio_working_3-way'!AA304+'OddsRatio_working_3-way'!AG304</f>
        <v>-0.58827908858192202</v>
      </c>
      <c r="AN304" s="11">
        <f>'OddsRatio_working_3-way'!AB304+'OddsRatio_working_3-way'!AH304</f>
        <v>-0.45351235913494742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1.0417914477168693</v>
      </c>
      <c r="AS304" s="11">
        <f>IF(('OddsRatio_working_3-way'!X304=0),IF(Q304&gt;0,-Q304^(1/3),(-Q304)^(1/3)),'OddsRatio_working_3-way'!AM304-'OddsRatio_working_3-way'!R304/3)</f>
        <v>-0.58827908858192202</v>
      </c>
      <c r="AT304" s="11">
        <f>IF(('OddsRatio_working_3-way'!X304=0),IF(Q304&gt;0,-Q304^(1/3),(-Q304)^(1/3)),'OddsRatio_working_3-way'!AN304-'OddsRatio_working_3-way'!R304/3)</f>
        <v>-0.45351235913494742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2.88</v>
      </c>
      <c r="B305" s="4">
        <f>IF('True_Odds_Calculator_3-way'!B306="","",'True_Odds_Calculator_3-way'!B306)</f>
        <v>3.12</v>
      </c>
      <c r="C305" s="4">
        <f>IF('True_Odds_Calculator_3-way'!C306="","",'True_Odds_Calculator_3-way'!C306)</f>
        <v>2.78</v>
      </c>
      <c r="D305" s="9">
        <f t="shared" si="65"/>
        <v>0.33800080150910294</v>
      </c>
      <c r="E305" s="9">
        <f t="shared" si="66"/>
        <v>0.31166207270124324</v>
      </c>
      <c r="F305" s="9">
        <f t="shared" si="67"/>
        <v>0.35033712578965381</v>
      </c>
      <c r="G305" s="9">
        <f t="shared" si="68"/>
        <v>1.0417940776106573</v>
      </c>
      <c r="H305" s="9">
        <f t="shared" si="69"/>
        <v>2.9585728659080361</v>
      </c>
      <c r="I305" s="9">
        <f t="shared" si="70"/>
        <v>3.2086034445345937</v>
      </c>
      <c r="J305" s="9">
        <f t="shared" si="71"/>
        <v>2.8543934581469701</v>
      </c>
      <c r="K305" s="11">
        <f t="shared" si="72"/>
        <v>0.34722222222222221</v>
      </c>
      <c r="L305" s="11">
        <f t="shared" si="73"/>
        <v>0.32051282051282048</v>
      </c>
      <c r="M305" s="11">
        <f t="shared" si="74"/>
        <v>0.35971223021582738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-0.2840022853512062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0.23138540449691525</v>
      </c>
      <c r="Q305" s="11">
        <f>2*'OddsRatio_working_3-way'!K305*'OddsRatio_working_3-way'!L305*'OddsRatio_working_3-way'!M305</f>
        <v>8.0064153805160992E-2</v>
      </c>
      <c r="R305" s="11">
        <f t="shared" si="75"/>
        <v>0</v>
      </c>
      <c r="S305" s="11">
        <f t="shared" si="76"/>
        <v>-0.81473078363005691</v>
      </c>
      <c r="T305" s="11">
        <f t="shared" si="77"/>
        <v>-0.28191376596195744</v>
      </c>
      <c r="U305" s="11">
        <f>'OddsRatio_working_3-way'!S305-'OddsRatio_working_3-way'!R305^2/3</f>
        <v>-0.81473078363005691</v>
      </c>
      <c r="V305" s="11">
        <f>'OddsRatio_working_3-way'!S305*'OddsRatio_working_3-way'!R305/3-2*'OddsRatio_working_3-way'!R305^3/27-'OddsRatio_working_3-way'!T305</f>
        <v>0.28191376596195744</v>
      </c>
      <c r="W305" s="11">
        <f>'OddsRatio_working_3-way'!V305^2+4*'OddsRatio_working_3-way'!U305^3/27</f>
        <v>-6.4419766601871153E-4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0.14152700193326362</v>
      </c>
      <c r="Y305" s="11">
        <f>IF('OddsRatio_working_3-way'!W305&gt;=0,IF('OddsRatio_working_3-way'!V305+SQRT('OddsRatio_working_3-way'!W305)&gt;0,0,PI()),ACOS('OddsRatio_working_3-way'!V305/(2*'OddsRatio_working_3-way'!X305)))</f>
        <v>8.9789175146348432E-2</v>
      </c>
      <c r="Z305" s="11">
        <f>'OddsRatio_working_3-way'!X305^(1/3)*COS('OddsRatio_working_3-way'!Y305/3)</f>
        <v>0.52089703880532867</v>
      </c>
      <c r="AA305" s="11">
        <f>'OddsRatio_working_3-way'!X305^(1/3)*COS(('OddsRatio_working_3-way'!Y305+2*PI())/3)</f>
        <v>-0.27395415268637729</v>
      </c>
      <c r="AB305" s="11">
        <f>'OddsRatio_working_3-way'!X305^(1/3)*COS(('OddsRatio_working_3-way'!Y305+4*PI())/3)</f>
        <v>-0.24694288611895149</v>
      </c>
      <c r="AC305" s="11">
        <f>'OddsRatio_working_3-way'!X305^(1/3)*SIN('OddsRatio_working_3-way'!Y305/3)</f>
        <v>1.5594962023856176E-2</v>
      </c>
      <c r="AD305" s="11">
        <f>'OddsRatio_working_3-way'!X305^(1/3)*SIN(('OddsRatio_working_3-way'!Y305+2*PI())/3)</f>
        <v>0.44331258734957513</v>
      </c>
      <c r="AE305" s="11">
        <f>'OddsRatio_working_3-way'!X305^(1/3)*SIN(('OddsRatio_working_3-way'!Y305+4*PI())/3)</f>
        <v>-0.45890754937343115</v>
      </c>
      <c r="AF305" s="11">
        <f>-'OddsRatio_working_3-way'!U305/(3*'OddsRatio_working_3-way'!X305^(1/3))*COS(('OddsRatio_working_3-way'!Y305)/3)</f>
        <v>0.52089703880532867</v>
      </c>
      <c r="AG305" s="11">
        <f>-'OddsRatio_working_3-way'!U305/(3*'OddsRatio_working_3-way'!X305^(1/3))*COS(('OddsRatio_working_3-way'!Y305+2*PI())/3)</f>
        <v>-0.27395415268637729</v>
      </c>
      <c r="AH305" s="11">
        <f>-'OddsRatio_working_3-way'!U305/(3*'OddsRatio_working_3-way'!X305^(1/3))*COS(('OddsRatio_working_3-way'!Y305+4*PI())/3)</f>
        <v>-0.24694288611895149</v>
      </c>
      <c r="AI305" s="11">
        <f>'OddsRatio_working_3-way'!U305/(3*'OddsRatio_working_3-way'!X305^(1/3))*SIN(('OddsRatio_working_3-way'!Y305)/3)</f>
        <v>-1.5594962023856176E-2</v>
      </c>
      <c r="AJ305" s="11">
        <f>'OddsRatio_working_3-way'!U305/(3*'OddsRatio_working_3-way'!X305^(1/3))*SIN(('OddsRatio_working_3-way'!Y305+2*PI())/3)</f>
        <v>-0.44331258734957513</v>
      </c>
      <c r="AK305" s="11">
        <f>'OddsRatio_working_3-way'!U305/(3*'OddsRatio_working_3-way'!X305^(1/3))*SIN(('OddsRatio_working_3-way'!Y305+4*PI())/3)</f>
        <v>0.45890754937343115</v>
      </c>
      <c r="AL305" s="11">
        <f>'OddsRatio_working_3-way'!Z305+'OddsRatio_working_3-way'!AF305</f>
        <v>1.0417940776106573</v>
      </c>
      <c r="AM305" s="11">
        <f>'OddsRatio_working_3-way'!AA305+'OddsRatio_working_3-way'!AG305</f>
        <v>-0.54790830537275459</v>
      </c>
      <c r="AN305" s="11">
        <f>'OddsRatio_working_3-way'!AB305+'OddsRatio_working_3-way'!AH305</f>
        <v>-0.49388577223790298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1.0417940776106573</v>
      </c>
      <c r="AS305" s="11">
        <f>IF(('OddsRatio_working_3-way'!X305=0),IF(Q305&gt;0,-Q305^(1/3),(-Q305)^(1/3)),'OddsRatio_working_3-way'!AM305-'OddsRatio_working_3-way'!R305/3)</f>
        <v>-0.54790830537275459</v>
      </c>
      <c r="AT305" s="11">
        <f>IF(('OddsRatio_working_3-way'!X305=0),IF(Q305&gt;0,-Q305^(1/3),(-Q305)^(1/3)),'OddsRatio_working_3-way'!AN305-'OddsRatio_working_3-way'!R305/3)</f>
        <v>-0.49388577223790298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1.8</v>
      </c>
      <c r="B306" s="4">
        <f>IF('True_Odds_Calculator_3-way'!B307="","",'True_Odds_Calculator_3-way'!B307)</f>
        <v>4.09</v>
      </c>
      <c r="C306" s="4">
        <f>IF('True_Odds_Calculator_3-way'!C307="","",'True_Odds_Calculator_3-way'!C307)</f>
        <v>4.1399999999999997</v>
      </c>
      <c r="D306" s="9">
        <f t="shared" si="65"/>
        <v>0.53863690340300463</v>
      </c>
      <c r="E306" s="9">
        <f t="shared" si="66"/>
        <v>0.23210586290720731</v>
      </c>
      <c r="F306" s="9">
        <f t="shared" si="67"/>
        <v>0.22925723368978823</v>
      </c>
      <c r="G306" s="9">
        <f t="shared" si="68"/>
        <v>1.0706727799427402</v>
      </c>
      <c r="H306" s="9">
        <f t="shared" si="69"/>
        <v>1.8565382239541921</v>
      </c>
      <c r="I306" s="9">
        <f t="shared" si="70"/>
        <v>4.3083788900230671</v>
      </c>
      <c r="J306" s="9">
        <f t="shared" si="71"/>
        <v>4.3619125290202039</v>
      </c>
      <c r="K306" s="11">
        <f t="shared" si="72"/>
        <v>0.55555555555555558</v>
      </c>
      <c r="L306" s="11">
        <f t="shared" si="73"/>
        <v>0.24449877750611249</v>
      </c>
      <c r="M306" s="11">
        <f t="shared" si="74"/>
        <v>0.24154589371980678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-0.25467244644453113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0.23065303353032351</v>
      </c>
      <c r="Q306" s="11">
        <f>2*'OddsRatio_working_3-way'!K306*'OddsRatio_working_3-way'!L306*'OddsRatio_working_3-way'!M306</f>
        <v>6.5619639695682366E-2</v>
      </c>
      <c r="R306" s="11">
        <f t="shared" si="75"/>
        <v>0</v>
      </c>
      <c r="S306" s="11">
        <f t="shared" si="76"/>
        <v>-0.90568507410384835</v>
      </c>
      <c r="T306" s="11">
        <f t="shared" si="77"/>
        <v>-0.25766289448189139</v>
      </c>
      <c r="U306" s="11">
        <f>'OddsRatio_working_3-way'!S306-'OddsRatio_working_3-way'!R306^2/3</f>
        <v>-0.90568507410384835</v>
      </c>
      <c r="V306" s="11">
        <f>'OddsRatio_working_3-way'!S306*'OddsRatio_working_3-way'!R306/3-2*'OddsRatio_working_3-way'!R306^3/27-'OddsRatio_working_3-way'!T306</f>
        <v>0.25766289448189139</v>
      </c>
      <c r="W306" s="11">
        <f>'OddsRatio_working_3-way'!V306^2+4*'OddsRatio_working_3-way'!U306^3/27</f>
        <v>-4.3669414732659548E-2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0.16587614500391989</v>
      </c>
      <c r="Y306" s="11">
        <f>IF('OddsRatio_working_3-way'!W306&gt;=0,IF('OddsRatio_working_3-way'!V306+SQRT('OddsRatio_working_3-way'!W306)&gt;0,0,PI()),ACOS('OddsRatio_working_3-way'!V306/(2*'OddsRatio_working_3-way'!X306)))</f>
        <v>0.68143032979788909</v>
      </c>
      <c r="Z306" s="11">
        <f>'OddsRatio_working_3-way'!X306^(1/3)*COS('OddsRatio_working_3-way'!Y306/3)</f>
        <v>0.53533638997137012</v>
      </c>
      <c r="AA306" s="11">
        <f>'OddsRatio_working_3-way'!X306^(1/3)*COS(('OddsRatio_working_3-way'!Y306+2*PI())/3)</f>
        <v>-0.37482453266702748</v>
      </c>
      <c r="AB306" s="11">
        <f>'OddsRatio_working_3-way'!X306^(1/3)*COS(('OddsRatio_working_3-way'!Y306+4*PI())/3)</f>
        <v>-0.16051185730434275</v>
      </c>
      <c r="AC306" s="11">
        <f>'OddsRatio_working_3-way'!X306^(1/3)*SIN('OddsRatio_working_3-way'!Y306/3)</f>
        <v>0.12373348081139492</v>
      </c>
      <c r="AD306" s="11">
        <f>'OddsRatio_working_3-way'!X306^(1/3)*SIN(('OddsRatio_working_3-way'!Y306+2*PI())/3)</f>
        <v>0.40174817287976206</v>
      </c>
      <c r="AE306" s="11">
        <f>'OddsRatio_working_3-way'!X306^(1/3)*SIN(('OddsRatio_working_3-way'!Y306+4*PI())/3)</f>
        <v>-0.52548165369115696</v>
      </c>
      <c r="AF306" s="11">
        <f>-'OddsRatio_working_3-way'!U306/(3*'OddsRatio_working_3-way'!X306^(1/3))*COS(('OddsRatio_working_3-way'!Y306)/3)</f>
        <v>0.53533638997137023</v>
      </c>
      <c r="AG306" s="11">
        <f>-'OddsRatio_working_3-way'!U306/(3*'OddsRatio_working_3-way'!X306^(1/3))*COS(('OddsRatio_working_3-way'!Y306+2*PI())/3)</f>
        <v>-0.37482453266702759</v>
      </c>
      <c r="AH306" s="11">
        <f>-'OddsRatio_working_3-way'!U306/(3*'OddsRatio_working_3-way'!X306^(1/3))*COS(('OddsRatio_working_3-way'!Y306+4*PI())/3)</f>
        <v>-0.16051185730434278</v>
      </c>
      <c r="AI306" s="11">
        <f>'OddsRatio_working_3-way'!U306/(3*'OddsRatio_working_3-way'!X306^(1/3))*SIN(('OddsRatio_working_3-way'!Y306)/3)</f>
        <v>-0.12373348081139493</v>
      </c>
      <c r="AJ306" s="11">
        <f>'OddsRatio_working_3-way'!U306/(3*'OddsRatio_working_3-way'!X306^(1/3))*SIN(('OddsRatio_working_3-way'!Y306+2*PI())/3)</f>
        <v>-0.40174817287976217</v>
      </c>
      <c r="AK306" s="11">
        <f>'OddsRatio_working_3-way'!U306/(3*'OddsRatio_working_3-way'!X306^(1/3))*SIN(('OddsRatio_working_3-way'!Y306+4*PI())/3)</f>
        <v>0.52548165369115707</v>
      </c>
      <c r="AL306" s="11">
        <f>'OddsRatio_working_3-way'!Z306+'OddsRatio_working_3-way'!AF306</f>
        <v>1.0706727799427402</v>
      </c>
      <c r="AM306" s="11">
        <f>'OddsRatio_working_3-way'!AA306+'OddsRatio_working_3-way'!AG306</f>
        <v>-0.74964906533405506</v>
      </c>
      <c r="AN306" s="11">
        <f>'OddsRatio_working_3-way'!AB306+'OddsRatio_working_3-way'!AH306</f>
        <v>-0.32102371460868551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1.0706727799427402</v>
      </c>
      <c r="AS306" s="11">
        <f>IF(('OddsRatio_working_3-way'!X306=0),IF(Q306&gt;0,-Q306^(1/3),(-Q306)^(1/3)),'OddsRatio_working_3-way'!AM306-'OddsRatio_working_3-way'!R306/3)</f>
        <v>-0.74964906533405506</v>
      </c>
      <c r="AT306" s="11">
        <f>IF(('OddsRatio_working_3-way'!X306=0),IF(Q306&gt;0,-Q306^(1/3),(-Q306)^(1/3)),'OddsRatio_working_3-way'!AN306-'OddsRatio_working_3-way'!R306/3)</f>
        <v>-0.32102371460868551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1.52</v>
      </c>
      <c r="B307" s="4">
        <f>IF('True_Odds_Calculator_3-way'!B308="","",'True_Odds_Calculator_3-way'!B308)</f>
        <v>4.38</v>
      </c>
      <c r="C307" s="4">
        <f>IF('True_Odds_Calculator_3-way'!C308="","",'True_Odds_Calculator_3-way'!C308)</f>
        <v>6.29</v>
      </c>
      <c r="D307" s="9">
        <f t="shared" si="65"/>
        <v>0.63845346907326894</v>
      </c>
      <c r="E307" s="9">
        <f t="shared" si="66"/>
        <v>0.21363634074800217</v>
      </c>
      <c r="F307" s="9">
        <f t="shared" si="67"/>
        <v>0.14791019017872883</v>
      </c>
      <c r="G307" s="9">
        <f t="shared" si="68"/>
        <v>1.0890093388527318</v>
      </c>
      <c r="H307" s="9">
        <f t="shared" si="69"/>
        <v>1.5662848562034204</v>
      </c>
      <c r="I307" s="9">
        <f t="shared" si="70"/>
        <v>4.6808515653222331</v>
      </c>
      <c r="J307" s="9">
        <f t="shared" si="71"/>
        <v>6.7608594025309516</v>
      </c>
      <c r="K307" s="11">
        <f t="shared" si="72"/>
        <v>0.65789473684210531</v>
      </c>
      <c r="L307" s="11">
        <f t="shared" si="73"/>
        <v>0.22831050228310504</v>
      </c>
      <c r="M307" s="11">
        <f t="shared" si="74"/>
        <v>0.1589825119236884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-0.22202780837582992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0.2194558526464036</v>
      </c>
      <c r="Q307" s="11">
        <f>2*'OddsRatio_working_3-way'!K307*'OddsRatio_working_3-way'!L307*'OddsRatio_working_3-way'!M307</f>
        <v>4.7759706778325049E-2</v>
      </c>
      <c r="R307" s="11">
        <f t="shared" si="75"/>
        <v>0</v>
      </c>
      <c r="S307" s="11">
        <f t="shared" si="76"/>
        <v>-0.98841606486934863</v>
      </c>
      <c r="T307" s="11">
        <f t="shared" si="77"/>
        <v>-0.2151068693948528</v>
      </c>
      <c r="U307" s="11">
        <f>'OddsRatio_working_3-way'!S307-'OddsRatio_working_3-way'!R307^2/3</f>
        <v>-0.98841606486934863</v>
      </c>
      <c r="V307" s="11">
        <f>'OddsRatio_working_3-way'!S307*'OddsRatio_working_3-way'!R307/3-2*'OddsRatio_working_3-way'!R307^3/27-'OddsRatio_working_3-way'!T307</f>
        <v>0.2151068693948528</v>
      </c>
      <c r="W307" s="11">
        <f>'OddsRatio_working_3-way'!V307^2+4*'OddsRatio_working_3-way'!U307^3/27</f>
        <v>-9.6788175901733692E-2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0.18911579862784333</v>
      </c>
      <c r="Y307" s="11">
        <f>IF('OddsRatio_working_3-way'!W307&gt;=0,IF('OddsRatio_working_3-way'!V307+SQRT('OddsRatio_working_3-way'!W307)&gt;0,0,PI()),ACOS('OddsRatio_working_3-way'!V307/(2*'OddsRatio_working_3-way'!X307)))</f>
        <v>0.96585071140139112</v>
      </c>
      <c r="Z307" s="11">
        <f>'OddsRatio_working_3-way'!X307^(1/3)*COS('OddsRatio_working_3-way'!Y307/3)</f>
        <v>0.54450466942636588</v>
      </c>
      <c r="AA307" s="11">
        <f>'OddsRatio_working_3-way'!X307^(1/3)*COS(('OddsRatio_working_3-way'!Y307+2*PI())/3)</f>
        <v>-0.42954192415571463</v>
      </c>
      <c r="AB307" s="11">
        <f>'OddsRatio_working_3-way'!X307^(1/3)*COS(('OddsRatio_working_3-way'!Y307+4*PI())/3)</f>
        <v>-0.1149627452706514</v>
      </c>
      <c r="AC307" s="11">
        <f>'OddsRatio_working_3-way'!X307^(1/3)*SIN('OddsRatio_working_3-way'!Y307/3)</f>
        <v>0.18162237361074277</v>
      </c>
      <c r="AD307" s="11">
        <f>'OddsRatio_working_3-way'!X307^(1/3)*SIN(('OddsRatio_working_3-way'!Y307+2*PI())/3)</f>
        <v>0.3807436893971094</v>
      </c>
      <c r="AE307" s="11">
        <f>'OddsRatio_working_3-way'!X307^(1/3)*SIN(('OddsRatio_working_3-way'!Y307+4*PI())/3)</f>
        <v>-0.56236606300785219</v>
      </c>
      <c r="AF307" s="11">
        <f>-'OddsRatio_working_3-way'!U307/(3*'OddsRatio_working_3-way'!X307^(1/3))*COS(('OddsRatio_working_3-way'!Y307)/3)</f>
        <v>0.54450466942636588</v>
      </c>
      <c r="AG307" s="11">
        <f>-'OddsRatio_working_3-way'!U307/(3*'OddsRatio_working_3-way'!X307^(1/3))*COS(('OddsRatio_working_3-way'!Y307+2*PI())/3)</f>
        <v>-0.42954192415571463</v>
      </c>
      <c r="AH307" s="11">
        <f>-'OddsRatio_working_3-way'!U307/(3*'OddsRatio_working_3-way'!X307^(1/3))*COS(('OddsRatio_working_3-way'!Y307+4*PI())/3)</f>
        <v>-0.1149627452706514</v>
      </c>
      <c r="AI307" s="11">
        <f>'OddsRatio_working_3-way'!U307/(3*'OddsRatio_working_3-way'!X307^(1/3))*SIN(('OddsRatio_working_3-way'!Y307)/3)</f>
        <v>-0.18162237361074277</v>
      </c>
      <c r="AJ307" s="11">
        <f>'OddsRatio_working_3-way'!U307/(3*'OddsRatio_working_3-way'!X307^(1/3))*SIN(('OddsRatio_working_3-way'!Y307+2*PI())/3)</f>
        <v>-0.3807436893971094</v>
      </c>
      <c r="AK307" s="11">
        <f>'OddsRatio_working_3-way'!U307/(3*'OddsRatio_working_3-way'!X307^(1/3))*SIN(('OddsRatio_working_3-way'!Y307+4*PI())/3)</f>
        <v>0.56236606300785219</v>
      </c>
      <c r="AL307" s="11">
        <f>'OddsRatio_working_3-way'!Z307+'OddsRatio_working_3-way'!AF307</f>
        <v>1.0890093388527318</v>
      </c>
      <c r="AM307" s="11">
        <f>'OddsRatio_working_3-way'!AA307+'OddsRatio_working_3-way'!AG307</f>
        <v>-0.85908384831142925</v>
      </c>
      <c r="AN307" s="11">
        <f>'OddsRatio_working_3-way'!AB307+'OddsRatio_working_3-way'!AH307</f>
        <v>-0.22992549054130279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1.0890093388527318</v>
      </c>
      <c r="AS307" s="11">
        <f>IF(('OddsRatio_working_3-way'!X307=0),IF(Q307&gt;0,-Q307^(1/3),(-Q307)^(1/3)),'OddsRatio_working_3-way'!AM307-'OddsRatio_working_3-way'!R307/3)</f>
        <v>-0.85908384831142925</v>
      </c>
      <c r="AT307" s="11">
        <f>IF(('OddsRatio_working_3-way'!X307=0),IF(Q307&gt;0,-Q307^(1/3),(-Q307)^(1/3)),'OddsRatio_working_3-way'!AN307-'OddsRatio_working_3-way'!R307/3)</f>
        <v>-0.22992549054130279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1.8</v>
      </c>
      <c r="B308" s="4">
        <f>IF('True_Odds_Calculator_3-way'!B309="","",'True_Odds_Calculator_3-way'!B309)</f>
        <v>4.13</v>
      </c>
      <c r="C308" s="4">
        <f>IF('True_Odds_Calculator_3-way'!C309="","",'True_Odds_Calculator_3-way'!C309)</f>
        <v>4.0999999999999996</v>
      </c>
      <c r="D308" s="9">
        <f t="shared" si="65"/>
        <v>0.53864153917493773</v>
      </c>
      <c r="E308" s="9">
        <f t="shared" si="66"/>
        <v>0.22982465391155288</v>
      </c>
      <c r="F308" s="9">
        <f t="shared" si="67"/>
        <v>0.23153380691350933</v>
      </c>
      <c r="G308" s="9">
        <f t="shared" si="68"/>
        <v>1.0706528072726864</v>
      </c>
      <c r="H308" s="9">
        <f t="shared" si="69"/>
        <v>1.8565222458181492</v>
      </c>
      <c r="I308" s="9">
        <f t="shared" si="70"/>
        <v>4.3511432867635085</v>
      </c>
      <c r="J308" s="9">
        <f t="shared" si="71"/>
        <v>4.3190237025453273</v>
      </c>
      <c r="K308" s="11">
        <f t="shared" si="72"/>
        <v>0.55555555555555558</v>
      </c>
      <c r="L308" s="11">
        <f t="shared" si="73"/>
        <v>0.24213075060532688</v>
      </c>
      <c r="M308" s="11">
        <f t="shared" si="74"/>
        <v>0.24390243902439027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-0.25467692933587927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0.23064758492621251</v>
      </c>
      <c r="Q308" s="11">
        <f>2*'OddsRatio_working_3-way'!K308*'OddsRatio_working_3-way'!L308*'OddsRatio_working_3-way'!M308</f>
        <v>6.5618089594939547E-2</v>
      </c>
      <c r="R308" s="11">
        <f t="shared" si="75"/>
        <v>0</v>
      </c>
      <c r="S308" s="11">
        <f t="shared" si="76"/>
        <v>-0.90564773781304786</v>
      </c>
      <c r="T308" s="11">
        <f t="shared" si="77"/>
        <v>-0.25765227249304351</v>
      </c>
      <c r="U308" s="11">
        <f>'OddsRatio_working_3-way'!S308-'OddsRatio_working_3-way'!R308^2/3</f>
        <v>-0.90564773781304786</v>
      </c>
      <c r="V308" s="11">
        <f>'OddsRatio_working_3-way'!S308*'OddsRatio_working_3-way'!R308/3-2*'OddsRatio_working_3-way'!R308^3/27-'OddsRatio_working_3-way'!T308</f>
        <v>0.25765227249304351</v>
      </c>
      <c r="W308" s="11">
        <f>'OddsRatio_working_3-way'!V308^2+4*'OddsRatio_working_3-way'!U308^3/27</f>
        <v>-4.3661277557061923E-2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0.16586588790186144</v>
      </c>
      <c r="Y308" s="11">
        <f>IF('OddsRatio_working_3-way'!W308&gt;=0,IF('OddsRatio_working_3-way'!V308+SQRT('OddsRatio_working_3-way'!W308)&gt;0,0,PI()),ACOS('OddsRatio_working_3-way'!V308/(2*'OddsRatio_working_3-way'!X308)))</f>
        <v>0.68140491378672019</v>
      </c>
      <c r="Z308" s="11">
        <f>'OddsRatio_working_3-way'!X308^(1/3)*COS('OddsRatio_working_3-way'!Y308/3)</f>
        <v>0.53532640363634332</v>
      </c>
      <c r="AA308" s="11">
        <f>'OddsRatio_working_3-way'!X308^(1/3)*COS(('OddsRatio_working_3-way'!Y308+2*PI())/3)</f>
        <v>-0.3748134030806804</v>
      </c>
      <c r="AB308" s="11">
        <f>'OddsRatio_working_3-way'!X308^(1/3)*COS(('OddsRatio_working_3-way'!Y308+4*PI())/3)</f>
        <v>-0.16051300055566314</v>
      </c>
      <c r="AC308" s="11">
        <f>'OddsRatio_working_3-way'!X308^(1/3)*SIN('OddsRatio_working_3-way'!Y308/3)</f>
        <v>0.1237263950852641</v>
      </c>
      <c r="AD308" s="11">
        <f>'OddsRatio_working_3-way'!X308^(1/3)*SIN(('OddsRatio_working_3-way'!Y308+2*PI())/3)</f>
        <v>0.40174306732300374</v>
      </c>
      <c r="AE308" s="11">
        <f>'OddsRatio_working_3-way'!X308^(1/3)*SIN(('OddsRatio_working_3-way'!Y308+4*PI())/3)</f>
        <v>-0.52546946240826753</v>
      </c>
      <c r="AF308" s="11">
        <f>-'OddsRatio_working_3-way'!U308/(3*'OddsRatio_working_3-way'!X308^(1/3))*COS(('OddsRatio_working_3-way'!Y308)/3)</f>
        <v>0.53532640363634321</v>
      </c>
      <c r="AG308" s="11">
        <f>-'OddsRatio_working_3-way'!U308/(3*'OddsRatio_working_3-way'!X308^(1/3))*COS(('OddsRatio_working_3-way'!Y308+2*PI())/3)</f>
        <v>-0.37481340308068029</v>
      </c>
      <c r="AH308" s="11">
        <f>-'OddsRatio_working_3-way'!U308/(3*'OddsRatio_working_3-way'!X308^(1/3))*COS(('OddsRatio_working_3-way'!Y308+4*PI())/3)</f>
        <v>-0.16051300055566312</v>
      </c>
      <c r="AI308" s="11">
        <f>'OddsRatio_working_3-way'!U308/(3*'OddsRatio_working_3-way'!X308^(1/3))*SIN(('OddsRatio_working_3-way'!Y308)/3)</f>
        <v>-0.12372639508526408</v>
      </c>
      <c r="AJ308" s="11">
        <f>'OddsRatio_working_3-way'!U308/(3*'OddsRatio_working_3-way'!X308^(1/3))*SIN(('OddsRatio_working_3-way'!Y308+2*PI())/3)</f>
        <v>-0.40174306732300363</v>
      </c>
      <c r="AK308" s="11">
        <f>'OddsRatio_working_3-way'!U308/(3*'OddsRatio_working_3-way'!X308^(1/3))*SIN(('OddsRatio_working_3-way'!Y308+4*PI())/3)</f>
        <v>0.52546946240826742</v>
      </c>
      <c r="AL308" s="11">
        <f>'OddsRatio_working_3-way'!Z308+'OddsRatio_working_3-way'!AF308</f>
        <v>1.0706528072726864</v>
      </c>
      <c r="AM308" s="11">
        <f>'OddsRatio_working_3-way'!AA308+'OddsRatio_working_3-way'!AG308</f>
        <v>-0.74962680616136068</v>
      </c>
      <c r="AN308" s="11">
        <f>'OddsRatio_working_3-way'!AB308+'OddsRatio_working_3-way'!AH308</f>
        <v>-0.32102600111132629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1.0706528072726864</v>
      </c>
      <c r="AS308" s="11">
        <f>IF(('OddsRatio_working_3-way'!X308=0),IF(Q308&gt;0,-Q308^(1/3),(-Q308)^(1/3)),'OddsRatio_working_3-way'!AM308-'OddsRatio_working_3-way'!R308/3)</f>
        <v>-0.74962680616136068</v>
      </c>
      <c r="AT308" s="11">
        <f>IF(('OddsRatio_working_3-way'!X308=0),IF(Q308&gt;0,-Q308^(1/3),(-Q308)^(1/3)),'OddsRatio_working_3-way'!AN308-'OddsRatio_working_3-way'!R308/3)</f>
        <v>-0.32102600111132629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2.4700000000000002</v>
      </c>
      <c r="B309" s="4">
        <f>IF('True_Odds_Calculator_3-way'!B310="","",'True_Odds_Calculator_3-way'!B310)</f>
        <v>3.48</v>
      </c>
      <c r="C309" s="4">
        <f>IF('True_Odds_Calculator_3-way'!C310="","",'True_Odds_Calculator_3-way'!C310)</f>
        <v>2.89</v>
      </c>
      <c r="D309" s="9">
        <f t="shared" si="65"/>
        <v>0.39110587646502504</v>
      </c>
      <c r="E309" s="9">
        <f t="shared" si="66"/>
        <v>0.27574595118685963</v>
      </c>
      <c r="F309" s="9">
        <f t="shared" si="67"/>
        <v>0.33314817234811522</v>
      </c>
      <c r="G309" s="9">
        <f t="shared" si="68"/>
        <v>1.0590832672303663</v>
      </c>
      <c r="H309" s="9">
        <f t="shared" si="69"/>
        <v>2.5568524028286386</v>
      </c>
      <c r="I309" s="9">
        <f t="shared" si="70"/>
        <v>3.6265265027313078</v>
      </c>
      <c r="J309" s="9">
        <f t="shared" si="71"/>
        <v>3.0016673750653924</v>
      </c>
      <c r="K309" s="11">
        <f t="shared" si="72"/>
        <v>0.40485829959514169</v>
      </c>
      <c r="L309" s="11">
        <f t="shared" si="73"/>
        <v>0.28735632183908044</v>
      </c>
      <c r="M309" s="11">
        <f t="shared" si="74"/>
        <v>0.34602076124567471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-0.2773682713019181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0.23509251776196433</v>
      </c>
      <c r="Q309" s="11">
        <f>2*'OddsRatio_working_3-way'!K309*'OddsRatio_working_3-way'!L309*'OddsRatio_working_3-way'!M309</f>
        <v>8.0511136219850774E-2</v>
      </c>
      <c r="R309" s="11">
        <f t="shared" si="75"/>
        <v>0</v>
      </c>
      <c r="S309" s="11">
        <f t="shared" si="76"/>
        <v>-0.84758258995695945</v>
      </c>
      <c r="T309" s="11">
        <f t="shared" si="77"/>
        <v>-0.2902680102592326</v>
      </c>
      <c r="U309" s="11">
        <f>'OddsRatio_working_3-way'!S309-'OddsRatio_working_3-way'!R309^2/3</f>
        <v>-0.84758258995695945</v>
      </c>
      <c r="V309" s="11">
        <f>'OddsRatio_working_3-way'!S309*'OddsRatio_working_3-way'!R309/3-2*'OddsRatio_working_3-way'!R309^3/27-'OddsRatio_working_3-way'!T309</f>
        <v>0.2902680102592326</v>
      </c>
      <c r="W309" s="11">
        <f>'OddsRatio_working_3-way'!V309^2+4*'OddsRatio_working_3-way'!U309^3/27</f>
        <v>-5.9519120685212618E-3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0.15017275872172625</v>
      </c>
      <c r="Y309" s="11">
        <f>IF('OddsRatio_working_3-way'!W309&gt;=0,IF('OddsRatio_working_3-way'!V309+SQRT('OddsRatio_working_3-way'!W309)&gt;0,0,PI()),ACOS('OddsRatio_working_3-way'!V309/(2*'OddsRatio_working_3-way'!X309)))</f>
        <v>0.25977828396276159</v>
      </c>
      <c r="Z309" s="11">
        <f>'OddsRatio_working_3-way'!X309^(1/3)*COS('OddsRatio_working_3-way'!Y309/3)</f>
        <v>0.52954163361518325</v>
      </c>
      <c r="AA309" s="11">
        <f>'OddsRatio_working_3-way'!X309^(1/3)*COS(('OddsRatio_working_3-way'!Y309+2*PI())/3)</f>
        <v>-0.30458150871770784</v>
      </c>
      <c r="AB309" s="11">
        <f>'OddsRatio_working_3-way'!X309^(1/3)*COS(('OddsRatio_working_3-way'!Y309+4*PI())/3)</f>
        <v>-0.22496012489747552</v>
      </c>
      <c r="AC309" s="11">
        <f>'OddsRatio_working_3-way'!X309^(1/3)*SIN('OddsRatio_working_3-way'!Y309/3)</f>
        <v>4.5969427381861834E-2</v>
      </c>
      <c r="AD309" s="11">
        <f>'OddsRatio_working_3-way'!X309^(1/3)*SIN(('OddsRatio_working_3-way'!Y309+2*PI())/3)</f>
        <v>0.43561179338132949</v>
      </c>
      <c r="AE309" s="11">
        <f>'OddsRatio_working_3-way'!X309^(1/3)*SIN(('OddsRatio_working_3-way'!Y309+4*PI())/3)</f>
        <v>-0.48158122076319115</v>
      </c>
      <c r="AF309" s="11">
        <f>-'OddsRatio_working_3-way'!U309/(3*'OddsRatio_working_3-way'!X309^(1/3))*COS(('OddsRatio_working_3-way'!Y309)/3)</f>
        <v>0.52954163361518303</v>
      </c>
      <c r="AG309" s="11">
        <f>-'OddsRatio_working_3-way'!U309/(3*'OddsRatio_working_3-way'!X309^(1/3))*COS(('OddsRatio_working_3-way'!Y309+2*PI())/3)</f>
        <v>-0.30458150871770773</v>
      </c>
      <c r="AH309" s="11">
        <f>-'OddsRatio_working_3-way'!U309/(3*'OddsRatio_working_3-way'!X309^(1/3))*COS(('OddsRatio_working_3-way'!Y309+4*PI())/3)</f>
        <v>-0.22496012489747544</v>
      </c>
      <c r="AI309" s="11">
        <f>'OddsRatio_working_3-way'!U309/(3*'OddsRatio_working_3-way'!X309^(1/3))*SIN(('OddsRatio_working_3-way'!Y309)/3)</f>
        <v>-4.5969427381861813E-2</v>
      </c>
      <c r="AJ309" s="11">
        <f>'OddsRatio_working_3-way'!U309/(3*'OddsRatio_working_3-way'!X309^(1/3))*SIN(('OddsRatio_working_3-way'!Y309+2*PI())/3)</f>
        <v>-0.43561179338132933</v>
      </c>
      <c r="AK309" s="11">
        <f>'OddsRatio_working_3-way'!U309/(3*'OddsRatio_working_3-way'!X309^(1/3))*SIN(('OddsRatio_working_3-way'!Y309+4*PI())/3)</f>
        <v>0.48158122076319099</v>
      </c>
      <c r="AL309" s="11">
        <f>'OddsRatio_working_3-way'!Z309+'OddsRatio_working_3-way'!AF309</f>
        <v>1.0590832672303663</v>
      </c>
      <c r="AM309" s="11">
        <f>'OddsRatio_working_3-way'!AA309+'OddsRatio_working_3-way'!AG309</f>
        <v>-0.60916301743541557</v>
      </c>
      <c r="AN309" s="11">
        <f>'OddsRatio_working_3-way'!AB309+'OddsRatio_working_3-way'!AH309</f>
        <v>-0.44992024979495093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1.0590832672303663</v>
      </c>
      <c r="AS309" s="11">
        <f>IF(('OddsRatio_working_3-way'!X309=0),IF(Q309&gt;0,-Q309^(1/3),(-Q309)^(1/3)),'OddsRatio_working_3-way'!AM309-'OddsRatio_working_3-way'!R309/3)</f>
        <v>-0.60916301743541557</v>
      </c>
      <c r="AT309" s="11">
        <f>IF(('OddsRatio_working_3-way'!X309=0),IF(Q309&gt;0,-Q309^(1/3),(-Q309)^(1/3)),'OddsRatio_working_3-way'!AN309-'OddsRatio_working_3-way'!R309/3)</f>
        <v>-0.44992024979495093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2.87</v>
      </c>
      <c r="B310" s="4">
        <f>IF('True_Odds_Calculator_3-way'!B311="","",'True_Odds_Calculator_3-way'!B311)</f>
        <v>3.63</v>
      </c>
      <c r="C310" s="4">
        <f>IF('True_Odds_Calculator_3-way'!C311="","",'True_Odds_Calculator_3-way'!C311)</f>
        <v>2.41</v>
      </c>
      <c r="D310" s="9">
        <f t="shared" si="65"/>
        <v>0.33525704521480698</v>
      </c>
      <c r="E310" s="9">
        <f t="shared" si="66"/>
        <v>0.26394806683430899</v>
      </c>
      <c r="F310" s="9">
        <f t="shared" si="67"/>
        <v>0.40079488795088436</v>
      </c>
      <c r="G310" s="9">
        <f t="shared" si="68"/>
        <v>1.0603133356978314</v>
      </c>
      <c r="H310" s="9">
        <f t="shared" si="69"/>
        <v>2.982785937754945</v>
      </c>
      <c r="I310" s="9">
        <f t="shared" si="70"/>
        <v>3.788624072885296</v>
      </c>
      <c r="J310" s="9">
        <f t="shared" si="71"/>
        <v>2.4950418033339425</v>
      </c>
      <c r="K310" s="11">
        <f t="shared" si="72"/>
        <v>0.34843205574912889</v>
      </c>
      <c r="L310" s="11">
        <f t="shared" si="73"/>
        <v>0.27548209366391185</v>
      </c>
      <c r="M310" s="11">
        <f t="shared" si="74"/>
        <v>0.41493775933609955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-0.27619187815524249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0.23538669792729466</v>
      </c>
      <c r="Q310" s="11">
        <f>2*'OddsRatio_working_3-way'!K310*'OddsRatio_working_3-way'!L310*'OddsRatio_working_3-way'!M310</f>
        <v>7.965708897708787E-2</v>
      </c>
      <c r="R310" s="11">
        <f t="shared" si="75"/>
        <v>0</v>
      </c>
      <c r="S310" s="11">
        <f t="shared" si="76"/>
        <v>-0.85225785602206605</v>
      </c>
      <c r="T310" s="11">
        <f t="shared" si="77"/>
        <v>-0.28841213401761961</v>
      </c>
      <c r="U310" s="11">
        <f>'OddsRatio_working_3-way'!S310-'OddsRatio_working_3-way'!R310^2/3</f>
        <v>-0.85225785602206605</v>
      </c>
      <c r="V310" s="11">
        <f>'OddsRatio_working_3-way'!S310*'OddsRatio_working_3-way'!R310/3-2*'OddsRatio_working_3-way'!R310^3/27-'OddsRatio_working_3-way'!T310</f>
        <v>0.28841213401761961</v>
      </c>
      <c r="W310" s="11">
        <f>'OddsRatio_working_3-way'!V310^2+4*'OddsRatio_working_3-way'!U310^3/27</f>
        <v>-8.5268726726493299E-3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0.1514170001364169</v>
      </c>
      <c r="Y310" s="11">
        <f>IF('OddsRatio_working_3-way'!W310&gt;=0,IF('OddsRatio_working_3-way'!V310+SQRT('OddsRatio_working_3-way'!W310)&gt;0,0,PI()),ACOS('OddsRatio_working_3-way'!V310/(2*'OddsRatio_working_3-way'!X310)))</f>
        <v>0.30985763071011108</v>
      </c>
      <c r="Z310" s="11">
        <f>'OddsRatio_working_3-way'!X310^(1/3)*COS('OddsRatio_working_3-way'!Y310/3)</f>
        <v>0.53015666784891569</v>
      </c>
      <c r="AA310" s="11">
        <f>'OddsRatio_working_3-way'!X310^(1/3)*COS(('OddsRatio_working_3-way'!Y310+2*PI())/3)</f>
        <v>-0.31266924331918727</v>
      </c>
      <c r="AB310" s="11">
        <f>'OddsRatio_working_3-way'!X310^(1/3)*COS(('OddsRatio_working_3-way'!Y310+4*PI())/3)</f>
        <v>-0.21748742452972838</v>
      </c>
      <c r="AC310" s="11">
        <f>'OddsRatio_working_3-way'!X310^(1/3)*SIN('OddsRatio_working_3-way'!Y310/3)</f>
        <v>5.4953248700052262E-2</v>
      </c>
      <c r="AD310" s="11">
        <f>'OddsRatio_working_3-way'!X310^(1/3)*SIN(('OddsRatio_working_3-way'!Y310+2*PI())/3)</f>
        <v>0.43165251799284371</v>
      </c>
      <c r="AE310" s="11">
        <f>'OddsRatio_working_3-way'!X310^(1/3)*SIN(('OddsRatio_working_3-way'!Y310+4*PI())/3)</f>
        <v>-0.4866057666928959</v>
      </c>
      <c r="AF310" s="11">
        <f>-'OddsRatio_working_3-way'!U310/(3*'OddsRatio_working_3-way'!X310^(1/3))*COS(('OddsRatio_working_3-way'!Y310)/3)</f>
        <v>0.53015666784891569</v>
      </c>
      <c r="AG310" s="11">
        <f>-'OddsRatio_working_3-way'!U310/(3*'OddsRatio_working_3-way'!X310^(1/3))*COS(('OddsRatio_working_3-way'!Y310+2*PI())/3)</f>
        <v>-0.31266924331918727</v>
      </c>
      <c r="AH310" s="11">
        <f>-'OddsRatio_working_3-way'!U310/(3*'OddsRatio_working_3-way'!X310^(1/3))*COS(('OddsRatio_working_3-way'!Y310+4*PI())/3)</f>
        <v>-0.21748742452972838</v>
      </c>
      <c r="AI310" s="11">
        <f>'OddsRatio_working_3-way'!U310/(3*'OddsRatio_working_3-way'!X310^(1/3))*SIN(('OddsRatio_working_3-way'!Y310)/3)</f>
        <v>-5.4953248700052262E-2</v>
      </c>
      <c r="AJ310" s="11">
        <f>'OddsRatio_working_3-way'!U310/(3*'OddsRatio_working_3-way'!X310^(1/3))*SIN(('OddsRatio_working_3-way'!Y310+2*PI())/3)</f>
        <v>-0.43165251799284371</v>
      </c>
      <c r="AK310" s="11">
        <f>'OddsRatio_working_3-way'!U310/(3*'OddsRatio_working_3-way'!X310^(1/3))*SIN(('OddsRatio_working_3-way'!Y310+4*PI())/3)</f>
        <v>0.4866057666928959</v>
      </c>
      <c r="AL310" s="11">
        <f>'OddsRatio_working_3-way'!Z310+'OddsRatio_working_3-way'!AF310</f>
        <v>1.0603133356978314</v>
      </c>
      <c r="AM310" s="11">
        <f>'OddsRatio_working_3-way'!AA310+'OddsRatio_working_3-way'!AG310</f>
        <v>-0.62533848663837455</v>
      </c>
      <c r="AN310" s="11">
        <f>'OddsRatio_working_3-way'!AB310+'OddsRatio_working_3-way'!AH310</f>
        <v>-0.43497484905945677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1.0603133356978314</v>
      </c>
      <c r="AS310" s="11">
        <f>IF(('OddsRatio_working_3-way'!X310=0),IF(Q310&gt;0,-Q310^(1/3),(-Q310)^(1/3)),'OddsRatio_working_3-way'!AM310-'OddsRatio_working_3-way'!R310/3)</f>
        <v>-0.62533848663837455</v>
      </c>
      <c r="AT310" s="11">
        <f>IF(('OddsRatio_working_3-way'!X310=0),IF(Q310&gt;0,-Q310^(1/3),(-Q310)^(1/3)),'OddsRatio_working_3-way'!AN310-'OddsRatio_working_3-way'!R310/3)</f>
        <v>-0.43497484905945677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4.26</v>
      </c>
      <c r="B311" s="4">
        <f>IF('True_Odds_Calculator_3-way'!B312="","",'True_Odds_Calculator_3-way'!B312)</f>
        <v>3.35</v>
      </c>
      <c r="C311" s="4">
        <f>IF('True_Odds_Calculator_3-way'!C312="","",'True_Odds_Calculator_3-way'!C312)</f>
        <v>2.04</v>
      </c>
      <c r="D311" s="9">
        <f t="shared" si="65"/>
        <v>0.22817935535774139</v>
      </c>
      <c r="E311" s="9">
        <f t="shared" si="66"/>
        <v>0.29083990080246336</v>
      </c>
      <c r="F311" s="9">
        <f t="shared" si="67"/>
        <v>0.480980743839795</v>
      </c>
      <c r="G311" s="9">
        <f t="shared" si="68"/>
        <v>1.0375820310248134</v>
      </c>
      <c r="H311" s="9">
        <f t="shared" si="69"/>
        <v>4.3825174211408919</v>
      </c>
      <c r="I311" s="9">
        <f t="shared" si="70"/>
        <v>3.4383177729083112</v>
      </c>
      <c r="J311" s="9">
        <f t="shared" si="71"/>
        <v>2.0790853122658062</v>
      </c>
      <c r="K311" s="11">
        <f t="shared" si="72"/>
        <v>0.23474178403755869</v>
      </c>
      <c r="L311" s="11">
        <f t="shared" si="73"/>
        <v>0.29850746268656714</v>
      </c>
      <c r="M311" s="11">
        <f t="shared" si="74"/>
        <v>0.49019607843137253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-0.27367443368630462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0.22842154870497</v>
      </c>
      <c r="Q311" s="11">
        <f>2*'OddsRatio_working_3-way'!K311*'OddsRatio_working_3-way'!L311*'OddsRatio_working_3-way'!M311</f>
        <v>6.8698210136833082E-2</v>
      </c>
      <c r="R311" s="11">
        <f t="shared" si="75"/>
        <v>0</v>
      </c>
      <c r="S311" s="11">
        <f t="shared" si="76"/>
        <v>-0.83464701334431157</v>
      </c>
      <c r="T311" s="11">
        <f t="shared" si="77"/>
        <v>-0.25102165814866512</v>
      </c>
      <c r="U311" s="11">
        <f>'OddsRatio_working_3-way'!S311-'OddsRatio_working_3-way'!R311^2/3</f>
        <v>-0.83464701334431157</v>
      </c>
      <c r="V311" s="11">
        <f>'OddsRatio_working_3-way'!S311*'OddsRatio_working_3-way'!R311/3-2*'OddsRatio_working_3-way'!R311^3/27-'OddsRatio_working_3-way'!T311</f>
        <v>0.25102165814866512</v>
      </c>
      <c r="W311" s="11">
        <f>'OddsRatio_working_3-way'!V311^2+4*'OddsRatio_working_3-way'!U311^3/27</f>
        <v>-2.312810546843197E-2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0.146748065002692</v>
      </c>
      <c r="Y311" s="11">
        <f>IF('OddsRatio_working_3-way'!W311&gt;=0,IF('OddsRatio_working_3-way'!V311+SQRT('OddsRatio_working_3-way'!W311)&gt;0,0,PI()),ACOS('OddsRatio_working_3-way'!V311/(2*'OddsRatio_working_3-way'!X311)))</f>
        <v>0.54470346645050238</v>
      </c>
      <c r="Z311" s="11">
        <f>'OddsRatio_working_3-way'!X311^(1/3)*COS('OddsRatio_working_3-way'!Y311/3)</f>
        <v>0.51879101551240658</v>
      </c>
      <c r="AA311" s="11">
        <f>'OddsRatio_working_3-way'!X311^(1/3)*COS(('OddsRatio_working_3-way'!Y311+2*PI())/3)</f>
        <v>-0.3418798396246393</v>
      </c>
      <c r="AB311" s="11">
        <f>'OddsRatio_working_3-way'!X311^(1/3)*COS(('OddsRatio_working_3-way'!Y311+4*PI())/3)</f>
        <v>-0.17691117588776742</v>
      </c>
      <c r="AC311" s="11">
        <f>'OddsRatio_working_3-way'!X311^(1/3)*SIN('OddsRatio_working_3-way'!Y311/3)</f>
        <v>9.5244702416335855E-2</v>
      </c>
      <c r="AD311" s="11">
        <f>'OddsRatio_working_3-way'!X311^(1/3)*SIN(('OddsRatio_working_3-way'!Y311+2*PI())/3)</f>
        <v>0.40166384748070294</v>
      </c>
      <c r="AE311" s="11">
        <f>'OddsRatio_working_3-way'!X311^(1/3)*SIN(('OddsRatio_working_3-way'!Y311+4*PI())/3)</f>
        <v>-0.49690854989703881</v>
      </c>
      <c r="AF311" s="11">
        <f>-'OddsRatio_working_3-way'!U311/(3*'OddsRatio_working_3-way'!X311^(1/3))*COS(('OddsRatio_working_3-way'!Y311)/3)</f>
        <v>0.51879101551240669</v>
      </c>
      <c r="AG311" s="11">
        <f>-'OddsRatio_working_3-way'!U311/(3*'OddsRatio_working_3-way'!X311^(1/3))*COS(('OddsRatio_working_3-way'!Y311+2*PI())/3)</f>
        <v>-0.34187983962463936</v>
      </c>
      <c r="AH311" s="11">
        <f>-'OddsRatio_working_3-way'!U311/(3*'OddsRatio_working_3-way'!X311^(1/3))*COS(('OddsRatio_working_3-way'!Y311+4*PI())/3)</f>
        <v>-0.17691117588776747</v>
      </c>
      <c r="AI311" s="11">
        <f>'OddsRatio_working_3-way'!U311/(3*'OddsRatio_working_3-way'!X311^(1/3))*SIN(('OddsRatio_working_3-way'!Y311)/3)</f>
        <v>-9.5244702416335869E-2</v>
      </c>
      <c r="AJ311" s="11">
        <f>'OddsRatio_working_3-way'!U311/(3*'OddsRatio_working_3-way'!X311^(1/3))*SIN(('OddsRatio_working_3-way'!Y311+2*PI())/3)</f>
        <v>-0.40166384748070305</v>
      </c>
      <c r="AK311" s="11">
        <f>'OddsRatio_working_3-way'!U311/(3*'OddsRatio_working_3-way'!X311^(1/3))*SIN(('OddsRatio_working_3-way'!Y311+4*PI())/3)</f>
        <v>0.49690854989703892</v>
      </c>
      <c r="AL311" s="11">
        <f>'OddsRatio_working_3-way'!Z311+'OddsRatio_working_3-way'!AF311</f>
        <v>1.0375820310248134</v>
      </c>
      <c r="AM311" s="11">
        <f>'OddsRatio_working_3-way'!AA311+'OddsRatio_working_3-way'!AG311</f>
        <v>-0.68375967924927861</v>
      </c>
      <c r="AN311" s="11">
        <f>'OddsRatio_working_3-way'!AB311+'OddsRatio_working_3-way'!AH311</f>
        <v>-0.35382235177553489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1.0375820310248134</v>
      </c>
      <c r="AS311" s="11">
        <f>IF(('OddsRatio_working_3-way'!X311=0),IF(Q311&gt;0,-Q311^(1/3),(-Q311)^(1/3)),'OddsRatio_working_3-way'!AM311-'OddsRatio_working_3-way'!R311/3)</f>
        <v>-0.68375967924927861</v>
      </c>
      <c r="AT311" s="11">
        <f>IF(('OddsRatio_working_3-way'!X311=0),IF(Q311&gt;0,-Q311^(1/3),(-Q311)^(1/3)),'OddsRatio_working_3-way'!AN311-'OddsRatio_working_3-way'!R311/3)</f>
        <v>-0.35382235177553489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1.36</v>
      </c>
      <c r="B312" s="4">
        <f>IF('True_Odds_Calculator_3-way'!B313="","",'True_Odds_Calculator_3-way'!B313)</f>
        <v>5.81</v>
      </c>
      <c r="C312" s="4">
        <f>IF('True_Odds_Calculator_3-way'!C313="","",'True_Odds_Calculator_3-way'!C313)</f>
        <v>8.44</v>
      </c>
      <c r="D312" s="9">
        <f t="shared" si="65"/>
        <v>0.72366023806663948</v>
      </c>
      <c r="E312" s="9">
        <f t="shared" si="66"/>
        <v>0.16387729062731826</v>
      </c>
      <c r="F312" s="9">
        <f t="shared" si="67"/>
        <v>0.11246247130604203</v>
      </c>
      <c r="G312" s="9">
        <f t="shared" si="68"/>
        <v>1.0607332135114533</v>
      </c>
      <c r="H312" s="9">
        <f t="shared" si="69"/>
        <v>1.3818639568641233</v>
      </c>
      <c r="I312" s="9">
        <f t="shared" si="70"/>
        <v>6.1021267569900894</v>
      </c>
      <c r="J312" s="9">
        <f t="shared" si="71"/>
        <v>8.8918551085252133</v>
      </c>
      <c r="K312" s="11">
        <f t="shared" si="72"/>
        <v>0.73529411764705876</v>
      </c>
      <c r="L312" s="11">
        <f t="shared" si="73"/>
        <v>0.17211703958691912</v>
      </c>
      <c r="M312" s="11">
        <f t="shared" si="74"/>
        <v>0.11848341232227488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-0.19318038412761318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0.18908522696465097</v>
      </c>
      <c r="Q312" s="11">
        <f>2*'OddsRatio_working_3-way'!K312*'OddsRatio_working_3-way'!L312*'OddsRatio_working_3-way'!M312</f>
        <v>2.9989726719215064E-2</v>
      </c>
      <c r="R312" s="11">
        <f t="shared" si="75"/>
        <v>0</v>
      </c>
      <c r="S312" s="11">
        <f t="shared" si="76"/>
        <v>-0.97880138202718869</v>
      </c>
      <c r="T312" s="11">
        <f t="shared" si="77"/>
        <v>-0.15524209072596173</v>
      </c>
      <c r="U312" s="11">
        <f>'OddsRatio_working_3-way'!S312-'OddsRatio_working_3-way'!R312^2/3</f>
        <v>-0.97880138202718869</v>
      </c>
      <c r="V312" s="11">
        <f>'OddsRatio_working_3-way'!S312*'OddsRatio_working_3-way'!R312/3-2*'OddsRatio_working_3-way'!R312^3/27-'OddsRatio_working_3-way'!T312</f>
        <v>0.15524209072596173</v>
      </c>
      <c r="W312" s="11">
        <f>'OddsRatio_working_3-way'!V312^2+4*'OddsRatio_working_3-way'!U312^3/27</f>
        <v>-0.11482474719721465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0.18636312264647639</v>
      </c>
      <c r="Y312" s="11">
        <f>IF('OddsRatio_working_3-way'!W312&gt;=0,IF('OddsRatio_working_3-way'!V312+SQRT('OddsRatio_working_3-way'!W312)&gt;0,0,PI()),ACOS('OddsRatio_working_3-way'!V312/(2*'OddsRatio_working_3-way'!X312)))</f>
        <v>1.1411994775348029</v>
      </c>
      <c r="Z312" s="11">
        <f>'OddsRatio_working_3-way'!X312^(1/3)*COS('OddsRatio_working_3-way'!Y312/3)</f>
        <v>0.53036660675572667</v>
      </c>
      <c r="AA312" s="11">
        <f>'OddsRatio_working_3-way'!X312^(1/3)*COS(('OddsRatio_working_3-way'!Y312+2*PI())/3)</f>
        <v>-0.44885091711422548</v>
      </c>
      <c r="AB312" s="11">
        <f>'OddsRatio_working_3-way'!X312^(1/3)*COS(('OddsRatio_working_3-way'!Y312+4*PI())/3)</f>
        <v>-8.1515689641501327E-2</v>
      </c>
      <c r="AC312" s="11">
        <f>'OddsRatio_working_3-way'!X312^(1/3)*SIN('OddsRatio_working_3-way'!Y312/3)</f>
        <v>0.21208109246420986</v>
      </c>
      <c r="AD312" s="11">
        <f>'OddsRatio_working_3-way'!X312^(1/3)*SIN(('OddsRatio_working_3-way'!Y312+2*PI())/3)</f>
        <v>0.3532704085373059</v>
      </c>
      <c r="AE312" s="11">
        <f>'OddsRatio_working_3-way'!X312^(1/3)*SIN(('OddsRatio_working_3-way'!Y312+4*PI())/3)</f>
        <v>-0.56535150100151565</v>
      </c>
      <c r="AF312" s="11">
        <f>-'OddsRatio_working_3-way'!U312/(3*'OddsRatio_working_3-way'!X312^(1/3))*COS(('OddsRatio_working_3-way'!Y312)/3)</f>
        <v>0.53036660675572656</v>
      </c>
      <c r="AG312" s="11">
        <f>-'OddsRatio_working_3-way'!U312/(3*'OddsRatio_working_3-way'!X312^(1/3))*COS(('OddsRatio_working_3-way'!Y312+2*PI())/3)</f>
        <v>-0.44885091711422537</v>
      </c>
      <c r="AH312" s="11">
        <f>-'OddsRatio_working_3-way'!U312/(3*'OddsRatio_working_3-way'!X312^(1/3))*COS(('OddsRatio_working_3-way'!Y312+4*PI())/3)</f>
        <v>-8.1515689641501313E-2</v>
      </c>
      <c r="AI312" s="11">
        <f>'OddsRatio_working_3-way'!U312/(3*'OddsRatio_working_3-way'!X312^(1/3))*SIN(('OddsRatio_working_3-way'!Y312)/3)</f>
        <v>-0.21208109246420981</v>
      </c>
      <c r="AJ312" s="11">
        <f>'OddsRatio_working_3-way'!U312/(3*'OddsRatio_working_3-way'!X312^(1/3))*SIN(('OddsRatio_working_3-way'!Y312+2*PI())/3)</f>
        <v>-0.35327040853730585</v>
      </c>
      <c r="AK312" s="11">
        <f>'OddsRatio_working_3-way'!U312/(3*'OddsRatio_working_3-way'!X312^(1/3))*SIN(('OddsRatio_working_3-way'!Y312+4*PI())/3)</f>
        <v>0.56535150100151554</v>
      </c>
      <c r="AL312" s="11">
        <f>'OddsRatio_working_3-way'!Z312+'OddsRatio_working_3-way'!AF312</f>
        <v>1.0607332135114533</v>
      </c>
      <c r="AM312" s="11">
        <f>'OddsRatio_working_3-way'!AA312+'OddsRatio_working_3-way'!AG312</f>
        <v>-0.89770183422845085</v>
      </c>
      <c r="AN312" s="11">
        <f>'OddsRatio_working_3-way'!AB312+'OddsRatio_working_3-way'!AH312</f>
        <v>-0.16303137928300265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1.0607332135114533</v>
      </c>
      <c r="AS312" s="11">
        <f>IF(('OddsRatio_working_3-way'!X312=0),IF(Q312&gt;0,-Q312^(1/3),(-Q312)^(1/3)),'OddsRatio_working_3-way'!AM312-'OddsRatio_working_3-way'!R312/3)</f>
        <v>-0.89770183422845085</v>
      </c>
      <c r="AT312" s="11">
        <f>IF(('OddsRatio_working_3-way'!X312=0),IF(Q312&gt;0,-Q312^(1/3),(-Q312)^(1/3)),'OddsRatio_working_3-way'!AN312-'OddsRatio_working_3-way'!R312/3)</f>
        <v>-0.16303137928300265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1.67</v>
      </c>
      <c r="B313" s="4">
        <f>IF('True_Odds_Calculator_3-way'!B314="","",'True_Odds_Calculator_3-way'!B314)</f>
        <v>3.79</v>
      </c>
      <c r="C313" s="4">
        <f>IF('True_Odds_Calculator_3-way'!C314="","",'True_Odds_Calculator_3-way'!C314)</f>
        <v>6.13</v>
      </c>
      <c r="D313" s="9">
        <f t="shared" si="65"/>
        <v>0.58784580721568691</v>
      </c>
      <c r="E313" s="9">
        <f t="shared" si="66"/>
        <v>0.2551270491139212</v>
      </c>
      <c r="F313" s="9">
        <f t="shared" si="67"/>
        <v>0.15702714367039197</v>
      </c>
      <c r="G313" s="9">
        <f t="shared" si="68"/>
        <v>1.0464572581235927</v>
      </c>
      <c r="H313" s="9">
        <f t="shared" si="69"/>
        <v>1.7011263629428071</v>
      </c>
      <c r="I313" s="9">
        <f t="shared" si="70"/>
        <v>3.9196157501648234</v>
      </c>
      <c r="J313" s="9">
        <f t="shared" si="71"/>
        <v>6.3683257341740314</v>
      </c>
      <c r="K313" s="11">
        <f t="shared" si="72"/>
        <v>0.5988023952095809</v>
      </c>
      <c r="L313" s="11">
        <f t="shared" si="73"/>
        <v>0.26385224274406333</v>
      </c>
      <c r="M313" s="11">
        <f t="shared" si="74"/>
        <v>0.16313213703099511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-0.24716115466923061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0.22139968987032502</v>
      </c>
      <c r="Q313" s="11">
        <f>2*'OddsRatio_working_3-way'!K313*'OddsRatio_working_3-way'!L313*'OddsRatio_working_3-way'!M313</f>
        <v>5.1548239783544822E-2</v>
      </c>
      <c r="R313" s="11">
        <f t="shared" si="75"/>
        <v>0</v>
      </c>
      <c r="S313" s="11">
        <f t="shared" si="76"/>
        <v>-0.89577057594919596</v>
      </c>
      <c r="T313" s="11">
        <f t="shared" si="77"/>
        <v>-0.20856125167618067</v>
      </c>
      <c r="U313" s="11">
        <f>'OddsRatio_working_3-way'!S313-'OddsRatio_working_3-way'!R313^2/3</f>
        <v>-0.89577057594919596</v>
      </c>
      <c r="V313" s="11">
        <f>'OddsRatio_working_3-way'!S313*'OddsRatio_working_3-way'!R313/3-2*'OddsRatio_working_3-way'!R313^3/27-'OddsRatio_working_3-way'!T313</f>
        <v>0.20856125167618067</v>
      </c>
      <c r="W313" s="11">
        <f>'OddsRatio_working_3-way'!V313^2+4*'OddsRatio_working_3-way'!U313^3/27</f>
        <v>-6.2986755643791525E-2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0.16315985362867816</v>
      </c>
      <c r="Y313" s="11">
        <f>IF('OddsRatio_working_3-way'!W313&gt;=0,IF('OddsRatio_working_3-way'!V313+SQRT('OddsRatio_working_3-way'!W313)&gt;0,0,PI()),ACOS('OddsRatio_working_3-way'!V313/(2*'OddsRatio_working_3-way'!X313)))</f>
        <v>0.87742764738863144</v>
      </c>
      <c r="Z313" s="11">
        <f>'OddsRatio_working_3-way'!X313^(1/3)*COS('OddsRatio_working_3-way'!Y313/3)</f>
        <v>0.52322862906179635</v>
      </c>
      <c r="AA313" s="11">
        <f>'OddsRatio_working_3-way'!X313^(1/3)*COS(('OddsRatio_working_3-way'!Y313+2*PI())/3)</f>
        <v>-0.3980565927473067</v>
      </c>
      <c r="AB313" s="11">
        <f>'OddsRatio_working_3-way'!X313^(1/3)*COS(('OddsRatio_working_3-way'!Y313+4*PI())/3)</f>
        <v>-0.12517203631448975</v>
      </c>
      <c r="AC313" s="11">
        <f>'OddsRatio_working_3-way'!X313^(1/3)*SIN('OddsRatio_working_3-way'!Y313/3)</f>
        <v>0.15754997211417854</v>
      </c>
      <c r="AD313" s="11">
        <f>'OddsRatio_working_3-way'!X313^(1/3)*SIN(('OddsRatio_working_3-way'!Y313+2*PI())/3)</f>
        <v>0.37435429869773118</v>
      </c>
      <c r="AE313" s="11">
        <f>'OddsRatio_working_3-way'!X313^(1/3)*SIN(('OddsRatio_working_3-way'!Y313+4*PI())/3)</f>
        <v>-0.53190427081190972</v>
      </c>
      <c r="AF313" s="11">
        <f>-'OddsRatio_working_3-way'!U313/(3*'OddsRatio_working_3-way'!X313^(1/3))*COS(('OddsRatio_working_3-way'!Y313)/3)</f>
        <v>0.52322862906179635</v>
      </c>
      <c r="AG313" s="11">
        <f>-'OddsRatio_working_3-way'!U313/(3*'OddsRatio_working_3-way'!X313^(1/3))*COS(('OddsRatio_working_3-way'!Y313+2*PI())/3)</f>
        <v>-0.3980565927473067</v>
      </c>
      <c r="AH313" s="11">
        <f>-'OddsRatio_working_3-way'!U313/(3*'OddsRatio_working_3-way'!X313^(1/3))*COS(('OddsRatio_working_3-way'!Y313+4*PI())/3)</f>
        <v>-0.12517203631448975</v>
      </c>
      <c r="AI313" s="11">
        <f>'OddsRatio_working_3-way'!U313/(3*'OddsRatio_working_3-way'!X313^(1/3))*SIN(('OddsRatio_working_3-way'!Y313)/3)</f>
        <v>-0.15754997211417854</v>
      </c>
      <c r="AJ313" s="11">
        <f>'OddsRatio_working_3-way'!U313/(3*'OddsRatio_working_3-way'!X313^(1/3))*SIN(('OddsRatio_working_3-way'!Y313+2*PI())/3)</f>
        <v>-0.37435429869773118</v>
      </c>
      <c r="AK313" s="11">
        <f>'OddsRatio_working_3-way'!U313/(3*'OddsRatio_working_3-way'!X313^(1/3))*SIN(('OddsRatio_working_3-way'!Y313+4*PI())/3)</f>
        <v>0.53190427081190972</v>
      </c>
      <c r="AL313" s="11">
        <f>'OddsRatio_working_3-way'!Z313+'OddsRatio_working_3-way'!AF313</f>
        <v>1.0464572581235927</v>
      </c>
      <c r="AM313" s="11">
        <f>'OddsRatio_working_3-way'!AA313+'OddsRatio_working_3-way'!AG313</f>
        <v>-0.79611318549461341</v>
      </c>
      <c r="AN313" s="11">
        <f>'OddsRatio_working_3-way'!AB313+'OddsRatio_working_3-way'!AH313</f>
        <v>-0.25034407262897951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1.0464572581235927</v>
      </c>
      <c r="AS313" s="11">
        <f>IF(('OddsRatio_working_3-way'!X313=0),IF(Q313&gt;0,-Q313^(1/3),(-Q313)^(1/3)),'OddsRatio_working_3-way'!AM313-'OddsRatio_working_3-way'!R313/3)</f>
        <v>-0.79611318549461341</v>
      </c>
      <c r="AT313" s="11">
        <f>IF(('OddsRatio_working_3-way'!X313=0),IF(Q313&gt;0,-Q313^(1/3),(-Q313)^(1/3)),'OddsRatio_working_3-way'!AN313-'OddsRatio_working_3-way'!R313/3)</f>
        <v>-0.25034407262897951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2.4300000000000002</v>
      </c>
      <c r="B314" s="4">
        <f>IF('True_Odds_Calculator_3-way'!B315="","",'True_Odds_Calculator_3-way'!B315)</f>
        <v>3.22</v>
      </c>
      <c r="C314" s="4">
        <f>IF('True_Odds_Calculator_3-way'!C315="","",'True_Odds_Calculator_3-way'!C315)</f>
        <v>3.33</v>
      </c>
      <c r="D314" s="9">
        <f t="shared" si="65"/>
        <v>0.40337055780508241</v>
      </c>
      <c r="E314" s="9">
        <f t="shared" si="66"/>
        <v>0.30337589758448263</v>
      </c>
      <c r="F314" s="9">
        <f t="shared" si="67"/>
        <v>0.29325354461043518</v>
      </c>
      <c r="G314" s="9">
        <f t="shared" si="68"/>
        <v>1.0343426858434808</v>
      </c>
      <c r="H314" s="9">
        <f t="shared" si="69"/>
        <v>2.4791100407561779</v>
      </c>
      <c r="I314" s="9">
        <f t="shared" si="70"/>
        <v>3.2962407625725274</v>
      </c>
      <c r="J314" s="9">
        <f t="shared" si="71"/>
        <v>3.4100184580153097</v>
      </c>
      <c r="K314" s="11">
        <f t="shared" si="72"/>
        <v>0.41152263374485593</v>
      </c>
      <c r="L314" s="11">
        <f t="shared" si="73"/>
        <v>0.3105590062111801</v>
      </c>
      <c r="M314" s="11">
        <f t="shared" si="74"/>
        <v>0.3003003003003003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-0.28388245618519381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0.22950640234590847</v>
      </c>
      <c r="Q314" s="11">
        <f>2*'OddsRatio_working_3-way'!K314*'OddsRatio_working_3-way'!L314*'OddsRatio_working_3-way'!M314</f>
        <v>7.6757994095621562E-2</v>
      </c>
      <c r="R314" s="11">
        <f t="shared" si="75"/>
        <v>0</v>
      </c>
      <c r="S314" s="11">
        <f t="shared" si="76"/>
        <v>-0.8084557440780612</v>
      </c>
      <c r="T314" s="11">
        <f t="shared" si="77"/>
        <v>-0.27038653648095695</v>
      </c>
      <c r="U314" s="11">
        <f>'OddsRatio_working_3-way'!S314-'OddsRatio_working_3-way'!R314^2/3</f>
        <v>-0.8084557440780612</v>
      </c>
      <c r="V314" s="11">
        <f>'OddsRatio_working_3-way'!S314*'OddsRatio_working_3-way'!R314/3-2*'OddsRatio_working_3-way'!R314^3/27-'OddsRatio_working_3-way'!T314</f>
        <v>0.27038653648095695</v>
      </c>
      <c r="W314" s="11">
        <f>'OddsRatio_working_3-way'!V314^2+4*'OddsRatio_working_3-way'!U314^3/27</f>
        <v>-5.1736738189071818E-3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0.13989509724171451</v>
      </c>
      <c r="Y314" s="11">
        <f>IF('OddsRatio_working_3-way'!W314&gt;=0,IF('OddsRatio_working_3-way'!V314+SQRT('OddsRatio_working_3-way'!W314)&gt;0,0,PI()),ACOS('OddsRatio_working_3-way'!V314/(2*'OddsRatio_working_3-way'!X314)))</f>
        <v>0.25999865766767694</v>
      </c>
      <c r="Z314" s="11">
        <f>'OddsRatio_working_3-way'!X314^(1/3)*COS('OddsRatio_working_3-way'!Y314/3)</f>
        <v>0.5171713429217405</v>
      </c>
      <c r="AA314" s="11">
        <f>'OddsRatio_working_3-way'!X314^(1/3)*COS(('OddsRatio_working_3-way'!Y314+2*PI())/3)</f>
        <v>-0.29749951944469183</v>
      </c>
      <c r="AB314" s="11">
        <f>'OddsRatio_working_3-way'!X314^(1/3)*COS(('OddsRatio_working_3-way'!Y314+4*PI())/3)</f>
        <v>-0.21967182347704872</v>
      </c>
      <c r="AC314" s="11">
        <f>'OddsRatio_working_3-way'!X314^(1/3)*SIN('OddsRatio_working_3-way'!Y314/3)</f>
        <v>4.493384121732711E-2</v>
      </c>
      <c r="AD314" s="11">
        <f>'OddsRatio_working_3-way'!X314^(1/3)*SIN(('OddsRatio_working_3-way'!Y314+2*PI())/3)</f>
        <v>0.42541660047087709</v>
      </c>
      <c r="AE314" s="11">
        <f>'OddsRatio_working_3-way'!X314^(1/3)*SIN(('OddsRatio_working_3-way'!Y314+4*PI())/3)</f>
        <v>-0.47035044168820422</v>
      </c>
      <c r="AF314" s="11">
        <f>-'OddsRatio_working_3-way'!U314/(3*'OddsRatio_working_3-way'!X314^(1/3))*COS(('OddsRatio_working_3-way'!Y314)/3)</f>
        <v>0.51717134292174038</v>
      </c>
      <c r="AG314" s="11">
        <f>-'OddsRatio_working_3-way'!U314/(3*'OddsRatio_working_3-way'!X314^(1/3))*COS(('OddsRatio_working_3-way'!Y314+2*PI())/3)</f>
        <v>-0.29749951944469177</v>
      </c>
      <c r="AH314" s="11">
        <f>-'OddsRatio_working_3-way'!U314/(3*'OddsRatio_working_3-way'!X314^(1/3))*COS(('OddsRatio_working_3-way'!Y314+4*PI())/3)</f>
        <v>-0.21967182347704867</v>
      </c>
      <c r="AI314" s="11">
        <f>'OddsRatio_working_3-way'!U314/(3*'OddsRatio_working_3-way'!X314^(1/3))*SIN(('OddsRatio_working_3-way'!Y314)/3)</f>
        <v>-4.4933841217327103E-2</v>
      </c>
      <c r="AJ314" s="11">
        <f>'OddsRatio_working_3-way'!U314/(3*'OddsRatio_working_3-way'!X314^(1/3))*SIN(('OddsRatio_working_3-way'!Y314+2*PI())/3)</f>
        <v>-0.42541660047087698</v>
      </c>
      <c r="AK314" s="11">
        <f>'OddsRatio_working_3-way'!U314/(3*'OddsRatio_working_3-way'!X314^(1/3))*SIN(('OddsRatio_working_3-way'!Y314+4*PI())/3)</f>
        <v>0.47035044168820411</v>
      </c>
      <c r="AL314" s="11">
        <f>'OddsRatio_working_3-way'!Z314+'OddsRatio_working_3-way'!AF314</f>
        <v>1.0343426858434808</v>
      </c>
      <c r="AM314" s="11">
        <f>'OddsRatio_working_3-way'!AA314+'OddsRatio_working_3-way'!AG314</f>
        <v>-0.59499903888938355</v>
      </c>
      <c r="AN314" s="11">
        <f>'OddsRatio_working_3-way'!AB314+'OddsRatio_working_3-way'!AH314</f>
        <v>-0.43934364695409739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1.0343426858434808</v>
      </c>
      <c r="AS314" s="11">
        <f>IF(('OddsRatio_working_3-way'!X314=0),IF(Q314&gt;0,-Q314^(1/3),(-Q314)^(1/3)),'OddsRatio_working_3-way'!AM314-'OddsRatio_working_3-way'!R314/3)</f>
        <v>-0.59499903888938355</v>
      </c>
      <c r="AT314" s="11">
        <f>IF(('OddsRatio_working_3-way'!X314=0),IF(Q314&gt;0,-Q314^(1/3),(-Q314)^(1/3)),'OddsRatio_working_3-way'!AN314-'OddsRatio_working_3-way'!R314/3)</f>
        <v>-0.43934364695409739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1.83</v>
      </c>
      <c r="B315" s="4">
        <f>IF('True_Odds_Calculator_3-way'!B316="","",'True_Odds_Calculator_3-way'!B316)</f>
        <v>3.52</v>
      </c>
      <c r="C315" s="4">
        <f>IF('True_Odds_Calculator_3-way'!C316="","",'True_Odds_Calculator_3-way'!C316)</f>
        <v>4.91</v>
      </c>
      <c r="D315" s="9">
        <f t="shared" si="65"/>
        <v>0.53249066047830118</v>
      </c>
      <c r="E315" s="9">
        <f t="shared" si="66"/>
        <v>0.27280400124405813</v>
      </c>
      <c r="F315" s="9">
        <f t="shared" si="67"/>
        <v>0.19470533827764058</v>
      </c>
      <c r="G315" s="9">
        <f t="shared" si="68"/>
        <v>1.0577918192556302</v>
      </c>
      <c r="H315" s="9">
        <f t="shared" si="69"/>
        <v>1.8779672099821734</v>
      </c>
      <c r="I315" s="9">
        <f t="shared" si="70"/>
        <v>3.6656353845241876</v>
      </c>
      <c r="J315" s="9">
        <f t="shared" si="71"/>
        <v>5.1359660132895142</v>
      </c>
      <c r="K315" s="11">
        <f t="shared" si="72"/>
        <v>0.54644808743169393</v>
      </c>
      <c r="L315" s="11">
        <f t="shared" si="73"/>
        <v>0.28409090909090912</v>
      </c>
      <c r="M315" s="11">
        <f t="shared" si="74"/>
        <v>0.20366598778004072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-0.25857119659079519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0.2295415845881606</v>
      </c>
      <c r="Q315" s="11">
        <f>2*'OddsRatio_working_3-way'!K315*'OddsRatio_working_3-way'!L315*'OddsRatio_working_3-way'!M315</f>
        <v>6.3234596305278404E-2</v>
      </c>
      <c r="R315" s="11">
        <f t="shared" si="75"/>
        <v>0</v>
      </c>
      <c r="S315" s="11">
        <f t="shared" si="76"/>
        <v>-0.88773068158641144</v>
      </c>
      <c r="T315" s="11">
        <f t="shared" si="77"/>
        <v>-0.24455390677311611</v>
      </c>
      <c r="U315" s="11">
        <f>'OddsRatio_working_3-way'!S315-'OddsRatio_working_3-way'!R315^2/3</f>
        <v>-0.88773068158641144</v>
      </c>
      <c r="V315" s="11">
        <f>'OddsRatio_working_3-way'!S315*'OddsRatio_working_3-way'!R315/3-2*'OddsRatio_working_3-way'!R315^3/27-'OddsRatio_working_3-way'!T315</f>
        <v>0.24455390677311611</v>
      </c>
      <c r="W315" s="11">
        <f>'OddsRatio_working_3-way'!V315^2+4*'OddsRatio_working_3-way'!U315^3/27</f>
        <v>-4.3836372896735816E-2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0.16096815384939483</v>
      </c>
      <c r="Y315" s="11">
        <f>IF('OddsRatio_working_3-way'!W315&gt;=0,IF('OddsRatio_working_3-way'!V315+SQRT('OddsRatio_working_3-way'!W315)&gt;0,0,PI()),ACOS('OddsRatio_working_3-way'!V315/(2*'OddsRatio_working_3-way'!X315)))</f>
        <v>0.70804549372004577</v>
      </c>
      <c r="Z315" s="11">
        <f>'OddsRatio_working_3-way'!X315^(1/3)*COS('OddsRatio_working_3-way'!Y315/3)</f>
        <v>0.52889590962781508</v>
      </c>
      <c r="AA315" s="11">
        <f>'OddsRatio_working_3-way'!X315^(1/3)*COS(('OddsRatio_working_3-way'!Y315+2*PI())/3)</f>
        <v>-0.37460469759812126</v>
      </c>
      <c r="AB315" s="11">
        <f>'OddsRatio_working_3-way'!X315^(1/3)*COS(('OddsRatio_working_3-way'!Y315+4*PI())/3)</f>
        <v>-0.15429121202969398</v>
      </c>
      <c r="AC315" s="11">
        <f>'OddsRatio_working_3-way'!X315^(1/3)*SIN('OddsRatio_working_3-way'!Y315/3)</f>
        <v>0.12719805019903627</v>
      </c>
      <c r="AD315" s="11">
        <f>'OddsRatio_working_3-way'!X315^(1/3)*SIN(('OddsRatio_working_3-way'!Y315+2*PI())/3)</f>
        <v>0.39443826859584841</v>
      </c>
      <c r="AE315" s="11">
        <f>'OddsRatio_working_3-way'!X315^(1/3)*SIN(('OddsRatio_working_3-way'!Y315+4*PI())/3)</f>
        <v>-0.52163631879488459</v>
      </c>
      <c r="AF315" s="11">
        <f>-'OddsRatio_working_3-way'!U315/(3*'OddsRatio_working_3-way'!X315^(1/3))*COS(('OddsRatio_working_3-way'!Y315)/3)</f>
        <v>0.52889590962781508</v>
      </c>
      <c r="AG315" s="11">
        <f>-'OddsRatio_working_3-way'!U315/(3*'OddsRatio_working_3-way'!X315^(1/3))*COS(('OddsRatio_working_3-way'!Y315+2*PI())/3)</f>
        <v>-0.37460469759812126</v>
      </c>
      <c r="AH315" s="11">
        <f>-'OddsRatio_working_3-way'!U315/(3*'OddsRatio_working_3-way'!X315^(1/3))*COS(('OddsRatio_working_3-way'!Y315+4*PI())/3)</f>
        <v>-0.15429121202969398</v>
      </c>
      <c r="AI315" s="11">
        <f>'OddsRatio_working_3-way'!U315/(3*'OddsRatio_working_3-way'!X315^(1/3))*SIN(('OddsRatio_working_3-way'!Y315)/3)</f>
        <v>-0.12719805019903627</v>
      </c>
      <c r="AJ315" s="11">
        <f>'OddsRatio_working_3-way'!U315/(3*'OddsRatio_working_3-way'!X315^(1/3))*SIN(('OddsRatio_working_3-way'!Y315+2*PI())/3)</f>
        <v>-0.39443826859584841</v>
      </c>
      <c r="AK315" s="11">
        <f>'OddsRatio_working_3-way'!U315/(3*'OddsRatio_working_3-way'!X315^(1/3))*SIN(('OddsRatio_working_3-way'!Y315+4*PI())/3)</f>
        <v>0.52163631879488459</v>
      </c>
      <c r="AL315" s="11">
        <f>'OddsRatio_working_3-way'!Z315+'OddsRatio_working_3-way'!AF315</f>
        <v>1.0577918192556302</v>
      </c>
      <c r="AM315" s="11">
        <f>'OddsRatio_working_3-way'!AA315+'OddsRatio_working_3-way'!AG315</f>
        <v>-0.74920939519624252</v>
      </c>
      <c r="AN315" s="11">
        <f>'OddsRatio_working_3-way'!AB315+'OddsRatio_working_3-way'!AH315</f>
        <v>-0.30858242405938796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1.0577918192556302</v>
      </c>
      <c r="AS315" s="11">
        <f>IF(('OddsRatio_working_3-way'!X315=0),IF(Q315&gt;0,-Q315^(1/3),(-Q315)^(1/3)),'OddsRatio_working_3-way'!AM315-'OddsRatio_working_3-way'!R315/3)</f>
        <v>-0.74920939519624252</v>
      </c>
      <c r="AT315" s="11">
        <f>IF(('OddsRatio_working_3-way'!X315=0),IF(Q315&gt;0,-Q315^(1/3),(-Q315)^(1/3)),'OddsRatio_working_3-way'!AN315-'OddsRatio_working_3-way'!R315/3)</f>
        <v>-0.30858242405938796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2.41</v>
      </c>
      <c r="B316" s="4">
        <f>IF('True_Odds_Calculator_3-way'!B317="","",'True_Odds_Calculator_3-way'!B317)</f>
        <v>2.92</v>
      </c>
      <c r="C316" s="4">
        <f>IF('True_Odds_Calculator_3-way'!C317="","",'True_Odds_Calculator_3-way'!C317)</f>
        <v>3.63</v>
      </c>
      <c r="D316" s="9">
        <f t="shared" si="65"/>
        <v>0.4029392235559997</v>
      </c>
      <c r="E316" s="9">
        <f t="shared" si="66"/>
        <v>0.33137589686092717</v>
      </c>
      <c r="F316" s="9">
        <f t="shared" si="67"/>
        <v>0.26568487958307313</v>
      </c>
      <c r="G316" s="9">
        <f t="shared" si="68"/>
        <v>1.0508963496855803</v>
      </c>
      <c r="H316" s="9">
        <f t="shared" si="69"/>
        <v>2.4817638530566679</v>
      </c>
      <c r="I316" s="9">
        <f t="shared" si="70"/>
        <v>3.0177209913963146</v>
      </c>
      <c r="J316" s="9">
        <f t="shared" si="71"/>
        <v>3.7638573996730762</v>
      </c>
      <c r="K316" s="11">
        <f t="shared" si="72"/>
        <v>0.41493775933609955</v>
      </c>
      <c r="L316" s="11">
        <f t="shared" si="73"/>
        <v>0.34246575342465752</v>
      </c>
      <c r="M316" s="11">
        <f t="shared" si="74"/>
        <v>0.27548209366391185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-0.27872092253070224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0.233313431227891</v>
      </c>
      <c r="Q316" s="11">
        <f>2*'OddsRatio_working_3-way'!K316*'OddsRatio_working_3-way'!L316*'OddsRatio_working_3-way'!M316</f>
        <v>7.8293097727480193E-2</v>
      </c>
      <c r="R316" s="11">
        <f t="shared" si="75"/>
        <v>0</v>
      </c>
      <c r="S316" s="11">
        <f t="shared" si="76"/>
        <v>-0.83708617605551505</v>
      </c>
      <c r="T316" s="11">
        <f t="shared" si="77"/>
        <v>-0.28090140136091107</v>
      </c>
      <c r="U316" s="11">
        <f>'OddsRatio_working_3-way'!S316-'OddsRatio_working_3-way'!R316^2/3</f>
        <v>-0.83708617605551505</v>
      </c>
      <c r="V316" s="11">
        <f>'OddsRatio_working_3-way'!S316*'OddsRatio_working_3-way'!R316/3-2*'OddsRatio_working_3-way'!R316^3/27-'OddsRatio_working_3-way'!T316</f>
        <v>0.28090140136091107</v>
      </c>
      <c r="W316" s="11">
        <f>'OddsRatio_working_3-way'!V316^2+4*'OddsRatio_working_3-way'!U316^3/27</f>
        <v>-7.9917935975087895E-3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0.14739181700829973</v>
      </c>
      <c r="Y316" s="11">
        <f>IF('OddsRatio_working_3-way'!W316&gt;=0,IF('OddsRatio_working_3-way'!V316+SQRT('OddsRatio_working_3-way'!W316)&gt;0,0,PI()),ACOS('OddsRatio_working_3-way'!V316/(2*'OddsRatio_working_3-way'!X316)))</f>
        <v>0.30811456795246195</v>
      </c>
      <c r="Z316" s="11">
        <f>'OddsRatio_working_3-way'!X316^(1/3)*COS('OddsRatio_working_3-way'!Y316/3)</f>
        <v>0.52544817484279016</v>
      </c>
      <c r="AA316" s="11">
        <f>'OddsRatio_working_3-way'!X316^(1/3)*COS(('OddsRatio_working_3-way'!Y316+2*PI())/3)</f>
        <v>-0.309625107449367</v>
      </c>
      <c r="AB316" s="11">
        <f>'OddsRatio_working_3-way'!X316^(1/3)*COS(('OddsRatio_working_3-way'!Y316+4*PI())/3)</f>
        <v>-0.21582306739342338</v>
      </c>
      <c r="AC316" s="11">
        <f>'OddsRatio_working_3-way'!X316^(1/3)*SIN('OddsRatio_working_3-way'!Y316/3)</f>
        <v>5.4156633076835332E-2</v>
      </c>
      <c r="AD316" s="11">
        <f>'OddsRatio_working_3-way'!X316^(1/3)*SIN(('OddsRatio_working_3-way'!Y316+2*PI())/3)</f>
        <v>0.42797315124760615</v>
      </c>
      <c r="AE316" s="11">
        <f>'OddsRatio_working_3-way'!X316^(1/3)*SIN(('OddsRatio_working_3-way'!Y316+4*PI())/3)</f>
        <v>-0.48212978432444126</v>
      </c>
      <c r="AF316" s="11">
        <f>-'OddsRatio_working_3-way'!U316/(3*'OddsRatio_working_3-way'!X316^(1/3))*COS(('OddsRatio_working_3-way'!Y316)/3)</f>
        <v>0.52544817484279005</v>
      </c>
      <c r="AG316" s="11">
        <f>-'OddsRatio_working_3-way'!U316/(3*'OddsRatio_working_3-way'!X316^(1/3))*COS(('OddsRatio_working_3-way'!Y316+2*PI())/3)</f>
        <v>-0.30962510744936694</v>
      </c>
      <c r="AH316" s="11">
        <f>-'OddsRatio_working_3-way'!U316/(3*'OddsRatio_working_3-way'!X316^(1/3))*COS(('OddsRatio_working_3-way'!Y316+4*PI())/3)</f>
        <v>-0.21582306739342333</v>
      </c>
      <c r="AI316" s="11">
        <f>'OddsRatio_working_3-way'!U316/(3*'OddsRatio_working_3-way'!X316^(1/3))*SIN(('OddsRatio_working_3-way'!Y316)/3)</f>
        <v>-5.4156633076835319E-2</v>
      </c>
      <c r="AJ316" s="11">
        <f>'OddsRatio_working_3-way'!U316/(3*'OddsRatio_working_3-way'!X316^(1/3))*SIN(('OddsRatio_working_3-way'!Y316+2*PI())/3)</f>
        <v>-0.42797315124760604</v>
      </c>
      <c r="AK316" s="11">
        <f>'OddsRatio_working_3-way'!U316/(3*'OddsRatio_working_3-way'!X316^(1/3))*SIN(('OddsRatio_working_3-way'!Y316+4*PI())/3)</f>
        <v>0.48212978432444115</v>
      </c>
      <c r="AL316" s="11">
        <f>'OddsRatio_working_3-way'!Z316+'OddsRatio_working_3-way'!AF316</f>
        <v>1.0508963496855803</v>
      </c>
      <c r="AM316" s="11">
        <f>'OddsRatio_working_3-way'!AA316+'OddsRatio_working_3-way'!AG316</f>
        <v>-0.619250214898734</v>
      </c>
      <c r="AN316" s="11">
        <f>'OddsRatio_working_3-way'!AB316+'OddsRatio_working_3-way'!AH316</f>
        <v>-0.43164613478684671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1.0508963496855803</v>
      </c>
      <c r="AS316" s="11">
        <f>IF(('OddsRatio_working_3-way'!X316=0),IF(Q316&gt;0,-Q316^(1/3),(-Q316)^(1/3)),'OddsRatio_working_3-way'!AM316-'OddsRatio_working_3-way'!R316/3)</f>
        <v>-0.619250214898734</v>
      </c>
      <c r="AT316" s="11">
        <f>IF(('OddsRatio_working_3-way'!X316=0),IF(Q316&gt;0,-Q316^(1/3),(-Q316)^(1/3)),'OddsRatio_working_3-way'!AN316-'OddsRatio_working_3-way'!R316/3)</f>
        <v>-0.43164613478684671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1.76</v>
      </c>
      <c r="B317" s="4">
        <f>IF('True_Odds_Calculator_3-way'!B318="","",'True_Odds_Calculator_3-way'!B318)</f>
        <v>3.41</v>
      </c>
      <c r="C317" s="4">
        <f>IF('True_Odds_Calculator_3-way'!C318="","",'True_Odds_Calculator_3-way'!C318)</f>
        <v>5.68</v>
      </c>
      <c r="D317" s="9">
        <f t="shared" si="65"/>
        <v>0.55260581566865896</v>
      </c>
      <c r="E317" s="9">
        <f t="shared" si="66"/>
        <v>0.28032325898842425</v>
      </c>
      <c r="F317" s="9">
        <f t="shared" si="67"/>
        <v>0.1670709253429167</v>
      </c>
      <c r="G317" s="9">
        <f t="shared" si="68"/>
        <v>1.0652739106960118</v>
      </c>
      <c r="H317" s="9">
        <f t="shared" si="69"/>
        <v>1.8096081721289692</v>
      </c>
      <c r="I317" s="9">
        <f t="shared" si="70"/>
        <v>3.5673101247773888</v>
      </c>
      <c r="J317" s="9">
        <f t="shared" si="71"/>
        <v>5.9854819020573347</v>
      </c>
      <c r="K317" s="11">
        <f t="shared" si="72"/>
        <v>0.56818181818181823</v>
      </c>
      <c r="L317" s="11">
        <f t="shared" si="73"/>
        <v>0.29325513196480935</v>
      </c>
      <c r="M317" s="11">
        <f t="shared" si="74"/>
        <v>0.17605633802816903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-0.2514554804164898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0.23027896786209123</v>
      </c>
      <c r="Q317" s="11">
        <f>2*'OddsRatio_working_3-way'!K317*'OddsRatio_working_3-way'!L317*'OddsRatio_working_3-way'!M317</f>
        <v>5.8669800729195226E-2</v>
      </c>
      <c r="R317" s="11">
        <f t="shared" si="75"/>
        <v>0</v>
      </c>
      <c r="S317" s="11">
        <f t="shared" si="76"/>
        <v>-0.91578424729767849</v>
      </c>
      <c r="T317" s="11">
        <f t="shared" si="77"/>
        <v>-0.23332082733698817</v>
      </c>
      <c r="U317" s="11">
        <f>'OddsRatio_working_3-way'!S317-'OddsRatio_working_3-way'!R317^2/3</f>
        <v>-0.91578424729767849</v>
      </c>
      <c r="V317" s="11">
        <f>'OddsRatio_working_3-way'!S317*'OddsRatio_working_3-way'!R317/3-2*'OddsRatio_working_3-way'!R317^3/27-'OddsRatio_working_3-way'!T317</f>
        <v>0.23332082733698817</v>
      </c>
      <c r="W317" s="11">
        <f>'OddsRatio_working_3-way'!V317^2+4*'OddsRatio_working_3-way'!U317^3/27</f>
        <v>-5.9343960139529979E-2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0.16865835927159573</v>
      </c>
      <c r="Y317" s="11">
        <f>IF('OddsRatio_working_3-way'!W317&gt;=0,IF('OddsRatio_working_3-way'!V317+SQRT('OddsRatio_working_3-way'!W317)&gt;0,0,PI()),ACOS('OddsRatio_working_3-way'!V317/(2*'OddsRatio_working_3-way'!X317)))</f>
        <v>0.80696065986408483</v>
      </c>
      <c r="Z317" s="11">
        <f>'OddsRatio_working_3-way'!X317^(1/3)*COS('OddsRatio_working_3-way'!Y317/3)</f>
        <v>0.53263695534800604</v>
      </c>
      <c r="AA317" s="11">
        <f>'OddsRatio_working_3-way'!X317^(1/3)*COS(('OddsRatio_working_3-way'!Y317+2*PI())/3)</f>
        <v>-0.39347769744443239</v>
      </c>
      <c r="AB317" s="11">
        <f>'OddsRatio_working_3-way'!X317^(1/3)*COS(('OddsRatio_working_3-way'!Y317+4*PI())/3)</f>
        <v>-0.1391592579035737</v>
      </c>
      <c r="AC317" s="11">
        <f>'OddsRatio_working_3-way'!X317^(1/3)*SIN('OddsRatio_working_3-way'!Y317/3)</f>
        <v>0.14683081952880031</v>
      </c>
      <c r="AD317" s="11">
        <f>'OddsRatio_working_3-way'!X317^(1/3)*SIN(('OddsRatio_working_3-way'!Y317+2*PI())/3)</f>
        <v>0.38786172456137069</v>
      </c>
      <c r="AE317" s="11">
        <f>'OddsRatio_working_3-way'!X317^(1/3)*SIN(('OddsRatio_working_3-way'!Y317+4*PI())/3)</f>
        <v>-0.53469254409017108</v>
      </c>
      <c r="AF317" s="11">
        <f>-'OddsRatio_working_3-way'!U317/(3*'OddsRatio_working_3-way'!X317^(1/3))*COS(('OddsRatio_working_3-way'!Y317)/3)</f>
        <v>0.53263695534800592</v>
      </c>
      <c r="AG317" s="11">
        <f>-'OddsRatio_working_3-way'!U317/(3*'OddsRatio_working_3-way'!X317^(1/3))*COS(('OddsRatio_working_3-way'!Y317+2*PI())/3)</f>
        <v>-0.39347769744443234</v>
      </c>
      <c r="AH317" s="11">
        <f>-'OddsRatio_working_3-way'!U317/(3*'OddsRatio_working_3-way'!X317^(1/3))*COS(('OddsRatio_working_3-way'!Y317+4*PI())/3)</f>
        <v>-0.13915925790357367</v>
      </c>
      <c r="AI317" s="11">
        <f>'OddsRatio_working_3-way'!U317/(3*'OddsRatio_working_3-way'!X317^(1/3))*SIN(('OddsRatio_working_3-way'!Y317)/3)</f>
        <v>-0.14683081952880028</v>
      </c>
      <c r="AJ317" s="11">
        <f>'OddsRatio_working_3-way'!U317/(3*'OddsRatio_working_3-way'!X317^(1/3))*SIN(('OddsRatio_working_3-way'!Y317+2*PI())/3)</f>
        <v>-0.38786172456137058</v>
      </c>
      <c r="AK317" s="11">
        <f>'OddsRatio_working_3-way'!U317/(3*'OddsRatio_working_3-way'!X317^(1/3))*SIN(('OddsRatio_working_3-way'!Y317+4*PI())/3)</f>
        <v>0.53469254409017097</v>
      </c>
      <c r="AL317" s="11">
        <f>'OddsRatio_working_3-way'!Z317+'OddsRatio_working_3-way'!AF317</f>
        <v>1.0652739106960118</v>
      </c>
      <c r="AM317" s="11">
        <f>'OddsRatio_working_3-way'!AA317+'OddsRatio_working_3-way'!AG317</f>
        <v>-0.78695539488886479</v>
      </c>
      <c r="AN317" s="11">
        <f>'OddsRatio_working_3-way'!AB317+'OddsRatio_working_3-way'!AH317</f>
        <v>-0.27831851580714739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1.0652739106960118</v>
      </c>
      <c r="AS317" s="11">
        <f>IF(('OddsRatio_working_3-way'!X317=0),IF(Q317&gt;0,-Q317^(1/3),(-Q317)^(1/3)),'OddsRatio_working_3-way'!AM317-'OddsRatio_working_3-way'!R317/3)</f>
        <v>-0.78695539488886479</v>
      </c>
      <c r="AT317" s="11">
        <f>IF(('OddsRatio_working_3-way'!X317=0),IF(Q317&gt;0,-Q317^(1/3),(-Q317)^(1/3)),'OddsRatio_working_3-way'!AN317-'OddsRatio_working_3-way'!R317/3)</f>
        <v>-0.27831851580714739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1.78</v>
      </c>
      <c r="B318" s="4">
        <f>IF('True_Odds_Calculator_3-way'!B319="","",'True_Odds_Calculator_3-way'!B319)</f>
        <v>3.41</v>
      </c>
      <c r="C318" s="4">
        <f>IF('True_Odds_Calculator_3-way'!C319="","",'True_Odds_Calculator_3-way'!C319)</f>
        <v>5.51</v>
      </c>
      <c r="D318" s="9">
        <f t="shared" si="65"/>
        <v>0.54668492163305027</v>
      </c>
      <c r="E318" s="9">
        <f t="shared" si="66"/>
        <v>0.28073818846932536</v>
      </c>
      <c r="F318" s="9">
        <f t="shared" si="67"/>
        <v>0.17257688989762432</v>
      </c>
      <c r="G318" s="9">
        <f t="shared" si="68"/>
        <v>1.0630861660816473</v>
      </c>
      <c r="H318" s="9">
        <f t="shared" si="69"/>
        <v>1.8292072095436851</v>
      </c>
      <c r="I318" s="9">
        <f t="shared" si="70"/>
        <v>3.5620376602567707</v>
      </c>
      <c r="J318" s="9">
        <f t="shared" si="71"/>
        <v>5.7945186090282297</v>
      </c>
      <c r="K318" s="11">
        <f t="shared" si="72"/>
        <v>0.5617977528089888</v>
      </c>
      <c r="L318" s="11">
        <f t="shared" si="73"/>
        <v>0.29325513196480935</v>
      </c>
      <c r="M318" s="11">
        <f t="shared" si="74"/>
        <v>0.18148820326678766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-0.25349080290933679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0.23023150106334062</v>
      </c>
      <c r="Q318" s="11">
        <f>2*'OddsRatio_working_3-way'!K318*'OddsRatio_working_3-way'!L318*'OddsRatio_working_3-way'!M318</f>
        <v>5.9800389886581977E-2</v>
      </c>
      <c r="R318" s="11">
        <f t="shared" si="75"/>
        <v>0</v>
      </c>
      <c r="S318" s="11">
        <f t="shared" si="76"/>
        <v>-0.90824400104837311</v>
      </c>
      <c r="T318" s="11">
        <f t="shared" si="77"/>
        <v>-0.23590753273983717</v>
      </c>
      <c r="U318" s="11">
        <f>'OddsRatio_working_3-way'!S318-'OddsRatio_working_3-way'!R318^2/3</f>
        <v>-0.90824400104837311</v>
      </c>
      <c r="V318" s="11">
        <f>'OddsRatio_working_3-way'!S318*'OddsRatio_working_3-way'!R318/3-2*'OddsRatio_working_3-way'!R318^3/27-'OddsRatio_working_3-way'!T318</f>
        <v>0.23590753273983717</v>
      </c>
      <c r="W318" s="11">
        <f>'OddsRatio_working_3-way'!V318^2+4*'OddsRatio_working_3-way'!U318^3/27</f>
        <v>-5.5342744801494828E-2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0.16657964221723806</v>
      </c>
      <c r="Y318" s="11">
        <f>IF('OddsRatio_working_3-way'!W318&gt;=0,IF('OddsRatio_working_3-way'!V318+SQRT('OddsRatio_working_3-way'!W318)&gt;0,0,PI()),ACOS('OddsRatio_working_3-way'!V318/(2*'OddsRatio_working_3-way'!X318)))</f>
        <v>0.784003419039909</v>
      </c>
      <c r="Z318" s="11">
        <f>'OddsRatio_working_3-way'!X318^(1/3)*COS('OddsRatio_working_3-way'!Y318/3)</f>
        <v>0.53154308304082376</v>
      </c>
      <c r="AA318" s="11">
        <f>'OddsRatio_working_3-way'!X318^(1/3)*COS(('OddsRatio_working_3-way'!Y318+2*PI())/3)</f>
        <v>-0.38888719209208067</v>
      </c>
      <c r="AB318" s="11">
        <f>'OddsRatio_working_3-way'!X318^(1/3)*COS(('OddsRatio_working_3-way'!Y318+4*PI())/3)</f>
        <v>-0.14265589094874326</v>
      </c>
      <c r="AC318" s="11">
        <f>'OddsRatio_working_3-way'!X318^(1/3)*SIN('OddsRatio_working_3-way'!Y318/3)</f>
        <v>0.14216170799801789</v>
      </c>
      <c r="AD318" s="11">
        <f>'OddsRatio_working_3-way'!X318^(1/3)*SIN(('OddsRatio_working_3-way'!Y318+2*PI())/3)</f>
        <v>0.38924895912024599</v>
      </c>
      <c r="AE318" s="11">
        <f>'OddsRatio_working_3-way'!X318^(1/3)*SIN(('OddsRatio_working_3-way'!Y318+4*PI())/3)</f>
        <v>-0.53141066711826368</v>
      </c>
      <c r="AF318" s="11">
        <f>-'OddsRatio_working_3-way'!U318/(3*'OddsRatio_working_3-way'!X318^(1/3))*COS(('OddsRatio_working_3-way'!Y318)/3)</f>
        <v>0.53154308304082365</v>
      </c>
      <c r="AG318" s="11">
        <f>-'OddsRatio_working_3-way'!U318/(3*'OddsRatio_working_3-way'!X318^(1/3))*COS(('OddsRatio_working_3-way'!Y318+2*PI())/3)</f>
        <v>-0.38888719209208061</v>
      </c>
      <c r="AH318" s="11">
        <f>-'OddsRatio_working_3-way'!U318/(3*'OddsRatio_working_3-way'!X318^(1/3))*COS(('OddsRatio_working_3-way'!Y318+4*PI())/3)</f>
        <v>-0.14265589094874323</v>
      </c>
      <c r="AI318" s="11">
        <f>'OddsRatio_working_3-way'!U318/(3*'OddsRatio_working_3-way'!X318^(1/3))*SIN(('OddsRatio_working_3-way'!Y318)/3)</f>
        <v>-0.14216170799801786</v>
      </c>
      <c r="AJ318" s="11">
        <f>'OddsRatio_working_3-way'!U318/(3*'OddsRatio_working_3-way'!X318^(1/3))*SIN(('OddsRatio_working_3-way'!Y318+2*PI())/3)</f>
        <v>-0.38924895912024593</v>
      </c>
      <c r="AK318" s="11">
        <f>'OddsRatio_working_3-way'!U318/(3*'OddsRatio_working_3-way'!X318^(1/3))*SIN(('OddsRatio_working_3-way'!Y318+4*PI())/3)</f>
        <v>0.53141066711826357</v>
      </c>
      <c r="AL318" s="11">
        <f>'OddsRatio_working_3-way'!Z318+'OddsRatio_working_3-way'!AF318</f>
        <v>1.0630861660816473</v>
      </c>
      <c r="AM318" s="11">
        <f>'OddsRatio_working_3-way'!AA318+'OddsRatio_working_3-way'!AG318</f>
        <v>-0.77777438418416134</v>
      </c>
      <c r="AN318" s="11">
        <f>'OddsRatio_working_3-way'!AB318+'OddsRatio_working_3-way'!AH318</f>
        <v>-0.28531178189748652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1.0630861660816473</v>
      </c>
      <c r="AS318" s="11">
        <f>IF(('OddsRatio_working_3-way'!X318=0),IF(Q318&gt;0,-Q318^(1/3),(-Q318)^(1/3)),'OddsRatio_working_3-way'!AM318-'OddsRatio_working_3-way'!R318/3)</f>
        <v>-0.77777438418416134</v>
      </c>
      <c r="AT318" s="11">
        <f>IF(('OddsRatio_working_3-way'!X318=0),IF(Q318&gt;0,-Q318^(1/3),(-Q318)^(1/3)),'OddsRatio_working_3-way'!AN318-'OddsRatio_working_3-way'!R318/3)</f>
        <v>-0.28531178189748652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2.0499999999999998</v>
      </c>
      <c r="B319" s="4">
        <f>IF('True_Odds_Calculator_3-way'!B320="","",'True_Odds_Calculator_3-way'!B320)</f>
        <v>3.48</v>
      </c>
      <c r="C319" s="4">
        <f>IF('True_Odds_Calculator_3-way'!C320="","",'True_Odds_Calculator_3-way'!C320)</f>
        <v>3.78</v>
      </c>
      <c r="D319" s="9">
        <f t="shared" si="65"/>
        <v>0.47239943243560389</v>
      </c>
      <c r="E319" s="9">
        <f t="shared" si="66"/>
        <v>0.27488388874555997</v>
      </c>
      <c r="F319" s="9">
        <f t="shared" si="67"/>
        <v>0.25271667881883603</v>
      </c>
      <c r="G319" s="9">
        <f t="shared" si="68"/>
        <v>1.0636692098105067</v>
      </c>
      <c r="H319" s="9">
        <f t="shared" si="69"/>
        <v>2.1168526703010317</v>
      </c>
      <c r="I319" s="9">
        <f t="shared" si="70"/>
        <v>3.637899640330057</v>
      </c>
      <c r="J319" s="9">
        <f t="shared" si="71"/>
        <v>3.9570004032732085</v>
      </c>
      <c r="K319" s="11">
        <f t="shared" si="72"/>
        <v>0.48780487804878053</v>
      </c>
      <c r="L319" s="11">
        <f t="shared" si="73"/>
        <v>0.28735632183908044</v>
      </c>
      <c r="M319" s="11">
        <f t="shared" si="74"/>
        <v>0.26455026455026459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-0.26844843161075282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0.23399385608524942</v>
      </c>
      <c r="Q319" s="11">
        <f>2*'OddsRatio_working_3-way'!K319*'OddsRatio_working_3-way'!L319*'OddsRatio_working_3-way'!M319</f>
        <v>7.4166039963628985E-2</v>
      </c>
      <c r="R319" s="11">
        <f t="shared" si="75"/>
        <v>0</v>
      </c>
      <c r="S319" s="11">
        <f t="shared" si="76"/>
        <v>-0.87165290808827611</v>
      </c>
      <c r="T319" s="11">
        <f t="shared" si="77"/>
        <v>-0.27627667451292431</v>
      </c>
      <c r="U319" s="11">
        <f>'OddsRatio_working_3-way'!S319-'OddsRatio_working_3-way'!R319^2/3</f>
        <v>-0.87165290808827611</v>
      </c>
      <c r="V319" s="11">
        <f>'OddsRatio_working_3-way'!S319*'OddsRatio_working_3-way'!R319/3-2*'OddsRatio_working_3-way'!R319^3/27-'OddsRatio_working_3-way'!T319</f>
        <v>0.27627667451292431</v>
      </c>
      <c r="W319" s="11">
        <f>'OddsRatio_working_3-way'!V319^2+4*'OddsRatio_working_3-way'!U319^3/27</f>
        <v>-2.1784294483991426E-2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0.15661504985466096</v>
      </c>
      <c r="Y319" s="11">
        <f>IF('OddsRatio_working_3-way'!W319&gt;=0,IF('OddsRatio_working_3-way'!V319+SQRT('OddsRatio_working_3-way'!W319)&gt;0,0,PI()),ACOS('OddsRatio_working_3-way'!V319/(2*'OddsRatio_working_3-way'!X319)))</f>
        <v>0.49065445249367712</v>
      </c>
      <c r="Z319" s="11">
        <f>'OddsRatio_working_3-way'!X319^(1/3)*COS('OddsRatio_working_3-way'!Y319/3)</f>
        <v>0.53183460490525325</v>
      </c>
      <c r="AA319" s="11">
        <f>'OddsRatio_working_3-way'!X319^(1/3)*COS(('OddsRatio_working_3-way'!Y319+2*PI())/3)</f>
        <v>-0.34192514277863423</v>
      </c>
      <c r="AB319" s="11">
        <f>'OddsRatio_working_3-way'!X319^(1/3)*COS(('OddsRatio_working_3-way'!Y319+4*PI())/3)</f>
        <v>-0.18990946212661916</v>
      </c>
      <c r="AC319" s="11">
        <f>'OddsRatio_working_3-way'!X319^(1/3)*SIN('OddsRatio_working_3-way'!Y319/3)</f>
        <v>8.7766294145485244E-2</v>
      </c>
      <c r="AD319" s="11">
        <f>'OddsRatio_working_3-way'!X319^(1/3)*SIN(('OddsRatio_working_3-way'!Y319+2*PI())/3)</f>
        <v>0.41669913138686682</v>
      </c>
      <c r="AE319" s="11">
        <f>'OddsRatio_working_3-way'!X319^(1/3)*SIN(('OddsRatio_working_3-way'!Y319+4*PI())/3)</f>
        <v>-0.50446542553235196</v>
      </c>
      <c r="AF319" s="11">
        <f>-'OddsRatio_working_3-way'!U319/(3*'OddsRatio_working_3-way'!X319^(1/3))*COS(('OddsRatio_working_3-way'!Y319)/3)</f>
        <v>0.53183460490525336</v>
      </c>
      <c r="AG319" s="11">
        <f>-'OddsRatio_working_3-way'!U319/(3*'OddsRatio_working_3-way'!X319^(1/3))*COS(('OddsRatio_working_3-way'!Y319+2*PI())/3)</f>
        <v>-0.34192514277863434</v>
      </c>
      <c r="AH319" s="11">
        <f>-'OddsRatio_working_3-way'!U319/(3*'OddsRatio_working_3-way'!X319^(1/3))*COS(('OddsRatio_working_3-way'!Y319+4*PI())/3)</f>
        <v>-0.18990946212661919</v>
      </c>
      <c r="AI319" s="11">
        <f>'OddsRatio_working_3-way'!U319/(3*'OddsRatio_working_3-way'!X319^(1/3))*SIN(('OddsRatio_working_3-way'!Y319)/3)</f>
        <v>-8.7766294145485257E-2</v>
      </c>
      <c r="AJ319" s="11">
        <f>'OddsRatio_working_3-way'!U319/(3*'OddsRatio_working_3-way'!X319^(1/3))*SIN(('OddsRatio_working_3-way'!Y319+2*PI())/3)</f>
        <v>-0.41669913138686687</v>
      </c>
      <c r="AK319" s="11">
        <f>'OddsRatio_working_3-way'!U319/(3*'OddsRatio_working_3-way'!X319^(1/3))*SIN(('OddsRatio_working_3-way'!Y319+4*PI())/3)</f>
        <v>0.50446542553235196</v>
      </c>
      <c r="AL319" s="11">
        <f>'OddsRatio_working_3-way'!Z319+'OddsRatio_working_3-way'!AF319</f>
        <v>1.0636692098105067</v>
      </c>
      <c r="AM319" s="11">
        <f>'OddsRatio_working_3-way'!AA319+'OddsRatio_working_3-way'!AG319</f>
        <v>-0.68385028555726857</v>
      </c>
      <c r="AN319" s="11">
        <f>'OddsRatio_working_3-way'!AB319+'OddsRatio_working_3-way'!AH319</f>
        <v>-0.37981892425323838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1.0636692098105067</v>
      </c>
      <c r="AS319" s="11">
        <f>IF(('OddsRatio_working_3-way'!X319=0),IF(Q319&gt;0,-Q319^(1/3),(-Q319)^(1/3)),'OddsRatio_working_3-way'!AM319-'OddsRatio_working_3-way'!R319/3)</f>
        <v>-0.68385028555726857</v>
      </c>
      <c r="AT319" s="11">
        <f>IF(('OddsRatio_working_3-way'!X319=0),IF(Q319&gt;0,-Q319^(1/3),(-Q319)^(1/3)),'OddsRatio_working_3-way'!AN319-'OddsRatio_working_3-way'!R319/3)</f>
        <v>-0.37981892425323838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1.95</v>
      </c>
      <c r="B320" s="4">
        <f>IF('True_Odds_Calculator_3-way'!B321="","",'True_Odds_Calculator_3-way'!B321)</f>
        <v>3.59</v>
      </c>
      <c r="C320" s="4">
        <f>IF('True_Odds_Calculator_3-way'!C321="","",'True_Odds_Calculator_3-way'!C321)</f>
        <v>4.01</v>
      </c>
      <c r="D320" s="9">
        <f t="shared" si="65"/>
        <v>0.49670878824961373</v>
      </c>
      <c r="E320" s="9">
        <f t="shared" si="66"/>
        <v>0.26578460634418027</v>
      </c>
      <c r="F320" s="9">
        <f t="shared" si="67"/>
        <v>0.23750660540620597</v>
      </c>
      <c r="G320" s="9">
        <f t="shared" si="68"/>
        <v>1.0665811345156038</v>
      </c>
      <c r="H320" s="9">
        <f t="shared" si="69"/>
        <v>2.0132520777898231</v>
      </c>
      <c r="I320" s="9">
        <f t="shared" si="70"/>
        <v>3.7624451383954143</v>
      </c>
      <c r="J320" s="9">
        <f t="shared" si="71"/>
        <v>4.2104092148919676</v>
      </c>
      <c r="K320" s="11">
        <f t="shared" si="72"/>
        <v>0.51282051282051289</v>
      </c>
      <c r="L320" s="11">
        <f t="shared" si="73"/>
        <v>0.2785515320334262</v>
      </c>
      <c r="M320" s="11">
        <f t="shared" si="74"/>
        <v>0.24937655860349128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-0.26382529498694496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0.2333285420831181</v>
      </c>
      <c r="Q320" s="11">
        <f>2*'OddsRatio_working_3-way'!K320*'OddsRatio_working_3-way'!L320*'OddsRatio_working_3-way'!M320</f>
        <v>7.1245356361257436E-2</v>
      </c>
      <c r="R320" s="11">
        <f t="shared" si="75"/>
        <v>0</v>
      </c>
      <c r="S320" s="11">
        <f t="shared" si="76"/>
        <v>-0.8844055005971434</v>
      </c>
      <c r="T320" s="11">
        <f t="shared" si="77"/>
        <v>-0.27004748109836441</v>
      </c>
      <c r="U320" s="11">
        <f>'OddsRatio_working_3-way'!S320-'OddsRatio_working_3-way'!R320^2/3</f>
        <v>-0.8844055005971434</v>
      </c>
      <c r="V320" s="11">
        <f>'OddsRatio_working_3-way'!S320*'OddsRatio_working_3-way'!R320/3-2*'OddsRatio_working_3-way'!R320^3/27-'OddsRatio_working_3-way'!T320</f>
        <v>0.27004748109836441</v>
      </c>
      <c r="W320" s="11">
        <f>'OddsRatio_working_3-way'!V320^2+4*'OddsRatio_working_3-way'!U320^3/27</f>
        <v>-2.9557051694785244E-2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0.16006459144854362</v>
      </c>
      <c r="Y320" s="11">
        <f>IF('OddsRatio_working_3-way'!W320&gt;=0,IF('OddsRatio_working_3-way'!V320+SQRT('OddsRatio_working_3-way'!W320)&gt;0,0,PI()),ACOS('OddsRatio_working_3-way'!V320/(2*'OddsRatio_working_3-way'!X320)))</f>
        <v>0.56692225105742677</v>
      </c>
      <c r="Z320" s="11">
        <f>'OddsRatio_working_3-way'!X320^(1/3)*COS('OddsRatio_working_3-way'!Y320/3)</f>
        <v>0.533290567257802</v>
      </c>
      <c r="AA320" s="11">
        <f>'OddsRatio_working_3-way'!X320^(1/3)*COS(('OddsRatio_working_3-way'!Y320+2*PI())/3)</f>
        <v>-0.35497564819666838</v>
      </c>
      <c r="AB320" s="11">
        <f>'OddsRatio_working_3-way'!X320^(1/3)*COS(('OddsRatio_working_3-way'!Y320+4*PI())/3)</f>
        <v>-0.17831491906113373</v>
      </c>
      <c r="AC320" s="11">
        <f>'OddsRatio_working_3-way'!X320^(1/3)*SIN('OddsRatio_working_3-way'!Y320/3)</f>
        <v>0.10199511952163648</v>
      </c>
      <c r="AD320" s="11">
        <f>'OddsRatio_working_3-way'!X320^(1/3)*SIN(('OddsRatio_working_3-way'!Y320+2*PI())/3)</f>
        <v>0.410845619083052</v>
      </c>
      <c r="AE320" s="11">
        <f>'OddsRatio_working_3-way'!X320^(1/3)*SIN(('OddsRatio_working_3-way'!Y320+4*PI())/3)</f>
        <v>-0.5128407386046886</v>
      </c>
      <c r="AF320" s="11">
        <f>-'OddsRatio_working_3-way'!U320/(3*'OddsRatio_working_3-way'!X320^(1/3))*COS(('OddsRatio_working_3-way'!Y320)/3)</f>
        <v>0.53329056725780188</v>
      </c>
      <c r="AG320" s="11">
        <f>-'OddsRatio_working_3-way'!U320/(3*'OddsRatio_working_3-way'!X320^(1/3))*COS(('OddsRatio_working_3-way'!Y320+2*PI())/3)</f>
        <v>-0.35497564819666833</v>
      </c>
      <c r="AH320" s="11">
        <f>-'OddsRatio_working_3-way'!U320/(3*'OddsRatio_working_3-way'!X320^(1/3))*COS(('OddsRatio_working_3-way'!Y320+4*PI())/3)</f>
        <v>-0.17831491906113367</v>
      </c>
      <c r="AI320" s="11">
        <f>'OddsRatio_working_3-way'!U320/(3*'OddsRatio_working_3-way'!X320^(1/3))*SIN(('OddsRatio_working_3-way'!Y320)/3)</f>
        <v>-0.10199511952163647</v>
      </c>
      <c r="AJ320" s="11">
        <f>'OddsRatio_working_3-way'!U320/(3*'OddsRatio_working_3-way'!X320^(1/3))*SIN(('OddsRatio_working_3-way'!Y320+2*PI())/3)</f>
        <v>-0.41084561908305195</v>
      </c>
      <c r="AK320" s="11">
        <f>'OddsRatio_working_3-way'!U320/(3*'OddsRatio_working_3-way'!X320^(1/3))*SIN(('OddsRatio_working_3-way'!Y320+4*PI())/3)</f>
        <v>0.51284073860468848</v>
      </c>
      <c r="AL320" s="11">
        <f>'OddsRatio_working_3-way'!Z320+'OddsRatio_working_3-way'!AF320</f>
        <v>1.0665811345156038</v>
      </c>
      <c r="AM320" s="11">
        <f>'OddsRatio_working_3-way'!AA320+'OddsRatio_working_3-way'!AG320</f>
        <v>-0.70995129639333676</v>
      </c>
      <c r="AN320" s="11">
        <f>'OddsRatio_working_3-way'!AB320+'OddsRatio_working_3-way'!AH320</f>
        <v>-0.3566298381222674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1.0665811345156038</v>
      </c>
      <c r="AS320" s="11">
        <f>IF(('OddsRatio_working_3-way'!X320=0),IF(Q320&gt;0,-Q320^(1/3),(-Q320)^(1/3)),'OddsRatio_working_3-way'!AM320-'OddsRatio_working_3-way'!R320/3)</f>
        <v>-0.70995129639333676</v>
      </c>
      <c r="AT320" s="11">
        <f>IF(('OddsRatio_working_3-way'!X320=0),IF(Q320&gt;0,-Q320^(1/3),(-Q320)^(1/3)),'OddsRatio_working_3-way'!AN320-'OddsRatio_working_3-way'!R320/3)</f>
        <v>-0.3566298381222674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1.93</v>
      </c>
      <c r="B321" s="4">
        <f>IF('True_Odds_Calculator_3-way'!B322="","",'True_Odds_Calculator_3-way'!B322)</f>
        <v>3.73</v>
      </c>
      <c r="C321" s="4">
        <f>IF('True_Odds_Calculator_3-way'!C322="","",'True_Odds_Calculator_3-way'!C322)</f>
        <v>3.93</v>
      </c>
      <c r="D321" s="9">
        <f t="shared" si="65"/>
        <v>0.5019934437738417</v>
      </c>
      <c r="E321" s="9">
        <f t="shared" si="66"/>
        <v>0.25561261835974047</v>
      </c>
      <c r="F321" s="9">
        <f t="shared" si="67"/>
        <v>0.24239393786641777</v>
      </c>
      <c r="G321" s="9">
        <f t="shared" si="68"/>
        <v>1.0667289131260809</v>
      </c>
      <c r="H321" s="9">
        <f t="shared" si="69"/>
        <v>1.9920578892072551</v>
      </c>
      <c r="I321" s="9">
        <f t="shared" si="70"/>
        <v>3.9121699328342006</v>
      </c>
      <c r="J321" s="9">
        <f t="shared" si="71"/>
        <v>4.1255157154594171</v>
      </c>
      <c r="K321" s="11">
        <f t="shared" si="72"/>
        <v>0.5181347150259068</v>
      </c>
      <c r="L321" s="11">
        <f t="shared" si="73"/>
        <v>0.26809651474530832</v>
      </c>
      <c r="M321" s="11">
        <f t="shared" si="74"/>
        <v>0.2544529262086514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-0.26293870808718756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0.23293069548333953</v>
      </c>
      <c r="Q321" s="11">
        <f>2*'OddsRatio_working_3-way'!K321*'OddsRatio_working_3-way'!L321*'OddsRatio_working_3-way'!M321</f>
        <v>7.0692168583714576E-2</v>
      </c>
      <c r="R321" s="11">
        <f t="shared" si="75"/>
        <v>0</v>
      </c>
      <c r="S321" s="11">
        <f t="shared" si="76"/>
        <v>-0.88587449591523171</v>
      </c>
      <c r="T321" s="11">
        <f t="shared" si="77"/>
        <v>-0.26885417174969095</v>
      </c>
      <c r="U321" s="11">
        <f>'OddsRatio_working_3-way'!S321-'OddsRatio_working_3-way'!R321^2/3</f>
        <v>-0.88587449591523171</v>
      </c>
      <c r="V321" s="11">
        <f>'OddsRatio_working_3-way'!S321*'OddsRatio_working_3-way'!R321/3-2*'OddsRatio_working_3-way'!R321^3/27-'OddsRatio_working_3-way'!T321</f>
        <v>0.26885417174969095</v>
      </c>
      <c r="W321" s="11">
        <f>'OddsRatio_working_3-way'!V321^2+4*'OddsRatio_working_3-way'!U321^3/27</f>
        <v>-3.071164725891104E-2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0.16046355733165971</v>
      </c>
      <c r="Y321" s="11">
        <f>IF('OddsRatio_working_3-way'!W321&gt;=0,IF('OddsRatio_working_3-way'!V321+SQRT('OddsRatio_working_3-way'!W321)&gt;0,0,PI()),ACOS('OddsRatio_working_3-way'!V321/(2*'OddsRatio_working_3-way'!X321)))</f>
        <v>0.57766106663426919</v>
      </c>
      <c r="Z321" s="11">
        <f>'OddsRatio_working_3-way'!X321^(1/3)*COS('OddsRatio_working_3-way'!Y321/3)</f>
        <v>0.53336445656304055</v>
      </c>
      <c r="AA321" s="11">
        <f>'OddsRatio_working_3-way'!X321^(1/3)*COS(('OddsRatio_working_3-way'!Y321+2*PI())/3)</f>
        <v>-0.3567399394184203</v>
      </c>
      <c r="AB321" s="11">
        <f>'OddsRatio_working_3-way'!X321^(1/3)*COS(('OddsRatio_working_3-way'!Y321+4*PI())/3)</f>
        <v>-0.17662451714462038</v>
      </c>
      <c r="AC321" s="11">
        <f>'OddsRatio_working_3-way'!X321^(1/3)*SIN('OddsRatio_working_3-way'!Y321/3)</f>
        <v>0.10398968753498164</v>
      </c>
      <c r="AD321" s="11">
        <f>'OddsRatio_working_3-way'!X321^(1/3)*SIN(('OddsRatio_working_3-way'!Y321+2*PI())/3)</f>
        <v>0.40991232509178405</v>
      </c>
      <c r="AE321" s="11">
        <f>'OddsRatio_working_3-way'!X321^(1/3)*SIN(('OddsRatio_working_3-way'!Y321+4*PI())/3)</f>
        <v>-0.5139020126267656</v>
      </c>
      <c r="AF321" s="11">
        <f>-'OddsRatio_working_3-way'!U321/(3*'OddsRatio_working_3-way'!X321^(1/3))*COS(('OddsRatio_working_3-way'!Y321)/3)</f>
        <v>0.53336445656304032</v>
      </c>
      <c r="AG321" s="11">
        <f>-'OddsRatio_working_3-way'!U321/(3*'OddsRatio_working_3-way'!X321^(1/3))*COS(('OddsRatio_working_3-way'!Y321+2*PI())/3)</f>
        <v>-0.35673993941842014</v>
      </c>
      <c r="AH321" s="11">
        <f>-'OddsRatio_working_3-way'!U321/(3*'OddsRatio_working_3-way'!X321^(1/3))*COS(('OddsRatio_working_3-way'!Y321+4*PI())/3)</f>
        <v>-0.1766245171446203</v>
      </c>
      <c r="AI321" s="11">
        <f>'OddsRatio_working_3-way'!U321/(3*'OddsRatio_working_3-way'!X321^(1/3))*SIN(('OddsRatio_working_3-way'!Y321)/3)</f>
        <v>-0.1039896875349816</v>
      </c>
      <c r="AJ321" s="11">
        <f>'OddsRatio_working_3-way'!U321/(3*'OddsRatio_working_3-way'!X321^(1/3))*SIN(('OddsRatio_working_3-way'!Y321+2*PI())/3)</f>
        <v>-0.40991232509178388</v>
      </c>
      <c r="AK321" s="11">
        <f>'OddsRatio_working_3-way'!U321/(3*'OddsRatio_working_3-way'!X321^(1/3))*SIN(('OddsRatio_working_3-way'!Y321+4*PI())/3)</f>
        <v>0.51390201262676538</v>
      </c>
      <c r="AL321" s="11">
        <f>'OddsRatio_working_3-way'!Z321+'OddsRatio_working_3-way'!AF321</f>
        <v>1.0667289131260809</v>
      </c>
      <c r="AM321" s="11">
        <f>'OddsRatio_working_3-way'!AA321+'OddsRatio_working_3-way'!AG321</f>
        <v>-0.71347987883684039</v>
      </c>
      <c r="AN321" s="11">
        <f>'OddsRatio_working_3-way'!AB321+'OddsRatio_working_3-way'!AH321</f>
        <v>-0.3532490342892407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1.0667289131260809</v>
      </c>
      <c r="AS321" s="11">
        <f>IF(('OddsRatio_working_3-way'!X321=0),IF(Q321&gt;0,-Q321^(1/3),(-Q321)^(1/3)),'OddsRatio_working_3-way'!AM321-'OddsRatio_working_3-way'!R321/3)</f>
        <v>-0.71347987883684039</v>
      </c>
      <c r="AT321" s="11">
        <f>IF(('OddsRatio_working_3-way'!X321=0),IF(Q321&gt;0,-Q321^(1/3),(-Q321)^(1/3)),'OddsRatio_working_3-way'!AN321-'OddsRatio_working_3-way'!R321/3)</f>
        <v>-0.3532490342892407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1.37</v>
      </c>
      <c r="B322" s="4">
        <f>IF('True_Odds_Calculator_3-way'!B323="","",'True_Odds_Calculator_3-way'!B323)</f>
        <v>5</v>
      </c>
      <c r="C322" s="4">
        <f>IF('True_Odds_Calculator_3-way'!C323="","",'True_Odds_Calculator_3-way'!C323)</f>
        <v>8.69</v>
      </c>
      <c r="D322" s="9">
        <f t="shared" si="65"/>
        <v>0.70998519368458002</v>
      </c>
      <c r="E322" s="9">
        <f t="shared" si="66"/>
        <v>0.18463808106712873</v>
      </c>
      <c r="F322" s="9">
        <f t="shared" si="67"/>
        <v>0.10537672524829135</v>
      </c>
      <c r="G322" s="9">
        <f t="shared" si="68"/>
        <v>1.1040002070813753</v>
      </c>
      <c r="H322" s="9">
        <f t="shared" si="69"/>
        <v>1.4084800766201087</v>
      </c>
      <c r="I322" s="9">
        <f t="shared" si="70"/>
        <v>5.4160008283255001</v>
      </c>
      <c r="J322" s="9">
        <f t="shared" si="71"/>
        <v>9.4897615924557748</v>
      </c>
      <c r="K322" s="11">
        <f t="shared" si="72"/>
        <v>0.72992700729927007</v>
      </c>
      <c r="L322" s="11">
        <f t="shared" si="73"/>
        <v>0.2</v>
      </c>
      <c r="M322" s="11">
        <f t="shared" si="74"/>
        <v>0.11507479861910243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-0.19119551796258816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0.20259884253231758</v>
      </c>
      <c r="Q322" s="11">
        <f>2*'OddsRatio_working_3-way'!K322*'OddsRatio_working_3-way'!L322*'OddsRatio_working_3-way'!M322</f>
        <v>3.3598481348643051E-2</v>
      </c>
      <c r="R322" s="11">
        <f t="shared" si="75"/>
        <v>0</v>
      </c>
      <c r="S322" s="11">
        <f t="shared" si="76"/>
        <v>-1.0596422169894211</v>
      </c>
      <c r="T322" s="11">
        <f t="shared" si="77"/>
        <v>-0.17572839419393385</v>
      </c>
      <c r="U322" s="11">
        <f>'OddsRatio_working_3-way'!S322-'OddsRatio_working_3-way'!R322^2/3</f>
        <v>-1.0596422169894211</v>
      </c>
      <c r="V322" s="11">
        <f>'OddsRatio_working_3-way'!S322*'OddsRatio_working_3-way'!R322/3-2*'OddsRatio_working_3-way'!R322^3/27-'OddsRatio_working_3-way'!T322</f>
        <v>0.17572839419393385</v>
      </c>
      <c r="W322" s="11">
        <f>'OddsRatio_working_3-way'!V322^2+4*'OddsRatio_working_3-way'!U322^3/27</f>
        <v>-0.14538773770361432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0.2099215366688188</v>
      </c>
      <c r="Y322" s="11">
        <f>IF('OddsRatio_working_3-way'!W322&gt;=0,IF('OddsRatio_working_3-way'!V322+SQRT('OddsRatio_working_3-way'!W322)&gt;0,0,PI()),ACOS('OddsRatio_working_3-way'!V322/(2*'OddsRatio_working_3-way'!X322)))</f>
        <v>1.1389401040456519</v>
      </c>
      <c r="Z322" s="11">
        <f>'OddsRatio_working_3-way'!X322^(1/3)*COS('OddsRatio_working_3-way'!Y322/3)</f>
        <v>0.55200010354068763</v>
      </c>
      <c r="AA322" s="11">
        <f>'OddsRatio_working_3-way'!X322^(1/3)*COS(('OddsRatio_working_3-way'!Y322+2*PI())/3)</f>
        <v>-0.46674194154723025</v>
      </c>
      <c r="AB322" s="11">
        <f>'OddsRatio_working_3-way'!X322^(1/3)*COS(('OddsRatio_working_3-way'!Y322+4*PI())/3)</f>
        <v>-8.5258161993457454E-2</v>
      </c>
      <c r="AC322" s="11">
        <f>'OddsRatio_working_3-way'!X322^(1/3)*SIN('OddsRatio_working_3-way'!Y322/3)</f>
        <v>0.22024976281684663</v>
      </c>
      <c r="AD322" s="11">
        <f>'OddsRatio_working_3-way'!X322^(1/3)*SIN(('OddsRatio_working_3-way'!Y322+2*PI())/3)</f>
        <v>0.36792123114945258</v>
      </c>
      <c r="AE322" s="11">
        <f>'OddsRatio_working_3-way'!X322^(1/3)*SIN(('OddsRatio_working_3-way'!Y322+4*PI())/3)</f>
        <v>-0.58817099396629924</v>
      </c>
      <c r="AF322" s="11">
        <f>-'OddsRatio_working_3-way'!U322/(3*'OddsRatio_working_3-way'!X322^(1/3))*COS(('OddsRatio_working_3-way'!Y322)/3)</f>
        <v>0.55200010354068763</v>
      </c>
      <c r="AG322" s="11">
        <f>-'OddsRatio_working_3-way'!U322/(3*'OddsRatio_working_3-way'!X322^(1/3))*COS(('OddsRatio_working_3-way'!Y322+2*PI())/3)</f>
        <v>-0.46674194154723025</v>
      </c>
      <c r="AH322" s="11">
        <f>-'OddsRatio_working_3-way'!U322/(3*'OddsRatio_working_3-way'!X322^(1/3))*COS(('OddsRatio_working_3-way'!Y322+4*PI())/3)</f>
        <v>-8.5258161993457454E-2</v>
      </c>
      <c r="AI322" s="11">
        <f>'OddsRatio_working_3-way'!U322/(3*'OddsRatio_working_3-way'!X322^(1/3))*SIN(('OddsRatio_working_3-way'!Y322)/3)</f>
        <v>-0.22024976281684663</v>
      </c>
      <c r="AJ322" s="11">
        <f>'OddsRatio_working_3-way'!U322/(3*'OddsRatio_working_3-way'!X322^(1/3))*SIN(('OddsRatio_working_3-way'!Y322+2*PI())/3)</f>
        <v>-0.36792123114945258</v>
      </c>
      <c r="AK322" s="11">
        <f>'OddsRatio_working_3-way'!U322/(3*'OddsRatio_working_3-way'!X322^(1/3))*SIN(('OddsRatio_working_3-way'!Y322+4*PI())/3)</f>
        <v>0.58817099396629924</v>
      </c>
      <c r="AL322" s="11">
        <f>'OddsRatio_working_3-way'!Z322+'OddsRatio_working_3-way'!AF322</f>
        <v>1.1040002070813753</v>
      </c>
      <c r="AM322" s="11">
        <f>'OddsRatio_working_3-way'!AA322+'OddsRatio_working_3-way'!AG322</f>
        <v>-0.93348388309446051</v>
      </c>
      <c r="AN322" s="11">
        <f>'OddsRatio_working_3-way'!AB322+'OddsRatio_working_3-way'!AH322</f>
        <v>-0.17051632398691491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1.1040002070813753</v>
      </c>
      <c r="AS322" s="11">
        <f>IF(('OddsRatio_working_3-way'!X322=0),IF(Q322&gt;0,-Q322^(1/3),(-Q322)^(1/3)),'OddsRatio_working_3-way'!AM322-'OddsRatio_working_3-way'!R322/3)</f>
        <v>-0.93348388309446051</v>
      </c>
      <c r="AT322" s="11">
        <f>IF(('OddsRatio_working_3-way'!X322=0),IF(Q322&gt;0,-Q322^(1/3),(-Q322)^(1/3)),'OddsRatio_working_3-way'!AN322-'OddsRatio_working_3-way'!R322/3)</f>
        <v>-0.17051632398691491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1.61</v>
      </c>
      <c r="B323" s="4">
        <f>IF('True_Odds_Calculator_3-way'!B324="","",'True_Odds_Calculator_3-way'!B324)</f>
        <v>3.75</v>
      </c>
      <c r="C323" s="4">
        <f>IF('True_Odds_Calculator_3-way'!C324="","",'True_Odds_Calculator_3-way'!C324)</f>
        <v>6.49</v>
      </c>
      <c r="D323" s="9">
        <f t="shared" si="65"/>
        <v>0.60325719665774469</v>
      </c>
      <c r="E323" s="9">
        <f t="shared" si="66"/>
        <v>0.25221345075863699</v>
      </c>
      <c r="F323" s="9">
        <f t="shared" si="67"/>
        <v>0.14452935258361801</v>
      </c>
      <c r="G323" s="9">
        <f t="shared" si="68"/>
        <v>1.0781438528531846</v>
      </c>
      <c r="H323" s="9">
        <f t="shared" si="69"/>
        <v>1.6576677502404429</v>
      </c>
      <c r="I323" s="9">
        <f t="shared" si="70"/>
        <v>3.9648955953462575</v>
      </c>
      <c r="J323" s="9">
        <f t="shared" si="71"/>
        <v>6.9190097521639844</v>
      </c>
      <c r="K323" s="11">
        <f t="shared" si="72"/>
        <v>0.6211180124223602</v>
      </c>
      <c r="L323" s="11">
        <f t="shared" si="73"/>
        <v>0.26666666666666666</v>
      </c>
      <c r="M323" s="11">
        <f t="shared" si="74"/>
        <v>0.15408320493066255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-0.23503526687019671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0.22586109542631283</v>
      </c>
      <c r="Q323" s="11">
        <f>2*'OddsRatio_working_3-way'!K323*'OddsRatio_working_3-way'!L323*'OddsRatio_working_3-way'!M323</f>
        <v>5.1042055463573516E-2</v>
      </c>
      <c r="R323" s="11">
        <f t="shared" si="75"/>
        <v>0</v>
      </c>
      <c r="S323" s="11">
        <f t="shared" si="76"/>
        <v>-0.96096683035677999</v>
      </c>
      <c r="T323" s="11">
        <f t="shared" si="77"/>
        <v>-0.21716764527836832</v>
      </c>
      <c r="U323" s="11">
        <f>'OddsRatio_working_3-way'!S323-'OddsRatio_working_3-way'!R323^2/3</f>
        <v>-0.96096683035677999</v>
      </c>
      <c r="V323" s="11">
        <f>'OddsRatio_working_3-way'!S323*'OddsRatio_working_3-way'!R323/3-2*'OddsRatio_working_3-way'!R323^3/27-'OddsRatio_working_3-way'!T323</f>
        <v>0.21716764527836832</v>
      </c>
      <c r="W323" s="11">
        <f>'OddsRatio_working_3-way'!V323^2+4*'OddsRatio_working_3-way'!U323^3/27</f>
        <v>-8.4306626523609429E-2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0.18129286574446374</v>
      </c>
      <c r="Y323" s="11">
        <f>IF('OddsRatio_working_3-way'!W323&gt;=0,IF('OddsRatio_working_3-way'!V323+SQRT('OddsRatio_working_3-way'!W323)&gt;0,0,PI()),ACOS('OddsRatio_working_3-way'!V323/(2*'OddsRatio_working_3-way'!X323)))</f>
        <v>0.92861767589300559</v>
      </c>
      <c r="Z323" s="11">
        <f>'OddsRatio_working_3-way'!X323^(1/3)*COS('OddsRatio_working_3-way'!Y323/3)</f>
        <v>0.5390719264265923</v>
      </c>
      <c r="AA323" s="11">
        <f>'OddsRatio_working_3-way'!X323^(1/3)*COS(('OddsRatio_working_3-way'!Y323+2*PI())/3)</f>
        <v>-0.41884370311058677</v>
      </c>
      <c r="AB323" s="11">
        <f>'OddsRatio_working_3-way'!X323^(1/3)*COS(('OddsRatio_working_3-way'!Y323+4*PI())/3)</f>
        <v>-0.12022822331600563</v>
      </c>
      <c r="AC323" s="11">
        <f>'OddsRatio_working_3-way'!X323^(1/3)*SIN('OddsRatio_working_3-way'!Y323/3)</f>
        <v>0.17240572764359088</v>
      </c>
      <c r="AD323" s="11">
        <f>'OddsRatio_working_3-way'!X323^(1/3)*SIN(('OddsRatio_working_3-way'!Y323+2*PI())/3)</f>
        <v>0.38064711893064945</v>
      </c>
      <c r="AE323" s="11">
        <f>'OddsRatio_working_3-way'!X323^(1/3)*SIN(('OddsRatio_working_3-way'!Y323+4*PI())/3)</f>
        <v>-0.55305284657424014</v>
      </c>
      <c r="AF323" s="11">
        <f>-'OddsRatio_working_3-way'!U323/(3*'OddsRatio_working_3-way'!X323^(1/3))*COS(('OddsRatio_working_3-way'!Y323)/3)</f>
        <v>0.5390719264265923</v>
      </c>
      <c r="AG323" s="11">
        <f>-'OddsRatio_working_3-way'!U323/(3*'OddsRatio_working_3-way'!X323^(1/3))*COS(('OddsRatio_working_3-way'!Y323+2*PI())/3)</f>
        <v>-0.41884370311058677</v>
      </c>
      <c r="AH323" s="11">
        <f>-'OddsRatio_working_3-way'!U323/(3*'OddsRatio_working_3-way'!X323^(1/3))*COS(('OddsRatio_working_3-way'!Y323+4*PI())/3)</f>
        <v>-0.12022822331600563</v>
      </c>
      <c r="AI323" s="11">
        <f>'OddsRatio_working_3-way'!U323/(3*'OddsRatio_working_3-way'!X323^(1/3))*SIN(('OddsRatio_working_3-way'!Y323)/3)</f>
        <v>-0.17240572764359088</v>
      </c>
      <c r="AJ323" s="11">
        <f>'OddsRatio_working_3-way'!U323/(3*'OddsRatio_working_3-way'!X323^(1/3))*SIN(('OddsRatio_working_3-way'!Y323+2*PI())/3)</f>
        <v>-0.38064711893064945</v>
      </c>
      <c r="AK323" s="11">
        <f>'OddsRatio_working_3-way'!U323/(3*'OddsRatio_working_3-way'!X323^(1/3))*SIN(('OddsRatio_working_3-way'!Y323+4*PI())/3)</f>
        <v>0.55305284657424014</v>
      </c>
      <c r="AL323" s="11">
        <f>'OddsRatio_working_3-way'!Z323+'OddsRatio_working_3-way'!AF323</f>
        <v>1.0781438528531846</v>
      </c>
      <c r="AM323" s="11">
        <f>'OddsRatio_working_3-way'!AA323+'OddsRatio_working_3-way'!AG323</f>
        <v>-0.83768740622117355</v>
      </c>
      <c r="AN323" s="11">
        <f>'OddsRatio_working_3-way'!AB323+'OddsRatio_working_3-way'!AH323</f>
        <v>-0.24045644663201127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1.0781438528531846</v>
      </c>
      <c r="AS323" s="11">
        <f>IF(('OddsRatio_working_3-way'!X323=0),IF(Q323&gt;0,-Q323^(1/3),(-Q323)^(1/3)),'OddsRatio_working_3-way'!AM323-'OddsRatio_working_3-way'!R323/3)</f>
        <v>-0.83768740622117355</v>
      </c>
      <c r="AT323" s="11">
        <f>IF(('OddsRatio_working_3-way'!X323=0),IF(Q323&gt;0,-Q323^(1/3),(-Q323)^(1/3)),'OddsRatio_working_3-way'!AN323-'OddsRatio_working_3-way'!R323/3)</f>
        <v>-0.24045644663201127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3.31</v>
      </c>
      <c r="B324" s="4">
        <f>IF('True_Odds_Calculator_3-way'!B325="","",'True_Odds_Calculator_3-way'!B325)</f>
        <v>4.12</v>
      </c>
      <c r="C324" s="4">
        <f>IF('True_Odds_Calculator_3-way'!C325="","",'True_Odds_Calculator_3-way'!C325)</f>
        <v>2.02</v>
      </c>
      <c r="D324" s="9">
        <f t="shared" ref="D324:D387" si="78">(K324/(AR324+K324-(AR324*K324)))</f>
        <v>0.28911721743010482</v>
      </c>
      <c r="E324" s="9">
        <f t="shared" ref="E324:E387" si="79">(L324/(AR324+L324-(AR324*L324)))</f>
        <v>0.2314288198632912</v>
      </c>
      <c r="F324" s="9">
        <f t="shared" ref="F324:F387" si="80">(M324/(AR324+M324-(AR324*M324)))</f>
        <v>0.47945396270660401</v>
      </c>
      <c r="G324" s="9">
        <f t="shared" ref="G324:G387" si="81">AR324</f>
        <v>1.0644176332748829</v>
      </c>
      <c r="H324" s="9">
        <f t="shared" ref="H324:H387" si="82">IF(A324="","",1/D324)</f>
        <v>3.45880473286498</v>
      </c>
      <c r="I324" s="9">
        <f t="shared" ref="I324:I387" si="83">IF(B324="","",1/E324)</f>
        <v>4.3209830158176343</v>
      </c>
      <c r="J324" s="9">
        <f t="shared" ref="J324:J387" si="84">IF(C324="","",1/F324)</f>
        <v>2.0857059859403808</v>
      </c>
      <c r="K324" s="11">
        <f t="shared" ref="K324:K387" si="85">1/A324</f>
        <v>0.30211480362537763</v>
      </c>
      <c r="L324" s="11">
        <f t="shared" ref="L324:L387" si="86">1/B324</f>
        <v>0.24271844660194175</v>
      </c>
      <c r="M324" s="11">
        <f t="shared" ref="M324:M387" si="87">1/C324</f>
        <v>0.49504950495049505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-0.26686410758225976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0.23414405500621038</v>
      </c>
      <c r="Q324" s="11">
        <f>2*'OddsRatio_working_3-way'!K324*'OddsRatio_working_3-way'!L324*'OddsRatio_working_3-way'!M324</f>
        <v>7.2602807753863699E-2</v>
      </c>
      <c r="R324" s="11">
        <f t="shared" ref="R324:R387" si="88">O324/N324</f>
        <v>0</v>
      </c>
      <c r="S324" s="11">
        <f t="shared" ref="S324:S387" si="89">P324/N324</f>
        <v>-0.87739058327293584</v>
      </c>
      <c r="T324" s="11">
        <f t="shared" ref="T324:T387" si="90">Q324/N324</f>
        <v>-0.27205909558850727</v>
      </c>
      <c r="U324" s="11">
        <f>'OddsRatio_working_3-way'!S324-'OddsRatio_working_3-way'!R324^2/3</f>
        <v>-0.87739058327293584</v>
      </c>
      <c r="V324" s="11">
        <f>'OddsRatio_working_3-way'!S324*'OddsRatio_working_3-way'!R324/3-2*'OddsRatio_working_3-way'!R324^3/27-'OddsRatio_working_3-way'!T324</f>
        <v>0.27205909558850727</v>
      </c>
      <c r="W324" s="11">
        <f>'OddsRatio_working_3-way'!V324^2+4*'OddsRatio_working_3-way'!U324^3/27</f>
        <v>-2.604722053703773E-2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0.15816397506185967</v>
      </c>
      <c r="Y324" s="11">
        <f>IF('OddsRatio_working_3-way'!W324&gt;=0,IF('OddsRatio_working_3-way'!V324+SQRT('OddsRatio_working_3-way'!W324)&gt;0,0,PI()),ACOS('OddsRatio_working_3-way'!V324/(2*'OddsRatio_working_3-way'!X324)))</f>
        <v>0.53542096745149248</v>
      </c>
      <c r="Z324" s="11">
        <f>'OddsRatio_working_3-way'!X324^(1/3)*COS('OddsRatio_working_3-way'!Y324/3)</f>
        <v>0.53220881663744146</v>
      </c>
      <c r="AA324" s="11">
        <f>'OddsRatio_working_3-way'!X324^(1/3)*COS(('OddsRatio_working_3-way'!Y324+2*PI())/3)</f>
        <v>-0.34924872525177802</v>
      </c>
      <c r="AB324" s="11">
        <f>'OddsRatio_working_3-way'!X324^(1/3)*COS(('OddsRatio_working_3-way'!Y324+4*PI())/3)</f>
        <v>-0.18296009138566352</v>
      </c>
      <c r="AC324" s="11">
        <f>'OddsRatio_working_3-way'!X324^(1/3)*SIN('OddsRatio_working_3-way'!Y324/3)</f>
        <v>9.6006787525776377E-2</v>
      </c>
      <c r="AD324" s="11">
        <f>'OddsRatio_working_3-way'!X324^(1/3)*SIN(('OddsRatio_working_3-way'!Y324+2*PI())/3)</f>
        <v>0.41290296156319028</v>
      </c>
      <c r="AE324" s="11">
        <f>'OddsRatio_working_3-way'!X324^(1/3)*SIN(('OddsRatio_working_3-way'!Y324+4*PI())/3)</f>
        <v>-0.50890974908896669</v>
      </c>
      <c r="AF324" s="11">
        <f>-'OddsRatio_working_3-way'!U324/(3*'OddsRatio_working_3-way'!X324^(1/3))*COS(('OddsRatio_working_3-way'!Y324)/3)</f>
        <v>0.53220881663744135</v>
      </c>
      <c r="AG324" s="11">
        <f>-'OddsRatio_working_3-way'!U324/(3*'OddsRatio_working_3-way'!X324^(1/3))*COS(('OddsRatio_working_3-way'!Y324+2*PI())/3)</f>
        <v>-0.34924872525177797</v>
      </c>
      <c r="AH324" s="11">
        <f>-'OddsRatio_working_3-way'!U324/(3*'OddsRatio_working_3-way'!X324^(1/3))*COS(('OddsRatio_working_3-way'!Y324+4*PI())/3)</f>
        <v>-0.18296009138566349</v>
      </c>
      <c r="AI324" s="11">
        <f>'OddsRatio_working_3-way'!U324/(3*'OddsRatio_working_3-way'!X324^(1/3))*SIN(('OddsRatio_working_3-way'!Y324)/3)</f>
        <v>-9.6006787525776349E-2</v>
      </c>
      <c r="AJ324" s="11">
        <f>'OddsRatio_working_3-way'!U324/(3*'OddsRatio_working_3-way'!X324^(1/3))*SIN(('OddsRatio_working_3-way'!Y324+2*PI())/3)</f>
        <v>-0.41290296156319023</v>
      </c>
      <c r="AK324" s="11">
        <f>'OddsRatio_working_3-way'!U324/(3*'OddsRatio_working_3-way'!X324^(1/3))*SIN(('OddsRatio_working_3-way'!Y324+4*PI())/3)</f>
        <v>0.50890974908896658</v>
      </c>
      <c r="AL324" s="11">
        <f>'OddsRatio_working_3-way'!Z324+'OddsRatio_working_3-way'!AF324</f>
        <v>1.0644176332748829</v>
      </c>
      <c r="AM324" s="11">
        <f>'OddsRatio_working_3-way'!AA324+'OddsRatio_working_3-way'!AG324</f>
        <v>-0.69849745050355594</v>
      </c>
      <c r="AN324" s="11">
        <f>'OddsRatio_working_3-way'!AB324+'OddsRatio_working_3-way'!AH324</f>
        <v>-0.36592018277132699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1.0644176332748829</v>
      </c>
      <c r="AS324" s="11">
        <f>IF(('OddsRatio_working_3-way'!X324=0),IF(Q324&gt;0,-Q324^(1/3),(-Q324)^(1/3)),'OddsRatio_working_3-way'!AM324-'OddsRatio_working_3-way'!R324/3)</f>
        <v>-0.69849745050355594</v>
      </c>
      <c r="AT324" s="11">
        <f>IF(('OddsRatio_working_3-way'!X324=0),IF(Q324&gt;0,-Q324^(1/3),(-Q324)^(1/3)),'OddsRatio_working_3-way'!AN324-'OddsRatio_working_3-way'!R324/3)</f>
        <v>-0.36592018277132699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2.35</v>
      </c>
      <c r="B325" s="4">
        <f>IF('True_Odds_Calculator_3-way'!B326="","",'True_Odds_Calculator_3-way'!B326)</f>
        <v>3.3</v>
      </c>
      <c r="C325" s="4">
        <f>IF('True_Odds_Calculator_3-way'!C326="","",'True_Odds_Calculator_3-way'!C326)</f>
        <v>3.22</v>
      </c>
      <c r="D325" s="9">
        <f t="shared" si="78"/>
        <v>0.41119034514407216</v>
      </c>
      <c r="E325" s="9">
        <f t="shared" si="79"/>
        <v>0.29072793991439122</v>
      </c>
      <c r="F325" s="9">
        <f t="shared" si="80"/>
        <v>0.29808171494153679</v>
      </c>
      <c r="G325" s="9">
        <f t="shared" si="81"/>
        <v>1.0607138641362326</v>
      </c>
      <c r="H325" s="9">
        <f t="shared" si="82"/>
        <v>2.4319637165839136</v>
      </c>
      <c r="I325" s="9">
        <f t="shared" si="83"/>
        <v>3.4396418875133348</v>
      </c>
      <c r="J325" s="9">
        <f t="shared" si="84"/>
        <v>3.3547847783824363</v>
      </c>
      <c r="K325" s="11">
        <f t="shared" si="85"/>
        <v>0.42553191489361702</v>
      </c>
      <c r="L325" s="11">
        <f t="shared" si="86"/>
        <v>0.30303030303030304</v>
      </c>
      <c r="M325" s="11">
        <f t="shared" si="87"/>
        <v>0.3105590062111801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-0.27604310583033997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0.23507174293483266</v>
      </c>
      <c r="Q325" s="11">
        <f>2*'OddsRatio_working_3-way'!K325*'OddsRatio_working_3-way'!L325*'OddsRatio_working_3-way'!M325</f>
        <v>8.0092587030607384E-2</v>
      </c>
      <c r="R325" s="11">
        <f t="shared" si="88"/>
        <v>0</v>
      </c>
      <c r="S325" s="11">
        <f t="shared" si="89"/>
        <v>-0.85157621389505411</v>
      </c>
      <c r="T325" s="11">
        <f t="shared" si="90"/>
        <v>-0.29014521768144946</v>
      </c>
      <c r="U325" s="11">
        <f>'OddsRatio_working_3-way'!S325-'OddsRatio_working_3-way'!R325^2/3</f>
        <v>-0.85157621389505411</v>
      </c>
      <c r="V325" s="11">
        <f>'OddsRatio_working_3-way'!S325*'OddsRatio_working_3-way'!R325/3-2*'OddsRatio_working_3-way'!R325^3/27-'OddsRatio_working_3-way'!T325</f>
        <v>0.29014521768144946</v>
      </c>
      <c r="W325" s="11">
        <f>'OddsRatio_working_3-way'!V325^2+4*'OddsRatio_working_3-way'!U325^3/27</f>
        <v>-7.3043130834990339E-3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0.15123537981150006</v>
      </c>
      <c r="Y325" s="11">
        <f>IF('OddsRatio_working_3-way'!W325&gt;=0,IF('OddsRatio_working_3-way'!V325+SQRT('OddsRatio_working_3-way'!W325)&gt;0,0,PI()),ACOS('OddsRatio_working_3-way'!V325/(2*'OddsRatio_working_3-way'!X325)))</f>
        <v>0.28645884009551281</v>
      </c>
      <c r="Z325" s="11">
        <f>'OddsRatio_working_3-way'!X325^(1/3)*COS('OddsRatio_working_3-way'!Y325/3)</f>
        <v>0.53035693206811629</v>
      </c>
      <c r="AA325" s="11">
        <f>'OddsRatio_working_3-way'!X325^(1/3)*COS(('OddsRatio_working_3-way'!Y325+2*PI())/3)</f>
        <v>-0.30916933928334872</v>
      </c>
      <c r="AB325" s="11">
        <f>'OddsRatio_working_3-way'!X325^(1/3)*COS(('OddsRatio_working_3-way'!Y325+4*PI())/3)</f>
        <v>-0.22118759278476766</v>
      </c>
      <c r="AC325" s="11">
        <f>'OddsRatio_working_3-way'!X325^(1/3)*SIN('OddsRatio_working_3-way'!Y325/3)</f>
        <v>5.0796285024729243E-2</v>
      </c>
      <c r="AD325" s="11">
        <f>'OddsRatio_working_3-way'!X325^(1/3)*SIN(('OddsRatio_working_3-way'!Y325+2*PI())/3)</f>
        <v>0.43390443373180188</v>
      </c>
      <c r="AE325" s="11">
        <f>'OddsRatio_working_3-way'!X325^(1/3)*SIN(('OddsRatio_working_3-way'!Y325+4*PI())/3)</f>
        <v>-0.48470071875653109</v>
      </c>
      <c r="AF325" s="11">
        <f>-'OddsRatio_working_3-way'!U325/(3*'OddsRatio_working_3-way'!X325^(1/3))*COS(('OddsRatio_working_3-way'!Y325)/3)</f>
        <v>0.53035693206811629</v>
      </c>
      <c r="AG325" s="11">
        <f>-'OddsRatio_working_3-way'!U325/(3*'OddsRatio_working_3-way'!X325^(1/3))*COS(('OddsRatio_working_3-way'!Y325+2*PI())/3)</f>
        <v>-0.30916933928334872</v>
      </c>
      <c r="AH325" s="11">
        <f>-'OddsRatio_working_3-way'!U325/(3*'OddsRatio_working_3-way'!X325^(1/3))*COS(('OddsRatio_working_3-way'!Y325+4*PI())/3)</f>
        <v>-0.22118759278476766</v>
      </c>
      <c r="AI325" s="11">
        <f>'OddsRatio_working_3-way'!U325/(3*'OddsRatio_working_3-way'!X325^(1/3))*SIN(('OddsRatio_working_3-way'!Y325)/3)</f>
        <v>-5.0796285024729243E-2</v>
      </c>
      <c r="AJ325" s="11">
        <f>'OddsRatio_working_3-way'!U325/(3*'OddsRatio_working_3-way'!X325^(1/3))*SIN(('OddsRatio_working_3-way'!Y325+2*PI())/3)</f>
        <v>-0.43390443373180188</v>
      </c>
      <c r="AK325" s="11">
        <f>'OddsRatio_working_3-way'!U325/(3*'OddsRatio_working_3-way'!X325^(1/3))*SIN(('OddsRatio_working_3-way'!Y325+4*PI())/3)</f>
        <v>0.48470071875653109</v>
      </c>
      <c r="AL325" s="11">
        <f>'OddsRatio_working_3-way'!Z325+'OddsRatio_working_3-way'!AF325</f>
        <v>1.0607138641362326</v>
      </c>
      <c r="AM325" s="11">
        <f>'OddsRatio_working_3-way'!AA325+'OddsRatio_working_3-way'!AG325</f>
        <v>-0.61833867856669744</v>
      </c>
      <c r="AN325" s="11">
        <f>'OddsRatio_working_3-way'!AB325+'OddsRatio_working_3-way'!AH325</f>
        <v>-0.44237518556953531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1.0607138641362326</v>
      </c>
      <c r="AS325" s="11">
        <f>IF(('OddsRatio_working_3-way'!X325=0),IF(Q325&gt;0,-Q325^(1/3),(-Q325)^(1/3)),'OddsRatio_working_3-way'!AM325-'OddsRatio_working_3-way'!R325/3)</f>
        <v>-0.61833867856669744</v>
      </c>
      <c r="AT325" s="11">
        <f>IF(('OddsRatio_working_3-way'!X325=0),IF(Q325&gt;0,-Q325^(1/3),(-Q325)^(1/3)),'OddsRatio_working_3-way'!AN325-'OddsRatio_working_3-way'!R325/3)</f>
        <v>-0.44237518556953531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2.1800000000000002</v>
      </c>
      <c r="B326" s="4">
        <f>IF('True_Odds_Calculator_3-way'!B327="","",'True_Odds_Calculator_3-way'!B327)</f>
        <v>3.31</v>
      </c>
      <c r="C326" s="4">
        <f>IF('True_Odds_Calculator_3-way'!C327="","",'True_Odds_Calculator_3-way'!C327)</f>
        <v>3.59</v>
      </c>
      <c r="D326" s="9">
        <f t="shared" si="78"/>
        <v>0.44380918419174092</v>
      </c>
      <c r="E326" s="9">
        <f t="shared" si="79"/>
        <v>0.28957484387309712</v>
      </c>
      <c r="F326" s="9">
        <f t="shared" si="80"/>
        <v>0.26661597193516212</v>
      </c>
      <c r="G326" s="9">
        <f t="shared" si="81"/>
        <v>1.0620513630164341</v>
      </c>
      <c r="H326" s="9">
        <f t="shared" si="82"/>
        <v>2.253220608359392</v>
      </c>
      <c r="I326" s="9">
        <f t="shared" si="83"/>
        <v>3.4533386485679625</v>
      </c>
      <c r="J326" s="9">
        <f t="shared" si="84"/>
        <v>3.7507130302125646</v>
      </c>
      <c r="K326" s="11">
        <f t="shared" si="85"/>
        <v>0.4587155963302752</v>
      </c>
      <c r="L326" s="11">
        <f t="shared" si="86"/>
        <v>0.30211480362537763</v>
      </c>
      <c r="M326" s="11">
        <f t="shared" si="87"/>
        <v>0.2785515320334262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-0.27253031319926935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0.23470624390410366</v>
      </c>
      <c r="Q326" s="11">
        <f>2*'OddsRatio_working_3-way'!K326*'OddsRatio_working_3-way'!L326*'OddsRatio_working_3-way'!M326</f>
        <v>7.7206001284244624E-2</v>
      </c>
      <c r="R326" s="11">
        <f t="shared" si="88"/>
        <v>0</v>
      </c>
      <c r="S326" s="11">
        <f t="shared" si="89"/>
        <v>-0.86121151496454118</v>
      </c>
      <c r="T326" s="11">
        <f t="shared" si="90"/>
        <v>-0.28329326150149381</v>
      </c>
      <c r="U326" s="11">
        <f>'OddsRatio_working_3-way'!S326-'OddsRatio_working_3-way'!R326^2/3</f>
        <v>-0.86121151496454118</v>
      </c>
      <c r="V326" s="11">
        <f>'OddsRatio_working_3-way'!S326*'OddsRatio_working_3-way'!R326/3-2*'OddsRatio_working_3-way'!R326^3/27-'OddsRatio_working_3-way'!T326</f>
        <v>0.28329326150149381</v>
      </c>
      <c r="W326" s="11">
        <f>'OddsRatio_working_3-way'!V326^2+4*'OddsRatio_working_3-way'!U326^3/27</f>
        <v>-1.4374246213668673E-2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0.15380939358977919</v>
      </c>
      <c r="Y326" s="11">
        <f>IF('OddsRatio_working_3-way'!W326&gt;=0,IF('OddsRatio_working_3-way'!V326+SQRT('OddsRatio_working_3-way'!W326)&gt;0,0,PI()),ACOS('OddsRatio_working_3-way'!V326/(2*'OddsRatio_working_3-way'!X326)))</f>
        <v>0.40035383427477811</v>
      </c>
      <c r="Z326" s="11">
        <f>'OddsRatio_working_3-way'!X326^(1/3)*COS('OddsRatio_working_3-way'!Y326/3)</f>
        <v>0.53102568150821705</v>
      </c>
      <c r="AA326" s="11">
        <f>'OddsRatio_working_3-way'!X326^(1/3)*COS(('OddsRatio_working_3-way'!Y326+2*PI())/3)</f>
        <v>-0.32725158811089816</v>
      </c>
      <c r="AB326" s="11">
        <f>'OddsRatio_working_3-way'!X326^(1/3)*COS(('OddsRatio_working_3-way'!Y326+4*PI())/3)</f>
        <v>-0.20377409339731881</v>
      </c>
      <c r="AC326" s="11">
        <f>'OddsRatio_working_3-way'!X326^(1/3)*SIN('OddsRatio_working_3-way'!Y326/3)</f>
        <v>7.1289764811745607E-2</v>
      </c>
      <c r="AD326" s="11">
        <f>'OddsRatio_working_3-way'!X326^(1/3)*SIN(('OddsRatio_working_3-way'!Y326+2*PI())/3)</f>
        <v>0.42423684784218763</v>
      </c>
      <c r="AE326" s="11">
        <f>'OddsRatio_working_3-way'!X326^(1/3)*SIN(('OddsRatio_working_3-way'!Y326+4*PI())/3)</f>
        <v>-0.49552661265393322</v>
      </c>
      <c r="AF326" s="11">
        <f>-'OddsRatio_working_3-way'!U326/(3*'OddsRatio_working_3-way'!X326^(1/3))*COS(('OddsRatio_working_3-way'!Y326)/3)</f>
        <v>0.53102568150821705</v>
      </c>
      <c r="AG326" s="11">
        <f>-'OddsRatio_working_3-way'!U326/(3*'OddsRatio_working_3-way'!X326^(1/3))*COS(('OddsRatio_working_3-way'!Y326+2*PI())/3)</f>
        <v>-0.32725158811089816</v>
      </c>
      <c r="AH326" s="11">
        <f>-'OddsRatio_working_3-way'!U326/(3*'OddsRatio_working_3-way'!X326^(1/3))*COS(('OddsRatio_working_3-way'!Y326+4*PI())/3)</f>
        <v>-0.20377409339731881</v>
      </c>
      <c r="AI326" s="11">
        <f>'OddsRatio_working_3-way'!U326/(3*'OddsRatio_working_3-way'!X326^(1/3))*SIN(('OddsRatio_working_3-way'!Y326)/3)</f>
        <v>-7.1289764811745607E-2</v>
      </c>
      <c r="AJ326" s="11">
        <f>'OddsRatio_working_3-way'!U326/(3*'OddsRatio_working_3-way'!X326^(1/3))*SIN(('OddsRatio_working_3-way'!Y326+2*PI())/3)</f>
        <v>-0.42423684784218763</v>
      </c>
      <c r="AK326" s="11">
        <f>'OddsRatio_working_3-way'!U326/(3*'OddsRatio_working_3-way'!X326^(1/3))*SIN(('OddsRatio_working_3-way'!Y326+4*PI())/3)</f>
        <v>0.49552661265393322</v>
      </c>
      <c r="AL326" s="11">
        <f>'OddsRatio_working_3-way'!Z326+'OddsRatio_working_3-way'!AF326</f>
        <v>1.0620513630164341</v>
      </c>
      <c r="AM326" s="11">
        <f>'OddsRatio_working_3-way'!AA326+'OddsRatio_working_3-way'!AG326</f>
        <v>-0.65450317622179632</v>
      </c>
      <c r="AN326" s="11">
        <f>'OddsRatio_working_3-way'!AB326+'OddsRatio_working_3-way'!AH326</f>
        <v>-0.40754818679463761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1.0620513630164341</v>
      </c>
      <c r="AS326" s="11">
        <f>IF(('OddsRatio_working_3-way'!X326=0),IF(Q326&gt;0,-Q326^(1/3),(-Q326)^(1/3)),'OddsRatio_working_3-way'!AM326-'OddsRatio_working_3-way'!R326/3)</f>
        <v>-0.65450317622179632</v>
      </c>
      <c r="AT326" s="11">
        <f>IF(('OddsRatio_working_3-way'!X326=0),IF(Q326&gt;0,-Q326^(1/3),(-Q326)^(1/3)),'OddsRatio_working_3-way'!AN326-'OddsRatio_working_3-way'!R326/3)</f>
        <v>-0.40754818679463761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2.3199999999999998</v>
      </c>
      <c r="B327" s="4">
        <f>IF('True_Odds_Calculator_3-way'!B328="","",'True_Odds_Calculator_3-way'!B328)</f>
        <v>3.27</v>
      </c>
      <c r="C327" s="4">
        <f>IF('True_Odds_Calculator_3-way'!C328="","",'True_Odds_Calculator_3-way'!C328)</f>
        <v>3.5</v>
      </c>
      <c r="D327" s="9">
        <f t="shared" si="78"/>
        <v>0.42264812167756438</v>
      </c>
      <c r="E327" s="9">
        <f t="shared" si="79"/>
        <v>0.29858186406510179</v>
      </c>
      <c r="F327" s="9">
        <f t="shared" si="80"/>
        <v>0.278770014257334</v>
      </c>
      <c r="G327" s="9">
        <f t="shared" si="81"/>
        <v>1.0348745544445748</v>
      </c>
      <c r="H327" s="9">
        <f t="shared" si="82"/>
        <v>2.3660344118668384</v>
      </c>
      <c r="I327" s="9">
        <f t="shared" si="83"/>
        <v>3.3491652385891841</v>
      </c>
      <c r="J327" s="9">
        <f t="shared" si="84"/>
        <v>3.5871863861114379</v>
      </c>
      <c r="K327" s="11">
        <f t="shared" si="85"/>
        <v>0.43103448275862072</v>
      </c>
      <c r="L327" s="11">
        <f t="shared" si="86"/>
        <v>0.3058103975535168</v>
      </c>
      <c r="M327" s="11">
        <f t="shared" si="87"/>
        <v>0.2857142857142857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-0.28212139015682214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0.22935779816513757</v>
      </c>
      <c r="Q327" s="11">
        <f>2*'OddsRatio_working_3-way'!K327*'OddsRatio_working_3-way'!L327*'OddsRatio_working_3-way'!M327</f>
        <v>7.5322758018107575E-2</v>
      </c>
      <c r="R327" s="11">
        <f t="shared" si="88"/>
        <v>0</v>
      </c>
      <c r="S327" s="11">
        <f t="shared" si="89"/>
        <v>-0.81297557068482118</v>
      </c>
      <c r="T327" s="11">
        <f t="shared" si="90"/>
        <v>-0.26698705112802007</v>
      </c>
      <c r="U327" s="11">
        <f>'OddsRatio_working_3-way'!S327-'OddsRatio_working_3-way'!R327^2/3</f>
        <v>-0.81297557068482118</v>
      </c>
      <c r="V327" s="11">
        <f>'OddsRatio_working_3-way'!S327*'OddsRatio_working_3-way'!R327/3-2*'OddsRatio_working_3-way'!R327^3/27-'OddsRatio_working_3-way'!T327</f>
        <v>0.26698705112802007</v>
      </c>
      <c r="W327" s="11">
        <f>'OddsRatio_working_3-way'!V327^2+4*'OddsRatio_working_3-way'!U327^3/27</f>
        <v>-8.3207822922582858E-3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0.1410699009022604</v>
      </c>
      <c r="Y327" s="11">
        <f>IF('OddsRatio_working_3-way'!W327&gt;=0,IF('OddsRatio_working_3-way'!V327+SQRT('OddsRatio_working_3-way'!W327)&gt;0,0,PI()),ACOS('OddsRatio_working_3-way'!V327/(2*'OddsRatio_working_3-way'!X327)))</f>
        <v>0.32922415281548578</v>
      </c>
      <c r="Z327" s="11">
        <f>'OddsRatio_working_3-way'!X327^(1/3)*COS('OddsRatio_working_3-way'!Y327/3)</f>
        <v>0.51743727722228738</v>
      </c>
      <c r="AA327" s="11">
        <f>'OddsRatio_working_3-way'!X327^(1/3)*COS(('OddsRatio_working_3-way'!Y327+2*PI())/3)</f>
        <v>-0.30809364014830426</v>
      </c>
      <c r="AB327" s="11">
        <f>'OddsRatio_working_3-way'!X327^(1/3)*COS(('OddsRatio_working_3-way'!Y327+4*PI())/3)</f>
        <v>-0.20934363707398296</v>
      </c>
      <c r="AC327" s="11">
        <f>'OddsRatio_working_3-way'!X327^(1/3)*SIN('OddsRatio_working_3-way'!Y327/3)</f>
        <v>5.7013340857435806E-2</v>
      </c>
      <c r="AD327" s="11">
        <f>'OddsRatio_working_3-way'!X327^(1/3)*SIN(('OddsRatio_working_3-way'!Y327+2*PI())/3)</f>
        <v>0.41960715651083402</v>
      </c>
      <c r="AE327" s="11">
        <f>'OddsRatio_working_3-way'!X327^(1/3)*SIN(('OddsRatio_working_3-way'!Y327+4*PI())/3)</f>
        <v>-0.47662049736826984</v>
      </c>
      <c r="AF327" s="11">
        <f>-'OddsRatio_working_3-way'!U327/(3*'OddsRatio_working_3-way'!X327^(1/3))*COS(('OddsRatio_working_3-way'!Y327)/3)</f>
        <v>0.51743727722228738</v>
      </c>
      <c r="AG327" s="11">
        <f>-'OddsRatio_working_3-way'!U327/(3*'OddsRatio_working_3-way'!X327^(1/3))*COS(('OddsRatio_working_3-way'!Y327+2*PI())/3)</f>
        <v>-0.30809364014830426</v>
      </c>
      <c r="AH327" s="11">
        <f>-'OddsRatio_working_3-way'!U327/(3*'OddsRatio_working_3-way'!X327^(1/3))*COS(('OddsRatio_working_3-way'!Y327+4*PI())/3)</f>
        <v>-0.20934363707398296</v>
      </c>
      <c r="AI327" s="11">
        <f>'OddsRatio_working_3-way'!U327/(3*'OddsRatio_working_3-way'!X327^(1/3))*SIN(('OddsRatio_working_3-way'!Y327)/3)</f>
        <v>-5.7013340857435806E-2</v>
      </c>
      <c r="AJ327" s="11">
        <f>'OddsRatio_working_3-way'!U327/(3*'OddsRatio_working_3-way'!X327^(1/3))*SIN(('OddsRatio_working_3-way'!Y327+2*PI())/3)</f>
        <v>-0.41960715651083402</v>
      </c>
      <c r="AK327" s="11">
        <f>'OddsRatio_working_3-way'!U327/(3*'OddsRatio_working_3-way'!X327^(1/3))*SIN(('OddsRatio_working_3-way'!Y327+4*PI())/3)</f>
        <v>0.47662049736826984</v>
      </c>
      <c r="AL327" s="11">
        <f>'OddsRatio_working_3-way'!Z327+'OddsRatio_working_3-way'!AF327</f>
        <v>1.0348745544445748</v>
      </c>
      <c r="AM327" s="11">
        <f>'OddsRatio_working_3-way'!AA327+'OddsRatio_working_3-way'!AG327</f>
        <v>-0.61618728029660852</v>
      </c>
      <c r="AN327" s="11">
        <f>'OddsRatio_working_3-way'!AB327+'OddsRatio_working_3-way'!AH327</f>
        <v>-0.41868727414796592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1.0348745544445748</v>
      </c>
      <c r="AS327" s="11">
        <f>IF(('OddsRatio_working_3-way'!X327=0),IF(Q327&gt;0,-Q327^(1/3),(-Q327)^(1/3)),'OddsRatio_working_3-way'!AM327-'OddsRatio_working_3-way'!R327/3)</f>
        <v>-0.61618728029660852</v>
      </c>
      <c r="AT327" s="11">
        <f>IF(('OddsRatio_working_3-way'!X327=0),IF(Q327&gt;0,-Q327^(1/3),(-Q327)^(1/3)),'OddsRatio_working_3-way'!AN327-'OddsRatio_working_3-way'!R327/3)</f>
        <v>-0.41868727414796592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1.88</v>
      </c>
      <c r="B328" s="4">
        <f>IF('True_Odds_Calculator_3-way'!B329="","",'True_Odds_Calculator_3-way'!B329)</f>
        <v>3.82</v>
      </c>
      <c r="C328" s="4">
        <f>IF('True_Odds_Calculator_3-way'!C329="","",'True_Odds_Calculator_3-way'!C329)</f>
        <v>4.3899999999999997</v>
      </c>
      <c r="D328" s="9">
        <f t="shared" si="78"/>
        <v>0.52320913912505185</v>
      </c>
      <c r="E328" s="9">
        <f t="shared" si="79"/>
        <v>0.2550862081846742</v>
      </c>
      <c r="F328" s="9">
        <f t="shared" si="80"/>
        <v>0.22170465269027395</v>
      </c>
      <c r="G328" s="9">
        <f t="shared" si="81"/>
        <v>1.0355472715076326</v>
      </c>
      <c r="H328" s="9">
        <f t="shared" si="82"/>
        <v>1.9112815989267167</v>
      </c>
      <c r="I328" s="9">
        <f t="shared" si="83"/>
        <v>3.9202433056515238</v>
      </c>
      <c r="J328" s="9">
        <f t="shared" si="84"/>
        <v>4.5105052504108745</v>
      </c>
      <c r="K328" s="11">
        <f t="shared" si="85"/>
        <v>0.53191489361702127</v>
      </c>
      <c r="L328" s="11">
        <f t="shared" si="86"/>
        <v>0.26178010471204188</v>
      </c>
      <c r="M328" s="11">
        <f t="shared" si="87"/>
        <v>0.22779043280182235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-0.26683681379622892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0.22488500731938849</v>
      </c>
      <c r="Q328" s="11">
        <f>2*'OddsRatio_working_3-way'!K328*'OddsRatio_working_3-way'!L328*'OddsRatio_working_3-way'!M328</f>
        <v>6.3437237607725946E-2</v>
      </c>
      <c r="R328" s="11">
        <f t="shared" si="88"/>
        <v>0</v>
      </c>
      <c r="S328" s="11">
        <f t="shared" si="89"/>
        <v>-0.84278103954247818</v>
      </c>
      <c r="T328" s="11">
        <f t="shared" si="90"/>
        <v>-0.2377379519160728</v>
      </c>
      <c r="U328" s="11">
        <f>'OddsRatio_working_3-way'!S328-'OddsRatio_working_3-way'!R328^2/3</f>
        <v>-0.84278103954247818</v>
      </c>
      <c r="V328" s="11">
        <f>'OddsRatio_working_3-way'!S328*'OddsRatio_working_3-way'!R328/3-2*'OddsRatio_working_3-way'!R328^3/27-'OddsRatio_working_3-way'!T328</f>
        <v>0.2377379519160728</v>
      </c>
      <c r="W328" s="11">
        <f>'OddsRatio_working_3-way'!V328^2+4*'OddsRatio_working_3-way'!U328^3/27</f>
        <v>-3.2163690833349814E-2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0.14889847599505407</v>
      </c>
      <c r="Y328" s="11">
        <f>IF('OddsRatio_working_3-way'!W328&gt;=0,IF('OddsRatio_working_3-way'!V328+SQRT('OddsRatio_working_3-way'!W328)&gt;0,0,PI()),ACOS('OddsRatio_working_3-way'!V328/(2*'OddsRatio_working_3-way'!X328)))</f>
        <v>0.64629206223959446</v>
      </c>
      <c r="Z328" s="11">
        <f>'OddsRatio_working_3-way'!X328^(1/3)*COS('OddsRatio_working_3-way'!Y328/3)</f>
        <v>0.5177736357538163</v>
      </c>
      <c r="AA328" s="11">
        <f>'OddsRatio_working_3-way'!X328^(1/3)*COS(('OddsRatio_working_3-way'!Y328+2*PI())/3)</f>
        <v>-0.35700973301055744</v>
      </c>
      <c r="AB328" s="11">
        <f>'OddsRatio_working_3-way'!X328^(1/3)*COS(('OddsRatio_working_3-way'!Y328+4*PI())/3)</f>
        <v>-0.16076390274325925</v>
      </c>
      <c r="AC328" s="11">
        <f>'OddsRatio_working_3-way'!X328^(1/3)*SIN('OddsRatio_working_3-way'!Y328/3)</f>
        <v>0.1133025829321664</v>
      </c>
      <c r="AD328" s="11">
        <f>'OddsRatio_working_3-way'!X328^(1/3)*SIN(('OddsRatio_working_3-way'!Y328+2*PI())/3)</f>
        <v>0.39175383050655244</v>
      </c>
      <c r="AE328" s="11">
        <f>'OddsRatio_working_3-way'!X328^(1/3)*SIN(('OddsRatio_working_3-way'!Y328+4*PI())/3)</f>
        <v>-0.50505641343871877</v>
      </c>
      <c r="AF328" s="11">
        <f>-'OddsRatio_working_3-way'!U328/(3*'OddsRatio_working_3-way'!X328^(1/3))*COS(('OddsRatio_working_3-way'!Y328)/3)</f>
        <v>0.51777363575381619</v>
      </c>
      <c r="AG328" s="11">
        <f>-'OddsRatio_working_3-way'!U328/(3*'OddsRatio_working_3-way'!X328^(1/3))*COS(('OddsRatio_working_3-way'!Y328+2*PI())/3)</f>
        <v>-0.35700973301055733</v>
      </c>
      <c r="AH328" s="11">
        <f>-'OddsRatio_working_3-way'!U328/(3*'OddsRatio_working_3-way'!X328^(1/3))*COS(('OddsRatio_working_3-way'!Y328+4*PI())/3)</f>
        <v>-0.16076390274325922</v>
      </c>
      <c r="AI328" s="11">
        <f>'OddsRatio_working_3-way'!U328/(3*'OddsRatio_working_3-way'!X328^(1/3))*SIN(('OddsRatio_working_3-way'!Y328)/3)</f>
        <v>-0.11330258293216637</v>
      </c>
      <c r="AJ328" s="11">
        <f>'OddsRatio_working_3-way'!U328/(3*'OddsRatio_working_3-way'!X328^(1/3))*SIN(('OddsRatio_working_3-way'!Y328+2*PI())/3)</f>
        <v>-0.39175383050655233</v>
      </c>
      <c r="AK328" s="11">
        <f>'OddsRatio_working_3-way'!U328/(3*'OddsRatio_working_3-way'!X328^(1/3))*SIN(('OddsRatio_working_3-way'!Y328+4*PI())/3)</f>
        <v>0.50505641343871865</v>
      </c>
      <c r="AL328" s="11">
        <f>'OddsRatio_working_3-way'!Z328+'OddsRatio_working_3-way'!AF328</f>
        <v>1.0355472715076326</v>
      </c>
      <c r="AM328" s="11">
        <f>'OddsRatio_working_3-way'!AA328+'OddsRatio_working_3-way'!AG328</f>
        <v>-0.71401946602111477</v>
      </c>
      <c r="AN328" s="11">
        <f>'OddsRatio_working_3-way'!AB328+'OddsRatio_working_3-way'!AH328</f>
        <v>-0.32152780548651849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1.0355472715076326</v>
      </c>
      <c r="AS328" s="11">
        <f>IF(('OddsRatio_working_3-way'!X328=0),IF(Q328&gt;0,-Q328^(1/3),(-Q328)^(1/3)),'OddsRatio_working_3-way'!AM328-'OddsRatio_working_3-way'!R328/3)</f>
        <v>-0.71401946602111477</v>
      </c>
      <c r="AT328" s="11">
        <f>IF(('OddsRatio_working_3-way'!X328=0),IF(Q328&gt;0,-Q328^(1/3),(-Q328)^(1/3)),'OddsRatio_working_3-way'!AN328-'OddsRatio_working_3-way'!R328/3)</f>
        <v>-0.32152780548651849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2.13</v>
      </c>
      <c r="B329" s="4">
        <f>IF('True_Odds_Calculator_3-way'!B330="","",'True_Odds_Calculator_3-way'!B330)</f>
        <v>3.58</v>
      </c>
      <c r="C329" s="4">
        <f>IF('True_Odds_Calculator_3-way'!C330="","",'True_Odds_Calculator_3-way'!C330)</f>
        <v>3.58</v>
      </c>
      <c r="D329" s="9">
        <f t="shared" si="78"/>
        <v>0.45867283171805689</v>
      </c>
      <c r="E329" s="9">
        <f t="shared" si="79"/>
        <v>0.27066358414097147</v>
      </c>
      <c r="F329" s="9">
        <f t="shared" si="80"/>
        <v>0.27066358414097147</v>
      </c>
      <c r="G329" s="9">
        <f t="shared" si="81"/>
        <v>1.0444276579573359</v>
      </c>
      <c r="H329" s="9">
        <f t="shared" si="82"/>
        <v>2.1802032534917903</v>
      </c>
      <c r="I329" s="9">
        <f t="shared" si="83"/>
        <v>3.6946233575299274</v>
      </c>
      <c r="J329" s="9">
        <f t="shared" si="84"/>
        <v>3.6946233575299274</v>
      </c>
      <c r="K329" s="11">
        <f t="shared" si="85"/>
        <v>0.46948356807511737</v>
      </c>
      <c r="L329" s="11">
        <f t="shared" si="86"/>
        <v>0.27932960893854747</v>
      </c>
      <c r="M329" s="11">
        <f t="shared" si="87"/>
        <v>0.27932960893854747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-0.27553209773920817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0.23041194432075213</v>
      </c>
      <c r="Q329" s="11">
        <f>2*'OddsRatio_working_3-way'!K329*'OddsRatio_working_3-way'!L329*'OddsRatio_working_3-way'!M329</f>
        <v>7.3262939370668412E-2</v>
      </c>
      <c r="R329" s="11">
        <f t="shared" si="88"/>
        <v>0</v>
      </c>
      <c r="S329" s="11">
        <f t="shared" si="89"/>
        <v>-0.83624356730604077</v>
      </c>
      <c r="T329" s="11">
        <f t="shared" si="90"/>
        <v>-0.26589620582068074</v>
      </c>
      <c r="U329" s="11">
        <f>'OddsRatio_working_3-way'!S329-'OddsRatio_working_3-way'!R329^2/3</f>
        <v>-0.83624356730604077</v>
      </c>
      <c r="V329" s="11">
        <f>'OddsRatio_working_3-way'!S329*'OddsRatio_working_3-way'!R329/3-2*'OddsRatio_working_3-way'!R329^3/27-'OddsRatio_working_3-way'!T329</f>
        <v>0.26589620582068074</v>
      </c>
      <c r="W329" s="11">
        <f>'OddsRatio_working_3-way'!V329^2+4*'OddsRatio_working_3-way'!U329^3/27</f>
        <v>-1.5934450611558668E-2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0.14716932669665958</v>
      </c>
      <c r="Y329" s="11">
        <f>IF('OddsRatio_working_3-way'!W329&gt;=0,IF('OddsRatio_working_3-way'!V329+SQRT('OddsRatio_working_3-way'!W329)&gt;0,0,PI()),ACOS('OddsRatio_working_3-way'!V329/(2*'OddsRatio_working_3-way'!X329)))</f>
        <v>0.44323669713491998</v>
      </c>
      <c r="Z329" s="11">
        <f>'OddsRatio_working_3-way'!X329^(1/3)*COS('OddsRatio_working_3-way'!Y329/3)</f>
        <v>0.52221382897866797</v>
      </c>
      <c r="AA329" s="11">
        <f>'OddsRatio_working_3-way'!X329^(1/3)*COS(('OddsRatio_working_3-way'!Y329+2*PI())/3)</f>
        <v>-0.3284153793662648</v>
      </c>
      <c r="AB329" s="11">
        <f>'OddsRatio_working_3-way'!X329^(1/3)*COS(('OddsRatio_working_3-way'!Y329+4*PI())/3)</f>
        <v>-0.19379844961240358</v>
      </c>
      <c r="AC329" s="11">
        <f>'OddsRatio_working_3-way'!X329^(1/3)*SIN('OddsRatio_working_3-way'!Y329/3)</f>
        <v>7.7721120630872914E-2</v>
      </c>
      <c r="AD329" s="11">
        <f>'OddsRatio_working_3-way'!X329^(1/3)*SIN(('OddsRatio_working_3-way'!Y329+2*PI())/3)</f>
        <v>0.41338988178763231</v>
      </c>
      <c r="AE329" s="11">
        <f>'OddsRatio_working_3-way'!X329^(1/3)*SIN(('OddsRatio_working_3-way'!Y329+4*PI())/3)</f>
        <v>-0.49111100241850503</v>
      </c>
      <c r="AF329" s="11">
        <f>-'OddsRatio_working_3-way'!U329/(3*'OddsRatio_working_3-way'!X329^(1/3))*COS(('OddsRatio_working_3-way'!Y329)/3)</f>
        <v>0.52221382897866808</v>
      </c>
      <c r="AG329" s="11">
        <f>-'OddsRatio_working_3-way'!U329/(3*'OddsRatio_working_3-way'!X329^(1/3))*COS(('OddsRatio_working_3-way'!Y329+2*PI())/3)</f>
        <v>-0.32841537936626486</v>
      </c>
      <c r="AH329" s="11">
        <f>-'OddsRatio_working_3-way'!U329/(3*'OddsRatio_working_3-way'!X329^(1/3))*COS(('OddsRatio_working_3-way'!Y329+4*PI())/3)</f>
        <v>-0.19379844961240361</v>
      </c>
      <c r="AI329" s="11">
        <f>'OddsRatio_working_3-way'!U329/(3*'OddsRatio_working_3-way'!X329^(1/3))*SIN(('OddsRatio_working_3-way'!Y329)/3)</f>
        <v>-7.7721120630872928E-2</v>
      </c>
      <c r="AJ329" s="11">
        <f>'OddsRatio_working_3-way'!U329/(3*'OddsRatio_working_3-way'!X329^(1/3))*SIN(('OddsRatio_working_3-way'!Y329+2*PI())/3)</f>
        <v>-0.41338988178763236</v>
      </c>
      <c r="AK329" s="11">
        <f>'OddsRatio_working_3-way'!U329/(3*'OddsRatio_working_3-way'!X329^(1/3))*SIN(('OddsRatio_working_3-way'!Y329+4*PI())/3)</f>
        <v>0.49111100241850514</v>
      </c>
      <c r="AL329" s="11">
        <f>'OddsRatio_working_3-way'!Z329+'OddsRatio_working_3-way'!AF329</f>
        <v>1.0444276579573359</v>
      </c>
      <c r="AM329" s="11">
        <f>'OddsRatio_working_3-way'!AA329+'OddsRatio_working_3-way'!AG329</f>
        <v>-0.65683075873252972</v>
      </c>
      <c r="AN329" s="11">
        <f>'OddsRatio_working_3-way'!AB329+'OddsRatio_working_3-way'!AH329</f>
        <v>-0.38759689922480722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1.0444276579573359</v>
      </c>
      <c r="AS329" s="11">
        <f>IF(('OddsRatio_working_3-way'!X329=0),IF(Q329&gt;0,-Q329^(1/3),(-Q329)^(1/3)),'OddsRatio_working_3-way'!AM329-'OddsRatio_working_3-way'!R329/3)</f>
        <v>-0.65683075873252972</v>
      </c>
      <c r="AT329" s="11">
        <f>IF(('OddsRatio_working_3-way'!X329=0),IF(Q329&gt;0,-Q329^(1/3),(-Q329)^(1/3)),'OddsRatio_working_3-way'!AN329-'OddsRatio_working_3-way'!R329/3)</f>
        <v>-0.38759689922480722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2.0299999999999998</v>
      </c>
      <c r="B330" s="4">
        <f>IF('True_Odds_Calculator_3-way'!B331="","",'True_Odds_Calculator_3-way'!B331)</f>
        <v>3.4</v>
      </c>
      <c r="C330" s="4">
        <f>IF('True_Odds_Calculator_3-way'!C331="","",'True_Odds_Calculator_3-way'!C331)</f>
        <v>4.1399999999999997</v>
      </c>
      <c r="D330" s="9">
        <f t="shared" si="78"/>
        <v>0.48151528795874426</v>
      </c>
      <c r="E330" s="9">
        <f t="shared" si="79"/>
        <v>0.28498183716480729</v>
      </c>
      <c r="F330" s="9">
        <f t="shared" si="80"/>
        <v>0.23350287487644836</v>
      </c>
      <c r="G330" s="9">
        <f t="shared" si="81"/>
        <v>1.0454148147777278</v>
      </c>
      <c r="H330" s="9">
        <f t="shared" si="82"/>
        <v>2.0767772592210592</v>
      </c>
      <c r="I330" s="9">
        <f t="shared" si="83"/>
        <v>3.5089955554665471</v>
      </c>
      <c r="J330" s="9">
        <f t="shared" si="84"/>
        <v>4.2826025184020651</v>
      </c>
      <c r="K330" s="11">
        <f t="shared" si="85"/>
        <v>0.49261083743842371</v>
      </c>
      <c r="L330" s="11">
        <f t="shared" si="86"/>
        <v>0.29411764705882354</v>
      </c>
      <c r="M330" s="11">
        <f t="shared" si="87"/>
        <v>0.24154589371980678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-0.2716456897601619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0.2299270532800827</v>
      </c>
      <c r="Q330" s="11">
        <f>2*'OddsRatio_working_3-way'!K330*'OddsRatio_working_3-way'!L330*'OddsRatio_working_3-way'!M330</f>
        <v>6.9993014697133246E-2</v>
      </c>
      <c r="R330" s="11">
        <f t="shared" si="88"/>
        <v>0</v>
      </c>
      <c r="S330" s="11">
        <f t="shared" si="89"/>
        <v>-0.84642260837301375</v>
      </c>
      <c r="T330" s="11">
        <f t="shared" si="90"/>
        <v>-0.25766289448189156</v>
      </c>
      <c r="U330" s="11">
        <f>'OddsRatio_working_3-way'!S330-'OddsRatio_working_3-way'!R330^2/3</f>
        <v>-0.84642260837301375</v>
      </c>
      <c r="V330" s="11">
        <f>'OddsRatio_working_3-way'!S330*'OddsRatio_working_3-way'!R330/3-2*'OddsRatio_working_3-way'!R330^3/27-'OddsRatio_working_3-way'!T330</f>
        <v>0.25766289448189156</v>
      </c>
      <c r="W330" s="11">
        <f>'OddsRatio_working_3-way'!V330^2+4*'OddsRatio_working_3-way'!U330^3/27</f>
        <v>-2.344740200420424E-2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0.14986457986878574</v>
      </c>
      <c r="Y330" s="11">
        <f>IF('OddsRatio_working_3-way'!W330&gt;=0,IF('OddsRatio_working_3-way'!V330+SQRT('OddsRatio_working_3-way'!W330)&gt;0,0,PI()),ACOS('OddsRatio_working_3-way'!V330/(2*'OddsRatio_working_3-way'!X330)))</f>
        <v>0.53620742037656099</v>
      </c>
      <c r="Z330" s="11">
        <f>'OddsRatio_working_3-way'!X330^(1/3)*COS('OddsRatio_working_3-way'!Y330/3)</f>
        <v>0.5227074073888639</v>
      </c>
      <c r="AA330" s="11">
        <f>'OddsRatio_working_3-way'!X330^(1/3)*COS(('OddsRatio_working_3-way'!Y330+2*PI())/3)</f>
        <v>-0.34313620053124105</v>
      </c>
      <c r="AB330" s="11">
        <f>'OddsRatio_working_3-way'!X330^(1/3)*COS(('OddsRatio_working_3-way'!Y330+4*PI())/3)</f>
        <v>-0.17957120685762293</v>
      </c>
      <c r="AC330" s="11">
        <f>'OddsRatio_working_3-way'!X330^(1/3)*SIN('OddsRatio_working_3-way'!Y330/3)</f>
        <v>9.4434293127462848E-2</v>
      </c>
      <c r="AD330" s="11">
        <f>'OddsRatio_working_3-way'!X330^(1/3)*SIN(('OddsRatio_working_3-way'!Y330+2*PI())/3)</f>
        <v>0.40546074698132645</v>
      </c>
      <c r="AE330" s="11">
        <f>'OddsRatio_working_3-way'!X330^(1/3)*SIN(('OddsRatio_working_3-way'!Y330+4*PI())/3)</f>
        <v>-0.49989504010878927</v>
      </c>
      <c r="AF330" s="11">
        <f>-'OddsRatio_working_3-way'!U330/(3*'OddsRatio_working_3-way'!X330^(1/3))*COS(('OddsRatio_working_3-way'!Y330)/3)</f>
        <v>0.5227074073888639</v>
      </c>
      <c r="AG330" s="11">
        <f>-'OddsRatio_working_3-way'!U330/(3*'OddsRatio_working_3-way'!X330^(1/3))*COS(('OddsRatio_working_3-way'!Y330+2*PI())/3)</f>
        <v>-0.34313620053124105</v>
      </c>
      <c r="AH330" s="11">
        <f>-'OddsRatio_working_3-way'!U330/(3*'OddsRatio_working_3-way'!X330^(1/3))*COS(('OddsRatio_working_3-way'!Y330+4*PI())/3)</f>
        <v>-0.17957120685762293</v>
      </c>
      <c r="AI330" s="11">
        <f>'OddsRatio_working_3-way'!U330/(3*'OddsRatio_working_3-way'!X330^(1/3))*SIN(('OddsRatio_working_3-way'!Y330)/3)</f>
        <v>-9.4434293127462848E-2</v>
      </c>
      <c r="AJ330" s="11">
        <f>'OddsRatio_working_3-way'!U330/(3*'OddsRatio_working_3-way'!X330^(1/3))*SIN(('OddsRatio_working_3-way'!Y330+2*PI())/3)</f>
        <v>-0.40546074698132645</v>
      </c>
      <c r="AK330" s="11">
        <f>'OddsRatio_working_3-way'!U330/(3*'OddsRatio_working_3-way'!X330^(1/3))*SIN(('OddsRatio_working_3-way'!Y330+4*PI())/3)</f>
        <v>0.49989504010878927</v>
      </c>
      <c r="AL330" s="11">
        <f>'OddsRatio_working_3-way'!Z330+'OddsRatio_working_3-way'!AF330</f>
        <v>1.0454148147777278</v>
      </c>
      <c r="AM330" s="11">
        <f>'OddsRatio_working_3-way'!AA330+'OddsRatio_working_3-way'!AG330</f>
        <v>-0.68627240106248211</v>
      </c>
      <c r="AN330" s="11">
        <f>'OddsRatio_working_3-way'!AB330+'OddsRatio_working_3-way'!AH330</f>
        <v>-0.35914241371524586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1.0454148147777278</v>
      </c>
      <c r="AS330" s="11">
        <f>IF(('OddsRatio_working_3-way'!X330=0),IF(Q330&gt;0,-Q330^(1/3),(-Q330)^(1/3)),'OddsRatio_working_3-way'!AM330-'OddsRatio_working_3-way'!R330/3)</f>
        <v>-0.68627240106248211</v>
      </c>
      <c r="AT330" s="11">
        <f>IF(('OddsRatio_working_3-way'!X330=0),IF(Q330&gt;0,-Q330^(1/3),(-Q330)^(1/3)),'OddsRatio_working_3-way'!AN330-'OddsRatio_working_3-way'!R330/3)</f>
        <v>-0.35914241371524586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3.02</v>
      </c>
      <c r="B331" s="4">
        <f>IF('True_Odds_Calculator_3-way'!B332="","",'True_Odds_Calculator_3-way'!B332)</f>
        <v>3.27</v>
      </c>
      <c r="C331" s="4">
        <f>IF('True_Odds_Calculator_3-way'!C332="","",'True_Odds_Calculator_3-way'!C332)</f>
        <v>2.56</v>
      </c>
      <c r="D331" s="9">
        <f t="shared" si="78"/>
        <v>0.3220443566393309</v>
      </c>
      <c r="E331" s="9">
        <f t="shared" si="79"/>
        <v>0.29711481852713384</v>
      </c>
      <c r="F331" s="9">
        <f t="shared" si="80"/>
        <v>0.38084082483353504</v>
      </c>
      <c r="G331" s="9">
        <f t="shared" si="81"/>
        <v>1.0421595618890738</v>
      </c>
      <c r="H331" s="9">
        <f t="shared" si="82"/>
        <v>3.1051623150159284</v>
      </c>
      <c r="I331" s="9">
        <f t="shared" si="83"/>
        <v>3.3657022054881978</v>
      </c>
      <c r="J331" s="9">
        <f t="shared" si="84"/>
        <v>2.6257689165469551</v>
      </c>
      <c r="K331" s="11">
        <f t="shared" si="85"/>
        <v>0.33112582781456956</v>
      </c>
      <c r="L331" s="11">
        <f t="shared" si="86"/>
        <v>0.3058103975535168</v>
      </c>
      <c r="M331" s="11">
        <f t="shared" si="87"/>
        <v>0.390625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-0.28294834892763832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0.23139885472993499</v>
      </c>
      <c r="Q331" s="11">
        <f>2*'OddsRatio_working_3-way'!K331*'OddsRatio_working_3-way'!L331*'OddsRatio_working_3-way'!M331</f>
        <v>7.9110719565789744E-2</v>
      </c>
      <c r="R331" s="11">
        <f t="shared" si="88"/>
        <v>0</v>
      </c>
      <c r="S331" s="11">
        <f t="shared" si="89"/>
        <v>-0.81781305883892375</v>
      </c>
      <c r="T331" s="11">
        <f t="shared" si="90"/>
        <v>-0.27959420815005942</v>
      </c>
      <c r="U331" s="11">
        <f>'OddsRatio_working_3-way'!S331-'OddsRatio_working_3-way'!R331^2/3</f>
        <v>-0.81781305883892375</v>
      </c>
      <c r="V331" s="11">
        <f>'OddsRatio_working_3-way'!S331*'OddsRatio_working_3-way'!R331/3-2*'OddsRatio_working_3-way'!R331^3/27-'OddsRatio_working_3-way'!T331</f>
        <v>0.27959420815005942</v>
      </c>
      <c r="W331" s="11">
        <f>'OddsRatio_working_3-way'!V331^2+4*'OddsRatio_working_3-way'!U331^3/27</f>
        <v>-2.8594131839053127E-3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0.14233089476196309</v>
      </c>
      <c r="Y331" s="11">
        <f>IF('OddsRatio_working_3-way'!W331&gt;=0,IF('OddsRatio_working_3-way'!V331+SQRT('OddsRatio_working_3-way'!W331)&gt;0,0,PI()),ACOS('OddsRatio_working_3-way'!V331/(2*'OddsRatio_working_3-way'!X331)))</f>
        <v>0.18897187356504852</v>
      </c>
      <c r="Z331" s="11">
        <f>'OddsRatio_working_3-way'!X331^(1/3)*COS('OddsRatio_working_3-way'!Y331/3)</f>
        <v>0.52107978094453677</v>
      </c>
      <c r="AA331" s="11">
        <f>'OddsRatio_working_3-way'!X331^(1/3)*COS(('OddsRatio_working_3-way'!Y331+2*PI())/3)</f>
        <v>-0.28900322000038453</v>
      </c>
      <c r="AB331" s="11">
        <f>'OddsRatio_working_3-way'!X331^(1/3)*COS(('OddsRatio_working_3-way'!Y331+4*PI())/3)</f>
        <v>-0.23207656094415202</v>
      </c>
      <c r="AC331" s="11">
        <f>'OddsRatio_working_3-way'!X331^(1/3)*SIN('OddsRatio_working_3-way'!Y331/3)</f>
        <v>3.2866621930181916E-2</v>
      </c>
      <c r="AD331" s="11">
        <f>'OddsRatio_working_3-way'!X331^(1/3)*SIN(('OddsRatio_working_3-way'!Y331+2*PI())/3)</f>
        <v>0.43483501673130831</v>
      </c>
      <c r="AE331" s="11">
        <f>'OddsRatio_working_3-way'!X331^(1/3)*SIN(('OddsRatio_working_3-way'!Y331+4*PI())/3)</f>
        <v>-0.46770163866149023</v>
      </c>
      <c r="AF331" s="11">
        <f>-'OddsRatio_working_3-way'!U331/(3*'OddsRatio_working_3-way'!X331^(1/3))*COS(('OddsRatio_working_3-way'!Y331)/3)</f>
        <v>0.52107978094453689</v>
      </c>
      <c r="AG331" s="11">
        <f>-'OddsRatio_working_3-way'!U331/(3*'OddsRatio_working_3-way'!X331^(1/3))*COS(('OddsRatio_working_3-way'!Y331+2*PI())/3)</f>
        <v>-0.28900322000038459</v>
      </c>
      <c r="AH331" s="11">
        <f>-'OddsRatio_working_3-way'!U331/(3*'OddsRatio_working_3-way'!X331^(1/3))*COS(('OddsRatio_working_3-way'!Y331+4*PI())/3)</f>
        <v>-0.23207656094415208</v>
      </c>
      <c r="AI331" s="11">
        <f>'OddsRatio_working_3-way'!U331/(3*'OddsRatio_working_3-way'!X331^(1/3))*SIN(('OddsRatio_working_3-way'!Y331)/3)</f>
        <v>-3.2866621930181923E-2</v>
      </c>
      <c r="AJ331" s="11">
        <f>'OddsRatio_working_3-way'!U331/(3*'OddsRatio_working_3-way'!X331^(1/3))*SIN(('OddsRatio_working_3-way'!Y331+2*PI())/3)</f>
        <v>-0.43483501673130842</v>
      </c>
      <c r="AK331" s="11">
        <f>'OddsRatio_working_3-way'!U331/(3*'OddsRatio_working_3-way'!X331^(1/3))*SIN(('OddsRatio_working_3-way'!Y331+4*PI())/3)</f>
        <v>0.46770163866149034</v>
      </c>
      <c r="AL331" s="11">
        <f>'OddsRatio_working_3-way'!Z331+'OddsRatio_working_3-way'!AF331</f>
        <v>1.0421595618890738</v>
      </c>
      <c r="AM331" s="11">
        <f>'OddsRatio_working_3-way'!AA331+'OddsRatio_working_3-way'!AG331</f>
        <v>-0.57800644000076917</v>
      </c>
      <c r="AN331" s="11">
        <f>'OddsRatio_working_3-way'!AB331+'OddsRatio_working_3-way'!AH331</f>
        <v>-0.4641531218883041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1.0421595618890738</v>
      </c>
      <c r="AS331" s="11">
        <f>IF(('OddsRatio_working_3-way'!X331=0),IF(Q331&gt;0,-Q331^(1/3),(-Q331)^(1/3)),'OddsRatio_working_3-way'!AM331-'OddsRatio_working_3-way'!R331/3)</f>
        <v>-0.57800644000076917</v>
      </c>
      <c r="AT331" s="11">
        <f>IF(('OddsRatio_working_3-way'!X331=0),IF(Q331&gt;0,-Q331^(1/3),(-Q331)^(1/3)),'OddsRatio_working_3-way'!AN331-'OddsRatio_working_3-way'!R331/3)</f>
        <v>-0.4641531218883041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1.36</v>
      </c>
      <c r="B332" s="4">
        <f>IF('True_Odds_Calculator_3-way'!B333="","",'True_Odds_Calculator_3-way'!B333)</f>
        <v>5.25</v>
      </c>
      <c r="C332" s="4">
        <f>IF('True_Odds_Calculator_3-way'!C333="","",'True_Odds_Calculator_3-way'!C333)</f>
        <v>10.02</v>
      </c>
      <c r="D332" s="9">
        <f t="shared" si="78"/>
        <v>0.72373507996596209</v>
      </c>
      <c r="E332" s="9">
        <f t="shared" si="79"/>
        <v>0.18160589606978852</v>
      </c>
      <c r="F332" s="9">
        <f t="shared" si="80"/>
        <v>9.465902396424937E-2</v>
      </c>
      <c r="G332" s="9">
        <f t="shared" si="81"/>
        <v>1.0603362706782116</v>
      </c>
      <c r="H332" s="9">
        <f t="shared" si="82"/>
        <v>1.3817210574441561</v>
      </c>
      <c r="I332" s="9">
        <f t="shared" si="83"/>
        <v>5.5064291503823997</v>
      </c>
      <c r="J332" s="9">
        <f t="shared" si="84"/>
        <v>10.564233161517469</v>
      </c>
      <c r="K332" s="11">
        <f t="shared" si="85"/>
        <v>0.73529411764705876</v>
      </c>
      <c r="L332" s="11">
        <f t="shared" si="86"/>
        <v>0.19047619047619047</v>
      </c>
      <c r="M332" s="11">
        <f t="shared" si="87"/>
        <v>9.9800399201596807E-2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-0.19289991445680066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0.19051532788764206</v>
      </c>
      <c r="Q332" s="11">
        <f>2*'OddsRatio_working_3-way'!K332*'OddsRatio_working_3-way'!L332*'OddsRatio_working_3-way'!M332</f>
        <v>2.7955293894004703E-2</v>
      </c>
      <c r="R332" s="11">
        <f t="shared" si="88"/>
        <v>0</v>
      </c>
      <c r="S332" s="11">
        <f t="shared" si="89"/>
        <v>-0.98763821862817558</v>
      </c>
      <c r="T332" s="11">
        <f t="shared" si="90"/>
        <v>-0.14492123530860976</v>
      </c>
      <c r="U332" s="11">
        <f>'OddsRatio_working_3-way'!S332-'OddsRatio_working_3-way'!R332^2/3</f>
        <v>-0.98763821862817558</v>
      </c>
      <c r="V332" s="11">
        <f>'OddsRatio_working_3-way'!S332*'OddsRatio_working_3-way'!R332/3-2*'OddsRatio_working_3-way'!R332^3/27-'OddsRatio_working_3-way'!T332</f>
        <v>0.14492123530860976</v>
      </c>
      <c r="W332" s="11">
        <f>'OddsRatio_working_3-way'!V332^2+4*'OddsRatio_working_3-way'!U332^3/27</f>
        <v>-0.12171949596429901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0.18889260203067273</v>
      </c>
      <c r="Y332" s="11">
        <f>IF('OddsRatio_working_3-way'!W332&gt;=0,IF('OddsRatio_working_3-way'!V332+SQRT('OddsRatio_working_3-way'!W332)&gt;0,0,PI()),ACOS('OddsRatio_working_3-way'!V332/(2*'OddsRatio_working_3-way'!X332)))</f>
        <v>1.1770968408113915</v>
      </c>
      <c r="Z332" s="11">
        <f>'OddsRatio_working_3-way'!X332^(1/3)*COS('OddsRatio_working_3-way'!Y332/3)</f>
        <v>0.53016813533910578</v>
      </c>
      <c r="AA332" s="11">
        <f>'OddsRatio_working_3-way'!X332^(1/3)*COS(('OddsRatio_working_3-way'!Y332+2*PI())/3)</f>
        <v>-0.4550863462357207</v>
      </c>
      <c r="AB332" s="11">
        <f>'OddsRatio_working_3-way'!X332^(1/3)*COS(('OddsRatio_working_3-way'!Y332+4*PI())/3)</f>
        <v>-7.5081789103385421E-2</v>
      </c>
      <c r="AC332" s="11">
        <f>'OddsRatio_working_3-way'!X332^(1/3)*SIN('OddsRatio_working_3-way'!Y332/3)</f>
        <v>0.21939573335363852</v>
      </c>
      <c r="AD332" s="11">
        <f>'OddsRatio_working_3-way'!X332^(1/3)*SIN(('OddsRatio_working_3-way'!Y332+2*PI())/3)</f>
        <v>0.34944120680387269</v>
      </c>
      <c r="AE332" s="11">
        <f>'OddsRatio_working_3-way'!X332^(1/3)*SIN(('OddsRatio_working_3-way'!Y332+4*PI())/3)</f>
        <v>-0.56883694015751118</v>
      </c>
      <c r="AF332" s="11">
        <f>-'OddsRatio_working_3-way'!U332/(3*'OddsRatio_working_3-way'!X332^(1/3))*COS(('OddsRatio_working_3-way'!Y332)/3)</f>
        <v>0.53016813533910578</v>
      </c>
      <c r="AG332" s="11">
        <f>-'OddsRatio_working_3-way'!U332/(3*'OddsRatio_working_3-way'!X332^(1/3))*COS(('OddsRatio_working_3-way'!Y332+2*PI())/3)</f>
        <v>-0.4550863462357207</v>
      </c>
      <c r="AH332" s="11">
        <f>-'OddsRatio_working_3-way'!U332/(3*'OddsRatio_working_3-way'!X332^(1/3))*COS(('OddsRatio_working_3-way'!Y332+4*PI())/3)</f>
        <v>-7.5081789103385421E-2</v>
      </c>
      <c r="AI332" s="11">
        <f>'OddsRatio_working_3-way'!U332/(3*'OddsRatio_working_3-way'!X332^(1/3))*SIN(('OddsRatio_working_3-way'!Y332)/3)</f>
        <v>-0.21939573335363852</v>
      </c>
      <c r="AJ332" s="11">
        <f>'OddsRatio_working_3-way'!U332/(3*'OddsRatio_working_3-way'!X332^(1/3))*SIN(('OddsRatio_working_3-way'!Y332+2*PI())/3)</f>
        <v>-0.34944120680387269</v>
      </c>
      <c r="AK332" s="11">
        <f>'OddsRatio_working_3-way'!U332/(3*'OddsRatio_working_3-way'!X332^(1/3))*SIN(('OddsRatio_working_3-way'!Y332+4*PI())/3)</f>
        <v>0.56883694015751118</v>
      </c>
      <c r="AL332" s="11">
        <f>'OddsRatio_working_3-way'!Z332+'OddsRatio_working_3-way'!AF332</f>
        <v>1.0603362706782116</v>
      </c>
      <c r="AM332" s="11">
        <f>'OddsRatio_working_3-way'!AA332+'OddsRatio_working_3-way'!AG332</f>
        <v>-0.91017269247144139</v>
      </c>
      <c r="AN332" s="11">
        <f>'OddsRatio_working_3-way'!AB332+'OddsRatio_working_3-way'!AH332</f>
        <v>-0.15016357820677084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1.0603362706782116</v>
      </c>
      <c r="AS332" s="11">
        <f>IF(('OddsRatio_working_3-way'!X332=0),IF(Q332&gt;0,-Q332^(1/3),(-Q332)^(1/3)),'OddsRatio_working_3-way'!AM332-'OddsRatio_working_3-way'!R332/3)</f>
        <v>-0.91017269247144139</v>
      </c>
      <c r="AT332" s="11">
        <f>IF(('OddsRatio_working_3-way'!X332=0),IF(Q332&gt;0,-Q332^(1/3),(-Q332)^(1/3)),'OddsRatio_working_3-way'!AN332-'OddsRatio_working_3-way'!R332/3)</f>
        <v>-0.15016357820677084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1.81</v>
      </c>
      <c r="B333" s="4">
        <f>IF('True_Odds_Calculator_3-way'!B334="","",'True_Odds_Calculator_3-way'!B334)</f>
        <v>4.18</v>
      </c>
      <c r="C333" s="4">
        <f>IF('True_Odds_Calculator_3-way'!C334="","",'True_Odds_Calculator_3-way'!C334)</f>
        <v>4.2699999999999996</v>
      </c>
      <c r="D333" s="9">
        <f t="shared" si="78"/>
        <v>0.54187473383650031</v>
      </c>
      <c r="E333" s="9">
        <f t="shared" si="79"/>
        <v>0.23152680538899506</v>
      </c>
      <c r="F333" s="9">
        <f t="shared" si="80"/>
        <v>0.22659846077450485</v>
      </c>
      <c r="G333" s="9">
        <f t="shared" si="81"/>
        <v>1.0437592178281085</v>
      </c>
      <c r="H333" s="9">
        <f t="shared" si="82"/>
        <v>1.8454449664407673</v>
      </c>
      <c r="I333" s="9">
        <f t="shared" si="83"/>
        <v>4.3191543126933851</v>
      </c>
      <c r="J333" s="9">
        <f t="shared" si="84"/>
        <v>4.4130926422979151</v>
      </c>
      <c r="K333" s="11">
        <f t="shared" si="85"/>
        <v>0.5524861878453039</v>
      </c>
      <c r="L333" s="11">
        <f t="shared" si="86"/>
        <v>0.23923444976076558</v>
      </c>
      <c r="M333" s="11">
        <f t="shared" si="87"/>
        <v>0.23419203747072601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-0.26072168837173915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0.22472629358923987</v>
      </c>
      <c r="Q333" s="11">
        <f>2*'OddsRatio_working_3-way'!K333*'OddsRatio_working_3-way'!L333*'OddsRatio_working_3-way'!M333</f>
        <v>6.1908069859294729E-2</v>
      </c>
      <c r="R333" s="11">
        <f t="shared" si="88"/>
        <v>0</v>
      </c>
      <c r="S333" s="11">
        <f t="shared" si="89"/>
        <v>-0.86193939212614812</v>
      </c>
      <c r="T333" s="11">
        <f t="shared" si="90"/>
        <v>-0.23744886835431078</v>
      </c>
      <c r="U333" s="11">
        <f>'OddsRatio_working_3-way'!S333-'OddsRatio_working_3-way'!R333^2/3</f>
        <v>-0.86193939212614812</v>
      </c>
      <c r="V333" s="11">
        <f>'OddsRatio_working_3-way'!S333*'OddsRatio_working_3-way'!R333/3-2*'OddsRatio_working_3-way'!R333^3/27-'OddsRatio_working_3-way'!T333</f>
        <v>0.23744886835431078</v>
      </c>
      <c r="W333" s="11">
        <f>'OddsRatio_working_3-way'!V333^2+4*'OddsRatio_working_3-way'!U333^3/27</f>
        <v>-3.8487491887318391E-2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0.15400442929511898</v>
      </c>
      <c r="Y333" s="11">
        <f>IF('OddsRatio_working_3-way'!W333&gt;=0,IF('OddsRatio_working_3-way'!V333+SQRT('OddsRatio_working_3-way'!W333)&gt;0,0,PI()),ACOS('OddsRatio_working_3-way'!V333/(2*'OddsRatio_working_3-way'!X333)))</f>
        <v>0.69051874391245704</v>
      </c>
      <c r="Z333" s="11">
        <f>'OddsRatio_working_3-way'!X333^(1/3)*COS('OddsRatio_working_3-way'!Y333/3)</f>
        <v>0.52187960891405427</v>
      </c>
      <c r="AA333" s="11">
        <f>'OddsRatio_working_3-way'!X333^(1/3)*COS(('OddsRatio_working_3-way'!Y333+2*PI())/3)</f>
        <v>-0.36684591089722407</v>
      </c>
      <c r="AB333" s="11">
        <f>'OddsRatio_working_3-way'!X333^(1/3)*COS(('OddsRatio_working_3-way'!Y333+4*PI())/3)</f>
        <v>-0.15503369801683009</v>
      </c>
      <c r="AC333" s="11">
        <f>'OddsRatio_working_3-way'!X333^(1/3)*SIN('OddsRatio_working_3-way'!Y333/3)</f>
        <v>0.1222898381241458</v>
      </c>
      <c r="AD333" s="11">
        <f>'OddsRatio_working_3-way'!X333^(1/3)*SIN(('OddsRatio_working_3-way'!Y333+2*PI())/3)</f>
        <v>0.39081607997458595</v>
      </c>
      <c r="AE333" s="11">
        <f>'OddsRatio_working_3-way'!X333^(1/3)*SIN(('OddsRatio_working_3-way'!Y333+4*PI())/3)</f>
        <v>-0.51310591809873174</v>
      </c>
      <c r="AF333" s="11">
        <f>-'OddsRatio_working_3-way'!U333/(3*'OddsRatio_working_3-way'!X333^(1/3))*COS(('OddsRatio_working_3-way'!Y333)/3)</f>
        <v>0.52187960891405427</v>
      </c>
      <c r="AG333" s="11">
        <f>-'OddsRatio_working_3-way'!U333/(3*'OddsRatio_working_3-way'!X333^(1/3))*COS(('OddsRatio_working_3-way'!Y333+2*PI())/3)</f>
        <v>-0.36684591089722407</v>
      </c>
      <c r="AH333" s="11">
        <f>-'OddsRatio_working_3-way'!U333/(3*'OddsRatio_working_3-way'!X333^(1/3))*COS(('OddsRatio_working_3-way'!Y333+4*PI())/3)</f>
        <v>-0.15503369801683009</v>
      </c>
      <c r="AI333" s="11">
        <f>'OddsRatio_working_3-way'!U333/(3*'OddsRatio_working_3-way'!X333^(1/3))*SIN(('OddsRatio_working_3-way'!Y333)/3)</f>
        <v>-0.1222898381241458</v>
      </c>
      <c r="AJ333" s="11">
        <f>'OddsRatio_working_3-way'!U333/(3*'OddsRatio_working_3-way'!X333^(1/3))*SIN(('OddsRatio_working_3-way'!Y333+2*PI())/3)</f>
        <v>-0.39081607997458595</v>
      </c>
      <c r="AK333" s="11">
        <f>'OddsRatio_working_3-way'!U333/(3*'OddsRatio_working_3-way'!X333^(1/3))*SIN(('OddsRatio_working_3-way'!Y333+4*PI())/3)</f>
        <v>0.51310591809873174</v>
      </c>
      <c r="AL333" s="11">
        <f>'OddsRatio_working_3-way'!Z333+'OddsRatio_working_3-way'!AF333</f>
        <v>1.0437592178281085</v>
      </c>
      <c r="AM333" s="11">
        <f>'OddsRatio_working_3-way'!AA333+'OddsRatio_working_3-way'!AG333</f>
        <v>-0.73369182179444814</v>
      </c>
      <c r="AN333" s="11">
        <f>'OddsRatio_working_3-way'!AB333+'OddsRatio_working_3-way'!AH333</f>
        <v>-0.31006739603366018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1.0437592178281085</v>
      </c>
      <c r="AS333" s="11">
        <f>IF(('OddsRatio_working_3-way'!X333=0),IF(Q333&gt;0,-Q333^(1/3),(-Q333)^(1/3)),'OddsRatio_working_3-way'!AM333-'OddsRatio_working_3-way'!R333/3)</f>
        <v>-0.73369182179444814</v>
      </c>
      <c r="AT333" s="11">
        <f>IF(('OddsRatio_working_3-way'!X333=0),IF(Q333&gt;0,-Q333^(1/3),(-Q333)^(1/3)),'OddsRatio_working_3-way'!AN333-'OddsRatio_working_3-way'!R333/3)</f>
        <v>-0.31006739603366018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4.6500000000000004</v>
      </c>
      <c r="B334" s="4">
        <f>IF('True_Odds_Calculator_3-way'!B335="","",'True_Odds_Calculator_3-way'!B335)</f>
        <v>4.0999999999999996</v>
      </c>
      <c r="C334" s="4">
        <f>IF('True_Odds_Calculator_3-way'!C335="","",'True_Odds_Calculator_3-way'!C335)</f>
        <v>1.77</v>
      </c>
      <c r="D334" s="9">
        <f t="shared" si="78"/>
        <v>0.20835165952519893</v>
      </c>
      <c r="E334" s="9">
        <f t="shared" si="79"/>
        <v>0.23657223779944173</v>
      </c>
      <c r="F334" s="9">
        <f t="shared" si="80"/>
        <v>0.55507610267535934</v>
      </c>
      <c r="G334" s="9">
        <f t="shared" si="81"/>
        <v>1.0409802196379165</v>
      </c>
      <c r="H334" s="9">
        <f t="shared" si="82"/>
        <v>4.7995778016783959</v>
      </c>
      <c r="I334" s="9">
        <f t="shared" si="83"/>
        <v>4.2270386808775404</v>
      </c>
      <c r="J334" s="9">
        <f t="shared" si="84"/>
        <v>1.8015547691211955</v>
      </c>
      <c r="K334" s="11">
        <f t="shared" si="85"/>
        <v>0.21505376344086019</v>
      </c>
      <c r="L334" s="11">
        <f t="shared" si="86"/>
        <v>0.24390243902439027</v>
      </c>
      <c r="M334" s="11">
        <f t="shared" si="87"/>
        <v>0.56497175141242939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-0.25818749712920852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0.22284749911468496</v>
      </c>
      <c r="Q334" s="11">
        <f>2*'OddsRatio_working_3-way'!K334*'OddsRatio_working_3-way'!L334*'OddsRatio_working_3-way'!M334</f>
        <v>5.9267951892203449E-2</v>
      </c>
      <c r="R334" s="11">
        <f t="shared" si="88"/>
        <v>0</v>
      </c>
      <c r="S334" s="11">
        <f t="shared" si="89"/>
        <v>-0.8631227367418266</v>
      </c>
      <c r="T334" s="11">
        <f t="shared" si="90"/>
        <v>-0.22955391934623048</v>
      </c>
      <c r="U334" s="11">
        <f>'OddsRatio_working_3-way'!S334-'OddsRatio_working_3-way'!R334^2/3</f>
        <v>-0.8631227367418266</v>
      </c>
      <c r="V334" s="11">
        <f>'OddsRatio_working_3-way'!S334*'OddsRatio_working_3-way'!R334/3-2*'OddsRatio_working_3-way'!R334^3/27-'OddsRatio_working_3-way'!T334</f>
        <v>0.22955391934623048</v>
      </c>
      <c r="W334" s="11">
        <f>'OddsRatio_working_3-way'!V334^2+4*'OddsRatio_working_3-way'!U334^3/27</f>
        <v>-4.2565726640897229E-2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0.15432168393336118</v>
      </c>
      <c r="Y334" s="11">
        <f>IF('OddsRatio_working_3-way'!W334&gt;=0,IF('OddsRatio_working_3-way'!V334+SQRT('OddsRatio_working_3-way'!W334)&gt;0,0,PI()),ACOS('OddsRatio_working_3-way'!V334/(2*'OddsRatio_working_3-way'!X334)))</f>
        <v>0.73213140285588807</v>
      </c>
      <c r="Z334" s="11">
        <f>'OddsRatio_working_3-way'!X334^(1/3)*COS('OddsRatio_working_3-way'!Y334/3)</f>
        <v>0.52049010981895838</v>
      </c>
      <c r="AA334" s="11">
        <f>'OddsRatio_working_3-way'!X334^(1/3)*COS(('OddsRatio_working_3-way'!Y334+2*PI())/3)</f>
        <v>-0.37248684022556916</v>
      </c>
      <c r="AB334" s="11">
        <f>'OddsRatio_working_3-way'!X334^(1/3)*COS(('OddsRatio_working_3-way'!Y334+4*PI())/3)</f>
        <v>-0.14800326959338922</v>
      </c>
      <c r="AC334" s="11">
        <f>'OddsRatio_working_3-way'!X334^(1/3)*SIN('OddsRatio_working_3-way'!Y334/3)</f>
        <v>0.1296056499331375</v>
      </c>
      <c r="AD334" s="11">
        <f>'OddsRatio_working_3-way'!X334^(1/3)*SIN(('OddsRatio_working_3-way'!Y334+2*PI())/3)</f>
        <v>0.38595483255520141</v>
      </c>
      <c r="AE334" s="11">
        <f>'OddsRatio_working_3-way'!X334^(1/3)*SIN(('OddsRatio_working_3-way'!Y334+4*PI())/3)</f>
        <v>-0.51556048248833897</v>
      </c>
      <c r="AF334" s="11">
        <f>-'OddsRatio_working_3-way'!U334/(3*'OddsRatio_working_3-way'!X334^(1/3))*COS(('OddsRatio_working_3-way'!Y334)/3)</f>
        <v>0.52049010981895816</v>
      </c>
      <c r="AG334" s="11">
        <f>-'OddsRatio_working_3-way'!U334/(3*'OddsRatio_working_3-way'!X334^(1/3))*COS(('OddsRatio_working_3-way'!Y334+2*PI())/3)</f>
        <v>-0.37248684022556905</v>
      </c>
      <c r="AH334" s="11">
        <f>-'OddsRatio_working_3-way'!U334/(3*'OddsRatio_working_3-way'!X334^(1/3))*COS(('OddsRatio_working_3-way'!Y334+4*PI())/3)</f>
        <v>-0.14800326959338916</v>
      </c>
      <c r="AI334" s="11">
        <f>'OddsRatio_working_3-way'!U334/(3*'OddsRatio_working_3-way'!X334^(1/3))*SIN(('OddsRatio_working_3-way'!Y334)/3)</f>
        <v>-0.12960564993313745</v>
      </c>
      <c r="AJ334" s="11">
        <f>'OddsRatio_working_3-way'!U334/(3*'OddsRatio_working_3-way'!X334^(1/3))*SIN(('OddsRatio_working_3-way'!Y334+2*PI())/3)</f>
        <v>-0.3859548325552013</v>
      </c>
      <c r="AK334" s="11">
        <f>'OddsRatio_working_3-way'!U334/(3*'OddsRatio_working_3-way'!X334^(1/3))*SIN(('OddsRatio_working_3-way'!Y334+4*PI())/3)</f>
        <v>0.51556048248833874</v>
      </c>
      <c r="AL334" s="11">
        <f>'OddsRatio_working_3-way'!Z334+'OddsRatio_working_3-way'!AF334</f>
        <v>1.0409802196379165</v>
      </c>
      <c r="AM334" s="11">
        <f>'OddsRatio_working_3-way'!AA334+'OddsRatio_working_3-way'!AG334</f>
        <v>-0.74497368045113821</v>
      </c>
      <c r="AN334" s="11">
        <f>'OddsRatio_working_3-way'!AB334+'OddsRatio_working_3-way'!AH334</f>
        <v>-0.29600653918677838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1.0409802196379165</v>
      </c>
      <c r="AS334" s="11">
        <f>IF(('OddsRatio_working_3-way'!X334=0),IF(Q334&gt;0,-Q334^(1/3),(-Q334)^(1/3)),'OddsRatio_working_3-way'!AM334-'OddsRatio_working_3-way'!R334/3)</f>
        <v>-0.74497368045113821</v>
      </c>
      <c r="AT334" s="11">
        <f>IF(('OddsRatio_working_3-way'!X334=0),IF(Q334&gt;0,-Q334^(1/3),(-Q334)^(1/3)),'OddsRatio_working_3-way'!AN334-'OddsRatio_working_3-way'!R334/3)</f>
        <v>-0.29600653918677838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3.18</v>
      </c>
      <c r="B335" s="4">
        <f>IF('True_Odds_Calculator_3-way'!B336="","",'True_Odds_Calculator_3-way'!B336)</f>
        <v>3.46</v>
      </c>
      <c r="C335" s="4">
        <f>IF('True_Odds_Calculator_3-way'!C336="","",'True_Odds_Calculator_3-way'!C336)</f>
        <v>2.39</v>
      </c>
      <c r="D335" s="9">
        <f t="shared" si="78"/>
        <v>0.3073690402714726</v>
      </c>
      <c r="E335" s="9">
        <f t="shared" si="79"/>
        <v>0.28225879679931659</v>
      </c>
      <c r="F335" s="9">
        <f t="shared" si="80"/>
        <v>0.41037216292921086</v>
      </c>
      <c r="G335" s="9">
        <f t="shared" si="81"/>
        <v>1.0336780290170635</v>
      </c>
      <c r="H335" s="9">
        <f t="shared" si="82"/>
        <v>3.2534181032571992</v>
      </c>
      <c r="I335" s="9">
        <f t="shared" si="83"/>
        <v>3.5428479513819751</v>
      </c>
      <c r="J335" s="9">
        <f t="shared" si="84"/>
        <v>2.4368124603337189</v>
      </c>
      <c r="K335" s="11">
        <f t="shared" si="85"/>
        <v>0.31446540880503143</v>
      </c>
      <c r="L335" s="11">
        <f t="shared" si="86"/>
        <v>0.28901734104046245</v>
      </c>
      <c r="M335" s="11">
        <f t="shared" si="87"/>
        <v>0.41841004184100417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-0.28346881044961869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0.22930640857793066</v>
      </c>
      <c r="Q335" s="11">
        <f>2*'OddsRatio_working_3-way'!K335*'OddsRatio_working_3-way'!L335*'OddsRatio_working_3-way'!M335</f>
        <v>7.6055193558185949E-2</v>
      </c>
      <c r="R335" s="11">
        <f t="shared" si="88"/>
        <v>0</v>
      </c>
      <c r="S335" s="11">
        <f t="shared" si="89"/>
        <v>-0.80892994264243967</v>
      </c>
      <c r="T335" s="11">
        <f t="shared" si="90"/>
        <v>-0.26830180518820551</v>
      </c>
      <c r="U335" s="11">
        <f>'OddsRatio_working_3-way'!S335-'OddsRatio_working_3-way'!R335^2/3</f>
        <v>-0.80892994264243967</v>
      </c>
      <c r="V335" s="11">
        <f>'OddsRatio_working_3-way'!S335*'OddsRatio_working_3-way'!R335/3-2*'OddsRatio_working_3-way'!R335^3/27-'OddsRatio_working_3-way'!T335</f>
        <v>0.26830180518820551</v>
      </c>
      <c r="W335" s="11">
        <f>'OddsRatio_working_3-way'!V335^2+4*'OddsRatio_working_3-way'!U335^3/27</f>
        <v>-6.4345246339580497E-3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0.14001819819331329</v>
      </c>
      <c r="Y335" s="11">
        <f>IF('OddsRatio_working_3-way'!W335&gt;=0,IF('OddsRatio_working_3-way'!V335+SQRT('OddsRatio_working_3-way'!W335)&gt;0,0,PI()),ACOS('OddsRatio_working_3-way'!V335/(2*'OddsRatio_working_3-way'!X335)))</f>
        <v>0.29051601371246782</v>
      </c>
      <c r="Z335" s="11">
        <f>'OddsRatio_working_3-way'!X335^(1/3)*COS('OddsRatio_working_3-way'!Y335/3)</f>
        <v>0.51683901450853176</v>
      </c>
      <c r="AA335" s="11">
        <f>'OddsRatio_working_3-way'!X335^(1/3)*COS(('OddsRatio_working_3-way'!Y335+2*PI())/3)</f>
        <v>-0.30190008305538923</v>
      </c>
      <c r="AB335" s="11">
        <f>'OddsRatio_working_3-way'!X335^(1/3)*COS(('OddsRatio_working_3-way'!Y335+4*PI())/3)</f>
        <v>-0.21493893145314258</v>
      </c>
      <c r="AC335" s="11">
        <f>'OddsRatio_working_3-way'!X335^(1/3)*SIN('OddsRatio_working_3-way'!Y335/3)</f>
        <v>5.0207044286597009E-2</v>
      </c>
      <c r="AD335" s="11">
        <f>'OddsRatio_working_3-way'!X335^(1/3)*SIN(('OddsRatio_working_3-way'!Y335+2*PI())/3)</f>
        <v>0.42249219408800404</v>
      </c>
      <c r="AE335" s="11">
        <f>'OddsRatio_working_3-way'!X335^(1/3)*SIN(('OddsRatio_working_3-way'!Y335+4*PI())/3)</f>
        <v>-0.47269923837460098</v>
      </c>
      <c r="AF335" s="11">
        <f>-'OddsRatio_working_3-way'!U335/(3*'OddsRatio_working_3-way'!X335^(1/3))*COS(('OddsRatio_working_3-way'!Y335)/3)</f>
        <v>0.51683901450853176</v>
      </c>
      <c r="AG335" s="11">
        <f>-'OddsRatio_working_3-way'!U335/(3*'OddsRatio_working_3-way'!X335^(1/3))*COS(('OddsRatio_working_3-way'!Y335+2*PI())/3)</f>
        <v>-0.30190008305538923</v>
      </c>
      <c r="AH335" s="11">
        <f>-'OddsRatio_working_3-way'!U335/(3*'OddsRatio_working_3-way'!X335^(1/3))*COS(('OddsRatio_working_3-way'!Y335+4*PI())/3)</f>
        <v>-0.21493893145314258</v>
      </c>
      <c r="AI335" s="11">
        <f>'OddsRatio_working_3-way'!U335/(3*'OddsRatio_working_3-way'!X335^(1/3))*SIN(('OddsRatio_working_3-way'!Y335)/3)</f>
        <v>-5.0207044286597009E-2</v>
      </c>
      <c r="AJ335" s="11">
        <f>'OddsRatio_working_3-way'!U335/(3*'OddsRatio_working_3-way'!X335^(1/3))*SIN(('OddsRatio_working_3-way'!Y335+2*PI())/3)</f>
        <v>-0.42249219408800404</v>
      </c>
      <c r="AK335" s="11">
        <f>'OddsRatio_working_3-way'!U335/(3*'OddsRatio_working_3-way'!X335^(1/3))*SIN(('OddsRatio_working_3-way'!Y335+4*PI())/3)</f>
        <v>0.47269923837460098</v>
      </c>
      <c r="AL335" s="11">
        <f>'OddsRatio_working_3-way'!Z335+'OddsRatio_working_3-way'!AF335</f>
        <v>1.0336780290170635</v>
      </c>
      <c r="AM335" s="11">
        <f>'OddsRatio_working_3-way'!AA335+'OddsRatio_working_3-way'!AG335</f>
        <v>-0.60380016611077847</v>
      </c>
      <c r="AN335" s="11">
        <f>'OddsRatio_working_3-way'!AB335+'OddsRatio_working_3-way'!AH335</f>
        <v>-0.42987786290628516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1.0336780290170635</v>
      </c>
      <c r="AS335" s="11">
        <f>IF(('OddsRatio_working_3-way'!X335=0),IF(Q335&gt;0,-Q335^(1/3),(-Q335)^(1/3)),'OddsRatio_working_3-way'!AM335-'OddsRatio_working_3-way'!R335/3)</f>
        <v>-0.60380016611077847</v>
      </c>
      <c r="AT335" s="11">
        <f>IF(('OddsRatio_working_3-way'!X335=0),IF(Q335&gt;0,-Q335^(1/3),(-Q335)^(1/3)),'OddsRatio_working_3-way'!AN335-'OddsRatio_working_3-way'!R335/3)</f>
        <v>-0.42987786290628516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2.2200000000000002</v>
      </c>
      <c r="B336" s="4">
        <f>IF('True_Odds_Calculator_3-way'!B337="","",'True_Odds_Calculator_3-way'!B337)</f>
        <v>3.66</v>
      </c>
      <c r="C336" s="4">
        <f>IF('True_Odds_Calculator_3-way'!C337="","",'True_Odds_Calculator_3-way'!C337)</f>
        <v>3.35</v>
      </c>
      <c r="D336" s="9">
        <f t="shared" si="78"/>
        <v>0.44204481399021417</v>
      </c>
      <c r="E336" s="9">
        <f t="shared" si="79"/>
        <v>0.26652164163513431</v>
      </c>
      <c r="F336" s="9">
        <f t="shared" si="80"/>
        <v>0.29143354437465158</v>
      </c>
      <c r="G336" s="9">
        <f t="shared" si="81"/>
        <v>1.0346017008392914</v>
      </c>
      <c r="H336" s="9">
        <f t="shared" si="82"/>
        <v>2.2622140750239357</v>
      </c>
      <c r="I336" s="9">
        <f t="shared" si="83"/>
        <v>3.7520405242325157</v>
      </c>
      <c r="J336" s="9">
        <f t="shared" si="84"/>
        <v>3.4313139969723347</v>
      </c>
      <c r="K336" s="11">
        <f t="shared" si="85"/>
        <v>0.4504504504504504</v>
      </c>
      <c r="L336" s="11">
        <f t="shared" si="86"/>
        <v>0.27322404371584696</v>
      </c>
      <c r="M336" s="11">
        <f t="shared" si="87"/>
        <v>0.29850746268656714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-0.28017569808614584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0.22888070355650481</v>
      </c>
      <c r="Q336" s="11">
        <f>2*'OddsRatio_working_3-way'!K336*'OddsRatio_working_3-way'!L336*'OddsRatio_working_3-way'!M336</f>
        <v>7.3476951382505554E-2</v>
      </c>
      <c r="R336" s="11">
        <f t="shared" si="88"/>
        <v>0</v>
      </c>
      <c r="S336" s="11">
        <f t="shared" si="89"/>
        <v>-0.81691847337212908</v>
      </c>
      <c r="T336" s="11">
        <f t="shared" si="90"/>
        <v>-0.26225312146777818</v>
      </c>
      <c r="U336" s="11">
        <f>'OddsRatio_working_3-way'!S336-'OddsRatio_working_3-way'!R336^2/3</f>
        <v>-0.81691847337212908</v>
      </c>
      <c r="V336" s="11">
        <f>'OddsRatio_working_3-way'!S336*'OddsRatio_working_3-way'!R336/3-2*'OddsRatio_working_3-way'!R336^3/27-'OddsRatio_working_3-way'!T336</f>
        <v>0.26225312146777818</v>
      </c>
      <c r="W336" s="11">
        <f>'OddsRatio_working_3-way'!V336^2+4*'OddsRatio_working_3-way'!U336^3/27</f>
        <v>-1.1990007674231959E-2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0.14209742027375546</v>
      </c>
      <c r="Y336" s="11">
        <f>IF('OddsRatio_working_3-way'!W336&gt;=0,IF('OddsRatio_working_3-way'!V336+SQRT('OddsRatio_working_3-way'!W336)&gt;0,0,PI()),ACOS('OddsRatio_working_3-way'!V336/(2*'OddsRatio_working_3-way'!X336)))</f>
        <v>0.3955276443889284</v>
      </c>
      <c r="Z336" s="11">
        <f>'OddsRatio_working_3-way'!X336^(1/3)*COS('OddsRatio_working_3-way'!Y336/3)</f>
        <v>0.51730085041964569</v>
      </c>
      <c r="AA336" s="11">
        <f>'OddsRatio_working_3-way'!X336^(1/3)*COS(('OddsRatio_working_3-way'!Y336+2*PI())/3)</f>
        <v>-0.31805994430706641</v>
      </c>
      <c r="AB336" s="11">
        <f>'OddsRatio_working_3-way'!X336^(1/3)*COS(('OddsRatio_working_3-way'!Y336+4*PI())/3)</f>
        <v>-0.19924090611257941</v>
      </c>
      <c r="AC336" s="11">
        <f>'OddsRatio_working_3-way'!X336^(1/3)*SIN('OddsRatio_working_3-way'!Y336/3)</f>
        <v>6.8600203686439667E-2</v>
      </c>
      <c r="AD336" s="11">
        <f>'OddsRatio_working_3-way'!X336^(1/3)*SIN(('OddsRatio_working_3-way'!Y336+2*PI())/3)</f>
        <v>0.41369557601948742</v>
      </c>
      <c r="AE336" s="11">
        <f>'OddsRatio_working_3-way'!X336^(1/3)*SIN(('OddsRatio_working_3-way'!Y336+4*PI())/3)</f>
        <v>-0.48229577970592691</v>
      </c>
      <c r="AF336" s="11">
        <f>-'OddsRatio_working_3-way'!U336/(3*'OddsRatio_working_3-way'!X336^(1/3))*COS(('OddsRatio_working_3-way'!Y336)/3)</f>
        <v>0.5173008504196458</v>
      </c>
      <c r="AG336" s="11">
        <f>-'OddsRatio_working_3-way'!U336/(3*'OddsRatio_working_3-way'!X336^(1/3))*COS(('OddsRatio_working_3-way'!Y336+2*PI())/3)</f>
        <v>-0.31805994430706647</v>
      </c>
      <c r="AH336" s="11">
        <f>-'OddsRatio_working_3-way'!U336/(3*'OddsRatio_working_3-way'!X336^(1/3))*COS(('OddsRatio_working_3-way'!Y336+4*PI())/3)</f>
        <v>-0.19924090611257947</v>
      </c>
      <c r="AI336" s="11">
        <f>'OddsRatio_working_3-way'!U336/(3*'OddsRatio_working_3-way'!X336^(1/3))*SIN(('OddsRatio_working_3-way'!Y336)/3)</f>
        <v>-6.8600203686439681E-2</v>
      </c>
      <c r="AJ336" s="11">
        <f>'OddsRatio_working_3-way'!U336/(3*'OddsRatio_working_3-way'!X336^(1/3))*SIN(('OddsRatio_working_3-way'!Y336+2*PI())/3)</f>
        <v>-0.41369557601948753</v>
      </c>
      <c r="AK336" s="11">
        <f>'OddsRatio_working_3-way'!U336/(3*'OddsRatio_working_3-way'!X336^(1/3))*SIN(('OddsRatio_working_3-way'!Y336+4*PI())/3)</f>
        <v>0.48229577970592702</v>
      </c>
      <c r="AL336" s="11">
        <f>'OddsRatio_working_3-way'!Z336+'OddsRatio_working_3-way'!AF336</f>
        <v>1.0346017008392914</v>
      </c>
      <c r="AM336" s="11">
        <f>'OddsRatio_working_3-way'!AA336+'OddsRatio_working_3-way'!AG336</f>
        <v>-0.63611988861413282</v>
      </c>
      <c r="AN336" s="11">
        <f>'OddsRatio_working_3-way'!AB336+'OddsRatio_working_3-way'!AH336</f>
        <v>-0.39848181222515888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1.0346017008392914</v>
      </c>
      <c r="AS336" s="11">
        <f>IF(('OddsRatio_working_3-way'!X336=0),IF(Q336&gt;0,-Q336^(1/3),(-Q336)^(1/3)),'OddsRatio_working_3-way'!AM336-'OddsRatio_working_3-way'!R336/3)</f>
        <v>-0.63611988861413282</v>
      </c>
      <c r="AT336" s="11">
        <f>IF(('OddsRatio_working_3-way'!X336=0),IF(Q336&gt;0,-Q336^(1/3),(-Q336)^(1/3)),'OddsRatio_working_3-way'!AN336-'OddsRatio_working_3-way'!R336/3)</f>
        <v>-0.39848181222515888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1.67</v>
      </c>
      <c r="B337" s="4">
        <f>IF('True_Odds_Calculator_3-way'!B338="","",'True_Odds_Calculator_3-way'!B338)</f>
        <v>4.08</v>
      </c>
      <c r="C337" s="4">
        <f>IF('True_Odds_Calculator_3-way'!C338="","",'True_Odds_Calculator_3-way'!C338)</f>
        <v>5.55</v>
      </c>
      <c r="D337" s="9">
        <f t="shared" si="78"/>
        <v>0.58861139863756717</v>
      </c>
      <c r="E337" s="9">
        <f t="shared" si="79"/>
        <v>0.23736522971777538</v>
      </c>
      <c r="F337" s="9">
        <f t="shared" si="80"/>
        <v>0.17402337164465748</v>
      </c>
      <c r="G337" s="9">
        <f t="shared" si="81"/>
        <v>1.0431548544177125</v>
      </c>
      <c r="H337" s="9">
        <f t="shared" si="82"/>
        <v>1.6989137524598672</v>
      </c>
      <c r="I337" s="9">
        <f t="shared" si="83"/>
        <v>4.2129169516065552</v>
      </c>
      <c r="J337" s="9">
        <f t="shared" si="84"/>
        <v>5.7463545876005906</v>
      </c>
      <c r="K337" s="11">
        <f t="shared" si="85"/>
        <v>0.5988023952095809</v>
      </c>
      <c r="L337" s="11">
        <f t="shared" si="86"/>
        <v>0.24509803921568626</v>
      </c>
      <c r="M337" s="11">
        <f t="shared" si="87"/>
        <v>0.1801801801801802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-0.24829461374019313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0.21948683449211803</v>
      </c>
      <c r="Q337" s="11">
        <f>2*'OddsRatio_working_3-way'!K337*'OddsRatio_working_3-way'!L337*'OddsRatio_working_3-way'!M337</f>
        <v>5.2888393853522425E-2</v>
      </c>
      <c r="R337" s="11">
        <f t="shared" si="88"/>
        <v>0</v>
      </c>
      <c r="S337" s="11">
        <f t="shared" si="89"/>
        <v>-0.88397742981964744</v>
      </c>
      <c r="T337" s="11">
        <f t="shared" si="90"/>
        <v>-0.21300660959509579</v>
      </c>
      <c r="U337" s="11">
        <f>'OddsRatio_working_3-way'!S337-'OddsRatio_working_3-way'!R337^2/3</f>
        <v>-0.88397742981964744</v>
      </c>
      <c r="V337" s="11">
        <f>'OddsRatio_working_3-way'!S337*'OddsRatio_working_3-way'!R337/3-2*'OddsRatio_working_3-way'!R337^3/27-'OddsRatio_working_3-way'!T337</f>
        <v>0.21300660959509579</v>
      </c>
      <c r="W337" s="11">
        <f>'OddsRatio_working_3-way'!V337^2+4*'OddsRatio_working_3-way'!U337^3/27</f>
        <v>-5.6962138719525282E-2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0.15994839359206053</v>
      </c>
      <c r="Y337" s="11">
        <f>IF('OddsRatio_working_3-way'!W337&gt;=0,IF('OddsRatio_working_3-way'!V337+SQRT('OddsRatio_working_3-way'!W337)&gt;0,0,PI()),ACOS('OddsRatio_working_3-way'!V337/(2*'OddsRatio_working_3-way'!X337)))</f>
        <v>0.84214983923338127</v>
      </c>
      <c r="Z337" s="11">
        <f>'OddsRatio_working_3-way'!X337^(1/3)*COS('OddsRatio_working_3-way'!Y337/3)</f>
        <v>0.52157742720885636</v>
      </c>
      <c r="AA337" s="11">
        <f>'OddsRatio_working_3-way'!X337^(1/3)*COS(('OddsRatio_working_3-way'!Y337+2*PI())/3)</f>
        <v>-0.39102733316312333</v>
      </c>
      <c r="AB337" s="11">
        <f>'OddsRatio_working_3-way'!X337^(1/3)*COS(('OddsRatio_working_3-way'!Y337+4*PI())/3)</f>
        <v>-0.13055009404573314</v>
      </c>
      <c r="AC337" s="11">
        <f>'OddsRatio_working_3-way'!X337^(1/3)*SIN('OddsRatio_working_3-way'!Y337/3)</f>
        <v>0.15038660412219587</v>
      </c>
      <c r="AD337" s="11">
        <f>'OddsRatio_working_3-way'!X337^(1/3)*SIN(('OddsRatio_working_3-way'!Y337+2*PI())/3)</f>
        <v>0.37650599994230055</v>
      </c>
      <c r="AE337" s="11">
        <f>'OddsRatio_working_3-way'!X337^(1/3)*SIN(('OddsRatio_working_3-way'!Y337+4*PI())/3)</f>
        <v>-0.52689260406449634</v>
      </c>
      <c r="AF337" s="11">
        <f>-'OddsRatio_working_3-way'!U337/(3*'OddsRatio_working_3-way'!X337^(1/3))*COS(('OddsRatio_working_3-way'!Y337)/3)</f>
        <v>0.52157742720885625</v>
      </c>
      <c r="AG337" s="11">
        <f>-'OddsRatio_working_3-way'!U337/(3*'OddsRatio_working_3-way'!X337^(1/3))*COS(('OddsRatio_working_3-way'!Y337+2*PI())/3)</f>
        <v>-0.39102733316312321</v>
      </c>
      <c r="AH337" s="11">
        <f>-'OddsRatio_working_3-way'!U337/(3*'OddsRatio_working_3-way'!X337^(1/3))*COS(('OddsRatio_working_3-way'!Y337+4*PI())/3)</f>
        <v>-0.13055009404573312</v>
      </c>
      <c r="AI337" s="11">
        <f>'OddsRatio_working_3-way'!U337/(3*'OddsRatio_working_3-way'!X337^(1/3))*SIN(('OddsRatio_working_3-way'!Y337)/3)</f>
        <v>-0.15038660412219584</v>
      </c>
      <c r="AJ337" s="11">
        <f>'OddsRatio_working_3-way'!U337/(3*'OddsRatio_working_3-way'!X337^(1/3))*SIN(('OddsRatio_working_3-way'!Y337+2*PI())/3)</f>
        <v>-0.3765059999423005</v>
      </c>
      <c r="AK337" s="11">
        <f>'OddsRatio_working_3-way'!U337/(3*'OddsRatio_working_3-way'!X337^(1/3))*SIN(('OddsRatio_working_3-way'!Y337+4*PI())/3)</f>
        <v>0.52689260406449623</v>
      </c>
      <c r="AL337" s="11">
        <f>'OddsRatio_working_3-way'!Z337+'OddsRatio_working_3-way'!AF337</f>
        <v>1.0431548544177125</v>
      </c>
      <c r="AM337" s="11">
        <f>'OddsRatio_working_3-way'!AA337+'OddsRatio_working_3-way'!AG337</f>
        <v>-0.78205466632624654</v>
      </c>
      <c r="AN337" s="11">
        <f>'OddsRatio_working_3-way'!AB337+'OddsRatio_working_3-way'!AH337</f>
        <v>-0.26110018809146629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1.0431548544177125</v>
      </c>
      <c r="AS337" s="11">
        <f>IF(('OddsRatio_working_3-way'!X337=0),IF(Q337&gt;0,-Q337^(1/3),(-Q337)^(1/3)),'OddsRatio_working_3-way'!AM337-'OddsRatio_working_3-way'!R337/3)</f>
        <v>-0.78205466632624654</v>
      </c>
      <c r="AT337" s="11">
        <f>IF(('OddsRatio_working_3-way'!X337=0),IF(Q337&gt;0,-Q337^(1/3),(-Q337)^(1/3)),'OddsRatio_working_3-way'!AN337-'OddsRatio_working_3-way'!R337/3)</f>
        <v>-0.26110018809146629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2.19</v>
      </c>
      <c r="B338" s="4">
        <f>IF('True_Odds_Calculator_3-way'!B339="","",'True_Odds_Calculator_3-way'!B339)</f>
        <v>3.48</v>
      </c>
      <c r="C338" s="4">
        <f>IF('True_Odds_Calculator_3-way'!C339="","",'True_Odds_Calculator_3-way'!C339)</f>
        <v>3.59</v>
      </c>
      <c r="D338" s="9">
        <f t="shared" si="78"/>
        <v>0.44804028603896107</v>
      </c>
      <c r="E338" s="9">
        <f t="shared" si="79"/>
        <v>0.28031550097782609</v>
      </c>
      <c r="F338" s="9">
        <f t="shared" si="80"/>
        <v>0.27164421298321301</v>
      </c>
      <c r="G338" s="9">
        <f t="shared" si="81"/>
        <v>1.0352455054988075</v>
      </c>
      <c r="H338" s="9">
        <f t="shared" si="82"/>
        <v>2.2319421515435804</v>
      </c>
      <c r="I338" s="9">
        <f t="shared" si="83"/>
        <v>3.5674088536370432</v>
      </c>
      <c r="J338" s="9">
        <f t="shared" si="84"/>
        <v>3.6812858592419113</v>
      </c>
      <c r="K338" s="11">
        <f t="shared" si="85"/>
        <v>0.45662100456621008</v>
      </c>
      <c r="L338" s="11">
        <f t="shared" si="86"/>
        <v>0.28735632183908044</v>
      </c>
      <c r="M338" s="11">
        <f t="shared" si="87"/>
        <v>0.2785515320334262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-0.27937053464847439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0.22880026643169679</v>
      </c>
      <c r="Q338" s="11">
        <f>2*'OddsRatio_working_3-way'!K338*'OddsRatio_working_3-way'!L338*'OddsRatio_working_3-way'!M338</f>
        <v>7.3099126655494201E-2</v>
      </c>
      <c r="R338" s="11">
        <f t="shared" si="88"/>
        <v>0</v>
      </c>
      <c r="S338" s="11">
        <f t="shared" si="89"/>
        <v>-0.81898496102887508</v>
      </c>
      <c r="T338" s="11">
        <f t="shared" si="90"/>
        <v>-0.2616565370699282</v>
      </c>
      <c r="U338" s="11">
        <f>'OddsRatio_working_3-way'!S338-'OddsRatio_working_3-way'!R338^2/3</f>
        <v>-0.81898496102887508</v>
      </c>
      <c r="V338" s="11">
        <f>'OddsRatio_working_3-way'!S338*'OddsRatio_working_3-way'!R338/3-2*'OddsRatio_working_3-way'!R338^3/27-'OddsRatio_working_3-way'!T338</f>
        <v>0.2616565370699282</v>
      </c>
      <c r="W338" s="11">
        <f>'OddsRatio_working_3-way'!V338^2+4*'OddsRatio_working_3-way'!U338^3/27</f>
        <v>-1.2917041332983034E-2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0.14263693834733845</v>
      </c>
      <c r="Y338" s="11">
        <f>IF('OddsRatio_working_3-way'!W338&gt;=0,IF('OddsRatio_working_3-way'!V338+SQRT('OddsRatio_working_3-way'!W338)&gt;0,0,PI()),ACOS('OddsRatio_working_3-way'!V338/(2*'OddsRatio_working_3-way'!X338)))</f>
        <v>0.4097719575612111</v>
      </c>
      <c r="Z338" s="11">
        <f>'OddsRatio_working_3-way'!X338^(1/3)*COS('OddsRatio_working_3-way'!Y338/3)</f>
        <v>0.51762275274940384</v>
      </c>
      <c r="AA338" s="11">
        <f>'OddsRatio_working_3-way'!X338^(1/3)*COS(('OddsRatio_working_3-way'!Y338+2*PI())/3)</f>
        <v>-0.3204251299879658</v>
      </c>
      <c r="AB338" s="11">
        <f>'OddsRatio_working_3-way'!X338^(1/3)*COS(('OddsRatio_working_3-way'!Y338+4*PI())/3)</f>
        <v>-0.19719762276143812</v>
      </c>
      <c r="AC338" s="11">
        <f>'OddsRatio_working_3-way'!X338^(1/3)*SIN('OddsRatio_working_3-way'!Y338/3)</f>
        <v>7.1145434468802379E-2</v>
      </c>
      <c r="AD338" s="11">
        <f>'OddsRatio_working_3-way'!X338^(1/3)*SIN(('OddsRatio_working_3-way'!Y338+2*PI())/3)</f>
        <v>0.41270173622341388</v>
      </c>
      <c r="AE338" s="11">
        <f>'OddsRatio_working_3-way'!X338^(1/3)*SIN(('OddsRatio_working_3-way'!Y338+4*PI())/3)</f>
        <v>-0.48384717069221628</v>
      </c>
      <c r="AF338" s="11">
        <f>-'OddsRatio_working_3-way'!U338/(3*'OddsRatio_working_3-way'!X338^(1/3))*COS(('OddsRatio_working_3-way'!Y338)/3)</f>
        <v>0.51762275274940373</v>
      </c>
      <c r="AG338" s="11">
        <f>-'OddsRatio_working_3-way'!U338/(3*'OddsRatio_working_3-way'!X338^(1/3))*COS(('OddsRatio_working_3-way'!Y338+2*PI())/3)</f>
        <v>-0.32042512998796574</v>
      </c>
      <c r="AH338" s="11">
        <f>-'OddsRatio_working_3-way'!U338/(3*'OddsRatio_working_3-way'!X338^(1/3))*COS(('OddsRatio_working_3-way'!Y338+4*PI())/3)</f>
        <v>-0.19719762276143807</v>
      </c>
      <c r="AI338" s="11">
        <f>'OddsRatio_working_3-way'!U338/(3*'OddsRatio_working_3-way'!X338^(1/3))*SIN(('OddsRatio_working_3-way'!Y338)/3)</f>
        <v>-7.1145434468802365E-2</v>
      </c>
      <c r="AJ338" s="11">
        <f>'OddsRatio_working_3-way'!U338/(3*'OddsRatio_working_3-way'!X338^(1/3))*SIN(('OddsRatio_working_3-way'!Y338+2*PI())/3)</f>
        <v>-0.41270173622341383</v>
      </c>
      <c r="AK338" s="11">
        <f>'OddsRatio_working_3-way'!U338/(3*'OddsRatio_working_3-way'!X338^(1/3))*SIN(('OddsRatio_working_3-way'!Y338+4*PI())/3)</f>
        <v>0.48384717069221617</v>
      </c>
      <c r="AL338" s="11">
        <f>'OddsRatio_working_3-way'!Z338+'OddsRatio_working_3-way'!AF338</f>
        <v>1.0352455054988075</v>
      </c>
      <c r="AM338" s="11">
        <f>'OddsRatio_working_3-way'!AA338+'OddsRatio_working_3-way'!AG338</f>
        <v>-0.64085025997593159</v>
      </c>
      <c r="AN338" s="11">
        <f>'OddsRatio_working_3-way'!AB338+'OddsRatio_working_3-way'!AH338</f>
        <v>-0.39439524552287619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1.0352455054988075</v>
      </c>
      <c r="AS338" s="11">
        <f>IF(('OddsRatio_working_3-way'!X338=0),IF(Q338&gt;0,-Q338^(1/3),(-Q338)^(1/3)),'OddsRatio_working_3-way'!AM338-'OddsRatio_working_3-way'!R338/3)</f>
        <v>-0.64085025997593159</v>
      </c>
      <c r="AT338" s="11">
        <f>IF(('OddsRatio_working_3-way'!X338=0),IF(Q338&gt;0,-Q338^(1/3),(-Q338)^(1/3)),'OddsRatio_working_3-way'!AN338-'OddsRatio_working_3-way'!R338/3)</f>
        <v>-0.39439524552287619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13.76</v>
      </c>
      <c r="B339" s="4">
        <f>IF('True_Odds_Calculator_3-way'!B340="","",'True_Odds_Calculator_3-way'!B340)</f>
        <v>8.65</v>
      </c>
      <c r="C339" s="4">
        <f>IF('True_Odds_Calculator_3-way'!C340="","",'True_Odds_Calculator_3-way'!C340)</f>
        <v>1.19</v>
      </c>
      <c r="D339" s="9">
        <f t="shared" si="78"/>
        <v>6.6538014836364526E-2</v>
      </c>
      <c r="E339" s="9">
        <f t="shared" si="79"/>
        <v>0.10626083676864699</v>
      </c>
      <c r="F339" s="9">
        <f t="shared" si="80"/>
        <v>0.82720114839498848</v>
      </c>
      <c r="G339" s="9">
        <f t="shared" si="81"/>
        <v>1.0994516168056685</v>
      </c>
      <c r="H339" s="9">
        <f t="shared" si="82"/>
        <v>15.029002630440328</v>
      </c>
      <c r="I339" s="9">
        <f t="shared" si="83"/>
        <v>9.4108048685633641</v>
      </c>
      <c r="J339" s="9">
        <f t="shared" si="84"/>
        <v>1.2088958071930771</v>
      </c>
      <c r="K339" s="11">
        <f t="shared" si="85"/>
        <v>7.2674418604651167E-2</v>
      </c>
      <c r="L339" s="11">
        <f t="shared" si="86"/>
        <v>0.11560693641618497</v>
      </c>
      <c r="M339" s="11">
        <f t="shared" si="87"/>
        <v>0.84033613445378152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-0.13094357920611455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0.14544062012491513</v>
      </c>
      <c r="Q339" s="11">
        <f>2*'OddsRatio_working_3-way'!K339*'OddsRatio_working_3-way'!L339*'OddsRatio_working_3-way'!M339</f>
        <v>1.4120448555817006E-2</v>
      </c>
      <c r="R339" s="11">
        <f t="shared" si="88"/>
        <v>0</v>
      </c>
      <c r="S339" s="11">
        <f t="shared" si="89"/>
        <v>-1.1107121174378563</v>
      </c>
      <c r="T339" s="11">
        <f t="shared" si="90"/>
        <v>-0.107836127906588</v>
      </c>
      <c r="U339" s="11">
        <f>'OddsRatio_working_3-way'!S339-'OddsRatio_working_3-way'!R339^2/3</f>
        <v>-1.1107121174378563</v>
      </c>
      <c r="V339" s="11">
        <f>'OddsRatio_working_3-way'!S339*'OddsRatio_working_3-way'!R339/3-2*'OddsRatio_working_3-way'!R339^3/27-'OddsRatio_working_3-way'!T339</f>
        <v>0.107836127906588</v>
      </c>
      <c r="W339" s="11">
        <f>'OddsRatio_working_3-way'!V339^2+4*'OddsRatio_working_3-way'!U339^3/27</f>
        <v>-0.19137357525546478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0.22527883041763533</v>
      </c>
      <c r="Y339" s="11">
        <f>IF('OddsRatio_working_3-way'!W339&gt;=0,IF('OddsRatio_working_3-way'!V339+SQRT('OddsRatio_working_3-way'!W339)&gt;0,0,PI()),ACOS('OddsRatio_working_3-way'!V339/(2*'OddsRatio_working_3-way'!X339)))</f>
        <v>1.3291110725757587</v>
      </c>
      <c r="Z339" s="11">
        <f>'OddsRatio_working_3-way'!X339^(1/3)*COS('OddsRatio_working_3-way'!Y339/3)</f>
        <v>0.54972580840283436</v>
      </c>
      <c r="AA339" s="11">
        <f>'OddsRatio_working_3-way'!X339^(1/3)*COS(('OddsRatio_working_3-way'!Y339+2*PI())/3)</f>
        <v>-0.50075929868648161</v>
      </c>
      <c r="AB339" s="11">
        <f>'OddsRatio_working_3-way'!X339^(1/3)*COS(('OddsRatio_working_3-way'!Y339+4*PI())/3)</f>
        <v>-4.896650971635285E-2</v>
      </c>
      <c r="AC339" s="11">
        <f>'OddsRatio_working_3-way'!X339^(1/3)*SIN('OddsRatio_working_3-way'!Y339/3)</f>
        <v>0.26084268832983559</v>
      </c>
      <c r="AD339" s="11">
        <f>'OddsRatio_working_3-way'!X339^(1/3)*SIN(('OddsRatio_working_3-way'!Y339+2*PI())/3)</f>
        <v>0.34565517102787363</v>
      </c>
      <c r="AE339" s="11">
        <f>'OddsRatio_working_3-way'!X339^(1/3)*SIN(('OddsRatio_working_3-way'!Y339+4*PI())/3)</f>
        <v>-0.60649785935770928</v>
      </c>
      <c r="AF339" s="11">
        <f>-'OddsRatio_working_3-way'!U339/(3*'OddsRatio_working_3-way'!X339^(1/3))*COS(('OddsRatio_working_3-way'!Y339)/3)</f>
        <v>0.54972580840283425</v>
      </c>
      <c r="AG339" s="11">
        <f>-'OddsRatio_working_3-way'!U339/(3*'OddsRatio_working_3-way'!X339^(1/3))*COS(('OddsRatio_working_3-way'!Y339+2*PI())/3)</f>
        <v>-0.5007592986864815</v>
      </c>
      <c r="AH339" s="11">
        <f>-'OddsRatio_working_3-way'!U339/(3*'OddsRatio_working_3-way'!X339^(1/3))*COS(('OddsRatio_working_3-way'!Y339+4*PI())/3)</f>
        <v>-4.8966509716352843E-2</v>
      </c>
      <c r="AI339" s="11">
        <f>'OddsRatio_working_3-way'!U339/(3*'OddsRatio_working_3-way'!X339^(1/3))*SIN(('OddsRatio_working_3-way'!Y339)/3)</f>
        <v>-0.26084268832983554</v>
      </c>
      <c r="AJ339" s="11">
        <f>'OddsRatio_working_3-way'!U339/(3*'OddsRatio_working_3-way'!X339^(1/3))*SIN(('OddsRatio_working_3-way'!Y339+2*PI())/3)</f>
        <v>-0.34565517102787358</v>
      </c>
      <c r="AK339" s="11">
        <f>'OddsRatio_working_3-way'!U339/(3*'OddsRatio_working_3-way'!X339^(1/3))*SIN(('OddsRatio_working_3-way'!Y339+4*PI())/3)</f>
        <v>0.60649785935770917</v>
      </c>
      <c r="AL339" s="11">
        <f>'OddsRatio_working_3-way'!Z339+'OddsRatio_working_3-way'!AF339</f>
        <v>1.0994516168056685</v>
      </c>
      <c r="AM339" s="11">
        <f>'OddsRatio_working_3-way'!AA339+'OddsRatio_working_3-way'!AG339</f>
        <v>-1.001518597372963</v>
      </c>
      <c r="AN339" s="11">
        <f>'OddsRatio_working_3-way'!AB339+'OddsRatio_working_3-way'!AH339</f>
        <v>-9.7933019432705687E-2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1.0994516168056685</v>
      </c>
      <c r="AS339" s="11">
        <f>IF(('OddsRatio_working_3-way'!X339=0),IF(Q339&gt;0,-Q339^(1/3),(-Q339)^(1/3)),'OddsRatio_working_3-way'!AM339-'OddsRatio_working_3-way'!R339/3)</f>
        <v>-1.001518597372963</v>
      </c>
      <c r="AT339" s="11">
        <f>IF(('OddsRatio_working_3-way'!X339=0),IF(Q339&gt;0,-Q339^(1/3),(-Q339)^(1/3)),'OddsRatio_working_3-way'!AN339-'OddsRatio_working_3-way'!R339/3)</f>
        <v>-9.7933019432705687E-2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2.13</v>
      </c>
      <c r="B340" s="4">
        <f>IF('True_Odds_Calculator_3-way'!B341="","",'True_Odds_Calculator_3-way'!B341)</f>
        <v>3.33</v>
      </c>
      <c r="C340" s="4">
        <f>IF('True_Odds_Calculator_3-way'!C341="","",'True_Odds_Calculator_3-way'!C341)</f>
        <v>3.95</v>
      </c>
      <c r="D340" s="9">
        <f t="shared" si="78"/>
        <v>0.46062967840283059</v>
      </c>
      <c r="E340" s="9">
        <f t="shared" si="79"/>
        <v>0.29287561166032211</v>
      </c>
      <c r="F340" s="9">
        <f t="shared" si="80"/>
        <v>0.24649470993684702</v>
      </c>
      <c r="G340" s="9">
        <f t="shared" si="81"/>
        <v>1.0362312526737272</v>
      </c>
      <c r="H340" s="9">
        <f t="shared" si="82"/>
        <v>2.1709413155213122</v>
      </c>
      <c r="I340" s="9">
        <f t="shared" si="83"/>
        <v>3.4144188187297839</v>
      </c>
      <c r="J340" s="9">
        <f t="shared" si="84"/>
        <v>4.0568821953874963</v>
      </c>
      <c r="K340" s="11">
        <f t="shared" si="85"/>
        <v>0.46948356807511737</v>
      </c>
      <c r="L340" s="11">
        <f t="shared" si="86"/>
        <v>0.3003003003003003</v>
      </c>
      <c r="M340" s="11">
        <f t="shared" si="87"/>
        <v>0.25316455696202528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-0.27722695060901503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0.22879003089379271</v>
      </c>
      <c r="Q340" s="11">
        <f>2*'OddsRatio_working_3-way'!K340*'OddsRatio_working_3-way'!L340*'OddsRatio_working_3-way'!M340</f>
        <v>7.1385345052665417E-2</v>
      </c>
      <c r="R340" s="11">
        <f t="shared" si="88"/>
        <v>0</v>
      </c>
      <c r="S340" s="11">
        <f t="shared" si="89"/>
        <v>-0.82528062438079852</v>
      </c>
      <c r="T340" s="11">
        <f t="shared" si="90"/>
        <v>-0.2574978547209979</v>
      </c>
      <c r="U340" s="11">
        <f>'OddsRatio_working_3-way'!S340-'OddsRatio_working_3-way'!R340^2/3</f>
        <v>-0.82528062438079852</v>
      </c>
      <c r="V340" s="11">
        <f>'OddsRatio_working_3-way'!S340*'OddsRatio_working_3-way'!R340/3-2*'OddsRatio_working_3-way'!R340^3/27-'OddsRatio_working_3-way'!T340</f>
        <v>0.2574978547209979</v>
      </c>
      <c r="W340" s="11">
        <f>'OddsRatio_working_3-way'!V340^2+4*'OddsRatio_working_3-way'!U340^3/27</f>
        <v>-1.6967272567565181E-2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0.14428480321354129</v>
      </c>
      <c r="Y340" s="11">
        <f>IF('OddsRatio_working_3-way'!W340&gt;=0,IF('OddsRatio_working_3-way'!V340+SQRT('OddsRatio_working_3-way'!W340)&gt;0,0,PI()),ACOS('OddsRatio_working_3-way'!V340/(2*'OddsRatio_working_3-way'!X340)))</f>
        <v>0.4683265256449376</v>
      </c>
      <c r="Z340" s="11">
        <f>'OddsRatio_working_3-way'!X340^(1/3)*COS('OddsRatio_working_3-way'!Y340/3)</f>
        <v>0.51811562633686359</v>
      </c>
      <c r="AA340" s="11">
        <f>'OddsRatio_working_3-way'!X340^(1/3)*COS(('OddsRatio_working_3-way'!Y340+2*PI())/3)</f>
        <v>-0.32967866281192804</v>
      </c>
      <c r="AB340" s="11">
        <f>'OddsRatio_working_3-way'!X340^(1/3)*COS(('OddsRatio_working_3-way'!Y340+4*PI())/3)</f>
        <v>-0.18843696352493572</v>
      </c>
      <c r="AC340" s="11">
        <f>'OddsRatio_working_3-way'!X340^(1/3)*SIN('OddsRatio_working_3-way'!Y340/3)</f>
        <v>8.1545933104145374E-2</v>
      </c>
      <c r="AD340" s="11">
        <f>'OddsRatio_working_3-way'!X340^(1/3)*SIN(('OddsRatio_working_3-way'!Y340+2*PI())/3)</f>
        <v>0.40792832795333706</v>
      </c>
      <c r="AE340" s="11">
        <f>'OddsRatio_working_3-way'!X340^(1/3)*SIN(('OddsRatio_working_3-way'!Y340+4*PI())/3)</f>
        <v>-0.48947426105748226</v>
      </c>
      <c r="AF340" s="11">
        <f>-'OddsRatio_working_3-way'!U340/(3*'OddsRatio_working_3-way'!X340^(1/3))*COS(('OddsRatio_working_3-way'!Y340)/3)</f>
        <v>0.51811562633686348</v>
      </c>
      <c r="AG340" s="11">
        <f>-'OddsRatio_working_3-way'!U340/(3*'OddsRatio_working_3-way'!X340^(1/3))*COS(('OddsRatio_working_3-way'!Y340+2*PI())/3)</f>
        <v>-0.32967866281192792</v>
      </c>
      <c r="AH340" s="11">
        <f>-'OddsRatio_working_3-way'!U340/(3*'OddsRatio_working_3-way'!X340^(1/3))*COS(('OddsRatio_working_3-way'!Y340+4*PI())/3)</f>
        <v>-0.18843696352493569</v>
      </c>
      <c r="AI340" s="11">
        <f>'OddsRatio_working_3-way'!U340/(3*'OddsRatio_working_3-way'!X340^(1/3))*SIN(('OddsRatio_working_3-way'!Y340)/3)</f>
        <v>-8.154593310414536E-2</v>
      </c>
      <c r="AJ340" s="11">
        <f>'OddsRatio_working_3-way'!U340/(3*'OddsRatio_working_3-way'!X340^(1/3))*SIN(('OddsRatio_working_3-way'!Y340+2*PI())/3)</f>
        <v>-0.40792832795333694</v>
      </c>
      <c r="AK340" s="11">
        <f>'OddsRatio_working_3-way'!U340/(3*'OddsRatio_working_3-way'!X340^(1/3))*SIN(('OddsRatio_working_3-way'!Y340+4*PI())/3)</f>
        <v>0.48947426105748215</v>
      </c>
      <c r="AL340" s="11">
        <f>'OddsRatio_working_3-way'!Z340+'OddsRatio_working_3-way'!AF340</f>
        <v>1.0362312526737272</v>
      </c>
      <c r="AM340" s="11">
        <f>'OddsRatio_working_3-way'!AA340+'OddsRatio_working_3-way'!AG340</f>
        <v>-0.65935732562385596</v>
      </c>
      <c r="AN340" s="11">
        <f>'OddsRatio_working_3-way'!AB340+'OddsRatio_working_3-way'!AH340</f>
        <v>-0.37687392704987144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1.0362312526737272</v>
      </c>
      <c r="AS340" s="11">
        <f>IF(('OddsRatio_working_3-way'!X340=0),IF(Q340&gt;0,-Q340^(1/3),(-Q340)^(1/3)),'OddsRatio_working_3-way'!AM340-'OddsRatio_working_3-way'!R340/3)</f>
        <v>-0.65935732562385596</v>
      </c>
      <c r="AT340" s="11">
        <f>IF(('OddsRatio_working_3-way'!X340=0),IF(Q340&gt;0,-Q340^(1/3),(-Q340)^(1/3)),'OddsRatio_working_3-way'!AN340-'OddsRatio_working_3-way'!R340/3)</f>
        <v>-0.37687392704987144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1.38</v>
      </c>
      <c r="B341" s="4">
        <f>IF('True_Odds_Calculator_3-way'!B342="","",'True_Odds_Calculator_3-way'!B342)</f>
        <v>4.9400000000000004</v>
      </c>
      <c r="C341" s="4">
        <f>IF('True_Odds_Calculator_3-way'!C342="","",'True_Odds_Calculator_3-way'!C342)</f>
        <v>10.08</v>
      </c>
      <c r="D341" s="9">
        <f t="shared" si="78"/>
        <v>0.71278474923683621</v>
      </c>
      <c r="E341" s="9">
        <f t="shared" si="79"/>
        <v>0.19312716717202102</v>
      </c>
      <c r="F341" s="9">
        <f t="shared" si="80"/>
        <v>9.4088083591142679E-2</v>
      </c>
      <c r="G341" s="9">
        <f t="shared" si="81"/>
        <v>1.0603897012116703</v>
      </c>
      <c r="H341" s="9">
        <f t="shared" si="82"/>
        <v>1.4029480864604345</v>
      </c>
      <c r="I341" s="9">
        <f t="shared" si="83"/>
        <v>5.1779354227739809</v>
      </c>
      <c r="J341" s="9">
        <f t="shared" si="84"/>
        <v>10.628338487001967</v>
      </c>
      <c r="K341" s="11">
        <f t="shared" si="85"/>
        <v>0.7246376811594204</v>
      </c>
      <c r="L341" s="11">
        <f t="shared" si="86"/>
        <v>0.20242914979757085</v>
      </c>
      <c r="M341" s="11">
        <f t="shared" si="87"/>
        <v>9.9206349206349201E-2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-0.19783316522446948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0.19500162520757489</v>
      </c>
      <c r="Q341" s="11">
        <f>2*'OddsRatio_working_3-way'!K341*'OddsRatio_working_3-way'!L341*'OddsRatio_working_3-way'!M341</f>
        <v>2.9104720180235057E-2</v>
      </c>
      <c r="R341" s="11">
        <f t="shared" si="88"/>
        <v>0</v>
      </c>
      <c r="S341" s="11">
        <f t="shared" si="89"/>
        <v>-0.98568723290818394</v>
      </c>
      <c r="T341" s="11">
        <f t="shared" si="90"/>
        <v>-0.14711749744898267</v>
      </c>
      <c r="U341" s="11">
        <f>'OddsRatio_working_3-way'!S341-'OddsRatio_working_3-way'!R341^2/3</f>
        <v>-0.98568723290818394</v>
      </c>
      <c r="V341" s="11">
        <f>'OddsRatio_working_3-way'!S341*'OddsRatio_working_3-way'!R341/3-2*'OddsRatio_working_3-way'!R341^3/27-'OddsRatio_working_3-way'!T341</f>
        <v>0.14711749744898267</v>
      </c>
      <c r="W341" s="11">
        <f>'OddsRatio_working_3-way'!V341^2+4*'OddsRatio_working_3-way'!U341^3/27</f>
        <v>-0.12023397269750459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0.18833316937886699</v>
      </c>
      <c r="Y341" s="11">
        <f>IF('OddsRatio_working_3-way'!W341&gt;=0,IF('OddsRatio_working_3-way'!V341+SQRT('OddsRatio_working_3-way'!W341)&gt;0,0,PI()),ACOS('OddsRatio_working_3-way'!V341/(2*'OddsRatio_working_3-way'!X341)))</f>
        <v>1.1695371989273453</v>
      </c>
      <c r="Z341" s="11">
        <f>'OddsRatio_working_3-way'!X341^(1/3)*COS('OddsRatio_working_3-way'!Y341/3)</f>
        <v>0.53019485060583504</v>
      </c>
      <c r="AA341" s="11">
        <f>'OddsRatio_working_3-way'!X341^(1/3)*COS(('OddsRatio_working_3-way'!Y341+2*PI())/3)</f>
        <v>-0.45375551158690952</v>
      </c>
      <c r="AB341" s="11">
        <f>'OddsRatio_working_3-way'!X341^(1/3)*COS(('OddsRatio_working_3-way'!Y341+4*PI())/3)</f>
        <v>-7.6439339018925398E-2</v>
      </c>
      <c r="AC341" s="11">
        <f>'OddsRatio_working_3-way'!X341^(1/3)*SIN('OddsRatio_working_3-way'!Y341/3)</f>
        <v>0.21784359380172483</v>
      </c>
      <c r="AD341" s="11">
        <f>'OddsRatio_working_3-way'!X341^(1/3)*SIN(('OddsRatio_working_3-way'!Y341+2*PI())/3)</f>
        <v>0.35024041267948597</v>
      </c>
      <c r="AE341" s="11">
        <f>'OddsRatio_working_3-way'!X341^(1/3)*SIN(('OddsRatio_working_3-way'!Y341+4*PI())/3)</f>
        <v>-0.56808400648121082</v>
      </c>
      <c r="AF341" s="11">
        <f>-'OddsRatio_working_3-way'!U341/(3*'OddsRatio_working_3-way'!X341^(1/3))*COS(('OddsRatio_working_3-way'!Y341)/3)</f>
        <v>0.53019485060583516</v>
      </c>
      <c r="AG341" s="11">
        <f>-'OddsRatio_working_3-way'!U341/(3*'OddsRatio_working_3-way'!X341^(1/3))*COS(('OddsRatio_working_3-way'!Y341+2*PI())/3)</f>
        <v>-0.45375551158690963</v>
      </c>
      <c r="AH341" s="11">
        <f>-'OddsRatio_working_3-way'!U341/(3*'OddsRatio_working_3-way'!X341^(1/3))*COS(('OddsRatio_working_3-way'!Y341+4*PI())/3)</f>
        <v>-7.6439339018925412E-2</v>
      </c>
      <c r="AI341" s="11">
        <f>'OddsRatio_working_3-way'!U341/(3*'OddsRatio_working_3-way'!X341^(1/3))*SIN(('OddsRatio_working_3-way'!Y341)/3)</f>
        <v>-0.21784359380172486</v>
      </c>
      <c r="AJ341" s="11">
        <f>'OddsRatio_working_3-way'!U341/(3*'OddsRatio_working_3-way'!X341^(1/3))*SIN(('OddsRatio_working_3-way'!Y341+2*PI())/3)</f>
        <v>-0.35024041267948602</v>
      </c>
      <c r="AK341" s="11">
        <f>'OddsRatio_working_3-way'!U341/(3*'OddsRatio_working_3-way'!X341^(1/3))*SIN(('OddsRatio_working_3-way'!Y341+4*PI())/3)</f>
        <v>0.56808400648121093</v>
      </c>
      <c r="AL341" s="11">
        <f>'OddsRatio_working_3-way'!Z341+'OddsRatio_working_3-way'!AF341</f>
        <v>1.0603897012116703</v>
      </c>
      <c r="AM341" s="11">
        <f>'OddsRatio_working_3-way'!AA341+'OddsRatio_working_3-way'!AG341</f>
        <v>-0.90751102317381915</v>
      </c>
      <c r="AN341" s="11">
        <f>'OddsRatio_working_3-way'!AB341+'OddsRatio_working_3-way'!AH341</f>
        <v>-0.15287867803785082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1.0603897012116703</v>
      </c>
      <c r="AS341" s="11">
        <f>IF(('OddsRatio_working_3-way'!X341=0),IF(Q341&gt;0,-Q341^(1/3),(-Q341)^(1/3)),'OddsRatio_working_3-way'!AM341-'OddsRatio_working_3-way'!R341/3)</f>
        <v>-0.90751102317381915</v>
      </c>
      <c r="AT341" s="11">
        <f>IF(('OddsRatio_working_3-way'!X341=0),IF(Q341&gt;0,-Q341^(1/3),(-Q341)^(1/3)),'OddsRatio_working_3-way'!AN341-'OddsRatio_working_3-way'!R341/3)</f>
        <v>-0.15287867803785082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4.29</v>
      </c>
      <c r="B342" s="4">
        <f>IF('True_Odds_Calculator_3-way'!B343="","",'True_Odds_Calculator_3-way'!B343)</f>
        <v>4.09</v>
      </c>
      <c r="C342" s="4">
        <f>IF('True_Odds_Calculator_3-way'!C343="","",'True_Odds_Calculator_3-way'!C343)</f>
        <v>1.83</v>
      </c>
      <c r="D342" s="9">
        <f t="shared" si="78"/>
        <v>0.2261045146874967</v>
      </c>
      <c r="E342" s="9">
        <f t="shared" si="79"/>
        <v>0.23726680714105128</v>
      </c>
      <c r="F342" s="9">
        <f t="shared" si="80"/>
        <v>0.53662867817145221</v>
      </c>
      <c r="G342" s="9">
        <f t="shared" si="81"/>
        <v>1.0403445132685971</v>
      </c>
      <c r="H342" s="9">
        <f t="shared" si="82"/>
        <v>4.4227334486536849</v>
      </c>
      <c r="I342" s="9">
        <f t="shared" si="83"/>
        <v>4.2146645459999643</v>
      </c>
      <c r="J342" s="9">
        <f t="shared" si="84"/>
        <v>1.863485946012936</v>
      </c>
      <c r="K342" s="11">
        <f t="shared" si="85"/>
        <v>0.23310023310023309</v>
      </c>
      <c r="L342" s="11">
        <f t="shared" si="86"/>
        <v>0.24449877750611249</v>
      </c>
      <c r="M342" s="11">
        <f t="shared" si="87"/>
        <v>0.54644808743169393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-0.26278512594597425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0.22454509608303341</v>
      </c>
      <c r="Q342" s="11">
        <f>2*'OddsRatio_working_3-way'!K342*'OddsRatio_working_3-way'!L342*'OddsRatio_working_3-way'!M342</f>
        <v>6.2287127900980156E-2</v>
      </c>
      <c r="R342" s="11">
        <f t="shared" si="88"/>
        <v>0</v>
      </c>
      <c r="S342" s="11">
        <f t="shared" si="89"/>
        <v>-0.85448175681449123</v>
      </c>
      <c r="T342" s="11">
        <f t="shared" si="90"/>
        <v>-0.23702683961567028</v>
      </c>
      <c r="U342" s="11">
        <f>'OddsRatio_working_3-way'!S342-'OddsRatio_working_3-way'!R342^2/3</f>
        <v>-0.85448175681449123</v>
      </c>
      <c r="V342" s="11">
        <f>'OddsRatio_working_3-way'!S342*'OddsRatio_working_3-way'!R342/3-2*'OddsRatio_working_3-way'!R342^3/27-'OddsRatio_working_3-way'!T342</f>
        <v>0.23702683961567028</v>
      </c>
      <c r="W342" s="11">
        <f>'OddsRatio_working_3-way'!V342^2+4*'OddsRatio_working_3-way'!U342^3/27</f>
        <v>-3.6246502129094853E-2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0.15201005297947201</v>
      </c>
      <c r="Y342" s="11">
        <f>IF('OddsRatio_working_3-way'!W342&gt;=0,IF('OddsRatio_working_3-way'!V342+SQRT('OddsRatio_working_3-way'!W342)&gt;0,0,PI()),ACOS('OddsRatio_working_3-way'!V342/(2*'OddsRatio_working_3-way'!X342)))</f>
        <v>0.67670241238808826</v>
      </c>
      <c r="Z342" s="11">
        <f>'OddsRatio_working_3-way'!X342^(1/3)*COS('OddsRatio_working_3-way'!Y342/3)</f>
        <v>0.52017225663429856</v>
      </c>
      <c r="AA342" s="11">
        <f>'OddsRatio_working_3-way'!X342^(1/3)*COS(('OddsRatio_working_3-way'!Y342+2*PI())/3)</f>
        <v>-0.36345951355052963</v>
      </c>
      <c r="AB342" s="11">
        <f>'OddsRatio_working_3-way'!X342^(1/3)*COS(('OddsRatio_working_3-way'!Y342+4*PI())/3)</f>
        <v>-0.15671274308376906</v>
      </c>
      <c r="AC342" s="11">
        <f>'OddsRatio_working_3-way'!X342^(1/3)*SIN('OddsRatio_working_3-way'!Y342/3)</f>
        <v>0.11936530358307008</v>
      </c>
      <c r="AD342" s="11">
        <f>'OddsRatio_working_3-way'!X342^(1/3)*SIN(('OddsRatio_working_3-way'!Y342+2*PI())/3)</f>
        <v>0.39079973679764607</v>
      </c>
      <c r="AE342" s="11">
        <f>'OddsRatio_working_3-way'!X342^(1/3)*SIN(('OddsRatio_working_3-way'!Y342+4*PI())/3)</f>
        <v>-0.51016504038071608</v>
      </c>
      <c r="AF342" s="11">
        <f>-'OddsRatio_working_3-way'!U342/(3*'OddsRatio_working_3-way'!X342^(1/3))*COS(('OddsRatio_working_3-way'!Y342)/3)</f>
        <v>0.52017225663429856</v>
      </c>
      <c r="AG342" s="11">
        <f>-'OddsRatio_working_3-way'!U342/(3*'OddsRatio_working_3-way'!X342^(1/3))*COS(('OddsRatio_working_3-way'!Y342+2*PI())/3)</f>
        <v>-0.36345951355052963</v>
      </c>
      <c r="AH342" s="11">
        <f>-'OddsRatio_working_3-way'!U342/(3*'OddsRatio_working_3-way'!X342^(1/3))*COS(('OddsRatio_working_3-way'!Y342+4*PI())/3)</f>
        <v>-0.15671274308376906</v>
      </c>
      <c r="AI342" s="11">
        <f>'OddsRatio_working_3-way'!U342/(3*'OddsRatio_working_3-way'!X342^(1/3))*SIN(('OddsRatio_working_3-way'!Y342)/3)</f>
        <v>-0.11936530358307008</v>
      </c>
      <c r="AJ342" s="11">
        <f>'OddsRatio_working_3-way'!U342/(3*'OddsRatio_working_3-way'!X342^(1/3))*SIN(('OddsRatio_working_3-way'!Y342+2*PI())/3)</f>
        <v>-0.39079973679764607</v>
      </c>
      <c r="AK342" s="11">
        <f>'OddsRatio_working_3-way'!U342/(3*'OddsRatio_working_3-way'!X342^(1/3))*SIN(('OddsRatio_working_3-way'!Y342+4*PI())/3)</f>
        <v>0.51016504038071608</v>
      </c>
      <c r="AL342" s="11">
        <f>'OddsRatio_working_3-way'!Z342+'OddsRatio_working_3-way'!AF342</f>
        <v>1.0403445132685971</v>
      </c>
      <c r="AM342" s="11">
        <f>'OddsRatio_working_3-way'!AA342+'OddsRatio_working_3-way'!AG342</f>
        <v>-0.72691902710105927</v>
      </c>
      <c r="AN342" s="11">
        <f>'OddsRatio_working_3-way'!AB342+'OddsRatio_working_3-way'!AH342</f>
        <v>-0.31342548616753813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1.0403445132685971</v>
      </c>
      <c r="AS342" s="11">
        <f>IF(('OddsRatio_working_3-way'!X342=0),IF(Q342&gt;0,-Q342^(1/3),(-Q342)^(1/3)),'OddsRatio_working_3-way'!AM342-'OddsRatio_working_3-way'!R342/3)</f>
        <v>-0.72691902710105927</v>
      </c>
      <c r="AT342" s="11">
        <f>IF(('OddsRatio_working_3-way'!X342=0),IF(Q342&gt;0,-Q342^(1/3),(-Q342)^(1/3)),'OddsRatio_working_3-way'!AN342-'OddsRatio_working_3-way'!R342/3)</f>
        <v>-0.31342548616753813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4.32</v>
      </c>
      <c r="B343" s="4">
        <f>IF('True_Odds_Calculator_3-way'!B344="","",'True_Odds_Calculator_3-way'!B344)</f>
        <v>3.7</v>
      </c>
      <c r="C343" s="4">
        <f>IF('True_Odds_Calculator_3-way'!C344="","",'True_Odds_Calculator_3-way'!C344)</f>
        <v>1.81</v>
      </c>
      <c r="D343" s="9">
        <f t="shared" si="78"/>
        <v>0.21616723279356401</v>
      </c>
      <c r="E343" s="9">
        <f t="shared" si="79"/>
        <v>0.25323543230860163</v>
      </c>
      <c r="F343" s="9">
        <f t="shared" si="80"/>
        <v>0.53059733489783423</v>
      </c>
      <c r="G343" s="9">
        <f t="shared" si="81"/>
        <v>1.0921831395943169</v>
      </c>
      <c r="H343" s="9">
        <f t="shared" si="82"/>
        <v>4.6260480234531327</v>
      </c>
      <c r="I343" s="9">
        <f t="shared" si="83"/>
        <v>3.9488944769046568</v>
      </c>
      <c r="J343" s="9">
        <f t="shared" si="84"/>
        <v>1.8846683430713964</v>
      </c>
      <c r="K343" s="11">
        <f t="shared" si="85"/>
        <v>0.23148148148148145</v>
      </c>
      <c r="L343" s="11">
        <f t="shared" si="86"/>
        <v>0.27027027027027023</v>
      </c>
      <c r="M343" s="11">
        <f t="shared" si="87"/>
        <v>0.5524861878453039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-0.2509705838435119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0.23607862005652058</v>
      </c>
      <c r="Q343" s="11">
        <f>2*'OddsRatio_working_3-way'!K343*'OddsRatio_working_3-way'!L343*'OddsRatio_working_3-way'!M343</f>
        <v>6.9129903384047009E-2</v>
      </c>
      <c r="R343" s="11">
        <f t="shared" si="88"/>
        <v>0</v>
      </c>
      <c r="S343" s="11">
        <f t="shared" si="89"/>
        <v>-0.9406625128772983</v>
      </c>
      <c r="T343" s="11">
        <f t="shared" si="90"/>
        <v>-0.2754502233901312</v>
      </c>
      <c r="U343" s="11">
        <f>'OddsRatio_working_3-way'!S343-'OddsRatio_working_3-way'!R343^2/3</f>
        <v>-0.9406625128772983</v>
      </c>
      <c r="V343" s="11">
        <f>'OddsRatio_working_3-way'!S343*'OddsRatio_working_3-way'!R343/3-2*'OddsRatio_working_3-way'!R343^3/27-'OddsRatio_working_3-way'!T343</f>
        <v>0.2754502233901312</v>
      </c>
      <c r="W343" s="11">
        <f>'OddsRatio_working_3-way'!V343^2+4*'OddsRatio_working_3-way'!U343^3/27</f>
        <v>-4.7437015499464039E-2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0.17557750501212935</v>
      </c>
      <c r="Y343" s="11">
        <f>IF('OddsRatio_working_3-way'!W343&gt;=0,IF('OddsRatio_working_3-way'!V343+SQRT('OddsRatio_working_3-way'!W343)&gt;0,0,PI()),ACOS('OddsRatio_working_3-way'!V343/(2*'OddsRatio_working_3-way'!X343)))</f>
        <v>0.6690486985271491</v>
      </c>
      <c r="Z343" s="11">
        <f>'OddsRatio_working_3-way'!X343^(1/3)*COS('OddsRatio_working_3-way'!Y343/3)</f>
        <v>0.54609156979715845</v>
      </c>
      <c r="AA343" s="11">
        <f>'OddsRatio_working_3-way'!X343^(1/3)*COS(('OddsRatio_working_3-way'!Y343+2*PI())/3)</f>
        <v>-0.38030074406915093</v>
      </c>
      <c r="AB343" s="11">
        <f>'OddsRatio_working_3-way'!X343^(1/3)*COS(('OddsRatio_working_3-way'!Y343+4*PI())/3)</f>
        <v>-0.1657908257280076</v>
      </c>
      <c r="AC343" s="11">
        <f>'OddsRatio_working_3-way'!X343^(1/3)*SIN('OddsRatio_working_3-way'!Y343/3)</f>
        <v>0.12384735909810395</v>
      </c>
      <c r="AD343" s="11">
        <f>'OddsRatio_working_3-way'!X343^(1/3)*SIN(('OddsRatio_working_3-way'!Y343+2*PI())/3)</f>
        <v>0.41100549268781017</v>
      </c>
      <c r="AE343" s="11">
        <f>'OddsRatio_working_3-way'!X343^(1/3)*SIN(('OddsRatio_working_3-way'!Y343+4*PI())/3)</f>
        <v>-0.53485285178591402</v>
      </c>
      <c r="AF343" s="11">
        <f>-'OddsRatio_working_3-way'!U343/(3*'OddsRatio_working_3-way'!X343^(1/3))*COS(('OddsRatio_working_3-way'!Y343)/3)</f>
        <v>0.54609156979715845</v>
      </c>
      <c r="AG343" s="11">
        <f>-'OddsRatio_working_3-way'!U343/(3*'OddsRatio_working_3-way'!X343^(1/3))*COS(('OddsRatio_working_3-way'!Y343+2*PI())/3)</f>
        <v>-0.38030074406915093</v>
      </c>
      <c r="AH343" s="11">
        <f>-'OddsRatio_working_3-way'!U343/(3*'OddsRatio_working_3-way'!X343^(1/3))*COS(('OddsRatio_working_3-way'!Y343+4*PI())/3)</f>
        <v>-0.1657908257280076</v>
      </c>
      <c r="AI343" s="11">
        <f>'OddsRatio_working_3-way'!U343/(3*'OddsRatio_working_3-way'!X343^(1/3))*SIN(('OddsRatio_working_3-way'!Y343)/3)</f>
        <v>-0.12384735909810395</v>
      </c>
      <c r="AJ343" s="11">
        <f>'OddsRatio_working_3-way'!U343/(3*'OddsRatio_working_3-way'!X343^(1/3))*SIN(('OddsRatio_working_3-way'!Y343+2*PI())/3)</f>
        <v>-0.41100549268781017</v>
      </c>
      <c r="AK343" s="11">
        <f>'OddsRatio_working_3-way'!U343/(3*'OddsRatio_working_3-way'!X343^(1/3))*SIN(('OddsRatio_working_3-way'!Y343+4*PI())/3)</f>
        <v>0.53485285178591402</v>
      </c>
      <c r="AL343" s="11">
        <f>'OddsRatio_working_3-way'!Z343+'OddsRatio_working_3-way'!AF343</f>
        <v>1.0921831395943169</v>
      </c>
      <c r="AM343" s="11">
        <f>'OddsRatio_working_3-way'!AA343+'OddsRatio_working_3-way'!AG343</f>
        <v>-0.76060148813830186</v>
      </c>
      <c r="AN343" s="11">
        <f>'OddsRatio_working_3-way'!AB343+'OddsRatio_working_3-way'!AH343</f>
        <v>-0.3315816514560152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1.0921831395943169</v>
      </c>
      <c r="AS343" s="11">
        <f>IF(('OddsRatio_working_3-way'!X343=0),IF(Q343&gt;0,-Q343^(1/3),(-Q343)^(1/3)),'OddsRatio_working_3-way'!AM343-'OddsRatio_working_3-way'!R343/3)</f>
        <v>-0.76060148813830186</v>
      </c>
      <c r="AT343" s="11">
        <f>IF(('OddsRatio_working_3-way'!X343=0),IF(Q343&gt;0,-Q343^(1/3),(-Q343)^(1/3)),'OddsRatio_working_3-way'!AN343-'OddsRatio_working_3-way'!R343/3)</f>
        <v>-0.3315816514560152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2.58</v>
      </c>
      <c r="B344" s="4">
        <f>IF('True_Odds_Calculator_3-way'!B345="","",'True_Odds_Calculator_3-way'!B345)</f>
        <v>2.69</v>
      </c>
      <c r="C344" s="4">
        <f>IF('True_Odds_Calculator_3-way'!C345="","",'True_Odds_Calculator_3-way'!C345)</f>
        <v>3.45</v>
      </c>
      <c r="D344" s="9">
        <f t="shared" si="78"/>
        <v>0.37029665461537364</v>
      </c>
      <c r="E344" s="9">
        <f t="shared" si="79"/>
        <v>0.35474461306083321</v>
      </c>
      <c r="F344" s="9">
        <f t="shared" si="80"/>
        <v>0.27495873232379309</v>
      </c>
      <c r="G344" s="9">
        <f t="shared" si="81"/>
        <v>1.0762895536917005</v>
      </c>
      <c r="H344" s="9">
        <f t="shared" si="82"/>
        <v>2.7005374948328873</v>
      </c>
      <c r="I344" s="9">
        <f t="shared" si="83"/>
        <v>2.8189293457389737</v>
      </c>
      <c r="J344" s="9">
        <f t="shared" si="84"/>
        <v>3.6369094065446661</v>
      </c>
      <c r="K344" s="11">
        <f t="shared" si="85"/>
        <v>0.38759689922480617</v>
      </c>
      <c r="L344" s="11">
        <f t="shared" si="86"/>
        <v>0.37174721189591081</v>
      </c>
      <c r="M344" s="11">
        <f t="shared" si="87"/>
        <v>0.28985507246376813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-0.27322396840253105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0.23889383800074263</v>
      </c>
      <c r="Q344" s="11">
        <f>2*'OddsRatio_working_3-way'!K344*'OddsRatio_working_3-way'!L344*'OddsRatio_working_3-way'!M344</f>
        <v>8.3529313986273626E-2</v>
      </c>
      <c r="R344" s="11">
        <f t="shared" si="88"/>
        <v>0</v>
      </c>
      <c r="S344" s="11">
        <f t="shared" si="89"/>
        <v>-0.87435168809490726</v>
      </c>
      <c r="T344" s="11">
        <f t="shared" si="90"/>
        <v>-0.30571737345975769</v>
      </c>
      <c r="U344" s="11">
        <f>'OddsRatio_working_3-way'!S344-'OddsRatio_working_3-way'!R344^2/3</f>
        <v>-0.87435168809490726</v>
      </c>
      <c r="V344" s="11">
        <f>'OddsRatio_working_3-way'!S344*'OddsRatio_working_3-way'!R344/3-2*'OddsRatio_working_3-way'!R344^3/27-'OddsRatio_working_3-way'!T344</f>
        <v>0.30571737345975769</v>
      </c>
      <c r="W344" s="11">
        <f>'OddsRatio_working_3-way'!V344^2+4*'OddsRatio_working_3-way'!U344^3/27</f>
        <v>-5.5641300285493717E-3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0.15734297129494085</v>
      </c>
      <c r="Y344" s="11">
        <f>IF('OddsRatio_working_3-way'!W344&gt;=0,IF('OddsRatio_working_3-way'!V344+SQRT('OddsRatio_working_3-way'!W344)&gt;0,0,PI()),ACOS('OddsRatio_working_3-way'!V344/(2*'OddsRatio_working_3-way'!X344)))</f>
        <v>0.23931768337497572</v>
      </c>
      <c r="Z344" s="11">
        <f>'OddsRatio_working_3-way'!X344^(1/3)*COS('OddsRatio_working_3-way'!Y344/3)</f>
        <v>0.53814477684585027</v>
      </c>
      <c r="AA344" s="11">
        <f>'OddsRatio_working_3-way'!X344^(1/3)*COS(('OddsRatio_working_3-way'!Y344+2*PI())/3)</f>
        <v>-0.30632921851989242</v>
      </c>
      <c r="AB344" s="11">
        <f>'OddsRatio_working_3-way'!X344^(1/3)*COS(('OddsRatio_working_3-way'!Y344+4*PI())/3)</f>
        <v>-0.23181555832595799</v>
      </c>
      <c r="AC344" s="11">
        <f>'OddsRatio_working_3-way'!X344^(1/3)*SIN('OddsRatio_working_3-way'!Y344/3)</f>
        <v>4.302048177127249E-2</v>
      </c>
      <c r="AD344" s="11">
        <f>'OddsRatio_working_3-way'!X344^(1/3)*SIN(('OddsRatio_working_3-way'!Y344+2*PI())/3)</f>
        <v>0.44453680677677793</v>
      </c>
      <c r="AE344" s="11">
        <f>'OddsRatio_working_3-way'!X344^(1/3)*SIN(('OddsRatio_working_3-way'!Y344+4*PI())/3)</f>
        <v>-0.48755728854805025</v>
      </c>
      <c r="AF344" s="11">
        <f>-'OddsRatio_working_3-way'!U344/(3*'OddsRatio_working_3-way'!X344^(1/3))*COS(('OddsRatio_working_3-way'!Y344)/3)</f>
        <v>0.53814477684585038</v>
      </c>
      <c r="AG344" s="11">
        <f>-'OddsRatio_working_3-way'!U344/(3*'OddsRatio_working_3-way'!X344^(1/3))*COS(('OddsRatio_working_3-way'!Y344+2*PI())/3)</f>
        <v>-0.30632921851989248</v>
      </c>
      <c r="AH344" s="11">
        <f>-'OddsRatio_working_3-way'!U344/(3*'OddsRatio_working_3-way'!X344^(1/3))*COS(('OddsRatio_working_3-way'!Y344+4*PI())/3)</f>
        <v>-0.23181555832595802</v>
      </c>
      <c r="AI344" s="11">
        <f>'OddsRatio_working_3-way'!U344/(3*'OddsRatio_working_3-way'!X344^(1/3))*SIN(('OddsRatio_working_3-way'!Y344)/3)</f>
        <v>-4.3020481771272497E-2</v>
      </c>
      <c r="AJ344" s="11">
        <f>'OddsRatio_working_3-way'!U344/(3*'OddsRatio_working_3-way'!X344^(1/3))*SIN(('OddsRatio_working_3-way'!Y344+2*PI())/3)</f>
        <v>-0.44453680677677804</v>
      </c>
      <c r="AK344" s="11">
        <f>'OddsRatio_working_3-way'!U344/(3*'OddsRatio_working_3-way'!X344^(1/3))*SIN(('OddsRatio_working_3-way'!Y344+4*PI())/3)</f>
        <v>0.48755728854805036</v>
      </c>
      <c r="AL344" s="11">
        <f>'OddsRatio_working_3-way'!Z344+'OddsRatio_working_3-way'!AF344</f>
        <v>1.0762895536917005</v>
      </c>
      <c r="AM344" s="11">
        <f>'OddsRatio_working_3-way'!AA344+'OddsRatio_working_3-way'!AG344</f>
        <v>-0.61265843703978495</v>
      </c>
      <c r="AN344" s="11">
        <f>'OddsRatio_working_3-way'!AB344+'OddsRatio_working_3-way'!AH344</f>
        <v>-0.46363111665191603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1.0762895536917005</v>
      </c>
      <c r="AS344" s="11">
        <f>IF(('OddsRatio_working_3-way'!X344=0),IF(Q344&gt;0,-Q344^(1/3),(-Q344)^(1/3)),'OddsRatio_working_3-way'!AM344-'OddsRatio_working_3-way'!R344/3)</f>
        <v>-0.61265843703978495</v>
      </c>
      <c r="AT344" s="11">
        <f>IF(('OddsRatio_working_3-way'!X344=0),IF(Q344&gt;0,-Q344^(1/3),(-Q344)^(1/3)),'OddsRatio_working_3-way'!AN344-'OddsRatio_working_3-way'!R344/3)</f>
        <v>-0.46363111665191603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1.17</v>
      </c>
      <c r="B345" s="4">
        <f>IF('True_Odds_Calculator_3-way'!B346="","",'True_Odds_Calculator_3-way'!B346)</f>
        <v>7.25</v>
      </c>
      <c r="C345" s="4">
        <f>IF('True_Odds_Calculator_3-way'!C346="","",'True_Odds_Calculator_3-way'!C346)</f>
        <v>16</v>
      </c>
      <c r="D345" s="9">
        <f t="shared" si="78"/>
        <v>0.83016116783351557</v>
      </c>
      <c r="E345" s="9">
        <f t="shared" si="79"/>
        <v>0.11734994166644716</v>
      </c>
      <c r="F345" s="9">
        <f t="shared" si="80"/>
        <v>5.2488890500037258E-2</v>
      </c>
      <c r="G345" s="9">
        <f t="shared" si="81"/>
        <v>1.2034433705538636</v>
      </c>
      <c r="H345" s="9">
        <f t="shared" si="82"/>
        <v>1.2045853729941567</v>
      </c>
      <c r="I345" s="9">
        <f t="shared" si="83"/>
        <v>8.5215210659616485</v>
      </c>
      <c r="J345" s="9">
        <f t="shared" si="84"/>
        <v>19.051650558307955</v>
      </c>
      <c r="K345" s="11">
        <f t="shared" si="85"/>
        <v>0.85470085470085477</v>
      </c>
      <c r="L345" s="11">
        <f t="shared" si="86"/>
        <v>0.13793103448275862</v>
      </c>
      <c r="M345" s="11">
        <f t="shared" si="87"/>
        <v>6.25E-2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-0.11742926613616256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0.15782493368700265</v>
      </c>
      <c r="Q345" s="11">
        <f>2*'OddsRatio_working_3-way'!K345*'OddsRatio_working_3-way'!L345*'OddsRatio_working_3-way'!M345</f>
        <v>1.4736221632773359E-2</v>
      </c>
      <c r="R345" s="11">
        <f t="shared" si="88"/>
        <v>0</v>
      </c>
      <c r="S345" s="11">
        <f t="shared" si="89"/>
        <v>-1.3440000000000014</v>
      </c>
      <c r="T345" s="11">
        <f t="shared" si="90"/>
        <v>-0.12549019607843154</v>
      </c>
      <c r="U345" s="11">
        <f>'OddsRatio_working_3-way'!S345-'OddsRatio_working_3-way'!R345^2/3</f>
        <v>-1.3440000000000014</v>
      </c>
      <c r="V345" s="11">
        <f>'OddsRatio_working_3-way'!S345*'OddsRatio_working_3-way'!R345/3-2*'OddsRatio_working_3-way'!R345^3/27-'OddsRatio_working_3-way'!T345</f>
        <v>0.12549019607843154</v>
      </c>
      <c r="W345" s="11">
        <f>'OddsRatio_working_3-way'!V345^2+4*'OddsRatio_working_3-way'!U345^3/27</f>
        <v>-0.34391377868819789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0.29985895350981312</v>
      </c>
      <c r="Y345" s="11">
        <f>IF('OddsRatio_working_3-way'!W345&gt;=0,IF('OddsRatio_working_3-way'!V345+SQRT('OddsRatio_working_3-way'!W345)&gt;0,0,PI()),ACOS('OddsRatio_working_3-way'!V345/(2*'OddsRatio_working_3-way'!X345)))</f>
        <v>1.3599897324889865</v>
      </c>
      <c r="Z345" s="11">
        <f>'OddsRatio_working_3-way'!X345^(1/3)*COS('OddsRatio_working_3-way'!Y345/3)</f>
        <v>0.60172168527693182</v>
      </c>
      <c r="AA345" s="11">
        <f>'OddsRatio_working_3-way'!X345^(1/3)*COS(('OddsRatio_working_3-way'!Y345+2*PI())/3)</f>
        <v>-0.55472746135903961</v>
      </c>
      <c r="AB345" s="11">
        <f>'OddsRatio_working_3-way'!X345^(1/3)*COS(('OddsRatio_working_3-way'!Y345+4*PI())/3)</f>
        <v>-4.6994223917892396E-2</v>
      </c>
      <c r="AC345" s="11">
        <f>'OddsRatio_working_3-way'!X345^(1/3)*SIN('OddsRatio_working_3-way'!Y345/3)</f>
        <v>0.29313992131316652</v>
      </c>
      <c r="AD345" s="11">
        <f>'OddsRatio_working_3-way'!X345^(1/3)*SIN(('OddsRatio_working_3-way'!Y345+2*PI())/3)</f>
        <v>0.37453630480122446</v>
      </c>
      <c r="AE345" s="11">
        <f>'OddsRatio_working_3-way'!X345^(1/3)*SIN(('OddsRatio_working_3-way'!Y345+4*PI())/3)</f>
        <v>-0.66767622611439104</v>
      </c>
      <c r="AF345" s="11">
        <f>-'OddsRatio_working_3-way'!U345/(3*'OddsRatio_working_3-way'!X345^(1/3))*COS(('OddsRatio_working_3-way'!Y345)/3)</f>
        <v>0.60172168527693193</v>
      </c>
      <c r="AG345" s="11">
        <f>-'OddsRatio_working_3-way'!U345/(3*'OddsRatio_working_3-way'!X345^(1/3))*COS(('OddsRatio_working_3-way'!Y345+2*PI())/3)</f>
        <v>-0.55472746135903961</v>
      </c>
      <c r="AH345" s="11">
        <f>-'OddsRatio_working_3-way'!U345/(3*'OddsRatio_working_3-way'!X345^(1/3))*COS(('OddsRatio_working_3-way'!Y345+4*PI())/3)</f>
        <v>-4.6994223917892403E-2</v>
      </c>
      <c r="AI345" s="11">
        <f>'OddsRatio_working_3-way'!U345/(3*'OddsRatio_working_3-way'!X345^(1/3))*SIN(('OddsRatio_working_3-way'!Y345)/3)</f>
        <v>-0.29313992131316657</v>
      </c>
      <c r="AJ345" s="11">
        <f>'OddsRatio_working_3-way'!U345/(3*'OddsRatio_working_3-way'!X345^(1/3))*SIN(('OddsRatio_working_3-way'!Y345+2*PI())/3)</f>
        <v>-0.37453630480122452</v>
      </c>
      <c r="AK345" s="11">
        <f>'OddsRatio_working_3-way'!U345/(3*'OddsRatio_working_3-way'!X345^(1/3))*SIN(('OddsRatio_working_3-way'!Y345+4*PI())/3)</f>
        <v>0.66767622611439115</v>
      </c>
      <c r="AL345" s="11">
        <f>'OddsRatio_working_3-way'!Z345+'OddsRatio_working_3-way'!AF345</f>
        <v>1.2034433705538636</v>
      </c>
      <c r="AM345" s="11">
        <f>'OddsRatio_working_3-way'!AA345+'OddsRatio_working_3-way'!AG345</f>
        <v>-1.1094549227180792</v>
      </c>
      <c r="AN345" s="11">
        <f>'OddsRatio_working_3-way'!AB345+'OddsRatio_working_3-way'!AH345</f>
        <v>-9.3988447835784805E-2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1.2034433705538636</v>
      </c>
      <c r="AS345" s="11">
        <f>IF(('OddsRatio_working_3-way'!X345=0),IF(Q345&gt;0,-Q345^(1/3),(-Q345)^(1/3)),'OddsRatio_working_3-way'!AM345-'OddsRatio_working_3-way'!R345/3)</f>
        <v>-1.1094549227180792</v>
      </c>
      <c r="AT345" s="11">
        <f>IF(('OddsRatio_working_3-way'!X345=0),IF(Q345&gt;0,-Q345^(1/3),(-Q345)^(1/3)),'OddsRatio_working_3-way'!AN345-'OddsRatio_working_3-way'!R345/3)</f>
        <v>-9.3988447835784805E-2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17.07</v>
      </c>
      <c r="B346" s="4">
        <f>IF('True_Odds_Calculator_3-way'!B347="","",'True_Odds_Calculator_3-way'!B347)</f>
        <v>6.13</v>
      </c>
      <c r="C346" s="4">
        <f>IF('True_Odds_Calculator_3-way'!C347="","",'True_Odds_Calculator_3-way'!C347)</f>
        <v>1.19</v>
      </c>
      <c r="D346" s="9">
        <f t="shared" si="78"/>
        <v>4.8805026731084444E-2</v>
      </c>
      <c r="E346" s="9">
        <f t="shared" si="79"/>
        <v>0.13847226149200817</v>
      </c>
      <c r="F346" s="9">
        <f t="shared" si="80"/>
        <v>0.81272271177690725</v>
      </c>
      <c r="G346" s="9">
        <f t="shared" si="81"/>
        <v>1.2127997947310276</v>
      </c>
      <c r="H346" s="9">
        <f t="shared" si="82"/>
        <v>20.489692701327613</v>
      </c>
      <c r="I346" s="9">
        <f t="shared" si="83"/>
        <v>7.2216629469701719</v>
      </c>
      <c r="J346" s="9">
        <f t="shared" si="84"/>
        <v>1.2304319609988954</v>
      </c>
      <c r="K346" s="11">
        <f t="shared" si="85"/>
        <v>5.8582308142940832E-2</v>
      </c>
      <c r="L346" s="11">
        <f t="shared" si="86"/>
        <v>0.16313213703099511</v>
      </c>
      <c r="M346" s="11">
        <f t="shared" si="87"/>
        <v>0.84033613445378152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-0.12578993299972241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0.17177890402312695</v>
      </c>
      <c r="Q346" s="11">
        <f>2*'OddsRatio_working_3-way'!K346*'OddsRatio_working_3-way'!L346*'OddsRatio_working_3-way'!M346</f>
        <v>1.6061608604312948E-2</v>
      </c>
      <c r="R346" s="11">
        <f t="shared" si="88"/>
        <v>0</v>
      </c>
      <c r="S346" s="11">
        <f t="shared" si="89"/>
        <v>-1.3656013635328514</v>
      </c>
      <c r="T346" s="11">
        <f t="shared" si="90"/>
        <v>-0.12768596199465654</v>
      </c>
      <c r="U346" s="11">
        <f>'OddsRatio_working_3-way'!S346-'OddsRatio_working_3-way'!R346^2/3</f>
        <v>-1.3656013635328514</v>
      </c>
      <c r="V346" s="11">
        <f>'OddsRatio_working_3-way'!S346*'OddsRatio_working_3-way'!R346/3-2*'OddsRatio_working_3-way'!R346^3/27-'OddsRatio_working_3-way'!T346</f>
        <v>0.12768596199465654</v>
      </c>
      <c r="W346" s="11">
        <f>'OddsRatio_working_3-way'!V346^2+4*'OddsRatio_working_3-way'!U346^3/27</f>
        <v>-0.36098000367705185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0.3071171228406</v>
      </c>
      <c r="Y346" s="11">
        <f>IF('OddsRatio_working_3-way'!W346&gt;=0,IF('OddsRatio_working_3-way'!V346+SQRT('OddsRatio_working_3-way'!W346)&gt;0,0,PI()),ACOS('OddsRatio_working_3-way'!V346/(2*'OddsRatio_working_3-way'!X346)))</f>
        <v>1.3613909678658627</v>
      </c>
      <c r="Z346" s="11">
        <f>'OddsRatio_working_3-way'!X346^(1/3)*COS('OddsRatio_working_3-way'!Y346/3)</f>
        <v>0.60639989736551381</v>
      </c>
      <c r="AA346" s="11">
        <f>'OddsRatio_working_3-way'!X346^(1/3)*COS(('OddsRatio_working_3-way'!Y346+2*PI())/3)</f>
        <v>-0.55934388134471469</v>
      </c>
      <c r="AB346" s="11">
        <f>'OddsRatio_working_3-way'!X346^(1/3)*COS(('OddsRatio_working_3-way'!Y346+4*PI())/3)</f>
        <v>-4.7056016020799035E-2</v>
      </c>
      <c r="AC346" s="11">
        <f>'OddsRatio_working_3-way'!X346^(1/3)*SIN('OddsRatio_working_3-way'!Y346/3)</f>
        <v>0.29576953694734154</v>
      </c>
      <c r="AD346" s="11">
        <f>'OddsRatio_working_3-way'!X346^(1/3)*SIN(('OddsRatio_working_3-way'!Y346+2*PI())/3)</f>
        <v>0.37727294749714063</v>
      </c>
      <c r="AE346" s="11">
        <f>'OddsRatio_working_3-way'!X346^(1/3)*SIN(('OddsRatio_working_3-way'!Y346+4*PI())/3)</f>
        <v>-0.673042484444482</v>
      </c>
      <c r="AF346" s="11">
        <f>-'OddsRatio_working_3-way'!U346/(3*'OddsRatio_working_3-way'!X346^(1/3))*COS(('OddsRatio_working_3-way'!Y346)/3)</f>
        <v>0.60639989736551381</v>
      </c>
      <c r="AG346" s="11">
        <f>-'OddsRatio_working_3-way'!U346/(3*'OddsRatio_working_3-way'!X346^(1/3))*COS(('OddsRatio_working_3-way'!Y346+2*PI())/3)</f>
        <v>-0.55934388134471469</v>
      </c>
      <c r="AH346" s="11">
        <f>-'OddsRatio_working_3-way'!U346/(3*'OddsRatio_working_3-way'!X346^(1/3))*COS(('OddsRatio_working_3-way'!Y346+4*PI())/3)</f>
        <v>-4.7056016020799028E-2</v>
      </c>
      <c r="AI346" s="11">
        <f>'OddsRatio_working_3-way'!U346/(3*'OddsRatio_working_3-way'!X346^(1/3))*SIN(('OddsRatio_working_3-way'!Y346)/3)</f>
        <v>-0.29576953694734148</v>
      </c>
      <c r="AJ346" s="11">
        <f>'OddsRatio_working_3-way'!U346/(3*'OddsRatio_working_3-way'!X346^(1/3))*SIN(('OddsRatio_working_3-way'!Y346+2*PI())/3)</f>
        <v>-0.37727294749714058</v>
      </c>
      <c r="AK346" s="11">
        <f>'OddsRatio_working_3-way'!U346/(3*'OddsRatio_working_3-way'!X346^(1/3))*SIN(('OddsRatio_working_3-way'!Y346+4*PI())/3)</f>
        <v>0.67304248444448189</v>
      </c>
      <c r="AL346" s="11">
        <f>'OddsRatio_working_3-way'!Z346+'OddsRatio_working_3-way'!AF346</f>
        <v>1.2127997947310276</v>
      </c>
      <c r="AM346" s="11">
        <f>'OddsRatio_working_3-way'!AA346+'OddsRatio_working_3-way'!AG346</f>
        <v>-1.1186877626894294</v>
      </c>
      <c r="AN346" s="11">
        <f>'OddsRatio_working_3-way'!AB346+'OddsRatio_working_3-way'!AH346</f>
        <v>-9.411203204159807E-2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1.2127997947310276</v>
      </c>
      <c r="AS346" s="11">
        <f>IF(('OddsRatio_working_3-way'!X346=0),IF(Q346&gt;0,-Q346^(1/3),(-Q346)^(1/3)),'OddsRatio_working_3-way'!AM346-'OddsRatio_working_3-way'!R346/3)</f>
        <v>-1.1186877626894294</v>
      </c>
      <c r="AT346" s="11">
        <f>IF(('OddsRatio_working_3-way'!X346=0),IF(Q346&gt;0,-Q346^(1/3),(-Q346)^(1/3)),'OddsRatio_working_3-way'!AN346-'OddsRatio_working_3-way'!R346/3)</f>
        <v>-9.411203204159807E-2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4.07</v>
      </c>
      <c r="B347" s="4">
        <f>IF('True_Odds_Calculator_3-way'!B348="","",'True_Odds_Calculator_3-way'!B348)</f>
        <v>3.23</v>
      </c>
      <c r="C347" s="4">
        <f>IF('True_Odds_Calculator_3-way'!C348="","",'True_Odds_Calculator_3-way'!C348)</f>
        <v>2.14</v>
      </c>
      <c r="D347" s="9">
        <f t="shared" si="78"/>
        <v>0.23926407780255432</v>
      </c>
      <c r="E347" s="9">
        <f t="shared" si="79"/>
        <v>0.30215804626463383</v>
      </c>
      <c r="F347" s="9">
        <f t="shared" si="80"/>
        <v>0.45857787593281174</v>
      </c>
      <c r="G347" s="9">
        <f t="shared" si="81"/>
        <v>1.0356620166469166</v>
      </c>
      <c r="H347" s="9">
        <f t="shared" si="82"/>
        <v>4.1794823911060348</v>
      </c>
      <c r="I347" s="9">
        <f t="shared" si="83"/>
        <v>3.3095262971226238</v>
      </c>
      <c r="J347" s="9">
        <f t="shared" si="84"/>
        <v>2.1806546989774849</v>
      </c>
      <c r="K347" s="11">
        <f t="shared" si="85"/>
        <v>0.24570024570024568</v>
      </c>
      <c r="L347" s="11">
        <f t="shared" si="86"/>
        <v>0.30959752321981426</v>
      </c>
      <c r="M347" s="11">
        <f t="shared" si="87"/>
        <v>0.46728971962616822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-0.27741975570452748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0.22891548021029229</v>
      </c>
      <c r="Q347" s="11">
        <f>2*'OddsRatio_working_3-way'!K347*'OddsRatio_working_3-way'!L347*'OddsRatio_working_3-way'!M347</f>
        <v>7.109176404046344E-2</v>
      </c>
      <c r="R347" s="11">
        <f t="shared" si="88"/>
        <v>0</v>
      </c>
      <c r="S347" s="11">
        <f t="shared" si="89"/>
        <v>-0.825159259581009</v>
      </c>
      <c r="T347" s="11">
        <f t="shared" si="90"/>
        <v>-0.25626063962143136</v>
      </c>
      <c r="U347" s="11">
        <f>'OddsRatio_working_3-way'!S347-'OddsRatio_working_3-way'!R347^2/3</f>
        <v>-0.825159259581009</v>
      </c>
      <c r="V347" s="11">
        <f>'OddsRatio_working_3-way'!S347*'OddsRatio_working_3-way'!R347/3-2*'OddsRatio_working_3-way'!R347^3/27-'OddsRatio_working_3-way'!T347</f>
        <v>0.25626063962143136</v>
      </c>
      <c r="W347" s="11">
        <f>'OddsRatio_working_3-way'!V347^2+4*'OddsRatio_working_3-way'!U347^3/27</f>
        <v>-1.7566169904660381E-2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0.14425297685303196</v>
      </c>
      <c r="Y347" s="11">
        <f>IF('OddsRatio_working_3-way'!W347&gt;=0,IF('OddsRatio_working_3-way'!V347+SQRT('OddsRatio_working_3-way'!W347)&gt;0,0,PI()),ACOS('OddsRatio_working_3-way'!V347/(2*'OddsRatio_working_3-way'!X347)))</f>
        <v>0.47731096769943848</v>
      </c>
      <c r="Z347" s="11">
        <f>'OddsRatio_working_3-way'!X347^(1/3)*COS('OddsRatio_working_3-way'!Y347/3)</f>
        <v>0.5178310083234583</v>
      </c>
      <c r="AA347" s="11">
        <f>'OddsRatio_working_3-way'!X347^(1/3)*COS(('OddsRatio_working_3-way'!Y347+2*PI())/3)</f>
        <v>-0.33087452033958614</v>
      </c>
      <c r="AB347" s="11">
        <f>'OddsRatio_working_3-way'!X347^(1/3)*COS(('OddsRatio_working_3-way'!Y347+4*PI())/3)</f>
        <v>-0.18695648798387229</v>
      </c>
      <c r="AC347" s="11">
        <f>'OddsRatio_working_3-way'!X347^(1/3)*SIN('OddsRatio_working_3-way'!Y347/3)</f>
        <v>8.3091114721812923E-2</v>
      </c>
      <c r="AD347" s="11">
        <f>'OddsRatio_working_3-way'!X347^(1/3)*SIN(('OddsRatio_working_3-way'!Y347+2*PI())/3)</f>
        <v>0.40690925071451967</v>
      </c>
      <c r="AE347" s="11">
        <f>'OddsRatio_working_3-way'!X347^(1/3)*SIN(('OddsRatio_working_3-way'!Y347+4*PI())/3)</f>
        <v>-0.49000036543633235</v>
      </c>
      <c r="AF347" s="11">
        <f>-'OddsRatio_working_3-way'!U347/(3*'OddsRatio_working_3-way'!X347^(1/3))*COS(('OddsRatio_working_3-way'!Y347)/3)</f>
        <v>0.51783100832345819</v>
      </c>
      <c r="AG347" s="11">
        <f>-'OddsRatio_working_3-way'!U347/(3*'OddsRatio_working_3-way'!X347^(1/3))*COS(('OddsRatio_working_3-way'!Y347+2*PI())/3)</f>
        <v>-0.33087452033958609</v>
      </c>
      <c r="AH347" s="11">
        <f>-'OddsRatio_working_3-way'!U347/(3*'OddsRatio_working_3-way'!X347^(1/3))*COS(('OddsRatio_working_3-way'!Y347+4*PI())/3)</f>
        <v>-0.18695648798387227</v>
      </c>
      <c r="AI347" s="11">
        <f>'OddsRatio_working_3-way'!U347/(3*'OddsRatio_working_3-way'!X347^(1/3))*SIN(('OddsRatio_working_3-way'!Y347)/3)</f>
        <v>-8.3091114721812895E-2</v>
      </c>
      <c r="AJ347" s="11">
        <f>'OddsRatio_working_3-way'!U347/(3*'OddsRatio_working_3-way'!X347^(1/3))*SIN(('OddsRatio_working_3-way'!Y347+2*PI())/3)</f>
        <v>-0.40690925071451955</v>
      </c>
      <c r="AK347" s="11">
        <f>'OddsRatio_working_3-way'!U347/(3*'OddsRatio_working_3-way'!X347^(1/3))*SIN(('OddsRatio_working_3-way'!Y347+4*PI())/3)</f>
        <v>0.4900003654363323</v>
      </c>
      <c r="AL347" s="11">
        <f>'OddsRatio_working_3-way'!Z347+'OddsRatio_working_3-way'!AF347</f>
        <v>1.0356620166469166</v>
      </c>
      <c r="AM347" s="11">
        <f>'OddsRatio_working_3-way'!AA347+'OddsRatio_working_3-way'!AG347</f>
        <v>-0.66174904067917217</v>
      </c>
      <c r="AN347" s="11">
        <f>'OddsRatio_working_3-way'!AB347+'OddsRatio_working_3-way'!AH347</f>
        <v>-0.37391297596774453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1.0356620166469166</v>
      </c>
      <c r="AS347" s="11">
        <f>IF(('OddsRatio_working_3-way'!X347=0),IF(Q347&gt;0,-Q347^(1/3),(-Q347)^(1/3)),'OddsRatio_working_3-way'!AM347-'OddsRatio_working_3-way'!R347/3)</f>
        <v>-0.66174904067917217</v>
      </c>
      <c r="AT347" s="11">
        <f>IF(('OddsRatio_working_3-way'!X347=0),IF(Q347&gt;0,-Q347^(1/3),(-Q347)^(1/3)),'OddsRatio_working_3-way'!AN347-'OddsRatio_working_3-way'!R347/3)</f>
        <v>-0.37391297596774453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1.78</v>
      </c>
      <c r="B348" s="4">
        <f>IF('True_Odds_Calculator_3-way'!B349="","",'True_Odds_Calculator_3-way'!B349)</f>
        <v>4.24</v>
      </c>
      <c r="C348" s="4">
        <f>IF('True_Odds_Calculator_3-way'!C349="","",'True_Odds_Calculator_3-way'!C349)</f>
        <v>4.46</v>
      </c>
      <c r="D348" s="9">
        <f t="shared" si="78"/>
        <v>0.55276890263148082</v>
      </c>
      <c r="E348" s="9">
        <f t="shared" si="79"/>
        <v>0.22931729672909043</v>
      </c>
      <c r="F348" s="9">
        <f t="shared" si="80"/>
        <v>0.217913800639429</v>
      </c>
      <c r="G348" s="9">
        <f t="shared" si="81"/>
        <v>1.0372747074318824</v>
      </c>
      <c r="H348" s="9">
        <f t="shared" si="82"/>
        <v>1.809074271796868</v>
      </c>
      <c r="I348" s="9">
        <f t="shared" si="83"/>
        <v>4.3607700520793005</v>
      </c>
      <c r="J348" s="9">
        <f t="shared" si="84"/>
        <v>4.5889704877143123</v>
      </c>
      <c r="K348" s="11">
        <f t="shared" si="85"/>
        <v>0.5617977528089888</v>
      </c>
      <c r="L348" s="11">
        <f t="shared" si="86"/>
        <v>0.23584905660377356</v>
      </c>
      <c r="M348" s="11">
        <f t="shared" si="87"/>
        <v>0.22421524663677131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-0.25977358870833578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0.22221884206633574</v>
      </c>
      <c r="Q348" s="11">
        <f>2*'OddsRatio_working_3-way'!K348*'OddsRatio_working_3-way'!L348*'OddsRatio_working_3-way'!M348</f>
        <v>5.9416802691533627E-2</v>
      </c>
      <c r="R348" s="11">
        <f t="shared" si="88"/>
        <v>0</v>
      </c>
      <c r="S348" s="11">
        <f t="shared" si="89"/>
        <v>-0.85543277579244159</v>
      </c>
      <c r="T348" s="11">
        <f t="shared" si="90"/>
        <v>-0.2287253411209737</v>
      </c>
      <c r="U348" s="11">
        <f>'OddsRatio_working_3-way'!S348-'OddsRatio_working_3-way'!R348^2/3</f>
        <v>-0.85543277579244159</v>
      </c>
      <c r="V348" s="11">
        <f>'OddsRatio_working_3-way'!S348*'OddsRatio_working_3-way'!R348/3-2*'OddsRatio_working_3-way'!R348^3/27-'OddsRatio_working_3-way'!T348</f>
        <v>0.2287253411209737</v>
      </c>
      <c r="W348" s="11">
        <f>'OddsRatio_working_3-way'!V348^2+4*'OddsRatio_working_3-way'!U348^3/27</f>
        <v>-4.0421898368123765E-2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0.15226389923339473</v>
      </c>
      <c r="Y348" s="11">
        <f>IF('OddsRatio_working_3-way'!W348&gt;=0,IF('OddsRatio_working_3-way'!V348+SQRT('OddsRatio_working_3-way'!W348)&gt;0,0,PI()),ACOS('OddsRatio_working_3-way'!V348/(2*'OddsRatio_working_3-way'!X348)))</f>
        <v>0.72109693076254677</v>
      </c>
      <c r="Z348" s="11">
        <f>'OddsRatio_working_3-way'!X348^(1/3)*COS('OddsRatio_working_3-way'!Y348/3)</f>
        <v>0.51863735371594133</v>
      </c>
      <c r="AA348" s="11">
        <f>'OddsRatio_working_3-way'!X348^(1/3)*COS(('OddsRatio_working_3-way'!Y348+2*PI())/3)</f>
        <v>-0.3694080289589099</v>
      </c>
      <c r="AB348" s="11">
        <f>'OddsRatio_working_3-way'!X348^(1/3)*COS(('OddsRatio_working_3-way'!Y348+4*PI())/3)</f>
        <v>-0.14922932475703132</v>
      </c>
      <c r="AC348" s="11">
        <f>'OddsRatio_working_3-way'!X348^(1/3)*SIN('OddsRatio_working_3-way'!Y348/3)</f>
        <v>0.12712023414077747</v>
      </c>
      <c r="AD348" s="11">
        <f>'OddsRatio_working_3-way'!X348^(1/3)*SIN(('OddsRatio_working_3-way'!Y348+2*PI())/3)</f>
        <v>0.38559300659915208</v>
      </c>
      <c r="AE348" s="11">
        <f>'OddsRatio_working_3-way'!X348^(1/3)*SIN(('OddsRatio_working_3-way'!Y348+4*PI())/3)</f>
        <v>-0.51271324073992963</v>
      </c>
      <c r="AF348" s="11">
        <f>-'OddsRatio_working_3-way'!U348/(3*'OddsRatio_working_3-way'!X348^(1/3))*COS(('OddsRatio_working_3-way'!Y348)/3)</f>
        <v>0.51863735371594122</v>
      </c>
      <c r="AG348" s="11">
        <f>-'OddsRatio_working_3-way'!U348/(3*'OddsRatio_working_3-way'!X348^(1/3))*COS(('OddsRatio_working_3-way'!Y348+2*PI())/3)</f>
        <v>-0.36940802895890978</v>
      </c>
      <c r="AH348" s="11">
        <f>-'OddsRatio_working_3-way'!U348/(3*'OddsRatio_working_3-way'!X348^(1/3))*COS(('OddsRatio_working_3-way'!Y348+4*PI())/3)</f>
        <v>-0.1492293247570313</v>
      </c>
      <c r="AI348" s="11">
        <f>'OddsRatio_working_3-way'!U348/(3*'OddsRatio_working_3-way'!X348^(1/3))*SIN(('OddsRatio_working_3-way'!Y348)/3)</f>
        <v>-0.12712023414077744</v>
      </c>
      <c r="AJ348" s="11">
        <f>'OddsRatio_working_3-way'!U348/(3*'OddsRatio_working_3-way'!X348^(1/3))*SIN(('OddsRatio_working_3-way'!Y348+2*PI())/3)</f>
        <v>-0.38559300659915202</v>
      </c>
      <c r="AK348" s="11">
        <f>'OddsRatio_working_3-way'!U348/(3*'OddsRatio_working_3-way'!X348^(1/3))*SIN(('OddsRatio_working_3-way'!Y348+4*PI())/3)</f>
        <v>0.51271324073992952</v>
      </c>
      <c r="AL348" s="11">
        <f>'OddsRatio_working_3-way'!Z348+'OddsRatio_working_3-way'!AF348</f>
        <v>1.0372747074318824</v>
      </c>
      <c r="AM348" s="11">
        <f>'OddsRatio_working_3-way'!AA348+'OddsRatio_working_3-way'!AG348</f>
        <v>-0.73881605791781968</v>
      </c>
      <c r="AN348" s="11">
        <f>'OddsRatio_working_3-way'!AB348+'OddsRatio_working_3-way'!AH348</f>
        <v>-0.29845864951406265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1.0372747074318824</v>
      </c>
      <c r="AS348" s="11">
        <f>IF(('OddsRatio_working_3-way'!X348=0),IF(Q348&gt;0,-Q348^(1/3),(-Q348)^(1/3)),'OddsRatio_working_3-way'!AM348-'OddsRatio_working_3-way'!R348/3)</f>
        <v>-0.73881605791781968</v>
      </c>
      <c r="AT348" s="11">
        <f>IF(('OddsRatio_working_3-way'!X348=0),IF(Q348&gt;0,-Q348^(1/3),(-Q348)^(1/3)),'OddsRatio_working_3-way'!AN348-'OddsRatio_working_3-way'!R348/3)</f>
        <v>-0.29845864951406265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3.22</v>
      </c>
      <c r="B349" s="4">
        <f>IF('True_Odds_Calculator_3-way'!B350="","",'True_Odds_Calculator_3-way'!B350)</f>
        <v>3.45</v>
      </c>
      <c r="C349" s="4">
        <f>IF('True_Odds_Calculator_3-way'!C350="","",'True_Odds_Calculator_3-way'!C350)</f>
        <v>2.37</v>
      </c>
      <c r="D349" s="9">
        <f t="shared" si="78"/>
        <v>0.30335730958442658</v>
      </c>
      <c r="E349" s="9">
        <f t="shared" si="79"/>
        <v>0.28293645757749392</v>
      </c>
      <c r="F349" s="9">
        <f t="shared" si="80"/>
        <v>0.41370623283807956</v>
      </c>
      <c r="G349" s="9">
        <f t="shared" si="81"/>
        <v>1.0344336654705697</v>
      </c>
      <c r="H349" s="9">
        <f t="shared" si="82"/>
        <v>3.2964427373446648</v>
      </c>
      <c r="I349" s="9">
        <f t="shared" si="83"/>
        <v>3.5343624804028955</v>
      </c>
      <c r="J349" s="9">
        <f t="shared" si="84"/>
        <v>2.4171741216946807</v>
      </c>
      <c r="K349" s="11">
        <f t="shared" si="85"/>
        <v>0.3105590062111801</v>
      </c>
      <c r="L349" s="11">
        <f t="shared" si="86"/>
        <v>0.28985507246376813</v>
      </c>
      <c r="M349" s="11">
        <f t="shared" si="87"/>
        <v>0.42194092827004215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-0.28301946990181304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0.22941067663615577</v>
      </c>
      <c r="Q349" s="11">
        <f>2*'OddsRatio_working_3-way'!K349*'OddsRatio_working_3-way'!L349*'OddsRatio_working_3-way'!M349</f>
        <v>7.5963800210647608E-2</v>
      </c>
      <c r="R349" s="11">
        <f t="shared" si="88"/>
        <v>0</v>
      </c>
      <c r="S349" s="11">
        <f t="shared" si="89"/>
        <v>-0.81058266668277068</v>
      </c>
      <c r="T349" s="11">
        <f t="shared" si="90"/>
        <v>-0.26840485651747376</v>
      </c>
      <c r="U349" s="11">
        <f>'OddsRatio_working_3-way'!S349-'OddsRatio_working_3-way'!R349^2/3</f>
        <v>-0.81058266668277068</v>
      </c>
      <c r="V349" s="11">
        <f>'OddsRatio_working_3-way'!S349*'OddsRatio_working_3-way'!R349/3-2*'OddsRatio_working_3-way'!R349^3/27-'OddsRatio_working_3-way'!T349</f>
        <v>0.26840485651747376</v>
      </c>
      <c r="W349" s="11">
        <f>'OddsRatio_working_3-way'!V349^2+4*'OddsRatio_working_3-way'!U349^3/27</f>
        <v>-6.860860852003034E-3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0.14044752387828763</v>
      </c>
      <c r="Y349" s="11">
        <f>IF('OddsRatio_working_3-way'!W349&gt;=0,IF('OddsRatio_working_3-way'!V349+SQRT('OddsRatio_working_3-way'!W349)&gt;0,0,PI()),ACOS('OddsRatio_working_3-way'!V349/(2*'OddsRatio_working_3-way'!X349)))</f>
        <v>0.29932986469718492</v>
      </c>
      <c r="Z349" s="11">
        <f>'OddsRatio_working_3-way'!X349^(1/3)*COS('OddsRatio_working_3-way'!Y349/3)</f>
        <v>0.51721683273528485</v>
      </c>
      <c r="AA349" s="11">
        <f>'OddsRatio_working_3-way'!X349^(1/3)*COS(('OddsRatio_working_3-way'!Y349+2*PI())/3)</f>
        <v>-0.30344955397757584</v>
      </c>
      <c r="AB349" s="11">
        <f>'OddsRatio_working_3-way'!X349^(1/3)*COS(('OddsRatio_working_3-way'!Y349+4*PI())/3)</f>
        <v>-0.21376727875770893</v>
      </c>
      <c r="AC349" s="11">
        <f>'OddsRatio_working_3-way'!X349^(1/3)*SIN('OddsRatio_working_3-way'!Y349/3)</f>
        <v>5.1778085739728197E-2</v>
      </c>
      <c r="AD349" s="11">
        <f>'OddsRatio_working_3-way'!X349^(1/3)*SIN(('OddsRatio_working_3-way'!Y349+2*PI())/3)</f>
        <v>0.42203387354381949</v>
      </c>
      <c r="AE349" s="11">
        <f>'OddsRatio_working_3-way'!X349^(1/3)*SIN(('OddsRatio_working_3-way'!Y349+4*PI())/3)</f>
        <v>-0.47381195928354769</v>
      </c>
      <c r="AF349" s="11">
        <f>-'OddsRatio_working_3-way'!U349/(3*'OddsRatio_working_3-way'!X349^(1/3))*COS(('OddsRatio_working_3-way'!Y349)/3)</f>
        <v>0.51721683273528474</v>
      </c>
      <c r="AG349" s="11">
        <f>-'OddsRatio_working_3-way'!U349/(3*'OddsRatio_working_3-way'!X349^(1/3))*COS(('OddsRatio_working_3-way'!Y349+2*PI())/3)</f>
        <v>-0.30344955397757578</v>
      </c>
      <c r="AH349" s="11">
        <f>-'OddsRatio_working_3-way'!U349/(3*'OddsRatio_working_3-way'!X349^(1/3))*COS(('OddsRatio_working_3-way'!Y349+4*PI())/3)</f>
        <v>-0.21376727875770887</v>
      </c>
      <c r="AI349" s="11">
        <f>'OddsRatio_working_3-way'!U349/(3*'OddsRatio_working_3-way'!X349^(1/3))*SIN(('OddsRatio_working_3-way'!Y349)/3)</f>
        <v>-5.177808573972819E-2</v>
      </c>
      <c r="AJ349" s="11">
        <f>'OddsRatio_working_3-way'!U349/(3*'OddsRatio_working_3-way'!X349^(1/3))*SIN(('OddsRatio_working_3-way'!Y349+2*PI())/3)</f>
        <v>-0.42203387354381938</v>
      </c>
      <c r="AK349" s="11">
        <f>'OddsRatio_working_3-way'!U349/(3*'OddsRatio_working_3-way'!X349^(1/3))*SIN(('OddsRatio_working_3-way'!Y349+4*PI())/3)</f>
        <v>0.47381195928354758</v>
      </c>
      <c r="AL349" s="11">
        <f>'OddsRatio_working_3-way'!Z349+'OddsRatio_working_3-way'!AF349</f>
        <v>1.0344336654705697</v>
      </c>
      <c r="AM349" s="11">
        <f>'OddsRatio_working_3-way'!AA349+'OddsRatio_working_3-way'!AG349</f>
        <v>-0.60689910795515156</v>
      </c>
      <c r="AN349" s="11">
        <f>'OddsRatio_working_3-way'!AB349+'OddsRatio_working_3-way'!AH349</f>
        <v>-0.4275345575154178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1.0344336654705697</v>
      </c>
      <c r="AS349" s="11">
        <f>IF(('OddsRatio_working_3-way'!X349=0),IF(Q349&gt;0,-Q349^(1/3),(-Q349)^(1/3)),'OddsRatio_working_3-way'!AM349-'OddsRatio_working_3-way'!R349/3)</f>
        <v>-0.60689910795515156</v>
      </c>
      <c r="AT349" s="11">
        <f>IF(('OddsRatio_working_3-way'!X349=0),IF(Q349&gt;0,-Q349^(1/3),(-Q349)^(1/3)),'OddsRatio_working_3-way'!AN349-'OddsRatio_working_3-way'!R349/3)</f>
        <v>-0.4275345575154178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3.08</v>
      </c>
      <c r="B350" s="4">
        <f>IF('True_Odds_Calculator_3-way'!B351="","",'True_Odds_Calculator_3-way'!B351)</f>
        <v>3.29</v>
      </c>
      <c r="C350" s="4">
        <f>IF('True_Odds_Calculator_3-way'!C351="","",'True_Odds_Calculator_3-way'!C351)</f>
        <v>2.54</v>
      </c>
      <c r="D350" s="9">
        <f t="shared" si="78"/>
        <v>0.3173677794885903</v>
      </c>
      <c r="E350" s="9">
        <f t="shared" si="79"/>
        <v>0.29690519261710374</v>
      </c>
      <c r="F350" s="9">
        <f t="shared" si="80"/>
        <v>0.38572702789430591</v>
      </c>
      <c r="G350" s="9">
        <f t="shared" si="81"/>
        <v>1.0340954210361517</v>
      </c>
      <c r="H350" s="9">
        <f t="shared" si="82"/>
        <v>3.1509184757551956</v>
      </c>
      <c r="I350" s="9">
        <f t="shared" si="83"/>
        <v>3.3680785141727871</v>
      </c>
      <c r="J350" s="9">
        <f t="shared" si="84"/>
        <v>2.5925069483956737</v>
      </c>
      <c r="K350" s="11">
        <f t="shared" si="85"/>
        <v>0.32467532467532467</v>
      </c>
      <c r="L350" s="11">
        <f t="shared" si="86"/>
        <v>0.303951367781155</v>
      </c>
      <c r="M350" s="11">
        <f t="shared" si="87"/>
        <v>0.39370078740157477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-0.28499629035732243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0.22961864500289222</v>
      </c>
      <c r="Q350" s="11">
        <f>2*'OddsRatio_working_3-way'!K350*'OddsRatio_working_3-way'!L350*'OddsRatio_working_3-way'!M350</f>
        <v>7.7705125212484655E-2</v>
      </c>
      <c r="R350" s="11">
        <f t="shared" si="88"/>
        <v>0</v>
      </c>
      <c r="S350" s="11">
        <f t="shared" si="89"/>
        <v>-0.80568994324452836</v>
      </c>
      <c r="T350" s="11">
        <f t="shared" si="90"/>
        <v>-0.27265311108105855</v>
      </c>
      <c r="U350" s="11">
        <f>'OddsRatio_working_3-way'!S350-'OddsRatio_working_3-way'!R350^2/3</f>
        <v>-0.80568994324452836</v>
      </c>
      <c r="V350" s="11">
        <f>'OddsRatio_working_3-way'!S350*'OddsRatio_working_3-way'!R350/3-2*'OddsRatio_working_3-way'!R350^3/27-'OddsRatio_working_3-way'!T350</f>
        <v>0.27265311108105855</v>
      </c>
      <c r="W350" s="11">
        <f>'OddsRatio_working_3-way'!V350^2+4*'OddsRatio_working_3-way'!U350^3/27</f>
        <v>-3.1421441783967136E-3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0.13917782075511959</v>
      </c>
      <c r="Y350" s="11">
        <f>IF('OddsRatio_working_3-way'!W350&gt;=0,IF('OddsRatio_working_3-way'!V350+SQRT('OddsRatio_working_3-way'!W350)&gt;0,0,PI()),ACOS('OddsRatio_working_3-way'!V350/(2*'OddsRatio_working_3-way'!X350)))</f>
        <v>0.20276501357164967</v>
      </c>
      <c r="Z350" s="11">
        <f>'OddsRatio_working_3-way'!X350^(1/3)*COS('OddsRatio_working_3-way'!Y350/3)</f>
        <v>0.51704771051807585</v>
      </c>
      <c r="AA350" s="11">
        <f>'OddsRatio_working_3-way'!X350^(1/3)*COS(('OddsRatio_working_3-way'!Y350+2*PI())/3)</f>
        <v>-0.28883449030920039</v>
      </c>
      <c r="AB350" s="11">
        <f>'OddsRatio_working_3-way'!X350^(1/3)*COS(('OddsRatio_working_3-way'!Y350+4*PI())/3)</f>
        <v>-0.22821322020887555</v>
      </c>
      <c r="AC350" s="11">
        <f>'OddsRatio_working_3-way'!X350^(1/3)*SIN('OddsRatio_working_3-way'!Y350/3)</f>
        <v>3.4999706611039717E-2</v>
      </c>
      <c r="AD350" s="11">
        <f>'OddsRatio_working_3-way'!X350^(1/3)*SIN(('OddsRatio_working_3-way'!Y350+2*PI())/3)</f>
        <v>0.43027659897171638</v>
      </c>
      <c r="AE350" s="11">
        <f>'OddsRatio_working_3-way'!X350^(1/3)*SIN(('OddsRatio_working_3-way'!Y350+4*PI())/3)</f>
        <v>-0.46527630558275596</v>
      </c>
      <c r="AF350" s="11">
        <f>-'OddsRatio_working_3-way'!U350/(3*'OddsRatio_working_3-way'!X350^(1/3))*COS(('OddsRatio_working_3-way'!Y350)/3)</f>
        <v>0.51704771051807585</v>
      </c>
      <c r="AG350" s="11">
        <f>-'OddsRatio_working_3-way'!U350/(3*'OddsRatio_working_3-way'!X350^(1/3))*COS(('OddsRatio_working_3-way'!Y350+2*PI())/3)</f>
        <v>-0.28883449030920039</v>
      </c>
      <c r="AH350" s="11">
        <f>-'OddsRatio_working_3-way'!U350/(3*'OddsRatio_working_3-way'!X350^(1/3))*COS(('OddsRatio_working_3-way'!Y350+4*PI())/3)</f>
        <v>-0.22821322020887555</v>
      </c>
      <c r="AI350" s="11">
        <f>'OddsRatio_working_3-way'!U350/(3*'OddsRatio_working_3-way'!X350^(1/3))*SIN(('OddsRatio_working_3-way'!Y350)/3)</f>
        <v>-3.4999706611039717E-2</v>
      </c>
      <c r="AJ350" s="11">
        <f>'OddsRatio_working_3-way'!U350/(3*'OddsRatio_working_3-way'!X350^(1/3))*SIN(('OddsRatio_working_3-way'!Y350+2*PI())/3)</f>
        <v>-0.43027659897171638</v>
      </c>
      <c r="AK350" s="11">
        <f>'OddsRatio_working_3-way'!U350/(3*'OddsRatio_working_3-way'!X350^(1/3))*SIN(('OddsRatio_working_3-way'!Y350+4*PI())/3)</f>
        <v>0.46527630558275596</v>
      </c>
      <c r="AL350" s="11">
        <f>'OddsRatio_working_3-way'!Z350+'OddsRatio_working_3-way'!AF350</f>
        <v>1.0340954210361517</v>
      </c>
      <c r="AM350" s="11">
        <f>'OddsRatio_working_3-way'!AA350+'OddsRatio_working_3-way'!AG350</f>
        <v>-0.57766898061840077</v>
      </c>
      <c r="AN350" s="11">
        <f>'OddsRatio_working_3-way'!AB350+'OddsRatio_working_3-way'!AH350</f>
        <v>-0.4564264404177511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1.0340954210361517</v>
      </c>
      <c r="AS350" s="11">
        <f>IF(('OddsRatio_working_3-way'!X350=0),IF(Q350&gt;0,-Q350^(1/3),(-Q350)^(1/3)),'OddsRatio_working_3-way'!AM350-'OddsRatio_working_3-way'!R350/3)</f>
        <v>-0.57766898061840077</v>
      </c>
      <c r="AT350" s="11">
        <f>IF(('OddsRatio_working_3-way'!X350=0),IF(Q350&gt;0,-Q350^(1/3),(-Q350)^(1/3)),'OddsRatio_working_3-way'!AN350-'OddsRatio_working_3-way'!R350/3)</f>
        <v>-0.4564264404177511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1.31</v>
      </c>
      <c r="B351" s="4">
        <f>IF('True_Odds_Calculator_3-way'!B352="","",'True_Odds_Calculator_3-way'!B352)</f>
        <v>5.78</v>
      </c>
      <c r="C351" s="4">
        <f>IF('True_Odds_Calculator_3-way'!C352="","",'True_Odds_Calculator_3-way'!C352)</f>
        <v>11.12</v>
      </c>
      <c r="D351" s="9">
        <f t="shared" si="78"/>
        <v>0.75138325690102781</v>
      </c>
      <c r="E351" s="9">
        <f t="shared" si="79"/>
        <v>0.16388239610846975</v>
      </c>
      <c r="F351" s="9">
        <f t="shared" si="80"/>
        <v>8.4734346990502168E-2</v>
      </c>
      <c r="G351" s="9">
        <f t="shared" si="81"/>
        <v>1.0673507647420069</v>
      </c>
      <c r="H351" s="9">
        <f t="shared" si="82"/>
        <v>1.3308787370700224</v>
      </c>
      <c r="I351" s="9">
        <f t="shared" si="83"/>
        <v>6.1019366554667922</v>
      </c>
      <c r="J351" s="9">
        <f t="shared" si="84"/>
        <v>11.80158973918911</v>
      </c>
      <c r="K351" s="11">
        <f t="shared" si="85"/>
        <v>0.76335877862595414</v>
      </c>
      <c r="L351" s="11">
        <f t="shared" si="86"/>
        <v>0.17301038062283736</v>
      </c>
      <c r="M351" s="11">
        <f t="shared" si="87"/>
        <v>8.9928057553956844E-2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-0.17810092769441166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0.18064472851840824</v>
      </c>
      <c r="Q351" s="11">
        <f>2*'OddsRatio_working_3-way'!K351*'OddsRatio_working_3-way'!L351*'OddsRatio_working_3-way'!M351</f>
        <v>2.3753415978751906E-2</v>
      </c>
      <c r="R351" s="11">
        <f t="shared" si="88"/>
        <v>0</v>
      </c>
      <c r="S351" s="11">
        <f t="shared" si="89"/>
        <v>-1.0142829173150703</v>
      </c>
      <c r="T351" s="11">
        <f t="shared" si="90"/>
        <v>-0.13337053482117953</v>
      </c>
      <c r="U351" s="11">
        <f>'OddsRatio_working_3-way'!S351-'OddsRatio_working_3-way'!R351^2/3</f>
        <v>-1.0142829173150703</v>
      </c>
      <c r="V351" s="11">
        <f>'OddsRatio_working_3-way'!S351*'OddsRatio_working_3-way'!R351/3-2*'OddsRatio_working_3-way'!R351^3/27-'OddsRatio_working_3-way'!T351</f>
        <v>0.13337053482117953</v>
      </c>
      <c r="W351" s="11">
        <f>'OddsRatio_working_3-way'!V351^2+4*'OddsRatio_working_3-way'!U351^3/27</f>
        <v>-0.13679951094019363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0.19658790050425351</v>
      </c>
      <c r="Y351" s="11">
        <f>IF('OddsRatio_working_3-way'!W351&gt;=0,IF('OddsRatio_working_3-way'!V351+SQRT('OddsRatio_working_3-way'!W351)&gt;0,0,PI()),ACOS('OddsRatio_working_3-way'!V351/(2*'OddsRatio_working_3-way'!X351)))</f>
        <v>1.2247156394356307</v>
      </c>
      <c r="Z351" s="11">
        <f>'OddsRatio_working_3-way'!X351^(1/3)*COS('OddsRatio_working_3-way'!Y351/3)</f>
        <v>0.53367538237100343</v>
      </c>
      <c r="AA351" s="11">
        <f>'OddsRatio_working_3-way'!X351^(1/3)*COS(('OddsRatio_working_3-way'!Y351+2*PI())/3)</f>
        <v>-0.46674684309491304</v>
      </c>
      <c r="AB351" s="11">
        <f>'OddsRatio_working_3-way'!X351^(1/3)*COS(('OddsRatio_working_3-way'!Y351+4*PI())/3)</f>
        <v>-6.6928539276090229E-2</v>
      </c>
      <c r="AC351" s="11">
        <f>'OddsRatio_working_3-way'!X351^(1/3)*SIN('OddsRatio_working_3-way'!Y351/3)</f>
        <v>0.23083520533673696</v>
      </c>
      <c r="AD351" s="11">
        <f>'OddsRatio_working_3-way'!X351^(1/3)*SIN(('OddsRatio_working_3-way'!Y351+2*PI())/3)</f>
        <v>0.34675883583929445</v>
      </c>
      <c r="AE351" s="11">
        <f>'OddsRatio_working_3-way'!X351^(1/3)*SIN(('OddsRatio_working_3-way'!Y351+4*PI())/3)</f>
        <v>-0.5775940411760313</v>
      </c>
      <c r="AF351" s="11">
        <f>-'OddsRatio_working_3-way'!U351/(3*'OddsRatio_working_3-way'!X351^(1/3))*COS(('OddsRatio_working_3-way'!Y351)/3)</f>
        <v>0.53367538237100332</v>
      </c>
      <c r="AG351" s="11">
        <f>-'OddsRatio_working_3-way'!U351/(3*'OddsRatio_working_3-way'!X351^(1/3))*COS(('OddsRatio_working_3-way'!Y351+2*PI())/3)</f>
        <v>-0.46674684309491293</v>
      </c>
      <c r="AH351" s="11">
        <f>-'OddsRatio_working_3-way'!U351/(3*'OddsRatio_working_3-way'!X351^(1/3))*COS(('OddsRatio_working_3-way'!Y351+4*PI())/3)</f>
        <v>-6.6928539276090215E-2</v>
      </c>
      <c r="AI351" s="11">
        <f>'OddsRatio_working_3-way'!U351/(3*'OddsRatio_working_3-way'!X351^(1/3))*SIN(('OddsRatio_working_3-way'!Y351)/3)</f>
        <v>-0.2308352053367369</v>
      </c>
      <c r="AJ351" s="11">
        <f>'OddsRatio_working_3-way'!U351/(3*'OddsRatio_working_3-way'!X351^(1/3))*SIN(('OddsRatio_working_3-way'!Y351+2*PI())/3)</f>
        <v>-0.3467588358392944</v>
      </c>
      <c r="AK351" s="11">
        <f>'OddsRatio_working_3-way'!U351/(3*'OddsRatio_working_3-way'!X351^(1/3))*SIN(('OddsRatio_working_3-way'!Y351+4*PI())/3)</f>
        <v>0.57759404117603119</v>
      </c>
      <c r="AL351" s="11">
        <f>'OddsRatio_working_3-way'!Z351+'OddsRatio_working_3-way'!AF351</f>
        <v>1.0673507647420069</v>
      </c>
      <c r="AM351" s="11">
        <f>'OddsRatio_working_3-way'!AA351+'OddsRatio_working_3-way'!AG351</f>
        <v>-0.93349368618982598</v>
      </c>
      <c r="AN351" s="11">
        <f>'OddsRatio_working_3-way'!AB351+'OddsRatio_working_3-way'!AH351</f>
        <v>-0.13385707855218043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1.0673507647420069</v>
      </c>
      <c r="AS351" s="11">
        <f>IF(('OddsRatio_working_3-way'!X351=0),IF(Q351&gt;0,-Q351^(1/3),(-Q351)^(1/3)),'OddsRatio_working_3-way'!AM351-'OddsRatio_working_3-way'!R351/3)</f>
        <v>-0.93349368618982598</v>
      </c>
      <c r="AT351" s="11">
        <f>IF(('OddsRatio_working_3-way'!X351=0),IF(Q351&gt;0,-Q351^(1/3),(-Q351)^(1/3)),'OddsRatio_working_3-way'!AN351-'OddsRatio_working_3-way'!R351/3)</f>
        <v>-0.13385707855218043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1.67</v>
      </c>
      <c r="B352" s="4">
        <f>IF('True_Odds_Calculator_3-way'!B353="","",'True_Odds_Calculator_3-way'!B353)</f>
        <v>4.0999999999999996</v>
      </c>
      <c r="C352" s="4">
        <f>IF('True_Odds_Calculator_3-way'!C353="","",'True_Odds_Calculator_3-way'!C353)</f>
        <v>5.47</v>
      </c>
      <c r="D352" s="9">
        <f t="shared" si="78"/>
        <v>0.58801639267912797</v>
      </c>
      <c r="E352" s="9">
        <f t="shared" si="79"/>
        <v>0.23575263536409857</v>
      </c>
      <c r="F352" s="9">
        <f t="shared" si="80"/>
        <v>0.17623097195677367</v>
      </c>
      <c r="G352" s="9">
        <f t="shared" si="81"/>
        <v>1.0457206875601606</v>
      </c>
      <c r="H352" s="9">
        <f t="shared" si="82"/>
        <v>1.7006328606653072</v>
      </c>
      <c r="I352" s="9">
        <f t="shared" si="83"/>
        <v>4.2417341314364974</v>
      </c>
      <c r="J352" s="9">
        <f t="shared" si="84"/>
        <v>5.6743714733939177</v>
      </c>
      <c r="K352" s="11">
        <f t="shared" si="85"/>
        <v>0.5988023952095809</v>
      </c>
      <c r="L352" s="11">
        <f t="shared" si="86"/>
        <v>0.24390243902439027</v>
      </c>
      <c r="M352" s="11">
        <f t="shared" si="87"/>
        <v>0.18281535648994515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-0.24788849197756446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0.22000854936134775</v>
      </c>
      <c r="Q352" s="11">
        <f>2*'OddsRatio_working_3-way'!K352*'OddsRatio_working_3-way'!L352*'OddsRatio_working_3-way'!M352</f>
        <v>5.3400133340132959E-2</v>
      </c>
      <c r="R352" s="11">
        <f t="shared" si="88"/>
        <v>0</v>
      </c>
      <c r="S352" s="11">
        <f t="shared" si="89"/>
        <v>-0.88753030689807078</v>
      </c>
      <c r="T352" s="11">
        <f t="shared" si="90"/>
        <v>-0.21541997740244442</v>
      </c>
      <c r="U352" s="11">
        <f>'OddsRatio_working_3-way'!S352-'OddsRatio_working_3-way'!R352^2/3</f>
        <v>-0.88753030689807078</v>
      </c>
      <c r="V352" s="11">
        <f>'OddsRatio_working_3-way'!S352*'OddsRatio_working_3-way'!R352/3-2*'OddsRatio_working_3-way'!R352^3/27-'OddsRatio_working_3-way'!T352</f>
        <v>0.21541997740244442</v>
      </c>
      <c r="W352" s="11">
        <f>'OddsRatio_working_3-way'!V352^2+4*'OddsRatio_working_3-way'!U352^3/27</f>
        <v>-5.71670538653535E-2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0.16091365738294494</v>
      </c>
      <c r="Y352" s="11">
        <f>IF('OddsRatio_working_3-way'!W352&gt;=0,IF('OddsRatio_working_3-way'!V352+SQRT('OddsRatio_working_3-way'!W352)&gt;0,0,PI()),ACOS('OddsRatio_working_3-way'!V352/(2*'OddsRatio_working_3-way'!X352)))</f>
        <v>0.83744243425773701</v>
      </c>
      <c r="Z352" s="11">
        <f>'OddsRatio_working_3-way'!X352^(1/3)*COS('OddsRatio_working_3-way'!Y352/3)</f>
        <v>0.52286034378008039</v>
      </c>
      <c r="AA352" s="11">
        <f>'OddsRatio_working_3-way'!X352^(1/3)*COS(('OddsRatio_working_3-way'!Y352+2*PI())/3)</f>
        <v>-0.39121989567875087</v>
      </c>
      <c r="AB352" s="11">
        <f>'OddsRatio_working_3-way'!X352^(1/3)*COS(('OddsRatio_working_3-way'!Y352+4*PI())/3)</f>
        <v>-0.13164044810132974</v>
      </c>
      <c r="AC352" s="11">
        <f>'OddsRatio_working_3-way'!X352^(1/3)*SIN('OddsRatio_working_3-way'!Y352/3)</f>
        <v>0.1498682639349187</v>
      </c>
      <c r="AD352" s="11">
        <f>'OddsRatio_working_3-way'!X352^(1/3)*SIN(('OddsRatio_working_3-way'!Y352+2*PI())/3)</f>
        <v>0.37787620837755537</v>
      </c>
      <c r="AE352" s="11">
        <f>'OddsRatio_working_3-way'!X352^(1/3)*SIN(('OddsRatio_working_3-way'!Y352+4*PI())/3)</f>
        <v>-0.52774447231247379</v>
      </c>
      <c r="AF352" s="11">
        <f>-'OddsRatio_working_3-way'!U352/(3*'OddsRatio_working_3-way'!X352^(1/3))*COS(('OddsRatio_working_3-way'!Y352)/3)</f>
        <v>0.52286034378008017</v>
      </c>
      <c r="AG352" s="11">
        <f>-'OddsRatio_working_3-way'!U352/(3*'OddsRatio_working_3-way'!X352^(1/3))*COS(('OddsRatio_working_3-way'!Y352+2*PI())/3)</f>
        <v>-0.39121989567875071</v>
      </c>
      <c r="AH352" s="11">
        <f>-'OddsRatio_working_3-way'!U352/(3*'OddsRatio_working_3-way'!X352^(1/3))*COS(('OddsRatio_working_3-way'!Y352+4*PI())/3)</f>
        <v>-0.13164044810132969</v>
      </c>
      <c r="AI352" s="11">
        <f>'OddsRatio_working_3-way'!U352/(3*'OddsRatio_working_3-way'!X352^(1/3))*SIN(('OddsRatio_working_3-way'!Y352)/3)</f>
        <v>-0.14986826393491864</v>
      </c>
      <c r="AJ352" s="11">
        <f>'OddsRatio_working_3-way'!U352/(3*'OddsRatio_working_3-way'!X352^(1/3))*SIN(('OddsRatio_working_3-way'!Y352+2*PI())/3)</f>
        <v>-0.3778762083775552</v>
      </c>
      <c r="AK352" s="11">
        <f>'OddsRatio_working_3-way'!U352/(3*'OddsRatio_working_3-way'!X352^(1/3))*SIN(('OddsRatio_working_3-way'!Y352+4*PI())/3)</f>
        <v>0.52774447231247357</v>
      </c>
      <c r="AL352" s="11">
        <f>'OddsRatio_working_3-way'!Z352+'OddsRatio_working_3-way'!AF352</f>
        <v>1.0457206875601606</v>
      </c>
      <c r="AM352" s="11">
        <f>'OddsRatio_working_3-way'!AA352+'OddsRatio_working_3-way'!AG352</f>
        <v>-0.78243979135750164</v>
      </c>
      <c r="AN352" s="11">
        <f>'OddsRatio_working_3-way'!AB352+'OddsRatio_working_3-way'!AH352</f>
        <v>-0.26328089620265943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1.0457206875601606</v>
      </c>
      <c r="AS352" s="11">
        <f>IF(('OddsRatio_working_3-way'!X352=0),IF(Q352&gt;0,-Q352^(1/3),(-Q352)^(1/3)),'OddsRatio_working_3-way'!AM352-'OddsRatio_working_3-way'!R352/3)</f>
        <v>-0.78243979135750164</v>
      </c>
      <c r="AT352" s="11">
        <f>IF(('OddsRatio_working_3-way'!X352=0),IF(Q352&gt;0,-Q352^(1/3),(-Q352)^(1/3)),'OddsRatio_working_3-way'!AN352-'OddsRatio_working_3-way'!R352/3)</f>
        <v>-0.26328089620265943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1.61</v>
      </c>
      <c r="B353" s="4">
        <f>IF('True_Odds_Calculator_3-way'!B354="","",'True_Odds_Calculator_3-way'!B354)</f>
        <v>3.87</v>
      </c>
      <c r="C353" s="4">
        <f>IF('True_Odds_Calculator_3-way'!C354="","",'True_Odds_Calculator_3-way'!C354)</f>
        <v>6.64</v>
      </c>
      <c r="D353" s="9">
        <f t="shared" si="78"/>
        <v>0.60818198437511184</v>
      </c>
      <c r="E353" s="9">
        <f t="shared" si="79"/>
        <v>0.24807010930147527</v>
      </c>
      <c r="F353" s="9">
        <f t="shared" si="80"/>
        <v>0.143747906323413</v>
      </c>
      <c r="G353" s="9">
        <f t="shared" si="81"/>
        <v>1.0561388404795879</v>
      </c>
      <c r="H353" s="9">
        <f t="shared" si="82"/>
        <v>1.6442446926925482</v>
      </c>
      <c r="I353" s="9">
        <f t="shared" si="83"/>
        <v>4.0311184721764182</v>
      </c>
      <c r="J353" s="9">
        <f t="shared" si="84"/>
        <v>6.9566230603048762</v>
      </c>
      <c r="K353" s="11">
        <f t="shared" si="85"/>
        <v>0.6211180124223602</v>
      </c>
      <c r="L353" s="11">
        <f t="shared" si="86"/>
        <v>0.25839793281653745</v>
      </c>
      <c r="M353" s="11">
        <f t="shared" si="87"/>
        <v>0.15060240963855423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-0.23866345056667515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0.22043975410525529</v>
      </c>
      <c r="Q353" s="11">
        <f>2*'OddsRatio_working_3-way'!K353*'OddsRatio_working_3-way'!L353*'OddsRatio_working_3-way'!M353</f>
        <v>4.8342051338871782E-2</v>
      </c>
      <c r="R353" s="11">
        <f t="shared" si="88"/>
        <v>0</v>
      </c>
      <c r="S353" s="11">
        <f t="shared" si="89"/>
        <v>-0.92364270097432144</v>
      </c>
      <c r="T353" s="11">
        <f t="shared" si="90"/>
        <v>-0.20255322389787755</v>
      </c>
      <c r="U353" s="11">
        <f>'OddsRatio_working_3-way'!S353-'OddsRatio_working_3-way'!R353^2/3</f>
        <v>-0.92364270097432144</v>
      </c>
      <c r="V353" s="11">
        <f>'OddsRatio_working_3-way'!S353*'OddsRatio_working_3-way'!R353/3-2*'OddsRatio_working_3-way'!R353^3/27-'OddsRatio_working_3-way'!T353</f>
        <v>0.20255322389787755</v>
      </c>
      <c r="W353" s="11">
        <f>'OddsRatio_working_3-way'!V353^2+4*'OddsRatio_working_3-way'!U353^3/27</f>
        <v>-7.5709112649502641E-2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0.1708339260516821</v>
      </c>
      <c r="Y353" s="11">
        <f>IF('OddsRatio_working_3-way'!W353&gt;=0,IF('OddsRatio_working_3-way'!V353+SQRT('OddsRatio_working_3-way'!W353)&gt;0,0,PI()),ACOS('OddsRatio_working_3-way'!V353/(2*'OddsRatio_working_3-way'!X353)))</f>
        <v>0.93621966053370298</v>
      </c>
      <c r="Z353" s="11">
        <f>'OddsRatio_working_3-way'!X353^(1/3)*COS('OddsRatio_working_3-way'!Y353/3)</f>
        <v>0.52806942023979397</v>
      </c>
      <c r="AA353" s="11">
        <f>'OddsRatio_working_3-way'!X353^(1/3)*COS(('OddsRatio_working_3-way'!Y353+2*PI())/3)</f>
        <v>-0.41157348739314892</v>
      </c>
      <c r="AB353" s="11">
        <f>'OddsRatio_working_3-way'!X353^(1/3)*COS(('OddsRatio_working_3-way'!Y353+4*PI())/3)</f>
        <v>-0.11649593284664499</v>
      </c>
      <c r="AC353" s="11">
        <f>'OddsRatio_working_3-way'!X353^(1/3)*SIN('OddsRatio_working_3-way'!Y353/3)</f>
        <v>0.17036310554924053</v>
      </c>
      <c r="AD353" s="11">
        <f>'OddsRatio_working_3-way'!X353^(1/3)*SIN(('OddsRatio_working_3-way'!Y353+2*PI())/3)</f>
        <v>0.37213998011476179</v>
      </c>
      <c r="AE353" s="11">
        <f>'OddsRatio_working_3-way'!X353^(1/3)*SIN(('OddsRatio_working_3-way'!Y353+4*PI())/3)</f>
        <v>-0.54250308566400229</v>
      </c>
      <c r="AF353" s="11">
        <f>-'OddsRatio_working_3-way'!U353/(3*'OddsRatio_working_3-way'!X353^(1/3))*COS(('OddsRatio_working_3-way'!Y353)/3)</f>
        <v>0.52806942023979409</v>
      </c>
      <c r="AG353" s="11">
        <f>-'OddsRatio_working_3-way'!U353/(3*'OddsRatio_working_3-way'!X353^(1/3))*COS(('OddsRatio_working_3-way'!Y353+2*PI())/3)</f>
        <v>-0.41157348739314897</v>
      </c>
      <c r="AH353" s="11">
        <f>-'OddsRatio_working_3-way'!U353/(3*'OddsRatio_working_3-way'!X353^(1/3))*COS(('OddsRatio_working_3-way'!Y353+4*PI())/3)</f>
        <v>-0.116495932846645</v>
      </c>
      <c r="AI353" s="11">
        <f>'OddsRatio_working_3-way'!U353/(3*'OddsRatio_working_3-way'!X353^(1/3))*SIN(('OddsRatio_working_3-way'!Y353)/3)</f>
        <v>-0.17036310554924056</v>
      </c>
      <c r="AJ353" s="11">
        <f>'OddsRatio_working_3-way'!U353/(3*'OddsRatio_working_3-way'!X353^(1/3))*SIN(('OddsRatio_working_3-way'!Y353+2*PI())/3)</f>
        <v>-0.37213998011476185</v>
      </c>
      <c r="AK353" s="11">
        <f>'OddsRatio_working_3-way'!U353/(3*'OddsRatio_working_3-way'!X353^(1/3))*SIN(('OddsRatio_working_3-way'!Y353+4*PI())/3)</f>
        <v>0.5425030856640024</v>
      </c>
      <c r="AL353" s="11">
        <f>'OddsRatio_working_3-way'!Z353+'OddsRatio_working_3-way'!AF353</f>
        <v>1.0561388404795879</v>
      </c>
      <c r="AM353" s="11">
        <f>'OddsRatio_working_3-way'!AA353+'OddsRatio_working_3-way'!AG353</f>
        <v>-0.82314697478629784</v>
      </c>
      <c r="AN353" s="11">
        <f>'OddsRatio_working_3-way'!AB353+'OddsRatio_working_3-way'!AH353</f>
        <v>-0.23299186569329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1.0561388404795879</v>
      </c>
      <c r="AS353" s="11">
        <f>IF(('OddsRatio_working_3-way'!X353=0),IF(Q353&gt;0,-Q353^(1/3),(-Q353)^(1/3)),'OddsRatio_working_3-way'!AM353-'OddsRatio_working_3-way'!R353/3)</f>
        <v>-0.82314697478629784</v>
      </c>
      <c r="AT353" s="11">
        <f>IF(('OddsRatio_working_3-way'!X353=0),IF(Q353&gt;0,-Q353^(1/3),(-Q353)^(1/3)),'OddsRatio_working_3-way'!AN353-'OddsRatio_working_3-way'!R353/3)</f>
        <v>-0.23299186569329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3.15</v>
      </c>
      <c r="B354" s="4">
        <f>IF('True_Odds_Calculator_3-way'!B355="","",'True_Odds_Calculator_3-way'!B355)</f>
        <v>3.12</v>
      </c>
      <c r="C354" s="4">
        <f>IF('True_Odds_Calculator_3-way'!C355="","",'True_Odds_Calculator_3-way'!C355)</f>
        <v>2.56</v>
      </c>
      <c r="D354" s="9">
        <f t="shared" si="78"/>
        <v>0.30825655978047672</v>
      </c>
      <c r="E354" s="9">
        <f t="shared" si="79"/>
        <v>0.31126092306034181</v>
      </c>
      <c r="F354" s="9">
        <f t="shared" si="80"/>
        <v>0.38048251715918124</v>
      </c>
      <c r="G354" s="9">
        <f t="shared" si="81"/>
        <v>1.0437446496351968</v>
      </c>
      <c r="H354" s="9">
        <f t="shared" si="82"/>
        <v>3.2440509967156732</v>
      </c>
      <c r="I354" s="9">
        <f t="shared" si="83"/>
        <v>3.2127386572266174</v>
      </c>
      <c r="J354" s="9">
        <f t="shared" si="84"/>
        <v>2.6282416534309072</v>
      </c>
      <c r="K354" s="11">
        <f t="shared" si="85"/>
        <v>0.31746031746031744</v>
      </c>
      <c r="L354" s="11">
        <f t="shared" si="86"/>
        <v>0.32051282051282048</v>
      </c>
      <c r="M354" s="11">
        <f t="shared" si="87"/>
        <v>0.390625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-0.28261408730158721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0.23171995828245831</v>
      </c>
      <c r="Q354" s="11">
        <f>2*'OddsRatio_working_3-way'!K354*'OddsRatio_working_3-way'!L354*'OddsRatio_working_3-way'!M354</f>
        <v>7.9492266992266983E-2</v>
      </c>
      <c r="R354" s="11">
        <f t="shared" si="88"/>
        <v>0</v>
      </c>
      <c r="S354" s="11">
        <f t="shared" si="89"/>
        <v>-0.81991651759093653</v>
      </c>
      <c r="T354" s="11">
        <f t="shared" si="90"/>
        <v>-0.2812749631529799</v>
      </c>
      <c r="U354" s="11">
        <f>'OddsRatio_working_3-way'!S354-'OddsRatio_working_3-way'!R354^2/3</f>
        <v>-0.81991651759093653</v>
      </c>
      <c r="V354" s="11">
        <f>'OddsRatio_working_3-way'!S354*'OddsRatio_working_3-way'!R354/3-2*'OddsRatio_working_3-way'!R354^3/27-'OddsRatio_working_3-way'!T354</f>
        <v>0.2812749631529799</v>
      </c>
      <c r="W354" s="11">
        <f>'OddsRatio_working_3-way'!V354^2+4*'OddsRatio_working_3-way'!U354^3/27</f>
        <v>-2.543597537121578E-3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0.14288037166965217</v>
      </c>
      <c r="Y354" s="11">
        <f>IF('OddsRatio_working_3-way'!W354&gt;=0,IF('OddsRatio_working_3-way'!V354+SQRT('OddsRatio_working_3-way'!W354)&gt;0,0,PI()),ACOS('OddsRatio_working_3-way'!V354/(2*'OddsRatio_working_3-way'!X354)))</f>
        <v>0.17741995655034559</v>
      </c>
      <c r="Z354" s="11">
        <f>'OddsRatio_working_3-way'!X354^(1/3)*COS('OddsRatio_working_3-way'!Y354/3)</f>
        <v>0.52187232481759838</v>
      </c>
      <c r="AA354" s="11">
        <f>'OddsRatio_working_3-way'!X354^(1/3)*COS(('OddsRatio_working_3-way'!Y354+2*PI())/3)</f>
        <v>-0.28769596135872566</v>
      </c>
      <c r="AB354" s="11">
        <f>'OddsRatio_working_3-way'!X354^(1/3)*COS(('OddsRatio_working_3-way'!Y354+4*PI())/3)</f>
        <v>-0.2341763634588728</v>
      </c>
      <c r="AC354" s="11">
        <f>'OddsRatio_working_3-way'!X354^(1/3)*SIN('OddsRatio_working_3-way'!Y354/3)</f>
        <v>3.0899554254400687E-2</v>
      </c>
      <c r="AD354" s="11">
        <f>'OddsRatio_working_3-way'!X354^(1/3)*SIN(('OddsRatio_working_3-way'!Y354+2*PI())/3)</f>
        <v>0.43650491369688404</v>
      </c>
      <c r="AE354" s="11">
        <f>'OddsRatio_working_3-way'!X354^(1/3)*SIN(('OddsRatio_working_3-way'!Y354+4*PI())/3)</f>
        <v>-0.4674044679512846</v>
      </c>
      <c r="AF354" s="11">
        <f>-'OddsRatio_working_3-way'!U354/(3*'OddsRatio_working_3-way'!X354^(1/3))*COS(('OddsRatio_working_3-way'!Y354)/3)</f>
        <v>0.52187232481759838</v>
      </c>
      <c r="AG354" s="11">
        <f>-'OddsRatio_working_3-way'!U354/(3*'OddsRatio_working_3-way'!X354^(1/3))*COS(('OddsRatio_working_3-way'!Y354+2*PI())/3)</f>
        <v>-0.28769596135872566</v>
      </c>
      <c r="AH354" s="11">
        <f>-'OddsRatio_working_3-way'!U354/(3*'OddsRatio_working_3-way'!X354^(1/3))*COS(('OddsRatio_working_3-way'!Y354+4*PI())/3)</f>
        <v>-0.2341763634588728</v>
      </c>
      <c r="AI354" s="11">
        <f>'OddsRatio_working_3-way'!U354/(3*'OddsRatio_working_3-way'!X354^(1/3))*SIN(('OddsRatio_working_3-way'!Y354)/3)</f>
        <v>-3.0899554254400687E-2</v>
      </c>
      <c r="AJ354" s="11">
        <f>'OddsRatio_working_3-way'!U354/(3*'OddsRatio_working_3-way'!X354^(1/3))*SIN(('OddsRatio_working_3-way'!Y354+2*PI())/3)</f>
        <v>-0.43650491369688404</v>
      </c>
      <c r="AK354" s="11">
        <f>'OddsRatio_working_3-way'!U354/(3*'OddsRatio_working_3-way'!X354^(1/3))*SIN(('OddsRatio_working_3-way'!Y354+4*PI())/3)</f>
        <v>0.4674044679512846</v>
      </c>
      <c r="AL354" s="11">
        <f>'OddsRatio_working_3-way'!Z354+'OddsRatio_working_3-way'!AF354</f>
        <v>1.0437446496351968</v>
      </c>
      <c r="AM354" s="11">
        <f>'OddsRatio_working_3-way'!AA354+'OddsRatio_working_3-way'!AG354</f>
        <v>-0.57539192271745132</v>
      </c>
      <c r="AN354" s="11">
        <f>'OddsRatio_working_3-way'!AB354+'OddsRatio_working_3-way'!AH354</f>
        <v>-0.4683527269177456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1.0437446496351968</v>
      </c>
      <c r="AS354" s="11">
        <f>IF(('OddsRatio_working_3-way'!X354=0),IF(Q354&gt;0,-Q354^(1/3),(-Q354)^(1/3)),'OddsRatio_working_3-way'!AM354-'OddsRatio_working_3-way'!R354/3)</f>
        <v>-0.57539192271745132</v>
      </c>
      <c r="AT354" s="11">
        <f>IF(('OddsRatio_working_3-way'!X354=0),IF(Q354&gt;0,-Q354^(1/3),(-Q354)^(1/3)),'OddsRatio_working_3-way'!AN354-'OddsRatio_working_3-way'!R354/3)</f>
        <v>-0.4683527269177456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2.0299999999999998</v>
      </c>
      <c r="B355" s="4">
        <f>IF('True_Odds_Calculator_3-way'!B356="","",'True_Odds_Calculator_3-way'!B356)</f>
        <v>3.17</v>
      </c>
      <c r="C355" s="4">
        <f>IF('True_Odds_Calculator_3-way'!C356="","",'True_Odds_Calculator_3-way'!C356)</f>
        <v>4.55</v>
      </c>
      <c r="D355" s="9">
        <f t="shared" si="78"/>
        <v>0.48162619659342804</v>
      </c>
      <c r="E355" s="9">
        <f t="shared" si="79"/>
        <v>0.3060403868515017</v>
      </c>
      <c r="F355" s="9">
        <f t="shared" si="80"/>
        <v>0.21233341655507015</v>
      </c>
      <c r="G355" s="9">
        <f t="shared" si="81"/>
        <v>1.0449505048679519</v>
      </c>
      <c r="H355" s="9">
        <f t="shared" si="82"/>
        <v>2.0762990200139901</v>
      </c>
      <c r="I355" s="9">
        <f t="shared" si="83"/>
        <v>3.2675425955634561</v>
      </c>
      <c r="J355" s="9">
        <f t="shared" si="84"/>
        <v>4.7095742922812294</v>
      </c>
      <c r="K355" s="11">
        <f t="shared" si="85"/>
        <v>0.49261083743842371</v>
      </c>
      <c r="L355" s="11">
        <f t="shared" si="86"/>
        <v>0.31545741324921134</v>
      </c>
      <c r="M355" s="11">
        <f t="shared" si="87"/>
        <v>0.21978021978021978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-0.27099333821840066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0.23053510955796858</v>
      </c>
      <c r="Q355" s="11">
        <f>2*'OddsRatio_working_3-way'!K355*'OddsRatio_working_3-way'!L355*'OddsRatio_working_3-way'!M355</f>
        <v>6.8306699128286991E-2</v>
      </c>
      <c r="R355" s="11">
        <f t="shared" si="88"/>
        <v>0</v>
      </c>
      <c r="S355" s="11">
        <f t="shared" si="89"/>
        <v>-0.85070397329167657</v>
      </c>
      <c r="T355" s="11">
        <f t="shared" si="90"/>
        <v>-0.25206043653086713</v>
      </c>
      <c r="U355" s="11">
        <f>'OddsRatio_working_3-way'!S355-'OddsRatio_working_3-way'!R355^2/3</f>
        <v>-0.85070397329167657</v>
      </c>
      <c r="V355" s="11">
        <f>'OddsRatio_working_3-way'!S355*'OddsRatio_working_3-way'!R355/3-2*'OddsRatio_working_3-way'!R355^3/27-'OddsRatio_working_3-way'!T355</f>
        <v>0.25206043653086713</v>
      </c>
      <c r="W355" s="11">
        <f>'OddsRatio_working_3-way'!V355^2+4*'OddsRatio_working_3-way'!U355^3/27</f>
        <v>-2.7673258733422954E-2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0.15100308142348806</v>
      </c>
      <c r="Y355" s="11">
        <f>IF('OddsRatio_working_3-way'!W355&gt;=0,IF('OddsRatio_working_3-way'!V355+SQRT('OddsRatio_working_3-way'!W355)&gt;0,0,PI()),ACOS('OddsRatio_working_3-way'!V355/(2*'OddsRatio_working_3-way'!X355)))</f>
        <v>0.58335345739368316</v>
      </c>
      <c r="Z355" s="11">
        <f>'OddsRatio_working_3-way'!X355^(1/3)*COS('OddsRatio_working_3-way'!Y355/3)</f>
        <v>0.52247525243397597</v>
      </c>
      <c r="AA355" s="11">
        <f>'OddsRatio_working_3-way'!X355^(1/3)*COS(('OddsRatio_working_3-way'!Y355+2*PI())/3)</f>
        <v>-0.35034823876374893</v>
      </c>
      <c r="AB355" s="11">
        <f>'OddsRatio_working_3-way'!X355^(1/3)*COS(('OddsRatio_working_3-way'!Y355+4*PI())/3)</f>
        <v>-0.17212701367022717</v>
      </c>
      <c r="AC355" s="11">
        <f>'OddsRatio_working_3-way'!X355^(1/3)*SIN('OddsRatio_working_3-way'!Y355/3)</f>
        <v>0.10289607228304994</v>
      </c>
      <c r="AD355" s="11">
        <f>'OddsRatio_working_3-way'!X355^(1/3)*SIN(('OddsRatio_working_3-way'!Y355+2*PI())/3)</f>
        <v>0.40102880531498569</v>
      </c>
      <c r="AE355" s="11">
        <f>'OddsRatio_working_3-way'!X355^(1/3)*SIN(('OddsRatio_working_3-way'!Y355+4*PI())/3)</f>
        <v>-0.50392487759803539</v>
      </c>
      <c r="AF355" s="11">
        <f>-'OddsRatio_working_3-way'!U355/(3*'OddsRatio_working_3-way'!X355^(1/3))*COS(('OddsRatio_working_3-way'!Y355)/3)</f>
        <v>0.52247525243397586</v>
      </c>
      <c r="AG355" s="11">
        <f>-'OddsRatio_working_3-way'!U355/(3*'OddsRatio_working_3-way'!X355^(1/3))*COS(('OddsRatio_working_3-way'!Y355+2*PI())/3)</f>
        <v>-0.35034823876374888</v>
      </c>
      <c r="AH355" s="11">
        <f>-'OddsRatio_working_3-way'!U355/(3*'OddsRatio_working_3-way'!X355^(1/3))*COS(('OddsRatio_working_3-way'!Y355+4*PI())/3)</f>
        <v>-0.17212701367022715</v>
      </c>
      <c r="AI355" s="11">
        <f>'OddsRatio_working_3-way'!U355/(3*'OddsRatio_working_3-way'!X355^(1/3))*SIN(('OddsRatio_working_3-way'!Y355)/3)</f>
        <v>-0.10289607228304992</v>
      </c>
      <c r="AJ355" s="11">
        <f>'OddsRatio_working_3-way'!U355/(3*'OddsRatio_working_3-way'!X355^(1/3))*SIN(('OddsRatio_working_3-way'!Y355+2*PI())/3)</f>
        <v>-0.40102880531498564</v>
      </c>
      <c r="AK355" s="11">
        <f>'OddsRatio_working_3-way'!U355/(3*'OddsRatio_working_3-way'!X355^(1/3))*SIN(('OddsRatio_working_3-way'!Y355+4*PI())/3)</f>
        <v>0.50392487759803539</v>
      </c>
      <c r="AL355" s="11">
        <f>'OddsRatio_working_3-way'!Z355+'OddsRatio_working_3-way'!AF355</f>
        <v>1.0449505048679519</v>
      </c>
      <c r="AM355" s="11">
        <f>'OddsRatio_working_3-way'!AA355+'OddsRatio_working_3-way'!AG355</f>
        <v>-0.70069647752749775</v>
      </c>
      <c r="AN355" s="11">
        <f>'OddsRatio_working_3-way'!AB355+'OddsRatio_working_3-way'!AH355</f>
        <v>-0.34425402734045429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1.0449505048679519</v>
      </c>
      <c r="AS355" s="11">
        <f>IF(('OddsRatio_working_3-way'!X355=0),IF(Q355&gt;0,-Q355^(1/3),(-Q355)^(1/3)),'OddsRatio_working_3-way'!AM355-'OddsRatio_working_3-way'!R355/3)</f>
        <v>-0.70069647752749775</v>
      </c>
      <c r="AT355" s="11">
        <f>IF(('OddsRatio_working_3-way'!X355=0),IF(Q355&gt;0,-Q355^(1/3),(-Q355)^(1/3)),'OddsRatio_working_3-way'!AN355-'OddsRatio_working_3-way'!R355/3)</f>
        <v>-0.34425402734045429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2.2200000000000002</v>
      </c>
      <c r="B356" s="4">
        <f>IF('True_Odds_Calculator_3-way'!B357="","",'True_Odds_Calculator_3-way'!B357)</f>
        <v>3.73</v>
      </c>
      <c r="C356" s="4">
        <f>IF('True_Odds_Calculator_3-way'!C357="","",'True_Odds_Calculator_3-way'!C357)</f>
        <v>3.23</v>
      </c>
      <c r="D356" s="9">
        <f t="shared" si="78"/>
        <v>0.43980889737953394</v>
      </c>
      <c r="E356" s="9">
        <f t="shared" si="79"/>
        <v>0.25972691068853693</v>
      </c>
      <c r="F356" s="9">
        <f t="shared" si="80"/>
        <v>0.30046419193192919</v>
      </c>
      <c r="G356" s="9">
        <f t="shared" si="81"/>
        <v>1.0440285261863722</v>
      </c>
      <c r="H356" s="9">
        <f t="shared" si="82"/>
        <v>2.2737148019473743</v>
      </c>
      <c r="I356" s="9">
        <f t="shared" si="83"/>
        <v>3.8501978764887959</v>
      </c>
      <c r="J356" s="9">
        <f t="shared" si="84"/>
        <v>3.3281836133956095</v>
      </c>
      <c r="K356" s="11">
        <f t="shared" si="85"/>
        <v>0.4504504504504504</v>
      </c>
      <c r="L356" s="11">
        <f t="shared" si="86"/>
        <v>0.26809651474530832</v>
      </c>
      <c r="M356" s="11">
        <f t="shared" si="87"/>
        <v>0.30959752321981426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-0.27769177223438957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0.23105966880400597</v>
      </c>
      <c r="Q356" s="11">
        <f>2*'OddsRatio_working_3-way'!K356*'OddsRatio_working_3-way'!L356*'OddsRatio_working_3-way'!M356</f>
        <v>7.4776591845956641E-2</v>
      </c>
      <c r="R356" s="11">
        <f t="shared" si="88"/>
        <v>0</v>
      </c>
      <c r="S356" s="11">
        <f t="shared" si="89"/>
        <v>-0.83207243392496655</v>
      </c>
      <c r="T356" s="11">
        <f t="shared" si="90"/>
        <v>-0.26927910483008632</v>
      </c>
      <c r="U356" s="11">
        <f>'OddsRatio_working_3-way'!S356-'OddsRatio_working_3-way'!R356^2/3</f>
        <v>-0.83207243392496655</v>
      </c>
      <c r="V356" s="11">
        <f>'OddsRatio_working_3-way'!S356*'OddsRatio_working_3-way'!R356/3-2*'OddsRatio_working_3-way'!R356^3/27-'OddsRatio_working_3-way'!T356</f>
        <v>0.26927910483008632</v>
      </c>
      <c r="W356" s="11">
        <f>'OddsRatio_working_3-way'!V356^2+4*'OddsRatio_working_3-way'!U356^3/27</f>
        <v>-1.2834067790782208E-2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0.14606959307884276</v>
      </c>
      <c r="Y356" s="11">
        <f>IF('OddsRatio_working_3-way'!W356&gt;=0,IF('OddsRatio_working_3-way'!V356+SQRT('OddsRatio_working_3-way'!W356)&gt;0,0,PI()),ACOS('OddsRatio_working_3-way'!V356/(2*'OddsRatio_working_3-way'!X356)))</f>
        <v>0.39822863771805062</v>
      </c>
      <c r="Z356" s="11">
        <f>'OddsRatio_working_3-way'!X356^(1/3)*COS('OddsRatio_working_3-way'!Y356/3)</f>
        <v>0.52201426309318621</v>
      </c>
      <c r="AA356" s="11">
        <f>'OddsRatio_working_3-way'!X356^(1/3)*COS(('OddsRatio_working_3-way'!Y356+2*PI())/3)</f>
        <v>-0.321372190369558</v>
      </c>
      <c r="AB356" s="11">
        <f>'OddsRatio_working_3-way'!X356^(1/3)*COS(('OddsRatio_working_3-way'!Y356+4*PI())/3)</f>
        <v>-0.20064207272362836</v>
      </c>
      <c r="AC356" s="11">
        <f>'OddsRatio_working_3-way'!X356^(1/3)*SIN('OddsRatio_working_3-way'!Y356/3)</f>
        <v>6.9703565922172889E-2</v>
      </c>
      <c r="AD356" s="11">
        <f>'OddsRatio_working_3-way'!X356^(1/3)*SIN(('OddsRatio_working_3-way'!Y356+2*PI())/3)</f>
        <v>0.41722583001542646</v>
      </c>
      <c r="AE356" s="11">
        <f>'OddsRatio_working_3-way'!X356^(1/3)*SIN(('OddsRatio_working_3-way'!Y356+4*PI())/3)</f>
        <v>-0.4869293959375991</v>
      </c>
      <c r="AF356" s="11">
        <f>-'OddsRatio_working_3-way'!U356/(3*'OddsRatio_working_3-way'!X356^(1/3))*COS(('OddsRatio_working_3-way'!Y356)/3)</f>
        <v>0.5220142630931861</v>
      </c>
      <c r="AG356" s="11">
        <f>-'OddsRatio_working_3-way'!U356/(3*'OddsRatio_working_3-way'!X356^(1/3))*COS(('OddsRatio_working_3-way'!Y356+2*PI())/3)</f>
        <v>-0.32137219036955789</v>
      </c>
      <c r="AH356" s="11">
        <f>-'OddsRatio_working_3-way'!U356/(3*'OddsRatio_working_3-way'!X356^(1/3))*COS(('OddsRatio_working_3-way'!Y356+4*PI())/3)</f>
        <v>-0.2006420727236283</v>
      </c>
      <c r="AI356" s="11">
        <f>'OddsRatio_working_3-way'!U356/(3*'OddsRatio_working_3-way'!X356^(1/3))*SIN(('OddsRatio_working_3-way'!Y356)/3)</f>
        <v>-6.9703565922172875E-2</v>
      </c>
      <c r="AJ356" s="11">
        <f>'OddsRatio_working_3-way'!U356/(3*'OddsRatio_working_3-way'!X356^(1/3))*SIN(('OddsRatio_working_3-way'!Y356+2*PI())/3)</f>
        <v>-0.41722583001542635</v>
      </c>
      <c r="AK356" s="11">
        <f>'OddsRatio_working_3-way'!U356/(3*'OddsRatio_working_3-way'!X356^(1/3))*SIN(('OddsRatio_working_3-way'!Y356+4*PI())/3)</f>
        <v>0.48692939593759899</v>
      </c>
      <c r="AL356" s="11">
        <f>'OddsRatio_working_3-way'!Z356+'OddsRatio_working_3-way'!AF356</f>
        <v>1.0440285261863722</v>
      </c>
      <c r="AM356" s="11">
        <f>'OddsRatio_working_3-way'!AA356+'OddsRatio_working_3-way'!AG356</f>
        <v>-0.64274438073911588</v>
      </c>
      <c r="AN356" s="11">
        <f>'OddsRatio_working_3-way'!AB356+'OddsRatio_working_3-way'!AH356</f>
        <v>-0.40128414544725666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1.0440285261863722</v>
      </c>
      <c r="AS356" s="11">
        <f>IF(('OddsRatio_working_3-way'!X356=0),IF(Q356&gt;0,-Q356^(1/3),(-Q356)^(1/3)),'OddsRatio_working_3-way'!AM356-'OddsRatio_working_3-way'!R356/3)</f>
        <v>-0.64274438073911588</v>
      </c>
      <c r="AT356" s="11">
        <f>IF(('OddsRatio_working_3-way'!X356=0),IF(Q356&gt;0,-Q356^(1/3),(-Q356)^(1/3)),'OddsRatio_working_3-way'!AN356-'OddsRatio_working_3-way'!R356/3)</f>
        <v>-0.40128414544725666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2.87</v>
      </c>
      <c r="B357" s="4">
        <f>IF('True_Odds_Calculator_3-way'!B358="","",'True_Odds_Calculator_3-way'!B358)</f>
        <v>3.76</v>
      </c>
      <c r="C357" s="4">
        <f>IF('True_Odds_Calculator_3-way'!C358="","",'True_Odds_Calculator_3-way'!C358)</f>
        <v>2.42</v>
      </c>
      <c r="D357" s="9">
        <f t="shared" si="78"/>
        <v>0.33900112938092308</v>
      </c>
      <c r="E357" s="9">
        <f t="shared" si="79"/>
        <v>0.25787534064145101</v>
      </c>
      <c r="F357" s="9">
        <f t="shared" si="80"/>
        <v>0.40312352997762579</v>
      </c>
      <c r="G357" s="9">
        <f t="shared" si="81"/>
        <v>1.0426966202955388</v>
      </c>
      <c r="H357" s="9">
        <f t="shared" si="82"/>
        <v>2.9498426799526585</v>
      </c>
      <c r="I357" s="9">
        <f t="shared" si="83"/>
        <v>3.8778426720156873</v>
      </c>
      <c r="J357" s="9">
        <f t="shared" si="84"/>
        <v>2.4806292008196649</v>
      </c>
      <c r="K357" s="11">
        <f t="shared" si="85"/>
        <v>0.34843205574912889</v>
      </c>
      <c r="L357" s="11">
        <f t="shared" si="86"/>
        <v>0.26595744680851063</v>
      </c>
      <c r="M357" s="11">
        <f t="shared" si="87"/>
        <v>0.41322314049586778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-0.28064281333611896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0.23167024983319739</v>
      </c>
      <c r="Q357" s="11">
        <f>2*'OddsRatio_working_3-way'!K357*'OddsRatio_working_3-way'!L357*'OddsRatio_working_3-way'!M357</f>
        <v>7.6585206556428892E-2</v>
      </c>
      <c r="R357" s="11">
        <f t="shared" si="88"/>
        <v>0</v>
      </c>
      <c r="S357" s="11">
        <f t="shared" si="89"/>
        <v>-0.82549860115509766</v>
      </c>
      <c r="T357" s="11">
        <f t="shared" si="90"/>
        <v>-0.27289209955540422</v>
      </c>
      <c r="U357" s="11">
        <f>'OddsRatio_working_3-way'!S357-'OddsRatio_working_3-way'!R357^2/3</f>
        <v>-0.82549860115509766</v>
      </c>
      <c r="V357" s="11">
        <f>'OddsRatio_working_3-way'!S357*'OddsRatio_working_3-way'!R357/3-2*'OddsRatio_working_3-way'!R357^3/27-'OddsRatio_working_3-way'!T357</f>
        <v>0.27289209955540422</v>
      </c>
      <c r="W357" s="11">
        <f>'OddsRatio_working_3-way'!V357^2+4*'OddsRatio_working_3-way'!U357^3/27</f>
        <v>-8.8683200224982661E-3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0.14434197070001409</v>
      </c>
      <c r="Y357" s="11">
        <f>IF('OddsRatio_working_3-way'!W357&gt;=0,IF('OddsRatio_working_3-way'!V357+SQRT('OddsRatio_working_3-way'!W357)&gt;0,0,PI()),ACOS('OddsRatio_working_3-way'!V357/(2*'OddsRatio_working_3-way'!X357)))</f>
        <v>0.33229208778485786</v>
      </c>
      <c r="Z357" s="11">
        <f>'OddsRatio_working_3-way'!X357^(1/3)*COS('OddsRatio_working_3-way'!Y357/3)</f>
        <v>0.52134831014776939</v>
      </c>
      <c r="AA357" s="11">
        <f>'OddsRatio_working_3-way'!X357^(1/3)*COS(('OddsRatio_working_3-way'!Y357+2*PI())/3)</f>
        <v>-0.31088973949071075</v>
      </c>
      <c r="AB357" s="11">
        <f>'OddsRatio_working_3-way'!X357^(1/3)*COS(('OddsRatio_working_3-way'!Y357+4*PI())/3)</f>
        <v>-0.21045857065705872</v>
      </c>
      <c r="AC357" s="11">
        <f>'OddsRatio_working_3-way'!X357^(1/3)*SIN('OddsRatio_working_3-way'!Y357/3)</f>
        <v>5.7983962361137842E-2</v>
      </c>
      <c r="AD357" s="11">
        <f>'OddsRatio_working_3-way'!X357^(1/3)*SIN(('OddsRatio_working_3-way'!Y357+2*PI())/3)</f>
        <v>0.42250889962748783</v>
      </c>
      <c r="AE357" s="11">
        <f>'OddsRatio_working_3-way'!X357^(1/3)*SIN(('OddsRatio_working_3-way'!Y357+4*PI())/3)</f>
        <v>-0.48049286198862556</v>
      </c>
      <c r="AF357" s="11">
        <f>-'OddsRatio_working_3-way'!U357/(3*'OddsRatio_working_3-way'!X357^(1/3))*COS(('OddsRatio_working_3-way'!Y357)/3)</f>
        <v>0.52134831014776939</v>
      </c>
      <c r="AG357" s="11">
        <f>-'OddsRatio_working_3-way'!U357/(3*'OddsRatio_working_3-way'!X357^(1/3))*COS(('OddsRatio_working_3-way'!Y357+2*PI())/3)</f>
        <v>-0.31088973949071075</v>
      </c>
      <c r="AH357" s="11">
        <f>-'OddsRatio_working_3-way'!U357/(3*'OddsRatio_working_3-way'!X357^(1/3))*COS(('OddsRatio_working_3-way'!Y357+4*PI())/3)</f>
        <v>-0.21045857065705872</v>
      </c>
      <c r="AI357" s="11">
        <f>'OddsRatio_working_3-way'!U357/(3*'OddsRatio_working_3-way'!X357^(1/3))*SIN(('OddsRatio_working_3-way'!Y357)/3)</f>
        <v>-5.7983962361137842E-2</v>
      </c>
      <c r="AJ357" s="11">
        <f>'OddsRatio_working_3-way'!U357/(3*'OddsRatio_working_3-way'!X357^(1/3))*SIN(('OddsRatio_working_3-way'!Y357+2*PI())/3)</f>
        <v>-0.42250889962748783</v>
      </c>
      <c r="AK357" s="11">
        <f>'OddsRatio_working_3-way'!U357/(3*'OddsRatio_working_3-way'!X357^(1/3))*SIN(('OddsRatio_working_3-way'!Y357+4*PI())/3)</f>
        <v>0.48049286198862556</v>
      </c>
      <c r="AL357" s="11">
        <f>'OddsRatio_working_3-way'!Z357+'OddsRatio_working_3-way'!AF357</f>
        <v>1.0426966202955388</v>
      </c>
      <c r="AM357" s="11">
        <f>'OddsRatio_working_3-way'!AA357+'OddsRatio_working_3-way'!AG357</f>
        <v>-0.6217794789814215</v>
      </c>
      <c r="AN357" s="11">
        <f>'OddsRatio_working_3-way'!AB357+'OddsRatio_working_3-way'!AH357</f>
        <v>-0.42091714131411745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1.0426966202955388</v>
      </c>
      <c r="AS357" s="11">
        <f>IF(('OddsRatio_working_3-way'!X357=0),IF(Q357&gt;0,-Q357^(1/3),(-Q357)^(1/3)),'OddsRatio_working_3-way'!AM357-'OddsRatio_working_3-way'!R357/3)</f>
        <v>-0.6217794789814215</v>
      </c>
      <c r="AT357" s="11">
        <f>IF(('OddsRatio_working_3-way'!X357=0),IF(Q357&gt;0,-Q357^(1/3),(-Q357)^(1/3)),'OddsRatio_working_3-way'!AN357-'OddsRatio_working_3-way'!R357/3)</f>
        <v>-0.42091714131411745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2.09</v>
      </c>
      <c r="B358" s="4">
        <f>IF('True_Odds_Calculator_3-way'!B359="","",'True_Odds_Calculator_3-way'!B359)</f>
        <v>3.76</v>
      </c>
      <c r="C358" s="4">
        <f>IF('True_Odds_Calculator_3-way'!C359="","",'True_Odds_Calculator_3-way'!C359)</f>
        <v>3.53</v>
      </c>
      <c r="D358" s="9">
        <f t="shared" si="78"/>
        <v>0.46773652321418407</v>
      </c>
      <c r="E358" s="9">
        <f t="shared" si="79"/>
        <v>0.25763705161393613</v>
      </c>
      <c r="F358" s="9">
        <f t="shared" si="80"/>
        <v>0.27462642517187952</v>
      </c>
      <c r="G358" s="9">
        <f t="shared" si="81"/>
        <v>1.0439961219228011</v>
      </c>
      <c r="H358" s="9">
        <f t="shared" si="82"/>
        <v>2.1379557728958529</v>
      </c>
      <c r="I358" s="9">
        <f t="shared" si="83"/>
        <v>3.8814292965069312</v>
      </c>
      <c r="J358" s="9">
        <f t="shared" si="84"/>
        <v>3.6413101884646877</v>
      </c>
      <c r="K358" s="11">
        <f t="shared" si="85"/>
        <v>0.47846889952153115</v>
      </c>
      <c r="L358" s="11">
        <f t="shared" si="86"/>
        <v>0.26595744680851063</v>
      </c>
      <c r="M358" s="11">
        <f t="shared" si="87"/>
        <v>0.28328611898016998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-0.27437672295378901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0.22999152996710331</v>
      </c>
      <c r="Q358" s="11">
        <f>2*'OddsRatio_working_3-way'!K358*'OddsRatio_working_3-way'!L358*'OddsRatio_working_3-way'!M358</f>
        <v>7.2097658296897599E-2</v>
      </c>
      <c r="R358" s="11">
        <f t="shared" si="88"/>
        <v>0</v>
      </c>
      <c r="S358" s="11">
        <f t="shared" si="89"/>
        <v>-0.83823265870056651</v>
      </c>
      <c r="T358" s="11">
        <f t="shared" si="90"/>
        <v>-0.26276885852682341</v>
      </c>
      <c r="U358" s="11">
        <f>'OddsRatio_working_3-way'!S358-'OddsRatio_working_3-way'!R358^2/3</f>
        <v>-0.83823265870056651</v>
      </c>
      <c r="V358" s="11">
        <f>'OddsRatio_working_3-way'!S358*'OddsRatio_working_3-way'!R358/3-2*'OddsRatio_working_3-way'!R358^3/27-'OddsRatio_working_3-way'!T358</f>
        <v>0.26276885852682341</v>
      </c>
      <c r="W358" s="11">
        <f>'OddsRatio_working_3-way'!V358^2+4*'OddsRatio_working_3-way'!U358^3/27</f>
        <v>-1.8207454044088633E-2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0.14769472490205801</v>
      </c>
      <c r="Y358" s="11">
        <f>IF('OddsRatio_working_3-way'!W358&gt;=0,IF('OddsRatio_working_3-way'!V358+SQRT('OddsRatio_working_3-way'!W358)&gt;0,0,PI()),ACOS('OddsRatio_working_3-way'!V358/(2*'OddsRatio_working_3-way'!X358)))</f>
        <v>0.47439879728139123</v>
      </c>
      <c r="Z358" s="11">
        <f>'OddsRatio_working_3-way'!X358^(1/3)*COS('OddsRatio_working_3-way'!Y358/3)</f>
        <v>0.52199806096140056</v>
      </c>
      <c r="AA358" s="11">
        <f>'OddsRatio_working_3-way'!X358^(1/3)*COS(('OddsRatio_working_3-way'!Y358+2*PI())/3)</f>
        <v>-0.3330870526448928</v>
      </c>
      <c r="AB358" s="11">
        <f>'OddsRatio_working_3-way'!X358^(1/3)*COS(('OddsRatio_working_3-way'!Y358+4*PI())/3)</f>
        <v>-0.18891100831650748</v>
      </c>
      <c r="AC358" s="11">
        <f>'OddsRatio_working_3-way'!X358^(1/3)*SIN('OddsRatio_working_3-way'!Y358/3)</f>
        <v>8.3240078003688669E-2</v>
      </c>
      <c r="AD358" s="11">
        <f>'OddsRatio_working_3-way'!X358^(1/3)*SIN(('OddsRatio_working_3-way'!Y358+2*PI())/3)</f>
        <v>0.41044354251694676</v>
      </c>
      <c r="AE358" s="11">
        <f>'OddsRatio_working_3-way'!X358^(1/3)*SIN(('OddsRatio_working_3-way'!Y358+4*PI())/3)</f>
        <v>-0.49368362052063536</v>
      </c>
      <c r="AF358" s="11">
        <f>-'OddsRatio_working_3-way'!U358/(3*'OddsRatio_working_3-way'!X358^(1/3))*COS(('OddsRatio_working_3-way'!Y358)/3)</f>
        <v>0.52199806096140045</v>
      </c>
      <c r="AG358" s="11">
        <f>-'OddsRatio_working_3-way'!U358/(3*'OddsRatio_working_3-way'!X358^(1/3))*COS(('OddsRatio_working_3-way'!Y358+2*PI())/3)</f>
        <v>-0.33308705264489274</v>
      </c>
      <c r="AH358" s="11">
        <f>-'OddsRatio_working_3-way'!U358/(3*'OddsRatio_working_3-way'!X358^(1/3))*COS(('OddsRatio_working_3-way'!Y358+4*PI())/3)</f>
        <v>-0.18891100831650745</v>
      </c>
      <c r="AI358" s="11">
        <f>'OddsRatio_working_3-way'!U358/(3*'OddsRatio_working_3-way'!X358^(1/3))*SIN(('OddsRatio_working_3-way'!Y358)/3)</f>
        <v>-8.3240078003688642E-2</v>
      </c>
      <c r="AJ358" s="11">
        <f>'OddsRatio_working_3-way'!U358/(3*'OddsRatio_working_3-way'!X358^(1/3))*SIN(('OddsRatio_working_3-way'!Y358+2*PI())/3)</f>
        <v>-0.41044354251694665</v>
      </c>
      <c r="AK358" s="11">
        <f>'OddsRatio_working_3-way'!U358/(3*'OddsRatio_working_3-way'!X358^(1/3))*SIN(('OddsRatio_working_3-way'!Y358+4*PI())/3)</f>
        <v>0.4936836205206353</v>
      </c>
      <c r="AL358" s="11">
        <f>'OddsRatio_working_3-way'!Z358+'OddsRatio_working_3-way'!AF358</f>
        <v>1.0439961219228011</v>
      </c>
      <c r="AM358" s="11">
        <f>'OddsRatio_working_3-way'!AA358+'OddsRatio_working_3-way'!AG358</f>
        <v>-0.6661741052897856</v>
      </c>
      <c r="AN358" s="11">
        <f>'OddsRatio_working_3-way'!AB358+'OddsRatio_working_3-way'!AH358</f>
        <v>-0.37782201663301496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1.0439961219228011</v>
      </c>
      <c r="AS358" s="11">
        <f>IF(('OddsRatio_working_3-way'!X358=0),IF(Q358&gt;0,-Q358^(1/3),(-Q358)^(1/3)),'OddsRatio_working_3-way'!AM358-'OddsRatio_working_3-way'!R358/3)</f>
        <v>-0.6661741052897856</v>
      </c>
      <c r="AT358" s="11">
        <f>IF(('OddsRatio_working_3-way'!X358=0),IF(Q358&gt;0,-Q358^(1/3),(-Q358)^(1/3)),'OddsRatio_working_3-way'!AN358-'OddsRatio_working_3-way'!R358/3)</f>
        <v>-0.37782201663301496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3.98</v>
      </c>
      <c r="B359" s="4">
        <f>IF('True_Odds_Calculator_3-way'!B360="","",'True_Odds_Calculator_3-way'!B360)</f>
        <v>4.33</v>
      </c>
      <c r="C359" s="4">
        <f>IF('True_Odds_Calculator_3-way'!C360="","",'True_Odds_Calculator_3-way'!C360)</f>
        <v>1.83</v>
      </c>
      <c r="D359" s="9">
        <f t="shared" si="78"/>
        <v>0.24251834585694149</v>
      </c>
      <c r="E359" s="9">
        <f t="shared" si="79"/>
        <v>0.22270516564220913</v>
      </c>
      <c r="F359" s="9">
        <f t="shared" si="80"/>
        <v>0.53477648850084925</v>
      </c>
      <c r="G359" s="9">
        <f t="shared" si="81"/>
        <v>1.0481206015424211</v>
      </c>
      <c r="H359" s="9">
        <f t="shared" si="82"/>
        <v>4.1233993925964159</v>
      </c>
      <c r="I359" s="9">
        <f t="shared" si="83"/>
        <v>4.4902416031362629</v>
      </c>
      <c r="J359" s="9">
        <f t="shared" si="84"/>
        <v>1.8699400992802098</v>
      </c>
      <c r="K359" s="11">
        <f t="shared" si="85"/>
        <v>0.25125628140703515</v>
      </c>
      <c r="L359" s="11">
        <f t="shared" si="86"/>
        <v>0.23094688221709006</v>
      </c>
      <c r="M359" s="11">
        <f t="shared" si="87"/>
        <v>0.54644808743169393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-0.26116593644784702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0.22639985982233887</v>
      </c>
      <c r="Q359" s="11">
        <f>2*'OddsRatio_working_3-way'!K359*'OddsRatio_working_3-way'!L359*'OddsRatio_working_3-way'!M359</f>
        <v>6.3417327681327407E-2</v>
      </c>
      <c r="R359" s="11">
        <f t="shared" si="88"/>
        <v>0</v>
      </c>
      <c r="S359" s="11">
        <f t="shared" si="89"/>
        <v>-0.86688127441745955</v>
      </c>
      <c r="T359" s="11">
        <f t="shared" si="90"/>
        <v>-0.24282388639144523</v>
      </c>
      <c r="U359" s="11">
        <f>'OddsRatio_working_3-way'!S359-'OddsRatio_working_3-way'!R359^2/3</f>
        <v>-0.86688127441745955</v>
      </c>
      <c r="V359" s="11">
        <f>'OddsRatio_working_3-way'!S359*'OddsRatio_working_3-way'!R359/3-2*'OddsRatio_working_3-way'!R359^3/27-'OddsRatio_working_3-way'!T359</f>
        <v>0.24282388639144523</v>
      </c>
      <c r="W359" s="11">
        <f>'OddsRatio_working_3-way'!V359^2+4*'OddsRatio_working_3-way'!U359^3/27</f>
        <v>-3.7547177311556823E-2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0.15533078985973958</v>
      </c>
      <c r="Y359" s="11">
        <f>IF('OddsRatio_working_3-way'!W359&gt;=0,IF('OddsRatio_working_3-way'!V359+SQRT('OddsRatio_working_3-way'!W359)&gt;0,0,PI()),ACOS('OddsRatio_working_3-way'!V359/(2*'OddsRatio_working_3-way'!X359)))</f>
        <v>0.67351389676072115</v>
      </c>
      <c r="Z359" s="11">
        <f>'OddsRatio_working_3-way'!X359^(1/3)*COS('OddsRatio_working_3-way'!Y359/3)</f>
        <v>0.52406030077121057</v>
      </c>
      <c r="AA359" s="11">
        <f>'OddsRatio_working_3-way'!X359^(1/3)*COS(('OddsRatio_working_3-way'!Y359+2*PI())/3)</f>
        <v>-0.36566855770188988</v>
      </c>
      <c r="AB359" s="11">
        <f>'OddsRatio_working_3-way'!X359^(1/3)*COS(('OddsRatio_working_3-way'!Y359+4*PI())/3)</f>
        <v>-0.15839174306932105</v>
      </c>
      <c r="AC359" s="11">
        <f>'OddsRatio_working_3-way'!X359^(1/3)*SIN('OddsRatio_working_3-way'!Y359/3)</f>
        <v>0.119671324724882</v>
      </c>
      <c r="AD359" s="11">
        <f>'OddsRatio_working_3-way'!X359^(1/3)*SIN(('OddsRatio_working_3-way'!Y359+2*PI())/3)</f>
        <v>0.39401387122034104</v>
      </c>
      <c r="AE359" s="11">
        <f>'OddsRatio_working_3-way'!X359^(1/3)*SIN(('OddsRatio_working_3-way'!Y359+4*PI())/3)</f>
        <v>-0.51368519594522288</v>
      </c>
      <c r="AF359" s="11">
        <f>-'OddsRatio_working_3-way'!U359/(3*'OddsRatio_working_3-way'!X359^(1/3))*COS(('OddsRatio_working_3-way'!Y359)/3)</f>
        <v>0.52406030077121046</v>
      </c>
      <c r="AG359" s="11">
        <f>-'OddsRatio_working_3-way'!U359/(3*'OddsRatio_working_3-way'!X359^(1/3))*COS(('OddsRatio_working_3-way'!Y359+2*PI())/3)</f>
        <v>-0.36566855770188983</v>
      </c>
      <c r="AH359" s="11">
        <f>-'OddsRatio_working_3-way'!U359/(3*'OddsRatio_working_3-way'!X359^(1/3))*COS(('OddsRatio_working_3-way'!Y359+4*PI())/3)</f>
        <v>-0.15839174306932102</v>
      </c>
      <c r="AI359" s="11">
        <f>'OddsRatio_working_3-way'!U359/(3*'OddsRatio_working_3-way'!X359^(1/3))*SIN(('OddsRatio_working_3-way'!Y359)/3)</f>
        <v>-0.11967132472488197</v>
      </c>
      <c r="AJ359" s="11">
        <f>'OddsRatio_working_3-way'!U359/(3*'OddsRatio_working_3-way'!X359^(1/3))*SIN(('OddsRatio_working_3-way'!Y359+2*PI())/3)</f>
        <v>-0.39401387122034093</v>
      </c>
      <c r="AK359" s="11">
        <f>'OddsRatio_working_3-way'!U359/(3*'OddsRatio_working_3-way'!X359^(1/3))*SIN(('OddsRatio_working_3-way'!Y359+4*PI())/3)</f>
        <v>0.51368519594522277</v>
      </c>
      <c r="AL359" s="11">
        <f>'OddsRatio_working_3-way'!Z359+'OddsRatio_working_3-way'!AF359</f>
        <v>1.0481206015424211</v>
      </c>
      <c r="AM359" s="11">
        <f>'OddsRatio_working_3-way'!AA359+'OddsRatio_working_3-way'!AG359</f>
        <v>-0.73133711540377977</v>
      </c>
      <c r="AN359" s="11">
        <f>'OddsRatio_working_3-way'!AB359+'OddsRatio_working_3-way'!AH359</f>
        <v>-0.31678348613864205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1.0481206015424211</v>
      </c>
      <c r="AS359" s="11">
        <f>IF(('OddsRatio_working_3-way'!X359=0),IF(Q359&gt;0,-Q359^(1/3),(-Q359)^(1/3)),'OddsRatio_working_3-way'!AM359-'OddsRatio_working_3-way'!R359/3)</f>
        <v>-0.73133711540377977</v>
      </c>
      <c r="AT359" s="11">
        <f>IF(('OddsRatio_working_3-way'!X359=0),IF(Q359&gt;0,-Q359^(1/3),(-Q359)^(1/3)),'OddsRatio_working_3-way'!AN359-'OddsRatio_working_3-way'!R359/3)</f>
        <v>-0.31678348613864205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4.91</v>
      </c>
      <c r="B360" s="4">
        <f>IF('True_Odds_Calculator_3-way'!B361="","",'True_Odds_Calculator_3-way'!B361)</f>
        <v>4.34</v>
      </c>
      <c r="C360" s="4">
        <f>IF('True_Odds_Calculator_3-way'!C361="","",'True_Odds_Calculator_3-way'!C361)</f>
        <v>1.68</v>
      </c>
      <c r="D360" s="9">
        <f t="shared" si="78"/>
        <v>0.19554448544643996</v>
      </c>
      <c r="E360" s="9">
        <f t="shared" si="79"/>
        <v>0.22152331450378202</v>
      </c>
      <c r="F360" s="9">
        <f t="shared" si="80"/>
        <v>0.58293220004977808</v>
      </c>
      <c r="G360" s="9">
        <f t="shared" si="81"/>
        <v>1.0521549502230663</v>
      </c>
      <c r="H360" s="9">
        <f t="shared" si="82"/>
        <v>5.1139258553721891</v>
      </c>
      <c r="I360" s="9">
        <f t="shared" si="83"/>
        <v>4.5141975337450413</v>
      </c>
      <c r="J360" s="9">
        <f t="shared" si="84"/>
        <v>1.7154653661516852</v>
      </c>
      <c r="K360" s="11">
        <f t="shared" si="85"/>
        <v>0.20366598778004072</v>
      </c>
      <c r="L360" s="11">
        <f t="shared" si="86"/>
        <v>0.2304147465437788</v>
      </c>
      <c r="M360" s="11">
        <f t="shared" si="87"/>
        <v>0.59523809523809523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-0.2480570836836149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0.22150966687180751</v>
      </c>
      <c r="Q360" s="11">
        <f>2*'OddsRatio_working_3-way'!K360*'OddsRatio_working_3-way'!L360*'OddsRatio_working_3-way'!M360</f>
        <v>5.5866246373721944E-2</v>
      </c>
      <c r="R360" s="11">
        <f t="shared" si="88"/>
        <v>0</v>
      </c>
      <c r="S360" s="11">
        <f t="shared" si="89"/>
        <v>-0.89297859824205883</v>
      </c>
      <c r="T360" s="11">
        <f t="shared" si="90"/>
        <v>-0.22521528328929605</v>
      </c>
      <c r="U360" s="11">
        <f>'OddsRatio_working_3-way'!S360-'OddsRatio_working_3-way'!R360^2/3</f>
        <v>-0.89297859824205883</v>
      </c>
      <c r="V360" s="11">
        <f>'OddsRatio_working_3-way'!S360*'OddsRatio_working_3-way'!R360/3-2*'OddsRatio_working_3-way'!R360^3/27-'OddsRatio_working_3-way'!T360</f>
        <v>0.22521528328929605</v>
      </c>
      <c r="W360" s="11">
        <f>'OddsRatio_working_3-way'!V360^2+4*'OddsRatio_working_3-way'!U360^3/27</f>
        <v>-5.4770040290797871E-2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0.16239763246263456</v>
      </c>
      <c r="Y360" s="11">
        <f>IF('OddsRatio_working_3-way'!W360&gt;=0,IF('OddsRatio_working_3-way'!V360+SQRT('OddsRatio_working_3-way'!W360)&gt;0,0,PI()),ACOS('OddsRatio_working_3-way'!V360/(2*'OddsRatio_working_3-way'!X360)))</f>
        <v>0.80458972295864228</v>
      </c>
      <c r="Z360" s="11">
        <f>'OddsRatio_working_3-way'!X360^(1/3)*COS('OddsRatio_working_3-way'!Y360/3)</f>
        <v>0.52607747511153313</v>
      </c>
      <c r="AA360" s="11">
        <f>'OddsRatio_working_3-way'!X360^(1/3)*COS(('OddsRatio_working_3-way'!Y360+2*PI())/3)</f>
        <v>-0.38824463676071796</v>
      </c>
      <c r="AB360" s="11">
        <f>'OddsRatio_working_3-way'!X360^(1/3)*COS(('OddsRatio_working_3-way'!Y360+4*PI())/3)</f>
        <v>-0.13783283835081508</v>
      </c>
      <c r="AC360" s="11">
        <f>'OddsRatio_working_3-way'!X360^(1/3)*SIN('OddsRatio_working_3-way'!Y360/3)</f>
        <v>0.14457531922021569</v>
      </c>
      <c r="AD360" s="11">
        <f>'OddsRatio_working_3-way'!X360^(1/3)*SIN(('OddsRatio_working_3-way'!Y360+2*PI())/3)</f>
        <v>0.38330879819525565</v>
      </c>
      <c r="AE360" s="11">
        <f>'OddsRatio_working_3-way'!X360^(1/3)*SIN(('OddsRatio_working_3-way'!Y360+4*PI())/3)</f>
        <v>-0.52788411741547125</v>
      </c>
      <c r="AF360" s="11">
        <f>-'OddsRatio_working_3-way'!U360/(3*'OddsRatio_working_3-way'!X360^(1/3))*COS(('OddsRatio_working_3-way'!Y360)/3)</f>
        <v>0.52607747511153302</v>
      </c>
      <c r="AG360" s="11">
        <f>-'OddsRatio_working_3-way'!U360/(3*'OddsRatio_working_3-way'!X360^(1/3))*COS(('OddsRatio_working_3-way'!Y360+2*PI())/3)</f>
        <v>-0.38824463676071785</v>
      </c>
      <c r="AH360" s="11">
        <f>-'OddsRatio_working_3-way'!U360/(3*'OddsRatio_working_3-way'!X360^(1/3))*COS(('OddsRatio_working_3-way'!Y360+4*PI())/3)</f>
        <v>-0.13783283835081506</v>
      </c>
      <c r="AI360" s="11">
        <f>'OddsRatio_working_3-way'!U360/(3*'OddsRatio_working_3-way'!X360^(1/3))*SIN(('OddsRatio_working_3-way'!Y360)/3)</f>
        <v>-0.14457531922021566</v>
      </c>
      <c r="AJ360" s="11">
        <f>'OddsRatio_working_3-way'!U360/(3*'OddsRatio_working_3-way'!X360^(1/3))*SIN(('OddsRatio_working_3-way'!Y360+2*PI())/3)</f>
        <v>-0.38330879819525554</v>
      </c>
      <c r="AK360" s="11">
        <f>'OddsRatio_working_3-way'!U360/(3*'OddsRatio_working_3-way'!X360^(1/3))*SIN(('OddsRatio_working_3-way'!Y360+4*PI())/3)</f>
        <v>0.52788411741547114</v>
      </c>
      <c r="AL360" s="11">
        <f>'OddsRatio_working_3-way'!Z360+'OddsRatio_working_3-way'!AF360</f>
        <v>1.0521549502230663</v>
      </c>
      <c r="AM360" s="11">
        <f>'OddsRatio_working_3-way'!AA360+'OddsRatio_working_3-way'!AG360</f>
        <v>-0.77648927352143582</v>
      </c>
      <c r="AN360" s="11">
        <f>'OddsRatio_working_3-way'!AB360+'OddsRatio_working_3-way'!AH360</f>
        <v>-0.27566567670163011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1.0521549502230663</v>
      </c>
      <c r="AS360" s="11">
        <f>IF(('OddsRatio_working_3-way'!X360=0),IF(Q360&gt;0,-Q360^(1/3),(-Q360)^(1/3)),'OddsRatio_working_3-way'!AM360-'OddsRatio_working_3-way'!R360/3)</f>
        <v>-0.77648927352143582</v>
      </c>
      <c r="AT360" s="11">
        <f>IF(('OddsRatio_working_3-way'!X360=0),IF(Q360&gt;0,-Q360^(1/3),(-Q360)^(1/3)),'OddsRatio_working_3-way'!AN360-'OddsRatio_working_3-way'!R360/3)</f>
        <v>-0.27566567670163011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1.81</v>
      </c>
      <c r="B361" s="4">
        <f>IF('True_Odds_Calculator_3-way'!B362="","",'True_Odds_Calculator_3-way'!B362)</f>
        <v>3.88</v>
      </c>
      <c r="C361" s="4">
        <f>IF('True_Odds_Calculator_3-way'!C362="","",'True_Odds_Calculator_3-way'!C362)</f>
        <v>4.5599999999999996</v>
      </c>
      <c r="D361" s="9">
        <f t="shared" si="78"/>
        <v>0.54040978162217967</v>
      </c>
      <c r="E361" s="9">
        <f t="shared" si="79"/>
        <v>0.24852044607584198</v>
      </c>
      <c r="F361" s="9">
        <f t="shared" si="80"/>
        <v>0.21106977230197821</v>
      </c>
      <c r="G361" s="9">
        <f t="shared" si="81"/>
        <v>1.0499353465206693</v>
      </c>
      <c r="H361" s="9">
        <f t="shared" si="82"/>
        <v>1.8504476306817421</v>
      </c>
      <c r="I361" s="9">
        <f t="shared" si="83"/>
        <v>4.0238137979795274</v>
      </c>
      <c r="J361" s="9">
        <f t="shared" si="84"/>
        <v>4.7377698336135827</v>
      </c>
      <c r="K361" s="11">
        <f t="shared" si="85"/>
        <v>0.5524861878453039</v>
      </c>
      <c r="L361" s="11">
        <f t="shared" si="86"/>
        <v>0.25773195876288663</v>
      </c>
      <c r="M361" s="11">
        <f t="shared" si="87"/>
        <v>0.2192982456140351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-0.25932976200825564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0.22639293169416108</v>
      </c>
      <c r="Q361" s="11">
        <f>2*'OddsRatio_working_3-way'!K361*'OddsRatio_working_3-way'!L361*'OddsRatio_working_3-way'!M361</f>
        <v>6.2453222536320303E-2</v>
      </c>
      <c r="R361" s="11">
        <f t="shared" si="88"/>
        <v>0</v>
      </c>
      <c r="S361" s="11">
        <f t="shared" si="89"/>
        <v>-0.87299247853763107</v>
      </c>
      <c r="T361" s="11">
        <f t="shared" si="90"/>
        <v>-0.24082551132072583</v>
      </c>
      <c r="U361" s="11">
        <f>'OddsRatio_working_3-way'!S361-'OddsRatio_working_3-way'!R361^2/3</f>
        <v>-0.87299247853763107</v>
      </c>
      <c r="V361" s="11">
        <f>'OddsRatio_working_3-way'!S361*'OddsRatio_working_3-way'!R361/3-2*'OddsRatio_working_3-way'!R361^3/27-'OddsRatio_working_3-way'!T361</f>
        <v>0.24082551132072583</v>
      </c>
      <c r="W361" s="11">
        <f>'OddsRatio_working_3-way'!V361^2+4*'OddsRatio_working_3-way'!U361^3/27</f>
        <v>-4.0569209419241525E-2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0.15697622138570111</v>
      </c>
      <c r="Y361" s="11">
        <f>IF('OddsRatio_working_3-way'!W361&gt;=0,IF('OddsRatio_working_3-way'!V361+SQRT('OddsRatio_working_3-way'!W361)&gt;0,0,PI()),ACOS('OddsRatio_working_3-way'!V361/(2*'OddsRatio_working_3-way'!X361)))</f>
        <v>0.69652471273575856</v>
      </c>
      <c r="Z361" s="11">
        <f>'OddsRatio_working_3-way'!X361^(1/3)*COS('OddsRatio_working_3-way'!Y361/3)</f>
        <v>0.52496767326033467</v>
      </c>
      <c r="AA361" s="11">
        <f>'OddsRatio_working_3-way'!X361^(1/3)*COS(('OddsRatio_working_3-way'!Y361+2*PI())/3)</f>
        <v>-0.36997721390584259</v>
      </c>
      <c r="AB361" s="11">
        <f>'OddsRatio_working_3-way'!X361^(1/3)*COS(('OddsRatio_working_3-way'!Y361+4*PI())/3)</f>
        <v>-0.15499045935449199</v>
      </c>
      <c r="AC361" s="11">
        <f>'OddsRatio_working_3-way'!X361^(1/3)*SIN('OddsRatio_working_3-way'!Y361/3)</f>
        <v>0.12412266061242624</v>
      </c>
      <c r="AD361" s="11">
        <f>'OddsRatio_working_3-way'!X361^(1/3)*SIN(('OddsRatio_working_3-way'!Y361+2*PI())/3)</f>
        <v>0.39257401090284549</v>
      </c>
      <c r="AE361" s="11">
        <f>'OddsRatio_working_3-way'!X361^(1/3)*SIN(('OddsRatio_working_3-way'!Y361+4*PI())/3)</f>
        <v>-0.51669667151527177</v>
      </c>
      <c r="AF361" s="11">
        <f>-'OddsRatio_working_3-way'!U361/(3*'OddsRatio_working_3-way'!X361^(1/3))*COS(('OddsRatio_working_3-way'!Y361)/3)</f>
        <v>0.52496767326033467</v>
      </c>
      <c r="AG361" s="11">
        <f>-'OddsRatio_working_3-way'!U361/(3*'OddsRatio_working_3-way'!X361^(1/3))*COS(('OddsRatio_working_3-way'!Y361+2*PI())/3)</f>
        <v>-0.36997721390584259</v>
      </c>
      <c r="AH361" s="11">
        <f>-'OddsRatio_working_3-way'!U361/(3*'OddsRatio_working_3-way'!X361^(1/3))*COS(('OddsRatio_working_3-way'!Y361+4*PI())/3)</f>
        <v>-0.15499045935449199</v>
      </c>
      <c r="AI361" s="11">
        <f>'OddsRatio_working_3-way'!U361/(3*'OddsRatio_working_3-way'!X361^(1/3))*SIN(('OddsRatio_working_3-way'!Y361)/3)</f>
        <v>-0.12412266061242624</v>
      </c>
      <c r="AJ361" s="11">
        <f>'OddsRatio_working_3-way'!U361/(3*'OddsRatio_working_3-way'!X361^(1/3))*SIN(('OddsRatio_working_3-way'!Y361+2*PI())/3)</f>
        <v>-0.39257401090284549</v>
      </c>
      <c r="AK361" s="11">
        <f>'OddsRatio_working_3-way'!U361/(3*'OddsRatio_working_3-way'!X361^(1/3))*SIN(('OddsRatio_working_3-way'!Y361+4*PI())/3)</f>
        <v>0.51669667151527177</v>
      </c>
      <c r="AL361" s="11">
        <f>'OddsRatio_working_3-way'!Z361+'OddsRatio_working_3-way'!AF361</f>
        <v>1.0499353465206693</v>
      </c>
      <c r="AM361" s="11">
        <f>'OddsRatio_working_3-way'!AA361+'OddsRatio_working_3-way'!AG361</f>
        <v>-0.73995442781168519</v>
      </c>
      <c r="AN361" s="11">
        <f>'OddsRatio_working_3-way'!AB361+'OddsRatio_working_3-way'!AH361</f>
        <v>-0.30998091870898398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1.0499353465206693</v>
      </c>
      <c r="AS361" s="11">
        <f>IF(('OddsRatio_working_3-way'!X361=0),IF(Q361&gt;0,-Q361^(1/3),(-Q361)^(1/3)),'OddsRatio_working_3-way'!AM361-'OddsRatio_working_3-way'!R361/3)</f>
        <v>-0.73995442781168519</v>
      </c>
      <c r="AT361" s="11">
        <f>IF(('OddsRatio_working_3-way'!X361=0),IF(Q361&gt;0,-Q361^(1/3),(-Q361)^(1/3)),'OddsRatio_working_3-way'!AN361-'OddsRatio_working_3-way'!R361/3)</f>
        <v>-0.30998091870898398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2.0099999999999998</v>
      </c>
      <c r="B362" s="4">
        <f>IF('True_Odds_Calculator_3-way'!B363="","",'True_Odds_Calculator_3-way'!B363)</f>
        <v>3.2</v>
      </c>
      <c r="C362" s="4">
        <f>IF('True_Odds_Calculator_3-way'!C363="","",'True_Odds_Calculator_3-way'!C363)</f>
        <v>4.66</v>
      </c>
      <c r="D362" s="9">
        <f t="shared" si="78"/>
        <v>0.48774885458131267</v>
      </c>
      <c r="E362" s="9">
        <f t="shared" si="79"/>
        <v>0.30416940747173304</v>
      </c>
      <c r="F362" s="9">
        <f t="shared" si="80"/>
        <v>0.20808173794695423</v>
      </c>
      <c r="G362" s="9">
        <f t="shared" si="81"/>
        <v>1.0398370947176439</v>
      </c>
      <c r="H362" s="9">
        <f t="shared" si="82"/>
        <v>2.0502354656648198</v>
      </c>
      <c r="I362" s="9">
        <f t="shared" si="83"/>
        <v>3.2876416083788165</v>
      </c>
      <c r="J362" s="9">
        <f t="shared" si="84"/>
        <v>4.8058037666665756</v>
      </c>
      <c r="K362" s="11">
        <f t="shared" si="85"/>
        <v>0.49751243781094534</v>
      </c>
      <c r="L362" s="11">
        <f t="shared" si="86"/>
        <v>0.3125</v>
      </c>
      <c r="M362" s="11">
        <f t="shared" si="87"/>
        <v>0.21459227467811159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-0.27132710908974422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0.22920536800973673</v>
      </c>
      <c r="Q362" s="11">
        <f>2*'OddsRatio_working_3-way'!K362*'OddsRatio_working_3-way'!L362*'OddsRatio_working_3-way'!M362</f>
        <v>6.672645356906455E-2</v>
      </c>
      <c r="R362" s="11">
        <f t="shared" si="88"/>
        <v>0</v>
      </c>
      <c r="S362" s="11">
        <f t="shared" si="89"/>
        <v>-0.8447566068082224</v>
      </c>
      <c r="T362" s="11">
        <f t="shared" si="90"/>
        <v>-0.24592623196745922</v>
      </c>
      <c r="U362" s="11">
        <f>'OddsRatio_working_3-way'!S362-'OddsRatio_working_3-way'!R362^2/3</f>
        <v>-0.8447566068082224</v>
      </c>
      <c r="V362" s="11">
        <f>'OddsRatio_working_3-way'!S362*'OddsRatio_working_3-way'!R362/3-2*'OddsRatio_working_3-way'!R362^3/27-'OddsRatio_working_3-way'!T362</f>
        <v>0.24592623196745922</v>
      </c>
      <c r="W362" s="11">
        <f>'OddsRatio_working_3-way'!V362^2+4*'OddsRatio_working_3-way'!U362^3/27</f>
        <v>-2.8828423050780413E-2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0.14942233318725565</v>
      </c>
      <c r="Y362" s="11">
        <f>IF('OddsRatio_working_3-way'!W362&gt;=0,IF('OddsRatio_working_3-way'!V362+SQRT('OddsRatio_working_3-way'!W362)&gt;0,0,PI()),ACOS('OddsRatio_working_3-way'!V362/(2*'OddsRatio_working_3-way'!X362)))</f>
        <v>0.60425908474751933</v>
      </c>
      <c r="Z362" s="11">
        <f>'OddsRatio_working_3-way'!X362^(1/3)*COS('OddsRatio_working_3-way'!Y362/3)</f>
        <v>0.51991854735882193</v>
      </c>
      <c r="AA362" s="11">
        <f>'OddsRatio_working_3-way'!X362^(1/3)*COS(('OddsRatio_working_3-way'!Y362+2*PI())/3)</f>
        <v>-0.35189773019394543</v>
      </c>
      <c r="AB362" s="11">
        <f>'OddsRatio_working_3-way'!X362^(1/3)*COS(('OddsRatio_working_3-way'!Y362+4*PI())/3)</f>
        <v>-0.16802081716487655</v>
      </c>
      <c r="AC362" s="11">
        <f>'OddsRatio_working_3-way'!X362^(1/3)*SIN('OddsRatio_working_3-way'!Y362/3)</f>
        <v>0.10616138523509042</v>
      </c>
      <c r="AD362" s="11">
        <f>'OddsRatio_working_3-way'!X362^(1/3)*SIN(('OddsRatio_working_3-way'!Y362+2*PI())/3)</f>
        <v>0.39718197729389737</v>
      </c>
      <c r="AE362" s="11">
        <f>'OddsRatio_working_3-way'!X362^(1/3)*SIN(('OddsRatio_working_3-way'!Y362+4*PI())/3)</f>
        <v>-0.5033433625289877</v>
      </c>
      <c r="AF362" s="11">
        <f>-'OddsRatio_working_3-way'!U362/(3*'OddsRatio_working_3-way'!X362^(1/3))*COS(('OddsRatio_working_3-way'!Y362)/3)</f>
        <v>0.51991854735882193</v>
      </c>
      <c r="AG362" s="11">
        <f>-'OddsRatio_working_3-way'!U362/(3*'OddsRatio_working_3-way'!X362^(1/3))*COS(('OddsRatio_working_3-way'!Y362+2*PI())/3)</f>
        <v>-0.35189773019394543</v>
      </c>
      <c r="AH362" s="11">
        <f>-'OddsRatio_working_3-way'!U362/(3*'OddsRatio_working_3-way'!X362^(1/3))*COS(('OddsRatio_working_3-way'!Y362+4*PI())/3)</f>
        <v>-0.16802081716487655</v>
      </c>
      <c r="AI362" s="11">
        <f>'OddsRatio_working_3-way'!U362/(3*'OddsRatio_working_3-way'!X362^(1/3))*SIN(('OddsRatio_working_3-way'!Y362)/3)</f>
        <v>-0.10616138523509042</v>
      </c>
      <c r="AJ362" s="11">
        <f>'OddsRatio_working_3-way'!U362/(3*'OddsRatio_working_3-way'!X362^(1/3))*SIN(('OddsRatio_working_3-way'!Y362+2*PI())/3)</f>
        <v>-0.39718197729389737</v>
      </c>
      <c r="AK362" s="11">
        <f>'OddsRatio_working_3-way'!U362/(3*'OddsRatio_working_3-way'!X362^(1/3))*SIN(('OddsRatio_working_3-way'!Y362+4*PI())/3)</f>
        <v>0.5033433625289877</v>
      </c>
      <c r="AL362" s="11">
        <f>'OddsRatio_working_3-way'!Z362+'OddsRatio_working_3-way'!AF362</f>
        <v>1.0398370947176439</v>
      </c>
      <c r="AM362" s="11">
        <f>'OddsRatio_working_3-way'!AA362+'OddsRatio_working_3-way'!AG362</f>
        <v>-0.70379546038789087</v>
      </c>
      <c r="AN362" s="11">
        <f>'OddsRatio_working_3-way'!AB362+'OddsRatio_working_3-way'!AH362</f>
        <v>-0.33604163432975309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1.0398370947176439</v>
      </c>
      <c r="AS362" s="11">
        <f>IF(('OddsRatio_working_3-way'!X362=0),IF(Q362&gt;0,-Q362^(1/3),(-Q362)^(1/3)),'OddsRatio_working_3-way'!AM362-'OddsRatio_working_3-way'!R362/3)</f>
        <v>-0.70379546038789087</v>
      </c>
      <c r="AT362" s="11">
        <f>IF(('OddsRatio_working_3-way'!X362=0),IF(Q362&gt;0,-Q362^(1/3),(-Q362)^(1/3)),'OddsRatio_working_3-way'!AN362-'OddsRatio_working_3-way'!R362/3)</f>
        <v>-0.33604163432975309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9.9600000000000009</v>
      </c>
      <c r="B363" s="4">
        <f>IF('True_Odds_Calculator_3-way'!B364="","",'True_Odds_Calculator_3-way'!B364)</f>
        <v>3.88</v>
      </c>
      <c r="C363" s="4">
        <f>IF('True_Odds_Calculator_3-way'!C364="","",'True_Odds_Calculator_3-way'!C364)</f>
        <v>1.5</v>
      </c>
      <c r="D363" s="9">
        <f t="shared" si="78"/>
        <v>9.6023148082054047E-2</v>
      </c>
      <c r="E363" s="9">
        <f t="shared" si="79"/>
        <v>0.24838681655651415</v>
      </c>
      <c r="F363" s="9">
        <f t="shared" si="80"/>
        <v>0.6555900353614319</v>
      </c>
      <c r="G363" s="9">
        <f t="shared" si="81"/>
        <v>1.0506870027354585</v>
      </c>
      <c r="H363" s="9">
        <f t="shared" si="82"/>
        <v>10.414155544509709</v>
      </c>
      <c r="I363" s="9">
        <f t="shared" si="83"/>
        <v>4.025978567878119</v>
      </c>
      <c r="J363" s="9">
        <f t="shared" si="84"/>
        <v>1.5253435013677292</v>
      </c>
      <c r="K363" s="11">
        <f t="shared" si="85"/>
        <v>0.1004016064257028</v>
      </c>
      <c r="L363" s="11">
        <f t="shared" si="86"/>
        <v>0.25773195876288663</v>
      </c>
      <c r="M363" s="11">
        <f t="shared" si="87"/>
        <v>0.66666666666666663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-0.22258104583281579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0.21287900743868945</v>
      </c>
      <c r="Q363" s="11">
        <f>2*'OddsRatio_working_3-way'!K363*'OddsRatio_working_3-way'!L363*'OddsRatio_working_3-way'!M363</f>
        <v>3.4502270249382405E-2</v>
      </c>
      <c r="R363" s="11">
        <f t="shared" si="88"/>
        <v>0</v>
      </c>
      <c r="S363" s="11">
        <f t="shared" si="89"/>
        <v>-0.95641121031746035</v>
      </c>
      <c r="T363" s="11">
        <f t="shared" si="90"/>
        <v>-0.15500992063492061</v>
      </c>
      <c r="U363" s="11">
        <f>'OddsRatio_working_3-way'!S363-'OddsRatio_working_3-way'!R363^2/3</f>
        <v>-0.95641121031746035</v>
      </c>
      <c r="V363" s="11">
        <f>'OddsRatio_working_3-way'!S363*'OddsRatio_working_3-way'!R363/3-2*'OddsRatio_working_3-way'!R363^3/27-'OddsRatio_working_3-way'!T363</f>
        <v>0.15500992063492061</v>
      </c>
      <c r="W363" s="11">
        <f>'OddsRatio_working_3-way'!V363^2+4*'OddsRatio_working_3-way'!U363^3/27</f>
        <v>-0.10557944461868243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0.18000522222558352</v>
      </c>
      <c r="Y363" s="11">
        <f>IF('OddsRatio_working_3-way'!W363&gt;=0,IF('OddsRatio_working_3-way'!V363+SQRT('OddsRatio_working_3-way'!W363)&gt;0,0,PI()),ACOS('OddsRatio_working_3-way'!V363/(2*'OddsRatio_working_3-way'!X363)))</f>
        <v>1.1256714179446032</v>
      </c>
      <c r="Z363" s="11">
        <f>'OddsRatio_working_3-way'!X363^(1/3)*COS('OddsRatio_working_3-way'!Y363/3)</f>
        <v>0.52534350136772923</v>
      </c>
      <c r="AA363" s="11">
        <f>'OddsRatio_working_3-way'!X363^(1/3)*COS(('OddsRatio_working_3-way'!Y363+2*PI())/3)</f>
        <v>-0.44187402956833083</v>
      </c>
      <c r="AB363" s="11">
        <f>'OddsRatio_working_3-way'!X363^(1/3)*COS(('OddsRatio_working_3-way'!Y363+4*PI())/3)</f>
        <v>-8.3469471799398356E-2</v>
      </c>
      <c r="AC363" s="11">
        <f>'OddsRatio_working_3-way'!X363^(1/3)*SIN('OddsRatio_working_3-way'!Y363/3)</f>
        <v>0.20692496790668197</v>
      </c>
      <c r="AD363" s="11">
        <f>'OddsRatio_working_3-way'!X363^(1/3)*SIN(('OddsRatio_working_3-way'!Y363+2*PI())/3)</f>
        <v>0.35149833394417762</v>
      </c>
      <c r="AE363" s="11">
        <f>'OddsRatio_working_3-way'!X363^(1/3)*SIN(('OddsRatio_working_3-way'!Y363+4*PI())/3)</f>
        <v>-0.55842330185085953</v>
      </c>
      <c r="AF363" s="11">
        <f>-'OddsRatio_working_3-way'!U363/(3*'OddsRatio_working_3-way'!X363^(1/3))*COS(('OddsRatio_working_3-way'!Y363)/3)</f>
        <v>0.52534350136772934</v>
      </c>
      <c r="AG363" s="11">
        <f>-'OddsRatio_working_3-way'!U363/(3*'OddsRatio_working_3-way'!X363^(1/3))*COS(('OddsRatio_working_3-way'!Y363+2*PI())/3)</f>
        <v>-0.44187402956833094</v>
      </c>
      <c r="AH363" s="11">
        <f>-'OddsRatio_working_3-way'!U363/(3*'OddsRatio_working_3-way'!X363^(1/3))*COS(('OddsRatio_working_3-way'!Y363+4*PI())/3)</f>
        <v>-8.346947179939837E-2</v>
      </c>
      <c r="AI363" s="11">
        <f>'OddsRatio_working_3-way'!U363/(3*'OddsRatio_working_3-way'!X363^(1/3))*SIN(('OddsRatio_working_3-way'!Y363)/3)</f>
        <v>-0.20692496790668199</v>
      </c>
      <c r="AJ363" s="11">
        <f>'OddsRatio_working_3-way'!U363/(3*'OddsRatio_working_3-way'!X363^(1/3))*SIN(('OddsRatio_working_3-way'!Y363+2*PI())/3)</f>
        <v>-0.35149833394417773</v>
      </c>
      <c r="AK363" s="11">
        <f>'OddsRatio_working_3-way'!U363/(3*'OddsRatio_working_3-way'!X363^(1/3))*SIN(('OddsRatio_working_3-way'!Y363+4*PI())/3)</f>
        <v>0.55842330185085964</v>
      </c>
      <c r="AL363" s="11">
        <f>'OddsRatio_working_3-way'!Z363+'OddsRatio_working_3-way'!AF363</f>
        <v>1.0506870027354585</v>
      </c>
      <c r="AM363" s="11">
        <f>'OddsRatio_working_3-way'!AA363+'OddsRatio_working_3-way'!AG363</f>
        <v>-0.88374805913666177</v>
      </c>
      <c r="AN363" s="11">
        <f>'OddsRatio_working_3-way'!AB363+'OddsRatio_working_3-way'!AH363</f>
        <v>-0.16693894359879674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1.0506870027354585</v>
      </c>
      <c r="AS363" s="11">
        <f>IF(('OddsRatio_working_3-way'!X363=0),IF(Q363&gt;0,-Q363^(1/3),(-Q363)^(1/3)),'OddsRatio_working_3-way'!AM363-'OddsRatio_working_3-way'!R363/3)</f>
        <v>-0.88374805913666177</v>
      </c>
      <c r="AT363" s="11">
        <f>IF(('OddsRatio_working_3-way'!X363=0),IF(Q363&gt;0,-Q363^(1/3),(-Q363)^(1/3)),'OddsRatio_working_3-way'!AN363-'OddsRatio_working_3-way'!R363/3)</f>
        <v>-0.16693894359879674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2.8</v>
      </c>
      <c r="B364" s="4">
        <f>IF('True_Odds_Calculator_3-way'!B365="","",'True_Odds_Calculator_3-way'!B365)</f>
        <v>3.34</v>
      </c>
      <c r="C364" s="4">
        <f>IF('True_Odds_Calculator_3-way'!C365="","",'True_Odds_Calculator_3-way'!C365)</f>
        <v>2.74</v>
      </c>
      <c r="D364" s="9">
        <f t="shared" si="78"/>
        <v>0.34978142141992236</v>
      </c>
      <c r="E364" s="9">
        <f t="shared" si="79"/>
        <v>0.29268805758821126</v>
      </c>
      <c r="F364" s="9">
        <f t="shared" si="80"/>
        <v>0.35753052099186655</v>
      </c>
      <c r="G364" s="9">
        <f t="shared" si="81"/>
        <v>1.0327379372786325</v>
      </c>
      <c r="H364" s="9">
        <f t="shared" si="82"/>
        <v>2.8589282871015387</v>
      </c>
      <c r="I364" s="9">
        <f t="shared" si="83"/>
        <v>3.4166067732319991</v>
      </c>
      <c r="J364" s="9">
        <f t="shared" si="84"/>
        <v>2.7969640108648206</v>
      </c>
      <c r="K364" s="11">
        <f t="shared" si="85"/>
        <v>0.35714285714285715</v>
      </c>
      <c r="L364" s="11">
        <f t="shared" si="86"/>
        <v>0.29940119760479045</v>
      </c>
      <c r="M364" s="11">
        <f t="shared" si="87"/>
        <v>0.36496350364963503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-0.28601087709877437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0.22946807115695617</v>
      </c>
      <c r="Q364" s="11">
        <f>2*'OddsRatio_working_3-way'!K364*'OddsRatio_working_3-way'!L364*'OddsRatio_working_3-way'!M364</f>
        <v>7.8050364339100745E-2</v>
      </c>
      <c r="R364" s="11">
        <f t="shared" si="88"/>
        <v>0</v>
      </c>
      <c r="S364" s="11">
        <f t="shared" si="89"/>
        <v>-0.80230540000654926</v>
      </c>
      <c r="T364" s="11">
        <f t="shared" si="90"/>
        <v>-0.27289299319950655</v>
      </c>
      <c r="U364" s="11">
        <f>'OddsRatio_working_3-way'!S364-'OddsRatio_working_3-way'!R364^2/3</f>
        <v>-0.80230540000654926</v>
      </c>
      <c r="V364" s="11">
        <f>'OddsRatio_working_3-way'!S364*'OddsRatio_working_3-way'!R364/3-2*'OddsRatio_working_3-way'!R364^3/27-'OddsRatio_working_3-way'!T364</f>
        <v>0.27289299319950655</v>
      </c>
      <c r="W364" s="11">
        <f>'OddsRatio_working_3-way'!V364^2+4*'OddsRatio_working_3-way'!U364^3/27</f>
        <v>-2.0389158850630529E-3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0.13830175488985033</v>
      </c>
      <c r="Y364" s="11">
        <f>IF('OddsRatio_working_3-way'!W364&gt;=0,IF('OddsRatio_working_3-way'!V364+SQRT('OddsRatio_working_3-way'!W364)&gt;0,0,PI()),ACOS('OddsRatio_working_3-way'!V364/(2*'OddsRatio_working_3-way'!X364)))</f>
        <v>0.16397967852881767</v>
      </c>
      <c r="Z364" s="11">
        <f>'OddsRatio_working_3-way'!X364^(1/3)*COS('OddsRatio_working_3-way'!Y364/3)</f>
        <v>0.51636896863931636</v>
      </c>
      <c r="AA364" s="11">
        <f>'OddsRatio_working_3-way'!X364^(1/3)*COS(('OddsRatio_working_3-way'!Y364+2*PI())/3)</f>
        <v>-0.28265213993710375</v>
      </c>
      <c r="AB364" s="11">
        <f>'OddsRatio_working_3-way'!X364^(1/3)*COS(('OddsRatio_working_3-way'!Y364+4*PI())/3)</f>
        <v>-0.23371682870221233</v>
      </c>
      <c r="AC364" s="11">
        <f>'OddsRatio_working_3-way'!X364^(1/3)*SIN('OddsRatio_working_3-way'!Y364/3)</f>
        <v>2.8252815114342633E-2</v>
      </c>
      <c r="AD364" s="11">
        <f>'OddsRatio_working_3-way'!X364^(1/3)*SIN(('OddsRatio_working_3-way'!Y364+2*PI())/3)</f>
        <v>0.43306223701044683</v>
      </c>
      <c r="AE364" s="11">
        <f>'OddsRatio_working_3-way'!X364^(1/3)*SIN(('OddsRatio_working_3-way'!Y364+4*PI())/3)</f>
        <v>-0.46131505212478946</v>
      </c>
      <c r="AF364" s="11">
        <f>-'OddsRatio_working_3-way'!U364/(3*'OddsRatio_working_3-way'!X364^(1/3))*COS(('OddsRatio_working_3-way'!Y364)/3)</f>
        <v>0.51636896863931625</v>
      </c>
      <c r="AG364" s="11">
        <f>-'OddsRatio_working_3-way'!U364/(3*'OddsRatio_working_3-way'!X364^(1/3))*COS(('OddsRatio_working_3-way'!Y364+2*PI())/3)</f>
        <v>-0.28265213993710364</v>
      </c>
      <c r="AH364" s="11">
        <f>-'OddsRatio_working_3-way'!U364/(3*'OddsRatio_working_3-way'!X364^(1/3))*COS(('OddsRatio_working_3-way'!Y364+4*PI())/3)</f>
        <v>-0.23371682870221228</v>
      </c>
      <c r="AI364" s="11">
        <f>'OddsRatio_working_3-way'!U364/(3*'OddsRatio_working_3-way'!X364^(1/3))*SIN(('OddsRatio_working_3-way'!Y364)/3)</f>
        <v>-2.8252815114342626E-2</v>
      </c>
      <c r="AJ364" s="11">
        <f>'OddsRatio_working_3-way'!U364/(3*'OddsRatio_working_3-way'!X364^(1/3))*SIN(('OddsRatio_working_3-way'!Y364+2*PI())/3)</f>
        <v>-0.43306223701044672</v>
      </c>
      <c r="AK364" s="11">
        <f>'OddsRatio_working_3-way'!U364/(3*'OddsRatio_working_3-way'!X364^(1/3))*SIN(('OddsRatio_working_3-way'!Y364+4*PI())/3)</f>
        <v>0.46131505212478935</v>
      </c>
      <c r="AL364" s="11">
        <f>'OddsRatio_working_3-way'!Z364+'OddsRatio_working_3-way'!AF364</f>
        <v>1.0327379372786325</v>
      </c>
      <c r="AM364" s="11">
        <f>'OddsRatio_working_3-way'!AA364+'OddsRatio_working_3-way'!AG364</f>
        <v>-0.56530427987420739</v>
      </c>
      <c r="AN364" s="11">
        <f>'OddsRatio_working_3-way'!AB364+'OddsRatio_working_3-way'!AH364</f>
        <v>-0.46743365740442461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1.0327379372786325</v>
      </c>
      <c r="AS364" s="11">
        <f>IF(('OddsRatio_working_3-way'!X364=0),IF(Q364&gt;0,-Q364^(1/3),(-Q364)^(1/3)),'OddsRatio_working_3-way'!AM364-'OddsRatio_working_3-way'!R364/3)</f>
        <v>-0.56530427987420739</v>
      </c>
      <c r="AT364" s="11">
        <f>IF(('OddsRatio_working_3-way'!X364=0),IF(Q364&gt;0,-Q364^(1/3),(-Q364)^(1/3)),'OddsRatio_working_3-way'!AN364-'OddsRatio_working_3-way'!R364/3)</f>
        <v>-0.46743365740442461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1.42</v>
      </c>
      <c r="B365" s="4">
        <f>IF('True_Odds_Calculator_3-way'!B366="","",'True_Odds_Calculator_3-way'!B366)</f>
        <v>4.87</v>
      </c>
      <c r="C365" s="4">
        <f>IF('True_Odds_Calculator_3-way'!C366="","",'True_Odds_Calculator_3-way'!C366)</f>
        <v>7.14</v>
      </c>
      <c r="D365" s="9">
        <f t="shared" si="78"/>
        <v>0.68256608640696326</v>
      </c>
      <c r="E365" s="9">
        <f t="shared" si="79"/>
        <v>0.18920788275473641</v>
      </c>
      <c r="F365" s="9">
        <f t="shared" si="80"/>
        <v>0.12822603083830059</v>
      </c>
      <c r="G365" s="9">
        <f t="shared" si="81"/>
        <v>1.1072847705383206</v>
      </c>
      <c r="H365" s="9">
        <f t="shared" si="82"/>
        <v>1.4650596036260943</v>
      </c>
      <c r="I365" s="9">
        <f t="shared" si="83"/>
        <v>5.2851920619833015</v>
      </c>
      <c r="J365" s="9">
        <f t="shared" si="84"/>
        <v>7.7987284911052877</v>
      </c>
      <c r="K365" s="11">
        <f t="shared" si="85"/>
        <v>0.70422535211267612</v>
      </c>
      <c r="L365" s="11">
        <f t="shared" si="86"/>
        <v>0.20533880903490759</v>
      </c>
      <c r="M365" s="11">
        <f t="shared" si="87"/>
        <v>0.14005602240896359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-0.20212177765226458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0.21123641636427254</v>
      </c>
      <c r="Q365" s="11">
        <f>2*'OddsRatio_working_3-way'!K365*'OddsRatio_working_3-way'!L365*'OddsRatio_working_3-way'!M365</f>
        <v>4.0505544844539311E-2</v>
      </c>
      <c r="R365" s="11">
        <f t="shared" si="88"/>
        <v>0</v>
      </c>
      <c r="S365" s="11">
        <f t="shared" si="89"/>
        <v>-1.0450947879930534</v>
      </c>
      <c r="T365" s="11">
        <f t="shared" si="90"/>
        <v>-0.20040168513768999</v>
      </c>
      <c r="U365" s="11">
        <f>'OddsRatio_working_3-way'!S365-'OddsRatio_working_3-way'!R365^2/3</f>
        <v>-1.0450947879930534</v>
      </c>
      <c r="V365" s="11">
        <f>'OddsRatio_working_3-way'!S365*'OddsRatio_working_3-way'!R365/3-2*'OddsRatio_working_3-way'!R365^3/27-'OddsRatio_working_3-way'!T365</f>
        <v>0.20040168513768999</v>
      </c>
      <c r="W365" s="11">
        <f>'OddsRatio_working_3-way'!V365^2+4*'OddsRatio_working_3-way'!U365^3/27</f>
        <v>-0.12894682174100056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0.20561350706302492</v>
      </c>
      <c r="Y365" s="11">
        <f>IF('OddsRatio_working_3-way'!W365&gt;=0,IF('OddsRatio_working_3-way'!V365+SQRT('OddsRatio_working_3-way'!W365)&gt;0,0,PI()),ACOS('OddsRatio_working_3-way'!V365/(2*'OddsRatio_working_3-way'!X365)))</f>
        <v>1.061771235962627</v>
      </c>
      <c r="Z365" s="11">
        <f>'OddsRatio_working_3-way'!X365^(1/3)*COS('OddsRatio_working_3-way'!Y365/3)</f>
        <v>0.55364238526916043</v>
      </c>
      <c r="AA365" s="11">
        <f>'OddsRatio_working_3-way'!X365^(1/3)*COS(('OddsRatio_working_3-way'!Y365+2*PI())/3)</f>
        <v>-0.45397586777291604</v>
      </c>
      <c r="AB365" s="11">
        <f>'OddsRatio_working_3-way'!X365^(1/3)*COS(('OddsRatio_working_3-way'!Y365+4*PI())/3)</f>
        <v>-9.9666517496244486E-2</v>
      </c>
      <c r="AC365" s="11">
        <f>'OddsRatio_working_3-way'!X365^(1/3)*SIN('OddsRatio_working_3-way'!Y365/3)</f>
        <v>0.20456059875863769</v>
      </c>
      <c r="AD365" s="11">
        <f>'OddsRatio_working_3-way'!X365^(1/3)*SIN(('OddsRatio_working_3-way'!Y365+2*PI())/3)</f>
        <v>0.37718807087558553</v>
      </c>
      <c r="AE365" s="11">
        <f>'OddsRatio_working_3-way'!X365^(1/3)*SIN(('OddsRatio_working_3-way'!Y365+4*PI())/3)</f>
        <v>-0.58174866963422334</v>
      </c>
      <c r="AF365" s="11">
        <f>-'OddsRatio_working_3-way'!U365/(3*'OddsRatio_working_3-way'!X365^(1/3))*COS(('OddsRatio_working_3-way'!Y365)/3)</f>
        <v>0.55364238526916032</v>
      </c>
      <c r="AG365" s="11">
        <f>-'OddsRatio_working_3-way'!U365/(3*'OddsRatio_working_3-way'!X365^(1/3))*COS(('OddsRatio_working_3-way'!Y365+2*PI())/3)</f>
        <v>-0.45397586777291588</v>
      </c>
      <c r="AH365" s="11">
        <f>-'OddsRatio_working_3-way'!U365/(3*'OddsRatio_working_3-way'!X365^(1/3))*COS(('OddsRatio_working_3-way'!Y365+4*PI())/3)</f>
        <v>-9.9666517496244458E-2</v>
      </c>
      <c r="AI365" s="11">
        <f>'OddsRatio_working_3-way'!U365/(3*'OddsRatio_working_3-way'!X365^(1/3))*SIN(('OddsRatio_working_3-way'!Y365)/3)</f>
        <v>-0.20456059875863761</v>
      </c>
      <c r="AJ365" s="11">
        <f>'OddsRatio_working_3-way'!U365/(3*'OddsRatio_working_3-way'!X365^(1/3))*SIN(('OddsRatio_working_3-way'!Y365+2*PI())/3)</f>
        <v>-0.37718807087558537</v>
      </c>
      <c r="AK365" s="11">
        <f>'OddsRatio_working_3-way'!U365/(3*'OddsRatio_working_3-way'!X365^(1/3))*SIN(('OddsRatio_working_3-way'!Y365+4*PI())/3)</f>
        <v>0.58174866963422311</v>
      </c>
      <c r="AL365" s="11">
        <f>'OddsRatio_working_3-way'!Z365+'OddsRatio_working_3-way'!AF365</f>
        <v>1.1072847705383206</v>
      </c>
      <c r="AM365" s="11">
        <f>'OddsRatio_working_3-way'!AA365+'OddsRatio_working_3-way'!AG365</f>
        <v>-0.90795173554583197</v>
      </c>
      <c r="AN365" s="11">
        <f>'OddsRatio_working_3-way'!AB365+'OddsRatio_working_3-way'!AH365</f>
        <v>-0.19933303499248894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1.1072847705383206</v>
      </c>
      <c r="AS365" s="11">
        <f>IF(('OddsRatio_working_3-way'!X365=0),IF(Q365&gt;0,-Q365^(1/3),(-Q365)^(1/3)),'OddsRatio_working_3-way'!AM365-'OddsRatio_working_3-way'!R365/3)</f>
        <v>-0.90795173554583197</v>
      </c>
      <c r="AT365" s="11">
        <f>IF(('OddsRatio_working_3-way'!X365=0),IF(Q365&gt;0,-Q365^(1/3),(-Q365)^(1/3)),'OddsRatio_working_3-way'!AN365-'OddsRatio_working_3-way'!R365/3)</f>
        <v>-0.19933303499248894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1.89</v>
      </c>
      <c r="B366" s="4">
        <f>IF('True_Odds_Calculator_3-way'!B367="","",'True_Odds_Calculator_3-way'!B367)</f>
        <v>3.44</v>
      </c>
      <c r="C366" s="4">
        <f>IF('True_Odds_Calculator_3-way'!C367="","",'True_Odds_Calculator_3-way'!C367)</f>
        <v>4.5999999999999996</v>
      </c>
      <c r="D366" s="9">
        <f t="shared" si="78"/>
        <v>0.51414211868692894</v>
      </c>
      <c r="E366" s="9">
        <f t="shared" si="79"/>
        <v>0.27849317422986614</v>
      </c>
      <c r="F366" s="9">
        <f t="shared" si="80"/>
        <v>0.20736470708320481</v>
      </c>
      <c r="G366" s="9">
        <f t="shared" si="81"/>
        <v>1.0617837208253564</v>
      </c>
      <c r="H366" s="9">
        <f t="shared" si="82"/>
        <v>1.9449875115345672</v>
      </c>
      <c r="I366" s="9">
        <f t="shared" si="83"/>
        <v>3.5907522788138699</v>
      </c>
      <c r="J366" s="9">
        <f t="shared" si="84"/>
        <v>4.8224213949712826</v>
      </c>
      <c r="K366" s="11">
        <f t="shared" si="85"/>
        <v>0.52910052910052918</v>
      </c>
      <c r="L366" s="11">
        <f t="shared" si="86"/>
        <v>0.29069767441860467</v>
      </c>
      <c r="M366" s="11">
        <f t="shared" si="87"/>
        <v>0.21739130434782611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-0.26139920073185996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0.23171553758004726</v>
      </c>
      <c r="Q366" s="11">
        <f>2*'OddsRatio_working_3-way'!K366*'OddsRatio_working_3-way'!L366*'OddsRatio_working_3-way'!M366</f>
        <v>6.6873171018772659E-2</v>
      </c>
      <c r="R366" s="11">
        <f t="shared" si="88"/>
        <v>0</v>
      </c>
      <c r="S366" s="11">
        <f t="shared" si="89"/>
        <v>-0.88644317553877361</v>
      </c>
      <c r="T366" s="11">
        <f t="shared" si="90"/>
        <v>-0.25582775628824633</v>
      </c>
      <c r="U366" s="11">
        <f>'OddsRatio_working_3-way'!S366-'OddsRatio_working_3-way'!R366^2/3</f>
        <v>-0.88644317553877361</v>
      </c>
      <c r="V366" s="11">
        <f>'OddsRatio_working_3-way'!S366*'OddsRatio_working_3-way'!R366/3-2*'OddsRatio_working_3-way'!R366^3/27-'OddsRatio_working_3-way'!T366</f>
        <v>0.25582775628824633</v>
      </c>
      <c r="W366" s="11">
        <f>'OddsRatio_working_3-way'!V366^2+4*'OddsRatio_working_3-way'!U366^3/27</f>
        <v>-3.7744848180086485E-2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0.16061809445666828</v>
      </c>
      <c r="Y366" s="11">
        <f>IF('OddsRatio_working_3-way'!W366&gt;=0,IF('OddsRatio_working_3-way'!V366+SQRT('OddsRatio_working_3-way'!W366)&gt;0,0,PI()),ACOS('OddsRatio_working_3-way'!V366/(2*'OddsRatio_working_3-way'!X366)))</f>
        <v>0.64950175586770542</v>
      </c>
      <c r="Z366" s="11">
        <f>'OddsRatio_working_3-way'!X366^(1/3)*COS('OddsRatio_working_3-way'!Y366/3)</f>
        <v>0.53089186041267822</v>
      </c>
      <c r="AA366" s="11">
        <f>'OddsRatio_working_3-way'!X366^(1/3)*COS(('OddsRatio_working_3-way'!Y366+2*PI())/3)</f>
        <v>-0.36657044897091684</v>
      </c>
      <c r="AB366" s="11">
        <f>'OddsRatio_working_3-way'!X366^(1/3)*COS(('OddsRatio_working_3-way'!Y366+4*PI())/3)</f>
        <v>-0.16432141144176132</v>
      </c>
      <c r="AC366" s="11">
        <f>'OddsRatio_working_3-way'!X366^(1/3)*SIN('OddsRatio_working_3-way'!Y366/3)</f>
        <v>0.11676853626080066</v>
      </c>
      <c r="AD366" s="11">
        <f>'OddsRatio_working_3-way'!X366^(1/3)*SIN(('OddsRatio_working_3-way'!Y366+2*PI())/3)</f>
        <v>0.40138156964936123</v>
      </c>
      <c r="AE366" s="11">
        <f>'OddsRatio_working_3-way'!X366^(1/3)*SIN(('OddsRatio_working_3-way'!Y366+4*PI())/3)</f>
        <v>-0.51815010591016186</v>
      </c>
      <c r="AF366" s="11">
        <f>-'OddsRatio_working_3-way'!U366/(3*'OddsRatio_working_3-way'!X366^(1/3))*COS(('OddsRatio_working_3-way'!Y366)/3)</f>
        <v>0.53089186041267822</v>
      </c>
      <c r="AG366" s="11">
        <f>-'OddsRatio_working_3-way'!U366/(3*'OddsRatio_working_3-way'!X366^(1/3))*COS(('OddsRatio_working_3-way'!Y366+2*PI())/3)</f>
        <v>-0.36657044897091684</v>
      </c>
      <c r="AH366" s="11">
        <f>-'OddsRatio_working_3-way'!U366/(3*'OddsRatio_working_3-way'!X366^(1/3))*COS(('OddsRatio_working_3-way'!Y366+4*PI())/3)</f>
        <v>-0.16432141144176132</v>
      </c>
      <c r="AI366" s="11">
        <f>'OddsRatio_working_3-way'!U366/(3*'OddsRatio_working_3-way'!X366^(1/3))*SIN(('OddsRatio_working_3-way'!Y366)/3)</f>
        <v>-0.11676853626080066</v>
      </c>
      <c r="AJ366" s="11">
        <f>'OddsRatio_working_3-way'!U366/(3*'OddsRatio_working_3-way'!X366^(1/3))*SIN(('OddsRatio_working_3-way'!Y366+2*PI())/3)</f>
        <v>-0.40138156964936123</v>
      </c>
      <c r="AK366" s="11">
        <f>'OddsRatio_working_3-way'!U366/(3*'OddsRatio_working_3-way'!X366^(1/3))*SIN(('OddsRatio_working_3-way'!Y366+4*PI())/3)</f>
        <v>0.51815010591016186</v>
      </c>
      <c r="AL366" s="11">
        <f>'OddsRatio_working_3-way'!Z366+'OddsRatio_working_3-way'!AF366</f>
        <v>1.0617837208253564</v>
      </c>
      <c r="AM366" s="11">
        <f>'OddsRatio_working_3-way'!AA366+'OddsRatio_working_3-way'!AG366</f>
        <v>-0.73314089794183368</v>
      </c>
      <c r="AN366" s="11">
        <f>'OddsRatio_working_3-way'!AB366+'OddsRatio_working_3-way'!AH366</f>
        <v>-0.32864282288352265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1.0617837208253564</v>
      </c>
      <c r="AS366" s="11">
        <f>IF(('OddsRatio_working_3-way'!X366=0),IF(Q366&gt;0,-Q366^(1/3),(-Q366)^(1/3)),'OddsRatio_working_3-way'!AM366-'OddsRatio_working_3-way'!R366/3)</f>
        <v>-0.73314089794183368</v>
      </c>
      <c r="AT366" s="11">
        <f>IF(('OddsRatio_working_3-way'!X366=0),IF(Q366&gt;0,-Q366^(1/3),(-Q366)^(1/3)),'OddsRatio_working_3-way'!AN366-'OddsRatio_working_3-way'!R366/3)</f>
        <v>-0.32864282288352265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2.35</v>
      </c>
      <c r="B367" s="4">
        <f>IF('True_Odds_Calculator_3-way'!B368="","",'True_Odds_Calculator_3-way'!B368)</f>
        <v>3</v>
      </c>
      <c r="C367" s="4">
        <f>IF('True_Odds_Calculator_3-way'!C368="","",'True_Odds_Calculator_3-way'!C368)</f>
        <v>3.64</v>
      </c>
      <c r="D367" s="9">
        <f t="shared" si="78"/>
        <v>0.41315396053342429</v>
      </c>
      <c r="E367" s="9">
        <f t="shared" si="79"/>
        <v>0.32213339725067786</v>
      </c>
      <c r="F367" s="9">
        <f t="shared" si="80"/>
        <v>0.26471264221589785</v>
      </c>
      <c r="G367" s="9">
        <f t="shared" si="81"/>
        <v>1.0521520099044865</v>
      </c>
      <c r="H367" s="9">
        <f t="shared" si="82"/>
        <v>2.420405213371057</v>
      </c>
      <c r="I367" s="9">
        <f t="shared" si="83"/>
        <v>3.1043040198089731</v>
      </c>
      <c r="J367" s="9">
        <f t="shared" si="84"/>
        <v>3.7776813061478443</v>
      </c>
      <c r="K367" s="11">
        <f t="shared" si="85"/>
        <v>0.42553191489361702</v>
      </c>
      <c r="L367" s="11">
        <f t="shared" si="86"/>
        <v>0.33333333333333331</v>
      </c>
      <c r="M367" s="11">
        <f t="shared" si="87"/>
        <v>0.27472527472527469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-0.27776478840308627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0.23341906320629721</v>
      </c>
      <c r="Q367" s="11">
        <f>2*'OddsRatio_working_3-way'!K367*'OddsRatio_working_3-way'!L367*'OddsRatio_working_3-way'!M367</f>
        <v>7.7936248149014092E-2</v>
      </c>
      <c r="R367" s="11">
        <f t="shared" si="88"/>
        <v>0</v>
      </c>
      <c r="S367" s="11">
        <f t="shared" si="89"/>
        <v>-0.84034792368125688</v>
      </c>
      <c r="T367" s="11">
        <f t="shared" si="90"/>
        <v>-0.28058361391694719</v>
      </c>
      <c r="U367" s="11">
        <f>'OddsRatio_working_3-way'!S367-'OddsRatio_working_3-way'!R367^2/3</f>
        <v>-0.84034792368125688</v>
      </c>
      <c r="V367" s="11">
        <f>'OddsRatio_working_3-way'!S367*'OddsRatio_working_3-way'!R367/3-2*'OddsRatio_working_3-way'!R367^3/27-'OddsRatio_working_3-way'!T367</f>
        <v>0.28058361391694719</v>
      </c>
      <c r="W367" s="11">
        <f>'OddsRatio_working_3-way'!V367^2+4*'OddsRatio_working_3-way'!U367^3/27</f>
        <v>-9.1899896663186625E-3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0.14825413490440423</v>
      </c>
      <c r="Y367" s="11">
        <f>IF('OddsRatio_working_3-way'!W367&gt;=0,IF('OddsRatio_working_3-way'!V367+SQRT('OddsRatio_working_3-way'!W367)&gt;0,0,PI()),ACOS('OddsRatio_working_3-way'!V367/(2*'OddsRatio_working_3-way'!X367)))</f>
        <v>0.32922649581156338</v>
      </c>
      <c r="Z367" s="11">
        <f>'OddsRatio_working_3-way'!X367^(1/3)*COS('OddsRatio_working_3-way'!Y367/3)</f>
        <v>0.52607600495224327</v>
      </c>
      <c r="AA367" s="11">
        <f>'OddsRatio_working_3-way'!X367^(1/3)*COS(('OddsRatio_working_3-way'!Y367+2*PI())/3)</f>
        <v>-0.31323769052724165</v>
      </c>
      <c r="AB367" s="11">
        <f>'OddsRatio_working_3-way'!X367^(1/3)*COS(('OddsRatio_working_3-way'!Y367+4*PI())/3)</f>
        <v>-0.2128383144250017</v>
      </c>
      <c r="AC367" s="11">
        <f>'OddsRatio_working_3-way'!X367^(1/3)*SIN('OddsRatio_working_3-way'!Y367/3)</f>
        <v>5.7965606819098715E-2</v>
      </c>
      <c r="AD367" s="11">
        <f>'OddsRatio_working_3-way'!X367^(1/3)*SIN(('OddsRatio_working_3-way'!Y367+2*PI())/3)</f>
        <v>0.42661238120052136</v>
      </c>
      <c r="AE367" s="11">
        <f>'OddsRatio_working_3-way'!X367^(1/3)*SIN(('OddsRatio_working_3-way'!Y367+4*PI())/3)</f>
        <v>-0.4845779880196201</v>
      </c>
      <c r="AF367" s="11">
        <f>-'OddsRatio_working_3-way'!U367/(3*'OddsRatio_working_3-way'!X367^(1/3))*COS(('OddsRatio_working_3-way'!Y367)/3)</f>
        <v>0.52607600495224327</v>
      </c>
      <c r="AG367" s="11">
        <f>-'OddsRatio_working_3-way'!U367/(3*'OddsRatio_working_3-way'!X367^(1/3))*COS(('OddsRatio_working_3-way'!Y367+2*PI())/3)</f>
        <v>-0.31323769052724165</v>
      </c>
      <c r="AH367" s="11">
        <f>-'OddsRatio_working_3-way'!U367/(3*'OddsRatio_working_3-way'!X367^(1/3))*COS(('OddsRatio_working_3-way'!Y367+4*PI())/3)</f>
        <v>-0.2128383144250017</v>
      </c>
      <c r="AI367" s="11">
        <f>'OddsRatio_working_3-way'!U367/(3*'OddsRatio_working_3-way'!X367^(1/3))*SIN(('OddsRatio_working_3-way'!Y367)/3)</f>
        <v>-5.7965606819098715E-2</v>
      </c>
      <c r="AJ367" s="11">
        <f>'OddsRatio_working_3-way'!U367/(3*'OddsRatio_working_3-way'!X367^(1/3))*SIN(('OddsRatio_working_3-way'!Y367+2*PI())/3)</f>
        <v>-0.42661238120052136</v>
      </c>
      <c r="AK367" s="11">
        <f>'OddsRatio_working_3-way'!U367/(3*'OddsRatio_working_3-way'!X367^(1/3))*SIN(('OddsRatio_working_3-way'!Y367+4*PI())/3)</f>
        <v>0.4845779880196201</v>
      </c>
      <c r="AL367" s="11">
        <f>'OddsRatio_working_3-way'!Z367+'OddsRatio_working_3-way'!AF367</f>
        <v>1.0521520099044865</v>
      </c>
      <c r="AM367" s="11">
        <f>'OddsRatio_working_3-way'!AA367+'OddsRatio_working_3-way'!AG367</f>
        <v>-0.6264753810544833</v>
      </c>
      <c r="AN367" s="11">
        <f>'OddsRatio_working_3-way'!AB367+'OddsRatio_working_3-way'!AH367</f>
        <v>-0.4256766288500034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1.0521520099044865</v>
      </c>
      <c r="AS367" s="11">
        <f>IF(('OddsRatio_working_3-way'!X367=0),IF(Q367&gt;0,-Q367^(1/3),(-Q367)^(1/3)),'OddsRatio_working_3-way'!AM367-'OddsRatio_working_3-way'!R367/3)</f>
        <v>-0.6264753810544833</v>
      </c>
      <c r="AT367" s="11">
        <f>IF(('OddsRatio_working_3-way'!X367=0),IF(Q367&gt;0,-Q367^(1/3),(-Q367)^(1/3)),'OddsRatio_working_3-way'!AN367-'OddsRatio_working_3-way'!R367/3)</f>
        <v>-0.4256766288500034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2.33</v>
      </c>
      <c r="B368" s="4">
        <f>IF('True_Odds_Calculator_3-way'!B369="","",'True_Odds_Calculator_3-way'!B369)</f>
        <v>2.91</v>
      </c>
      <c r="C368" s="4">
        <f>IF('True_Odds_Calculator_3-way'!C369="","",'True_Odds_Calculator_3-way'!C369)</f>
        <v>3.82</v>
      </c>
      <c r="D368" s="9">
        <f t="shared" si="78"/>
        <v>0.41636015224701112</v>
      </c>
      <c r="E368" s="9">
        <f t="shared" si="79"/>
        <v>0.33188811186603312</v>
      </c>
      <c r="F368" s="9">
        <f t="shared" si="80"/>
        <v>0.25175173588695554</v>
      </c>
      <c r="G368" s="9">
        <f t="shared" si="81"/>
        <v>1.0539600171377499</v>
      </c>
      <c r="H368" s="9">
        <f t="shared" si="82"/>
        <v>2.4017668227932072</v>
      </c>
      <c r="I368" s="9">
        <f t="shared" si="83"/>
        <v>3.0130636327331022</v>
      </c>
      <c r="J368" s="9">
        <f t="shared" si="84"/>
        <v>3.9721672483284545</v>
      </c>
      <c r="K368" s="11">
        <f t="shared" si="85"/>
        <v>0.42918454935622319</v>
      </c>
      <c r="L368" s="11">
        <f t="shared" si="86"/>
        <v>0.3436426116838488</v>
      </c>
      <c r="M368" s="11">
        <f t="shared" si="87"/>
        <v>0.26178010471204188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-0.27658068227069588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0.23397009491541282</v>
      </c>
      <c r="Q368" s="11">
        <f>2*'OddsRatio_working_3-way'!K368*'OddsRatio_working_3-way'!L368*'OddsRatio_working_3-way'!M368</f>
        <v>7.7217853107396983E-2</v>
      </c>
      <c r="R368" s="11">
        <f t="shared" si="88"/>
        <v>0</v>
      </c>
      <c r="S368" s="11">
        <f t="shared" si="89"/>
        <v>-0.84593794835758229</v>
      </c>
      <c r="T368" s="11">
        <f t="shared" si="90"/>
        <v>-0.27918744170217241</v>
      </c>
      <c r="U368" s="11">
        <f>'OddsRatio_working_3-way'!S368-'OddsRatio_working_3-way'!R368^2/3</f>
        <v>-0.84593794835758229</v>
      </c>
      <c r="V368" s="11">
        <f>'OddsRatio_working_3-way'!S368*'OddsRatio_working_3-way'!R368/3-2*'OddsRatio_working_3-way'!R368^3/27-'OddsRatio_working_3-way'!T368</f>
        <v>0.27918744170217241</v>
      </c>
      <c r="W368" s="11">
        <f>'OddsRatio_working_3-way'!V368^2+4*'OddsRatio_working_3-way'!U368^3/27</f>
        <v>-1.1737707464266972E-2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0.14973588002585661</v>
      </c>
      <c r="Y368" s="11">
        <f>IF('OddsRatio_working_3-way'!W368&gt;=0,IF('OddsRatio_working_3-way'!V368+SQRT('OddsRatio_working_3-way'!W368)&gt;0,0,PI()),ACOS('OddsRatio_working_3-way'!V368/(2*'OddsRatio_working_3-way'!X368)))</f>
        <v>0.37016866608713062</v>
      </c>
      <c r="Z368" s="11">
        <f>'OddsRatio_working_3-way'!X368^(1/3)*COS('OddsRatio_working_3-way'!Y368/3)</f>
        <v>0.52698000856887495</v>
      </c>
      <c r="AA368" s="11">
        <f>'OddsRatio_working_3-way'!X368^(1/3)*COS(('OddsRatio_working_3-way'!Y368+2*PI())/3)</f>
        <v>-0.32008982774668021</v>
      </c>
      <c r="AB368" s="11">
        <f>'OddsRatio_working_3-way'!X368^(1/3)*COS(('OddsRatio_working_3-way'!Y368+4*PI())/3)</f>
        <v>-0.20689018082219482</v>
      </c>
      <c r="AC368" s="11">
        <f>'OddsRatio_working_3-way'!X368^(1/3)*SIN('OddsRatio_working_3-way'!Y368/3)</f>
        <v>6.5355846624022357E-2</v>
      </c>
      <c r="AD368" s="11">
        <f>'OddsRatio_working_3-way'!X368^(1/3)*SIN(('OddsRatio_working_3-way'!Y368+2*PI())/3)</f>
        <v>0.42370015139517569</v>
      </c>
      <c r="AE368" s="11">
        <f>'OddsRatio_working_3-way'!X368^(1/3)*SIN(('OddsRatio_working_3-way'!Y368+4*PI())/3)</f>
        <v>-0.48905599801919786</v>
      </c>
      <c r="AF368" s="11">
        <f>-'OddsRatio_working_3-way'!U368/(3*'OddsRatio_working_3-way'!X368^(1/3))*COS(('OddsRatio_working_3-way'!Y368)/3)</f>
        <v>0.52698000856887484</v>
      </c>
      <c r="AG368" s="11">
        <f>-'OddsRatio_working_3-way'!U368/(3*'OddsRatio_working_3-way'!X368^(1/3))*COS(('OddsRatio_working_3-way'!Y368+2*PI())/3)</f>
        <v>-0.32008982774668016</v>
      </c>
      <c r="AH368" s="11">
        <f>-'OddsRatio_working_3-way'!U368/(3*'OddsRatio_working_3-way'!X368^(1/3))*COS(('OddsRatio_working_3-way'!Y368+4*PI())/3)</f>
        <v>-0.20689018082219476</v>
      </c>
      <c r="AI368" s="11">
        <f>'OddsRatio_working_3-way'!U368/(3*'OddsRatio_working_3-way'!X368^(1/3))*SIN(('OddsRatio_working_3-way'!Y368)/3)</f>
        <v>-6.5355846624022343E-2</v>
      </c>
      <c r="AJ368" s="11">
        <f>'OddsRatio_working_3-way'!U368/(3*'OddsRatio_working_3-way'!X368^(1/3))*SIN(('OddsRatio_working_3-way'!Y368+2*PI())/3)</f>
        <v>-0.42370015139517564</v>
      </c>
      <c r="AK368" s="11">
        <f>'OddsRatio_working_3-way'!U368/(3*'OddsRatio_working_3-way'!X368^(1/3))*SIN(('OddsRatio_working_3-way'!Y368+4*PI())/3)</f>
        <v>0.4890559980191978</v>
      </c>
      <c r="AL368" s="11">
        <f>'OddsRatio_working_3-way'!Z368+'OddsRatio_working_3-way'!AF368</f>
        <v>1.0539600171377499</v>
      </c>
      <c r="AM368" s="11">
        <f>'OddsRatio_working_3-way'!AA368+'OddsRatio_working_3-way'!AG368</f>
        <v>-0.64017965549336031</v>
      </c>
      <c r="AN368" s="11">
        <f>'OddsRatio_working_3-way'!AB368+'OddsRatio_working_3-way'!AH368</f>
        <v>-0.41378036164438958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1.0539600171377499</v>
      </c>
      <c r="AS368" s="11">
        <f>IF(('OddsRatio_working_3-way'!X368=0),IF(Q368&gt;0,-Q368^(1/3),(-Q368)^(1/3)),'OddsRatio_working_3-way'!AM368-'OddsRatio_working_3-way'!R368/3)</f>
        <v>-0.64017965549336031</v>
      </c>
      <c r="AT368" s="11">
        <f>IF(('OddsRatio_working_3-way'!X368=0),IF(Q368&gt;0,-Q368^(1/3),(-Q368)^(1/3)),'OddsRatio_working_3-way'!AN368-'OddsRatio_working_3-way'!R368/3)</f>
        <v>-0.41378036164438958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2.44</v>
      </c>
      <c r="B369" s="4">
        <f>IF('True_Odds_Calculator_3-way'!B370="","",'True_Odds_Calculator_3-way'!B370)</f>
        <v>2.67</v>
      </c>
      <c r="C369" s="4">
        <f>IF('True_Odds_Calculator_3-way'!C370="","",'True_Odds_Calculator_3-way'!C370)</f>
        <v>4</v>
      </c>
      <c r="D369" s="9">
        <f t="shared" si="78"/>
        <v>0.39727276125174132</v>
      </c>
      <c r="E369" s="9">
        <f t="shared" si="79"/>
        <v>0.36238622562645367</v>
      </c>
      <c r="F369" s="9">
        <f t="shared" si="80"/>
        <v>0.24034101312180486</v>
      </c>
      <c r="G369" s="9">
        <f t="shared" si="81"/>
        <v>1.0535849000703013</v>
      </c>
      <c r="H369" s="9">
        <f t="shared" si="82"/>
        <v>2.5171622561012339</v>
      </c>
      <c r="I369" s="9">
        <f t="shared" si="83"/>
        <v>2.7594867831174028</v>
      </c>
      <c r="J369" s="9">
        <f t="shared" si="84"/>
        <v>4.1607547002109033</v>
      </c>
      <c r="K369" s="11">
        <f t="shared" si="85"/>
        <v>0.4098360655737705</v>
      </c>
      <c r="L369" s="11">
        <f t="shared" si="86"/>
        <v>0.37453183520599254</v>
      </c>
      <c r="M369" s="11">
        <f t="shared" si="87"/>
        <v>0.25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-0.27684656474488845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0.23446613863817772</v>
      </c>
      <c r="Q369" s="11">
        <f>2*'OddsRatio_working_3-way'!K369*'OddsRatio_working_3-way'!L369*'OddsRatio_working_3-way'!M369</f>
        <v>7.6748326886473886E-2</v>
      </c>
      <c r="R369" s="11">
        <f t="shared" si="88"/>
        <v>0</v>
      </c>
      <c r="S369" s="11">
        <f t="shared" si="89"/>
        <v>-0.84691727655799565</v>
      </c>
      <c r="T369" s="11">
        <f t="shared" si="90"/>
        <v>-0.27722333111554687</v>
      </c>
      <c r="U369" s="11">
        <f>'OddsRatio_working_3-way'!S369-'OddsRatio_working_3-way'!R369^2/3</f>
        <v>-0.84691727655799565</v>
      </c>
      <c r="V369" s="11">
        <f>'OddsRatio_working_3-way'!S369*'OddsRatio_working_3-way'!R369/3-2*'OddsRatio_working_3-way'!R369^3/27-'OddsRatio_working_3-way'!T369</f>
        <v>0.27722333111554687</v>
      </c>
      <c r="W369" s="11">
        <f>'OddsRatio_working_3-way'!V369^2+4*'OddsRatio_working_3-way'!U369^3/27</f>
        <v>-1.3142395168534479E-2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0.14999597534878611</v>
      </c>
      <c r="Y369" s="11">
        <f>IF('OddsRatio_working_3-way'!W369&gt;=0,IF('OddsRatio_working_3-way'!V369+SQRT('OddsRatio_working_3-way'!W369)&gt;0,0,PI()),ACOS('OddsRatio_working_3-way'!V369/(2*'OddsRatio_working_3-way'!X369)))</f>
        <v>0.39211585912049096</v>
      </c>
      <c r="Z369" s="11">
        <f>'OddsRatio_working_3-way'!X369^(1/3)*COS('OddsRatio_working_3-way'!Y369/3)</f>
        <v>0.52679245003515063</v>
      </c>
      <c r="AA369" s="11">
        <f>'OddsRatio_working_3-way'!X369^(1/3)*COS(('OddsRatio_working_3-way'!Y369+2*PI())/3)</f>
        <v>-0.32336792733601383</v>
      </c>
      <c r="AB369" s="11">
        <f>'OddsRatio_working_3-way'!X369^(1/3)*COS(('OddsRatio_working_3-way'!Y369+4*PI())/3)</f>
        <v>-0.20342452269913686</v>
      </c>
      <c r="AC369" s="11">
        <f>'OddsRatio_working_3-way'!X369^(1/3)*SIN('OddsRatio_working_3-way'!Y369/3)</f>
        <v>6.92493569546212E-2</v>
      </c>
      <c r="AD369" s="11">
        <f>'OddsRatio_working_3-way'!X369^(1/3)*SIN(('OddsRatio_working_3-way'!Y369+2*PI())/3)</f>
        <v>0.4215909657749744</v>
      </c>
      <c r="AE369" s="11">
        <f>'OddsRatio_working_3-way'!X369^(1/3)*SIN(('OddsRatio_working_3-way'!Y369+4*PI())/3)</f>
        <v>-0.4908403227295956</v>
      </c>
      <c r="AF369" s="11">
        <f>-'OddsRatio_working_3-way'!U369/(3*'OddsRatio_working_3-way'!X369^(1/3))*COS(('OddsRatio_working_3-way'!Y369)/3)</f>
        <v>0.52679245003515074</v>
      </c>
      <c r="AG369" s="11">
        <f>-'OddsRatio_working_3-way'!U369/(3*'OddsRatio_working_3-way'!X369^(1/3))*COS(('OddsRatio_working_3-way'!Y369+2*PI())/3)</f>
        <v>-0.32336792733601388</v>
      </c>
      <c r="AH369" s="11">
        <f>-'OddsRatio_working_3-way'!U369/(3*'OddsRatio_working_3-way'!X369^(1/3))*COS(('OddsRatio_working_3-way'!Y369+4*PI())/3)</f>
        <v>-0.20342452269913691</v>
      </c>
      <c r="AI369" s="11">
        <f>'OddsRatio_working_3-way'!U369/(3*'OddsRatio_working_3-way'!X369^(1/3))*SIN(('OddsRatio_working_3-way'!Y369)/3)</f>
        <v>-6.9249356954621213E-2</v>
      </c>
      <c r="AJ369" s="11">
        <f>'OddsRatio_working_3-way'!U369/(3*'OddsRatio_working_3-way'!X369^(1/3))*SIN(('OddsRatio_working_3-way'!Y369+2*PI())/3)</f>
        <v>-0.42159096577497451</v>
      </c>
      <c r="AK369" s="11">
        <f>'OddsRatio_working_3-way'!U369/(3*'OddsRatio_working_3-way'!X369^(1/3))*SIN(('OddsRatio_working_3-way'!Y369+4*PI())/3)</f>
        <v>0.49084032272959571</v>
      </c>
      <c r="AL369" s="11">
        <f>'OddsRatio_working_3-way'!Z369+'OddsRatio_working_3-way'!AF369</f>
        <v>1.0535849000703013</v>
      </c>
      <c r="AM369" s="11">
        <f>'OddsRatio_working_3-way'!AA369+'OddsRatio_working_3-way'!AG369</f>
        <v>-0.64673585467202765</v>
      </c>
      <c r="AN369" s="11">
        <f>'OddsRatio_working_3-way'!AB369+'OddsRatio_working_3-way'!AH369</f>
        <v>-0.40684904539827377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1.0535849000703013</v>
      </c>
      <c r="AS369" s="11">
        <f>IF(('OddsRatio_working_3-way'!X369=0),IF(Q369&gt;0,-Q369^(1/3),(-Q369)^(1/3)),'OddsRatio_working_3-way'!AM369-'OddsRatio_working_3-way'!R369/3)</f>
        <v>-0.64673585467202765</v>
      </c>
      <c r="AT369" s="11">
        <f>IF(('OddsRatio_working_3-way'!X369=0),IF(Q369&gt;0,-Q369^(1/3),(-Q369)^(1/3)),'OddsRatio_working_3-way'!AN369-'OddsRatio_working_3-way'!R369/3)</f>
        <v>-0.40684904539827377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2.44</v>
      </c>
      <c r="B370" s="4">
        <f>IF('True_Odds_Calculator_3-way'!B371="","",'True_Odds_Calculator_3-way'!B371)</f>
        <v>3.33</v>
      </c>
      <c r="C370" s="4">
        <f>IF('True_Odds_Calculator_3-way'!C371="","",'True_Odds_Calculator_3-way'!C371)</f>
        <v>3.04</v>
      </c>
      <c r="D370" s="9">
        <f t="shared" si="78"/>
        <v>0.39573442964427097</v>
      </c>
      <c r="E370" s="9">
        <f t="shared" si="79"/>
        <v>0.28812752965855071</v>
      </c>
      <c r="F370" s="9">
        <f t="shared" si="80"/>
        <v>0.3161380406971781</v>
      </c>
      <c r="G370" s="9">
        <f t="shared" si="81"/>
        <v>1.0603799843238242</v>
      </c>
      <c r="H370" s="9">
        <f t="shared" si="82"/>
        <v>2.5269471774263068</v>
      </c>
      <c r="I370" s="9">
        <f t="shared" si="83"/>
        <v>3.470685363474511</v>
      </c>
      <c r="J370" s="9">
        <f t="shared" si="84"/>
        <v>3.1631751680206013</v>
      </c>
      <c r="K370" s="11">
        <f t="shared" si="85"/>
        <v>0.4098360655737705</v>
      </c>
      <c r="L370" s="11">
        <f t="shared" si="86"/>
        <v>0.3003003003003003</v>
      </c>
      <c r="M370" s="11">
        <f t="shared" si="87"/>
        <v>0.32894736842105265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-0.27710281463517006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0.23521688211075614</v>
      </c>
      <c r="Q370" s="11">
        <f>2*'OddsRatio_working_3-way'!K370*'OddsRatio_working_3-way'!L370*'OddsRatio_working_3-way'!M370</f>
        <v>8.0969666819537406E-2</v>
      </c>
      <c r="R370" s="11">
        <f t="shared" si="88"/>
        <v>0</v>
      </c>
      <c r="S370" s="11">
        <f t="shared" si="89"/>
        <v>-0.8488433523146981</v>
      </c>
      <c r="T370" s="11">
        <f t="shared" si="90"/>
        <v>-0.29220080974688406</v>
      </c>
      <c r="U370" s="11">
        <f>'OddsRatio_working_3-way'!S370-'OddsRatio_working_3-way'!R370^2/3</f>
        <v>-0.8488433523146981</v>
      </c>
      <c r="V370" s="11">
        <f>'OddsRatio_working_3-way'!S370*'OddsRatio_working_3-way'!R370/3-2*'OddsRatio_working_3-way'!R370^3/27-'OddsRatio_working_3-way'!T370</f>
        <v>0.29220080974688406</v>
      </c>
      <c r="W370" s="11">
        <f>'OddsRatio_working_3-way'!V370^2+4*'OddsRatio_working_3-way'!U370^3/27</f>
        <v>-5.2292610160161873E-3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0.15050795181048651</v>
      </c>
      <c r="Y370" s="11">
        <f>IF('OddsRatio_working_3-way'!W370&gt;=0,IF('OddsRatio_working_3-way'!V370+SQRT('OddsRatio_working_3-way'!W370)&gt;0,0,PI()),ACOS('OddsRatio_working_3-way'!V370/(2*'OddsRatio_working_3-way'!X370)))</f>
        <v>0.24260476413218757</v>
      </c>
      <c r="Z370" s="11">
        <f>'OddsRatio_working_3-way'!X370^(1/3)*COS('OddsRatio_working_3-way'!Y370/3)</f>
        <v>0.53018999216191209</v>
      </c>
      <c r="AA370" s="11">
        <f>'OddsRatio_working_3-way'!X370^(1/3)*COS(('OddsRatio_working_3-way'!Y370+2*PI())/3)</f>
        <v>-0.30230745685941407</v>
      </c>
      <c r="AB370" s="11">
        <f>'OddsRatio_working_3-way'!X370^(1/3)*COS(('OddsRatio_working_3-way'!Y370+4*PI())/3)</f>
        <v>-0.22788253530249808</v>
      </c>
      <c r="AC370" s="11">
        <f>'OddsRatio_working_3-way'!X370^(1/3)*SIN('OddsRatio_working_3-way'!Y370/3)</f>
        <v>4.2969248495302217E-2</v>
      </c>
      <c r="AD370" s="11">
        <f>'OddsRatio_working_3-way'!X370^(1/3)*SIN(('OddsRatio_working_3-way'!Y370+2*PI())/3)</f>
        <v>0.43767337779683707</v>
      </c>
      <c r="AE370" s="11">
        <f>'OddsRatio_working_3-way'!X370^(1/3)*SIN(('OddsRatio_working_3-way'!Y370+4*PI())/3)</f>
        <v>-0.48064262629213933</v>
      </c>
      <c r="AF370" s="11">
        <f>-'OddsRatio_working_3-way'!U370/(3*'OddsRatio_working_3-way'!X370^(1/3))*COS(('OddsRatio_working_3-way'!Y370)/3)</f>
        <v>0.53018999216191209</v>
      </c>
      <c r="AG370" s="11">
        <f>-'OddsRatio_working_3-way'!U370/(3*'OddsRatio_working_3-way'!X370^(1/3))*COS(('OddsRatio_working_3-way'!Y370+2*PI())/3)</f>
        <v>-0.30230745685941407</v>
      </c>
      <c r="AH370" s="11">
        <f>-'OddsRatio_working_3-way'!U370/(3*'OddsRatio_working_3-way'!X370^(1/3))*COS(('OddsRatio_working_3-way'!Y370+4*PI())/3)</f>
        <v>-0.22788253530249808</v>
      </c>
      <c r="AI370" s="11">
        <f>'OddsRatio_working_3-way'!U370/(3*'OddsRatio_working_3-way'!X370^(1/3))*SIN(('OddsRatio_working_3-way'!Y370)/3)</f>
        <v>-4.2969248495302217E-2</v>
      </c>
      <c r="AJ370" s="11">
        <f>'OddsRatio_working_3-way'!U370/(3*'OddsRatio_working_3-way'!X370^(1/3))*SIN(('OddsRatio_working_3-way'!Y370+2*PI())/3)</f>
        <v>-0.43767337779683707</v>
      </c>
      <c r="AK370" s="11">
        <f>'OddsRatio_working_3-way'!U370/(3*'OddsRatio_working_3-way'!X370^(1/3))*SIN(('OddsRatio_working_3-way'!Y370+4*PI())/3)</f>
        <v>0.48064262629213933</v>
      </c>
      <c r="AL370" s="11">
        <f>'OddsRatio_working_3-way'!Z370+'OddsRatio_working_3-way'!AF370</f>
        <v>1.0603799843238242</v>
      </c>
      <c r="AM370" s="11">
        <f>'OddsRatio_working_3-way'!AA370+'OddsRatio_working_3-way'!AG370</f>
        <v>-0.60461491371882814</v>
      </c>
      <c r="AN370" s="11">
        <f>'OddsRatio_working_3-way'!AB370+'OddsRatio_working_3-way'!AH370</f>
        <v>-0.45576507060499616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1.0603799843238242</v>
      </c>
      <c r="AS370" s="11">
        <f>IF(('OddsRatio_working_3-way'!X370=0),IF(Q370&gt;0,-Q370^(1/3),(-Q370)^(1/3)),'OddsRatio_working_3-way'!AM370-'OddsRatio_working_3-way'!R370/3)</f>
        <v>-0.60461491371882814</v>
      </c>
      <c r="AT370" s="11">
        <f>IF(('OddsRatio_working_3-way'!X370=0),IF(Q370&gt;0,-Q370^(1/3),(-Q370)^(1/3)),'OddsRatio_working_3-way'!AN370-'OddsRatio_working_3-way'!R370/3)</f>
        <v>-0.45576507060499616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2.86</v>
      </c>
      <c r="B371" s="4">
        <f>IF('True_Odds_Calculator_3-way'!B372="","",'True_Odds_Calculator_3-way'!B372)</f>
        <v>3.44</v>
      </c>
      <c r="C371" s="4">
        <f>IF('True_Odds_Calculator_3-way'!C372="","",'True_Odds_Calculator_3-way'!C372)</f>
        <v>2.5099999999999998</v>
      </c>
      <c r="D371" s="9">
        <f t="shared" si="78"/>
        <v>0.33656064854180368</v>
      </c>
      <c r="E371" s="9">
        <f t="shared" si="79"/>
        <v>0.27886860733904167</v>
      </c>
      <c r="F371" s="9">
        <f t="shared" si="80"/>
        <v>0.38457074411915459</v>
      </c>
      <c r="G371" s="9">
        <f t="shared" si="81"/>
        <v>1.0598025197242218</v>
      </c>
      <c r="H371" s="9">
        <f t="shared" si="82"/>
        <v>2.9712326866870522</v>
      </c>
      <c r="I371" s="9">
        <f t="shared" si="83"/>
        <v>3.5859181481271012</v>
      </c>
      <c r="J371" s="9">
        <f t="shared" si="84"/>
        <v>2.6003018047835749</v>
      </c>
      <c r="K371" s="11">
        <f t="shared" si="85"/>
        <v>0.34965034965034969</v>
      </c>
      <c r="L371" s="11">
        <f t="shared" si="86"/>
        <v>0.29069767441860467</v>
      </c>
      <c r="M371" s="11">
        <f t="shared" si="87"/>
        <v>0.39840637450199207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-0.27751184236869397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0.23527616643525107</v>
      </c>
      <c r="Q371" s="11">
        <f>2*'OddsRatio_working_3-way'!K371*'OddsRatio_working_3-way'!L371*'OddsRatio_working_3-way'!M371</f>
        <v>8.0990074504389359E-2</v>
      </c>
      <c r="R371" s="11">
        <f t="shared" si="88"/>
        <v>0</v>
      </c>
      <c r="S371" s="11">
        <f t="shared" si="89"/>
        <v>-0.84780586092131571</v>
      </c>
      <c r="T371" s="11">
        <f t="shared" si="90"/>
        <v>-0.29184366985243232</v>
      </c>
      <c r="U371" s="11">
        <f>'OddsRatio_working_3-way'!S371-'OddsRatio_working_3-way'!R371^2/3</f>
        <v>-0.84780586092131571</v>
      </c>
      <c r="V371" s="11">
        <f>'OddsRatio_working_3-way'!S371*'OddsRatio_working_3-way'!R371/3-2*'OddsRatio_working_3-way'!R371^3/27-'OddsRatio_working_3-way'!T371</f>
        <v>0.29184366985243232</v>
      </c>
      <c r="W371" s="11">
        <f>'OddsRatio_working_3-way'!V371^2+4*'OddsRatio_working_3-way'!U371^3/27</f>
        <v>-5.1060085614174078E-3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0.15023210059300984</v>
      </c>
      <c r="Y371" s="11">
        <f>IF('OddsRatio_working_3-way'!W371&gt;=0,IF('OddsRatio_working_3-way'!V371+SQRT('OddsRatio_working_3-way'!W371)&gt;0,0,PI()),ACOS('OddsRatio_working_3-way'!V371/(2*'OddsRatio_working_3-way'!X371)))</f>
        <v>0.24012064663683397</v>
      </c>
      <c r="Z371" s="11">
        <f>'OddsRatio_working_3-way'!X371^(1/3)*COS('OddsRatio_working_3-way'!Y371/3)</f>
        <v>0.5299012598621109</v>
      </c>
      <c r="AA371" s="11">
        <f>'OddsRatio_working_3-way'!X371^(1/3)*COS(('OddsRatio_working_3-way'!Y371+2*PI())/3)</f>
        <v>-0.3017603613582156</v>
      </c>
      <c r="AB371" s="11">
        <f>'OddsRatio_working_3-way'!X371^(1/3)*COS(('OddsRatio_working_3-way'!Y371+4*PI())/3)</f>
        <v>-0.22814089850389513</v>
      </c>
      <c r="AC371" s="11">
        <f>'OddsRatio_working_3-way'!X371^(1/3)*SIN('OddsRatio_working_3-way'!Y371/3)</f>
        <v>4.2504216696537575E-2</v>
      </c>
      <c r="AD371" s="11">
        <f>'OddsRatio_working_3-way'!X371^(1/3)*SIN(('OddsRatio_working_3-way'!Y371+2*PI())/3)</f>
        <v>0.43765584418969855</v>
      </c>
      <c r="AE371" s="11">
        <f>'OddsRatio_working_3-way'!X371^(1/3)*SIN(('OddsRatio_working_3-way'!Y371+4*PI())/3)</f>
        <v>-0.48016006088623614</v>
      </c>
      <c r="AF371" s="11">
        <f>-'OddsRatio_working_3-way'!U371/(3*'OddsRatio_working_3-way'!X371^(1/3))*COS(('OddsRatio_working_3-way'!Y371)/3)</f>
        <v>0.52990125986211101</v>
      </c>
      <c r="AG371" s="11">
        <f>-'OddsRatio_working_3-way'!U371/(3*'OddsRatio_working_3-way'!X371^(1/3))*COS(('OddsRatio_working_3-way'!Y371+2*PI())/3)</f>
        <v>-0.30176036135821566</v>
      </c>
      <c r="AH371" s="11">
        <f>-'OddsRatio_working_3-way'!U371/(3*'OddsRatio_working_3-way'!X371^(1/3))*COS(('OddsRatio_working_3-way'!Y371+4*PI())/3)</f>
        <v>-0.22814089850389518</v>
      </c>
      <c r="AI371" s="11">
        <f>'OddsRatio_working_3-way'!U371/(3*'OddsRatio_working_3-way'!X371^(1/3))*SIN(('OddsRatio_working_3-way'!Y371)/3)</f>
        <v>-4.2504216696537582E-2</v>
      </c>
      <c r="AJ371" s="11">
        <f>'OddsRatio_working_3-way'!U371/(3*'OddsRatio_working_3-way'!X371^(1/3))*SIN(('OddsRatio_working_3-way'!Y371+2*PI())/3)</f>
        <v>-0.43765584418969866</v>
      </c>
      <c r="AK371" s="11">
        <f>'OddsRatio_working_3-way'!U371/(3*'OddsRatio_working_3-way'!X371^(1/3))*SIN(('OddsRatio_working_3-way'!Y371+4*PI())/3)</f>
        <v>0.48016006088623625</v>
      </c>
      <c r="AL371" s="11">
        <f>'OddsRatio_working_3-way'!Z371+'OddsRatio_working_3-way'!AF371</f>
        <v>1.0598025197242218</v>
      </c>
      <c r="AM371" s="11">
        <f>'OddsRatio_working_3-way'!AA371+'OddsRatio_working_3-way'!AG371</f>
        <v>-0.6035207227164312</v>
      </c>
      <c r="AN371" s="11">
        <f>'OddsRatio_working_3-way'!AB371+'OddsRatio_working_3-way'!AH371</f>
        <v>-0.45628179700779031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1.0598025197242218</v>
      </c>
      <c r="AS371" s="11">
        <f>IF(('OddsRatio_working_3-way'!X371=0),IF(Q371&gt;0,-Q371^(1/3),(-Q371)^(1/3)),'OddsRatio_working_3-way'!AM371-'OddsRatio_working_3-way'!R371/3)</f>
        <v>-0.6035207227164312</v>
      </c>
      <c r="AT371" s="11">
        <f>IF(('OddsRatio_working_3-way'!X371=0),IF(Q371&gt;0,-Q371^(1/3),(-Q371)^(1/3)),'OddsRatio_working_3-way'!AN371-'OddsRatio_working_3-way'!R371/3)</f>
        <v>-0.45628179700779031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2.82</v>
      </c>
      <c r="B372" s="4">
        <f>IF('True_Odds_Calculator_3-way'!B373="","",'True_Odds_Calculator_3-way'!B373)</f>
        <v>3.54</v>
      </c>
      <c r="C372" s="4">
        <f>IF('True_Odds_Calculator_3-way'!C373="","",'True_Odds_Calculator_3-way'!C373)</f>
        <v>2.4900000000000002</v>
      </c>
      <c r="D372" s="9">
        <f t="shared" si="78"/>
        <v>0.34142294052197525</v>
      </c>
      <c r="E372" s="9">
        <f t="shared" si="79"/>
        <v>0.27085537109177504</v>
      </c>
      <c r="F372" s="9">
        <f t="shared" si="80"/>
        <v>0.38772168838624965</v>
      </c>
      <c r="G372" s="9">
        <f t="shared" si="81"/>
        <v>1.0598453830680352</v>
      </c>
      <c r="H372" s="9">
        <f t="shared" si="82"/>
        <v>2.9289185971838241</v>
      </c>
      <c r="I372" s="9">
        <f t="shared" si="83"/>
        <v>3.69200727299281</v>
      </c>
      <c r="J372" s="9">
        <f t="shared" si="84"/>
        <v>2.5791696207713732</v>
      </c>
      <c r="K372" s="11">
        <f t="shared" si="85"/>
        <v>0.3546099290780142</v>
      </c>
      <c r="L372" s="11">
        <f t="shared" si="86"/>
        <v>0.2824858757062147</v>
      </c>
      <c r="M372" s="11">
        <f t="shared" si="87"/>
        <v>0.40160642570281119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-0.27710199696087723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0.23534455166500839</v>
      </c>
      <c r="Q372" s="11">
        <f>2*'OddsRatio_working_3-way'!K372*'OddsRatio_working_3-way'!L372*'OddsRatio_working_3-way'!M372</f>
        <v>8.0459675782908843E-2</v>
      </c>
      <c r="R372" s="11">
        <f t="shared" si="88"/>
        <v>0</v>
      </c>
      <c r="S372" s="11">
        <f t="shared" si="89"/>
        <v>-0.84930658835430772</v>
      </c>
      <c r="T372" s="11">
        <f t="shared" si="90"/>
        <v>-0.29036122678779747</v>
      </c>
      <c r="U372" s="11">
        <f>'OddsRatio_working_3-way'!S372-'OddsRatio_working_3-way'!R372^2/3</f>
        <v>-0.84930658835430772</v>
      </c>
      <c r="V372" s="11">
        <f>'OddsRatio_working_3-way'!S372*'OddsRatio_working_3-way'!R372/3-2*'OddsRatio_working_3-way'!R372^3/27-'OddsRatio_working_3-way'!T372</f>
        <v>0.29036122678779747</v>
      </c>
      <c r="W372" s="11">
        <f>'OddsRatio_working_3-way'!V372^2+4*'OddsRatio_working_3-way'!U372^3/27</f>
        <v>-6.4493588693693149E-3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0.15063117281217397</v>
      </c>
      <c r="Y372" s="11">
        <f>IF('OddsRatio_working_3-way'!W372&gt;=0,IF('OddsRatio_working_3-way'!V372+SQRT('OddsRatio_working_3-way'!W372)&gt;0,0,PI()),ACOS('OddsRatio_working_3-way'!V372/(2*'OddsRatio_working_3-way'!X372)))</f>
        <v>0.2698338656963013</v>
      </c>
      <c r="Z372" s="11">
        <f>'OddsRatio_working_3-way'!X372^(1/3)*COS('OddsRatio_working_3-way'!Y372/3)</f>
        <v>0.5299226915340175</v>
      </c>
      <c r="AA372" s="11">
        <f>'OddsRatio_working_3-way'!X372^(1/3)*COS(('OddsRatio_working_3-way'!Y372+2*PI())/3)</f>
        <v>-0.30635099225720924</v>
      </c>
      <c r="AB372" s="11">
        <f>'OddsRatio_working_3-way'!X372^(1/3)*COS(('OddsRatio_working_3-way'!Y372+4*PI())/3)</f>
        <v>-0.22357169927680842</v>
      </c>
      <c r="AC372" s="11">
        <f>'OddsRatio_working_3-way'!X372^(1/3)*SIN('OddsRatio_working_3-way'!Y372/3)</f>
        <v>4.7792647085561454E-2</v>
      </c>
      <c r="AD372" s="11">
        <f>'OddsRatio_working_3-way'!X372^(1/3)*SIN(('OddsRatio_working_3-way'!Y372+2*PI())/3)</f>
        <v>0.43503018936750337</v>
      </c>
      <c r="AE372" s="11">
        <f>'OddsRatio_working_3-way'!X372^(1/3)*SIN(('OddsRatio_working_3-way'!Y372+4*PI())/3)</f>
        <v>-0.48282283645306473</v>
      </c>
      <c r="AF372" s="11">
        <f>-'OddsRatio_working_3-way'!U372/(3*'OddsRatio_working_3-way'!X372^(1/3))*COS(('OddsRatio_working_3-way'!Y372)/3)</f>
        <v>0.52992269153401761</v>
      </c>
      <c r="AG372" s="11">
        <f>-'OddsRatio_working_3-way'!U372/(3*'OddsRatio_working_3-way'!X372^(1/3))*COS(('OddsRatio_working_3-way'!Y372+2*PI())/3)</f>
        <v>-0.3063509922572093</v>
      </c>
      <c r="AH372" s="11">
        <f>-'OddsRatio_working_3-way'!U372/(3*'OddsRatio_working_3-way'!X372^(1/3))*COS(('OddsRatio_working_3-way'!Y372+4*PI())/3)</f>
        <v>-0.22357169927680848</v>
      </c>
      <c r="AI372" s="11">
        <f>'OddsRatio_working_3-way'!U372/(3*'OddsRatio_working_3-way'!X372^(1/3))*SIN(('OddsRatio_working_3-way'!Y372)/3)</f>
        <v>-4.7792647085561468E-2</v>
      </c>
      <c r="AJ372" s="11">
        <f>'OddsRatio_working_3-way'!U372/(3*'OddsRatio_working_3-way'!X372^(1/3))*SIN(('OddsRatio_working_3-way'!Y372+2*PI())/3)</f>
        <v>-0.43503018936750348</v>
      </c>
      <c r="AK372" s="11">
        <f>'OddsRatio_working_3-way'!U372/(3*'OddsRatio_working_3-way'!X372^(1/3))*SIN(('OddsRatio_working_3-way'!Y372+4*PI())/3)</f>
        <v>0.48282283645306484</v>
      </c>
      <c r="AL372" s="11">
        <f>'OddsRatio_working_3-way'!Z372+'OddsRatio_working_3-way'!AF372</f>
        <v>1.0598453830680352</v>
      </c>
      <c r="AM372" s="11">
        <f>'OddsRatio_working_3-way'!AA372+'OddsRatio_working_3-way'!AG372</f>
        <v>-0.6127019845144186</v>
      </c>
      <c r="AN372" s="11">
        <f>'OddsRatio_working_3-way'!AB372+'OddsRatio_working_3-way'!AH372</f>
        <v>-0.4471433985536169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1.0598453830680352</v>
      </c>
      <c r="AS372" s="11">
        <f>IF(('OddsRatio_working_3-way'!X372=0),IF(Q372&gt;0,-Q372^(1/3),(-Q372)^(1/3)),'OddsRatio_working_3-way'!AM372-'OddsRatio_working_3-way'!R372/3)</f>
        <v>-0.6127019845144186</v>
      </c>
      <c r="AT372" s="11">
        <f>IF(('OddsRatio_working_3-way'!X372=0),IF(Q372&gt;0,-Q372^(1/3),(-Q372)^(1/3)),'OddsRatio_working_3-way'!AN372-'OddsRatio_working_3-way'!R372/3)</f>
        <v>-0.4471433985536169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1.88</v>
      </c>
      <c r="B373" s="4">
        <f>IF('True_Odds_Calculator_3-way'!B374="","",'True_Odds_Calculator_3-way'!B374)</f>
        <v>3.73</v>
      </c>
      <c r="C373" s="4">
        <f>IF('True_Odds_Calculator_3-way'!C374="","",'True_Odds_Calculator_3-way'!C374)</f>
        <v>4.1500000000000004</v>
      </c>
      <c r="D373" s="9">
        <f t="shared" si="78"/>
        <v>0.51549444444952175</v>
      </c>
      <c r="E373" s="9">
        <f t="shared" si="79"/>
        <v>0.25537696446893865</v>
      </c>
      <c r="F373" s="9">
        <f t="shared" si="80"/>
        <v>0.22912859108153991</v>
      </c>
      <c r="G373" s="9">
        <f t="shared" si="81"/>
        <v>1.0680512678107801</v>
      </c>
      <c r="H373" s="9">
        <f t="shared" si="82"/>
        <v>1.9398851156734862</v>
      </c>
      <c r="I373" s="9">
        <f t="shared" si="83"/>
        <v>3.9157799611234294</v>
      </c>
      <c r="J373" s="9">
        <f t="shared" si="84"/>
        <v>4.3643614936039574</v>
      </c>
      <c r="K373" s="11">
        <f t="shared" si="85"/>
        <v>0.53191489361702127</v>
      </c>
      <c r="L373" s="11">
        <f t="shared" si="86"/>
        <v>0.26809651474530832</v>
      </c>
      <c r="M373" s="11">
        <f t="shared" si="87"/>
        <v>0.24096385542168672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-0.26004056153883714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0.23229075104822922</v>
      </c>
      <c r="Q373" s="11">
        <f>2*'OddsRatio_working_3-way'!K373*'OddsRatio_working_3-way'!L373*'OddsRatio_working_3-way'!M373</f>
        <v>6.8725074274624029E-2</v>
      </c>
      <c r="R373" s="11">
        <f t="shared" si="88"/>
        <v>0</v>
      </c>
      <c r="S373" s="11">
        <f t="shared" si="89"/>
        <v>-0.89328660757232103</v>
      </c>
      <c r="T373" s="11">
        <f t="shared" si="90"/>
        <v>-0.26428597857169261</v>
      </c>
      <c r="U373" s="11">
        <f>'OddsRatio_working_3-way'!S373-'OddsRatio_working_3-way'!R373^2/3</f>
        <v>-0.89328660757232103</v>
      </c>
      <c r="V373" s="11">
        <f>'OddsRatio_working_3-way'!S373*'OddsRatio_working_3-way'!R373/3-2*'OddsRatio_working_3-way'!R373^3/27-'OddsRatio_working_3-way'!T373</f>
        <v>0.26428597857169261</v>
      </c>
      <c r="W373" s="11">
        <f>'OddsRatio_working_3-way'!V373^2+4*'OddsRatio_working_3-way'!U373^3/27</f>
        <v>-3.5754083286383867E-2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0.16248166185448518</v>
      </c>
      <c r="Y373" s="11">
        <f>IF('OddsRatio_working_3-way'!W373&gt;=0,IF('OddsRatio_working_3-way'!V373+SQRT('OddsRatio_working_3-way'!W373)&gt;0,0,PI()),ACOS('OddsRatio_working_3-way'!V373/(2*'OddsRatio_working_3-way'!X373)))</f>
        <v>0.62103026427273766</v>
      </c>
      <c r="Z373" s="11">
        <f>'OddsRatio_working_3-way'!X373^(1/3)*COS('OddsRatio_working_3-way'!Y373/3)</f>
        <v>0.53402563390539004</v>
      </c>
      <c r="AA373" s="11">
        <f>'OddsRatio_working_3-way'!X373^(1/3)*COS(('OddsRatio_working_3-way'!Y373+2*PI())/3)</f>
        <v>-0.36414220818953952</v>
      </c>
      <c r="AB373" s="11">
        <f>'OddsRatio_working_3-way'!X373^(1/3)*COS(('OddsRatio_working_3-way'!Y373+4*PI())/3)</f>
        <v>-0.16988342571585066</v>
      </c>
      <c r="AC373" s="11">
        <f>'OddsRatio_working_3-way'!X373^(1/3)*SIN('OddsRatio_working_3-way'!Y373/3)</f>
        <v>0.11215536035363334</v>
      </c>
      <c r="AD373" s="11">
        <f>'OddsRatio_working_3-way'!X373^(1/3)*SIN(('OddsRatio_working_3-way'!Y373+2*PI())/3)</f>
        <v>0.4064020850573396</v>
      </c>
      <c r="AE373" s="11">
        <f>'OddsRatio_working_3-way'!X373^(1/3)*SIN(('OddsRatio_working_3-way'!Y373+4*PI())/3)</f>
        <v>-0.51855744541097282</v>
      </c>
      <c r="AF373" s="11">
        <f>-'OddsRatio_working_3-way'!U373/(3*'OddsRatio_working_3-way'!X373^(1/3))*COS(('OddsRatio_working_3-way'!Y373)/3)</f>
        <v>0.53402563390539004</v>
      </c>
      <c r="AG373" s="11">
        <f>-'OddsRatio_working_3-way'!U373/(3*'OddsRatio_working_3-way'!X373^(1/3))*COS(('OddsRatio_working_3-way'!Y373+2*PI())/3)</f>
        <v>-0.36414220818953952</v>
      </c>
      <c r="AH373" s="11">
        <f>-'OddsRatio_working_3-way'!U373/(3*'OddsRatio_working_3-way'!X373^(1/3))*COS(('OddsRatio_working_3-way'!Y373+4*PI())/3)</f>
        <v>-0.16988342571585066</v>
      </c>
      <c r="AI373" s="11">
        <f>'OddsRatio_working_3-way'!U373/(3*'OddsRatio_working_3-way'!X373^(1/3))*SIN(('OddsRatio_working_3-way'!Y373)/3)</f>
        <v>-0.11215536035363334</v>
      </c>
      <c r="AJ373" s="11">
        <f>'OddsRatio_working_3-way'!U373/(3*'OddsRatio_working_3-way'!X373^(1/3))*SIN(('OddsRatio_working_3-way'!Y373+2*PI())/3)</f>
        <v>-0.4064020850573396</v>
      </c>
      <c r="AK373" s="11">
        <f>'OddsRatio_working_3-way'!U373/(3*'OddsRatio_working_3-way'!X373^(1/3))*SIN(('OddsRatio_working_3-way'!Y373+4*PI())/3)</f>
        <v>0.51855744541097282</v>
      </c>
      <c r="AL373" s="11">
        <f>'OddsRatio_working_3-way'!Z373+'OddsRatio_working_3-way'!AF373</f>
        <v>1.0680512678107801</v>
      </c>
      <c r="AM373" s="11">
        <f>'OddsRatio_working_3-way'!AA373+'OddsRatio_working_3-way'!AG373</f>
        <v>-0.72828441637907904</v>
      </c>
      <c r="AN373" s="11">
        <f>'OddsRatio_working_3-way'!AB373+'OddsRatio_working_3-way'!AH373</f>
        <v>-0.33976685143170132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1.0680512678107801</v>
      </c>
      <c r="AS373" s="11">
        <f>IF(('OddsRatio_working_3-way'!X373=0),IF(Q373&gt;0,-Q373^(1/3),(-Q373)^(1/3)),'OddsRatio_working_3-way'!AM373-'OddsRatio_working_3-way'!R373/3)</f>
        <v>-0.72828441637907904</v>
      </c>
      <c r="AT373" s="11">
        <f>IF(('OddsRatio_working_3-way'!X373=0),IF(Q373&gt;0,-Q373^(1/3),(-Q373)^(1/3)),'OddsRatio_working_3-way'!AN373-'OddsRatio_working_3-way'!R373/3)</f>
        <v>-0.33976685143170132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2.11</v>
      </c>
      <c r="B374" s="4">
        <f>IF('True_Odds_Calculator_3-way'!B375="","",'True_Odds_Calculator_3-way'!B375)</f>
        <v>3.33</v>
      </c>
      <c r="C374" s="4">
        <f>IF('True_Odds_Calculator_3-way'!C375="","",'True_Odds_Calculator_3-way'!C375)</f>
        <v>4.03</v>
      </c>
      <c r="D374" s="9">
        <f t="shared" si="78"/>
        <v>0.46526258195665132</v>
      </c>
      <c r="E374" s="9">
        <f t="shared" si="79"/>
        <v>0.29303644420094555</v>
      </c>
      <c r="F374" s="9">
        <f t="shared" si="80"/>
        <v>0.24170097384240322</v>
      </c>
      <c r="G374" s="9">
        <f t="shared" si="81"/>
        <v>1.035426961770072</v>
      </c>
      <c r="H374" s="9">
        <f t="shared" si="82"/>
        <v>2.1493239275647795</v>
      </c>
      <c r="I374" s="9">
        <f t="shared" si="83"/>
        <v>3.4125448209242681</v>
      </c>
      <c r="J374" s="9">
        <f t="shared" si="84"/>
        <v>4.1373436941633184</v>
      </c>
      <c r="K374" s="11">
        <f t="shared" si="85"/>
        <v>0.47393364928909953</v>
      </c>
      <c r="L374" s="11">
        <f t="shared" si="86"/>
        <v>0.3003003003003003</v>
      </c>
      <c r="M374" s="11">
        <f t="shared" si="87"/>
        <v>0.24813895781637715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-0.2767513788764363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0.22849281372442967</v>
      </c>
      <c r="Q374" s="11">
        <f>2*'OddsRatio_working_3-way'!K374*'OddsRatio_working_3-way'!L374*'OddsRatio_working_3-way'!M374</f>
        <v>7.0631472557783515E-2</v>
      </c>
      <c r="R374" s="11">
        <f t="shared" si="88"/>
        <v>0</v>
      </c>
      <c r="S374" s="11">
        <f t="shared" si="89"/>
        <v>-0.82562484296219862</v>
      </c>
      <c r="T374" s="11">
        <f t="shared" si="90"/>
        <v>-0.25521633476420363</v>
      </c>
      <c r="U374" s="11">
        <f>'OddsRatio_working_3-way'!S374-'OddsRatio_working_3-way'!R374^2/3</f>
        <v>-0.82562484296219862</v>
      </c>
      <c r="V374" s="11">
        <f>'OddsRatio_working_3-way'!S374*'OddsRatio_working_3-way'!R374/3-2*'OddsRatio_working_3-way'!R374^3/27-'OddsRatio_working_3-way'!T374</f>
        <v>0.25521633476420363</v>
      </c>
      <c r="W374" s="11">
        <f>'OddsRatio_working_3-way'!V374^2+4*'OddsRatio_working_3-way'!U374^3/27</f>
        <v>-1.8241280658932796E-2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0.14437508284794753</v>
      </c>
      <c r="Y374" s="11">
        <f>IF('OddsRatio_working_3-way'!W374&gt;=0,IF('OddsRatio_working_3-way'!V374+SQRT('OddsRatio_working_3-way'!W374)&gt;0,0,PI()),ACOS('OddsRatio_working_3-way'!V374/(2*'OddsRatio_working_3-way'!X374)))</f>
        <v>0.48673320253474439</v>
      </c>
      <c r="Z374" s="11">
        <f>'OddsRatio_working_3-way'!X374^(1/3)*COS('OddsRatio_working_3-way'!Y374/3)</f>
        <v>0.51771348088503599</v>
      </c>
      <c r="AA374" s="11">
        <f>'OddsRatio_working_3-way'!X374^(1/3)*COS(('OddsRatio_working_3-way'!Y374+2*PI())/3)</f>
        <v>-0.33224457678461417</v>
      </c>
      <c r="AB374" s="11">
        <f>'OddsRatio_working_3-way'!X374^(1/3)*COS(('OddsRatio_working_3-way'!Y374+4*PI())/3)</f>
        <v>-0.18546890410042191</v>
      </c>
      <c r="AC374" s="11">
        <f>'OddsRatio_working_3-way'!X374^(1/3)*SIN('OddsRatio_working_3-way'!Y374/3)</f>
        <v>8.4740974134706937E-2</v>
      </c>
      <c r="AD374" s="11">
        <f>'OddsRatio_working_3-way'!X374^(1/3)*SIN(('OddsRatio_working_3-way'!Y374+2*PI())/3)</f>
        <v>0.40598253926075706</v>
      </c>
      <c r="AE374" s="11">
        <f>'OddsRatio_working_3-way'!X374^(1/3)*SIN(('OddsRatio_working_3-way'!Y374+4*PI())/3)</f>
        <v>-0.49072351339546388</v>
      </c>
      <c r="AF374" s="11">
        <f>-'OddsRatio_working_3-way'!U374/(3*'OddsRatio_working_3-way'!X374^(1/3))*COS(('OddsRatio_working_3-way'!Y374)/3)</f>
        <v>0.51771348088503599</v>
      </c>
      <c r="AG374" s="11">
        <f>-'OddsRatio_working_3-way'!U374/(3*'OddsRatio_working_3-way'!X374^(1/3))*COS(('OddsRatio_working_3-way'!Y374+2*PI())/3)</f>
        <v>-0.33224457678461417</v>
      </c>
      <c r="AH374" s="11">
        <f>-'OddsRatio_working_3-way'!U374/(3*'OddsRatio_working_3-way'!X374^(1/3))*COS(('OddsRatio_working_3-way'!Y374+4*PI())/3)</f>
        <v>-0.18546890410042191</v>
      </c>
      <c r="AI374" s="11">
        <f>'OddsRatio_working_3-way'!U374/(3*'OddsRatio_working_3-way'!X374^(1/3))*SIN(('OddsRatio_working_3-way'!Y374)/3)</f>
        <v>-8.4740974134706937E-2</v>
      </c>
      <c r="AJ374" s="11">
        <f>'OddsRatio_working_3-way'!U374/(3*'OddsRatio_working_3-way'!X374^(1/3))*SIN(('OddsRatio_working_3-way'!Y374+2*PI())/3)</f>
        <v>-0.40598253926075706</v>
      </c>
      <c r="AK374" s="11">
        <f>'OddsRatio_working_3-way'!U374/(3*'OddsRatio_working_3-way'!X374^(1/3))*SIN(('OddsRatio_working_3-way'!Y374+4*PI())/3)</f>
        <v>0.49072351339546388</v>
      </c>
      <c r="AL374" s="11">
        <f>'OddsRatio_working_3-way'!Z374+'OddsRatio_working_3-way'!AF374</f>
        <v>1.035426961770072</v>
      </c>
      <c r="AM374" s="11">
        <f>'OddsRatio_working_3-way'!AA374+'OddsRatio_working_3-way'!AG374</f>
        <v>-0.66448915356922833</v>
      </c>
      <c r="AN374" s="11">
        <f>'OddsRatio_working_3-way'!AB374+'OddsRatio_working_3-way'!AH374</f>
        <v>-0.37093780820084382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1.035426961770072</v>
      </c>
      <c r="AS374" s="11">
        <f>IF(('OddsRatio_working_3-way'!X374=0),IF(Q374&gt;0,-Q374^(1/3),(-Q374)^(1/3)),'OddsRatio_working_3-way'!AM374-'OddsRatio_working_3-way'!R374/3)</f>
        <v>-0.66448915356922833</v>
      </c>
      <c r="AT374" s="11">
        <f>IF(('OddsRatio_working_3-way'!X374=0),IF(Q374&gt;0,-Q374^(1/3),(-Q374)^(1/3)),'OddsRatio_working_3-way'!AN374-'OddsRatio_working_3-way'!R374/3)</f>
        <v>-0.37093780820084382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3.71</v>
      </c>
      <c r="B375" s="4">
        <f>IF('True_Odds_Calculator_3-way'!B376="","",'True_Odds_Calculator_3-way'!B376)</f>
        <v>3.36</v>
      </c>
      <c r="C375" s="4">
        <f>IF('True_Odds_Calculator_3-way'!C376="","",'True_Odds_Calculator_3-way'!C376)</f>
        <v>2.2000000000000002</v>
      </c>
      <c r="D375" s="9">
        <f t="shared" si="78"/>
        <v>0.2630228493986827</v>
      </c>
      <c r="E375" s="9">
        <f t="shared" si="79"/>
        <v>0.29069129794578175</v>
      </c>
      <c r="F375" s="9">
        <f t="shared" si="80"/>
        <v>0.44628585265553572</v>
      </c>
      <c r="G375" s="9">
        <f t="shared" si="81"/>
        <v>1.0339302789338898</v>
      </c>
      <c r="H375" s="9">
        <f t="shared" si="82"/>
        <v>3.8019510559108416</v>
      </c>
      <c r="I375" s="9">
        <f t="shared" si="83"/>
        <v>3.4400754582839794</v>
      </c>
      <c r="J375" s="9">
        <f t="shared" si="84"/>
        <v>2.240716334720668</v>
      </c>
      <c r="K375" s="11">
        <f t="shared" si="85"/>
        <v>0.26954177897574122</v>
      </c>
      <c r="L375" s="11">
        <f t="shared" si="86"/>
        <v>0.29761904761904762</v>
      </c>
      <c r="M375" s="11">
        <f t="shared" si="87"/>
        <v>0.45454545454545453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-0.27985087688591748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0.22862918752406622</v>
      </c>
      <c r="Q375" s="11">
        <f>2*'OddsRatio_working_3-way'!K375*'OddsRatio_working_3-way'!L375*'OddsRatio_working_3-way'!M375</f>
        <v>7.2927970502094486E-2</v>
      </c>
      <c r="R375" s="11">
        <f t="shared" si="88"/>
        <v>0</v>
      </c>
      <c r="S375" s="11">
        <f t="shared" si="89"/>
        <v>-0.81696791544186576</v>
      </c>
      <c r="T375" s="11">
        <f t="shared" si="90"/>
        <v>-0.26059582629724587</v>
      </c>
      <c r="U375" s="11">
        <f>'OddsRatio_working_3-way'!S375-'OddsRatio_working_3-way'!R375^2/3</f>
        <v>-0.81696791544186576</v>
      </c>
      <c r="V375" s="11">
        <f>'OddsRatio_working_3-way'!S375*'OddsRatio_working_3-way'!R375/3-2*'OddsRatio_working_3-way'!R375^3/27-'OddsRatio_working_3-way'!T375</f>
        <v>0.26059582629724587</v>
      </c>
      <c r="W375" s="11">
        <f>'OddsRatio_working_3-way'!V375^2+4*'OddsRatio_working_3-way'!U375^3/27</f>
        <v>-1.2871188243003678E-2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0.14211032063730278</v>
      </c>
      <c r="Y375" s="11">
        <f>IF('OddsRatio_working_3-way'!W375&gt;=0,IF('OddsRatio_working_3-way'!V375+SQRT('OddsRatio_working_3-way'!W375)&gt;0,0,PI()),ACOS('OddsRatio_working_3-way'!V375/(2*'OddsRatio_working_3-way'!X375)))</f>
        <v>0.41060722232555169</v>
      </c>
      <c r="Z375" s="11">
        <f>'OddsRatio_working_3-way'!X375^(1/3)*COS('OddsRatio_working_3-way'!Y375/3)</f>
        <v>0.51696513946694489</v>
      </c>
      <c r="AA375" s="11">
        <f>'OddsRatio_working_3-way'!X375^(1/3)*COS(('OddsRatio_working_3-way'!Y375+2*PI())/3)</f>
        <v>-0.32014505664738224</v>
      </c>
      <c r="AB375" s="11">
        <f>'OddsRatio_working_3-way'!X375^(1/3)*COS(('OddsRatio_working_3-way'!Y375+4*PI())/3)</f>
        <v>-0.19682008281956279</v>
      </c>
      <c r="AC375" s="11">
        <f>'OddsRatio_working_3-way'!X375^(1/3)*SIN('OddsRatio_working_3-way'!Y375/3)</f>
        <v>7.1201706837295195E-2</v>
      </c>
      <c r="AD375" s="11">
        <f>'OddsRatio_working_3-way'!X375^(1/3)*SIN(('OddsRatio_working_3-way'!Y375+2*PI())/3)</f>
        <v>0.412104090230692</v>
      </c>
      <c r="AE375" s="11">
        <f>'OddsRatio_working_3-way'!X375^(1/3)*SIN(('OddsRatio_working_3-way'!Y375+4*PI())/3)</f>
        <v>-0.48330579706798715</v>
      </c>
      <c r="AF375" s="11">
        <f>-'OddsRatio_working_3-way'!U375/(3*'OddsRatio_working_3-way'!X375^(1/3))*COS(('OddsRatio_working_3-way'!Y375)/3)</f>
        <v>0.51696513946694489</v>
      </c>
      <c r="AG375" s="11">
        <f>-'OddsRatio_working_3-way'!U375/(3*'OddsRatio_working_3-way'!X375^(1/3))*COS(('OddsRatio_working_3-way'!Y375+2*PI())/3)</f>
        <v>-0.32014505664738224</v>
      </c>
      <c r="AH375" s="11">
        <f>-'OddsRatio_working_3-way'!U375/(3*'OddsRatio_working_3-way'!X375^(1/3))*COS(('OddsRatio_working_3-way'!Y375+4*PI())/3)</f>
        <v>-0.19682008281956279</v>
      </c>
      <c r="AI375" s="11">
        <f>'OddsRatio_working_3-way'!U375/(3*'OddsRatio_working_3-way'!X375^(1/3))*SIN(('OddsRatio_working_3-way'!Y375)/3)</f>
        <v>-7.1201706837295195E-2</v>
      </c>
      <c r="AJ375" s="11">
        <f>'OddsRatio_working_3-way'!U375/(3*'OddsRatio_working_3-way'!X375^(1/3))*SIN(('OddsRatio_working_3-way'!Y375+2*PI())/3)</f>
        <v>-0.412104090230692</v>
      </c>
      <c r="AK375" s="11">
        <f>'OddsRatio_working_3-way'!U375/(3*'OddsRatio_working_3-way'!X375^(1/3))*SIN(('OddsRatio_working_3-way'!Y375+4*PI())/3)</f>
        <v>0.48330579706798715</v>
      </c>
      <c r="AL375" s="11">
        <f>'OddsRatio_working_3-way'!Z375+'OddsRatio_working_3-way'!AF375</f>
        <v>1.0339302789338898</v>
      </c>
      <c r="AM375" s="11">
        <f>'OddsRatio_working_3-way'!AA375+'OddsRatio_working_3-way'!AG375</f>
        <v>-0.64029011329476448</v>
      </c>
      <c r="AN375" s="11">
        <f>'OddsRatio_working_3-way'!AB375+'OddsRatio_working_3-way'!AH375</f>
        <v>-0.39364016563912557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1.0339302789338898</v>
      </c>
      <c r="AS375" s="11">
        <f>IF(('OddsRatio_working_3-way'!X375=0),IF(Q375&gt;0,-Q375^(1/3),(-Q375)^(1/3)),'OddsRatio_working_3-way'!AM375-'OddsRatio_working_3-way'!R375/3)</f>
        <v>-0.64029011329476448</v>
      </c>
      <c r="AT375" s="11">
        <f>IF(('OddsRatio_working_3-way'!X375=0),IF(Q375&gt;0,-Q375^(1/3),(-Q375)^(1/3)),'OddsRatio_working_3-way'!AN375-'OddsRatio_working_3-way'!R375/3)</f>
        <v>-0.39364016563912557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1.46</v>
      </c>
      <c r="B376" s="4">
        <f>IF('True_Odds_Calculator_3-way'!B377="","",'True_Odds_Calculator_3-way'!B377)</f>
        <v>4.8099999999999996</v>
      </c>
      <c r="C376" s="4">
        <f>IF('True_Odds_Calculator_3-way'!C377="","",'True_Odds_Calculator_3-way'!C377)</f>
        <v>7.59</v>
      </c>
      <c r="D376" s="9">
        <f t="shared" si="78"/>
        <v>0.67405798208706758</v>
      </c>
      <c r="E376" s="9">
        <f t="shared" si="79"/>
        <v>0.19979735867362736</v>
      </c>
      <c r="F376" s="9">
        <f t="shared" si="80"/>
        <v>0.12614465923930476</v>
      </c>
      <c r="G376" s="9">
        <f t="shared" si="81"/>
        <v>1.0511997824944128</v>
      </c>
      <c r="H376" s="9">
        <f t="shared" si="82"/>
        <v>1.4835518999474302</v>
      </c>
      <c r="I376" s="9">
        <f t="shared" si="83"/>
        <v>5.0050711713037126</v>
      </c>
      <c r="J376" s="9">
        <f t="shared" si="84"/>
        <v>7.9274065666381786</v>
      </c>
      <c r="K376" s="11">
        <f t="shared" si="85"/>
        <v>0.68493150684931503</v>
      </c>
      <c r="L376" s="11">
        <f t="shared" si="86"/>
        <v>0.20790020790020791</v>
      </c>
      <c r="M376" s="11">
        <f t="shared" si="87"/>
        <v>0.13175230566534915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-0.2166848331231892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0.2037464812926397</v>
      </c>
      <c r="Q376" s="11">
        <f>2*'OddsRatio_working_3-way'!K376*'OddsRatio_working_3-way'!L376*'OddsRatio_working_3-way'!M376</f>
        <v>3.7522372245421681E-2</v>
      </c>
      <c r="R376" s="11">
        <f t="shared" si="88"/>
        <v>0</v>
      </c>
      <c r="S376" s="11">
        <f t="shared" si="89"/>
        <v>-0.94028953644764879</v>
      </c>
      <c r="T376" s="11">
        <f t="shared" si="90"/>
        <v>-0.17316566048759649</v>
      </c>
      <c r="U376" s="11">
        <f>'OddsRatio_working_3-way'!S376-'OddsRatio_working_3-way'!R376^2/3</f>
        <v>-0.94028953644764879</v>
      </c>
      <c r="V376" s="11">
        <f>'OddsRatio_working_3-way'!S376*'OddsRatio_working_3-way'!R376/3-2*'OddsRatio_working_3-way'!R376^3/27-'OddsRatio_working_3-way'!T376</f>
        <v>0.17316566048759649</v>
      </c>
      <c r="W376" s="11">
        <f>'OddsRatio_working_3-way'!V376^2+4*'OddsRatio_working_3-way'!U376^3/27</f>
        <v>-9.317687471591217E-2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0.17547308959497016</v>
      </c>
      <c r="Y376" s="11">
        <f>IF('OddsRatio_working_3-way'!W376&gt;=0,IF('OddsRatio_working_3-way'!V376+SQRT('OddsRatio_working_3-way'!W376)&gt;0,0,PI()),ACOS('OddsRatio_working_3-way'!V376/(2*'OddsRatio_working_3-way'!X376)))</f>
        <v>1.054773074864654</v>
      </c>
      <c r="Z376" s="11">
        <f>'OddsRatio_working_3-way'!X376^(1/3)*COS('OddsRatio_working_3-way'!Y376/3)</f>
        <v>0.52559989124720641</v>
      </c>
      <c r="AA376" s="11">
        <f>'OddsRatio_working_3-way'!X376^(1/3)*COS(('OddsRatio_working_3-way'!Y376+2*PI())/3)</f>
        <v>-0.42977584164637012</v>
      </c>
      <c r="AB376" s="11">
        <f>'OddsRatio_working_3-way'!X376^(1/3)*COS(('OddsRatio_working_3-way'!Y376+4*PI())/3)</f>
        <v>-9.5824049600836139E-2</v>
      </c>
      <c r="AC376" s="11">
        <f>'OddsRatio_working_3-way'!X376^(1/3)*SIN('OddsRatio_working_3-way'!Y376/3)</f>
        <v>0.19280715703384693</v>
      </c>
      <c r="AD376" s="11">
        <f>'OddsRatio_working_3-way'!X376^(1/3)*SIN(('OddsRatio_working_3-way'!Y376+2*PI())/3)</f>
        <v>0.35877927952949551</v>
      </c>
      <c r="AE376" s="11">
        <f>'OddsRatio_working_3-way'!X376^(1/3)*SIN(('OddsRatio_working_3-way'!Y376+4*PI())/3)</f>
        <v>-0.55158643656334239</v>
      </c>
      <c r="AF376" s="11">
        <f>-'OddsRatio_working_3-way'!U376/(3*'OddsRatio_working_3-way'!X376^(1/3))*COS(('OddsRatio_working_3-way'!Y376)/3)</f>
        <v>0.5255998912472063</v>
      </c>
      <c r="AG376" s="11">
        <f>-'OddsRatio_working_3-way'!U376/(3*'OddsRatio_working_3-way'!X376^(1/3))*COS(('OddsRatio_working_3-way'!Y376+2*PI())/3)</f>
        <v>-0.42977584164637</v>
      </c>
      <c r="AH376" s="11">
        <f>-'OddsRatio_working_3-way'!U376/(3*'OddsRatio_working_3-way'!X376^(1/3))*COS(('OddsRatio_working_3-way'!Y376+4*PI())/3)</f>
        <v>-9.5824049600836111E-2</v>
      </c>
      <c r="AI376" s="11">
        <f>'OddsRatio_working_3-way'!U376/(3*'OddsRatio_working_3-way'!X376^(1/3))*SIN(('OddsRatio_working_3-way'!Y376)/3)</f>
        <v>-0.19280715703384688</v>
      </c>
      <c r="AJ376" s="11">
        <f>'OddsRatio_working_3-way'!U376/(3*'OddsRatio_working_3-way'!X376^(1/3))*SIN(('OddsRatio_working_3-way'!Y376+2*PI())/3)</f>
        <v>-0.3587792795294954</v>
      </c>
      <c r="AK376" s="11">
        <f>'OddsRatio_working_3-way'!U376/(3*'OddsRatio_working_3-way'!X376^(1/3))*SIN(('OddsRatio_working_3-way'!Y376+4*PI())/3)</f>
        <v>0.55158643656334228</v>
      </c>
      <c r="AL376" s="11">
        <f>'OddsRatio_working_3-way'!Z376+'OddsRatio_working_3-way'!AF376</f>
        <v>1.0511997824944128</v>
      </c>
      <c r="AM376" s="11">
        <f>'OddsRatio_working_3-way'!AA376+'OddsRatio_working_3-way'!AG376</f>
        <v>-0.85955168329274012</v>
      </c>
      <c r="AN376" s="11">
        <f>'OddsRatio_working_3-way'!AB376+'OddsRatio_working_3-way'!AH376</f>
        <v>-0.19164809920167225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1.0511997824944128</v>
      </c>
      <c r="AS376" s="11">
        <f>IF(('OddsRatio_working_3-way'!X376=0),IF(Q376&gt;0,-Q376^(1/3),(-Q376)^(1/3)),'OddsRatio_working_3-way'!AM376-'OddsRatio_working_3-way'!R376/3)</f>
        <v>-0.85955168329274012</v>
      </c>
      <c r="AT376" s="11">
        <f>IF(('OddsRatio_working_3-way'!X376=0),IF(Q376&gt;0,-Q376^(1/3),(-Q376)^(1/3)),'OddsRatio_working_3-way'!AN376-'OddsRatio_working_3-way'!R376/3)</f>
        <v>-0.19164809920167225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3.01</v>
      </c>
      <c r="B377" s="4">
        <f>IF('True_Odds_Calculator_3-way'!B378="","",'True_Odds_Calculator_3-way'!B378)</f>
        <v>3.16</v>
      </c>
      <c r="C377" s="4">
        <f>IF('True_Odds_Calculator_3-way'!C378="","",'True_Odds_Calculator_3-way'!C378)</f>
        <v>2.68</v>
      </c>
      <c r="D377" s="9">
        <f t="shared" si="78"/>
        <v>0.32502655099374433</v>
      </c>
      <c r="E377" s="9">
        <f t="shared" si="79"/>
        <v>0.30943971575475171</v>
      </c>
      <c r="F377" s="9">
        <f t="shared" si="80"/>
        <v>0.36553373325150401</v>
      </c>
      <c r="G377" s="9">
        <f t="shared" si="81"/>
        <v>1.0331700134836899</v>
      </c>
      <c r="H377" s="9">
        <f t="shared" si="82"/>
        <v>3.0766717271022164</v>
      </c>
      <c r="I377" s="9">
        <f t="shared" si="83"/>
        <v>3.2316472291247704</v>
      </c>
      <c r="J377" s="9">
        <f t="shared" si="84"/>
        <v>2.7357256226525992</v>
      </c>
      <c r="K377" s="11">
        <f t="shared" si="85"/>
        <v>0.33222591362126247</v>
      </c>
      <c r="L377" s="11">
        <f t="shared" si="86"/>
        <v>0.31645569620253161</v>
      </c>
      <c r="M377" s="11">
        <f t="shared" si="87"/>
        <v>0.37313432835820892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-0.28613482484545194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0.22949196989944096</v>
      </c>
      <c r="Q377" s="11">
        <f>2*'OddsRatio_working_3-way'!K377*'OddsRatio_working_3-way'!L377*'OddsRatio_working_3-way'!M377</f>
        <v>7.8458793128013987E-2</v>
      </c>
      <c r="R377" s="11">
        <f t="shared" si="88"/>
        <v>0</v>
      </c>
      <c r="S377" s="11">
        <f t="shared" si="89"/>
        <v>-0.80204138039958928</v>
      </c>
      <c r="T377" s="11">
        <f t="shared" si="90"/>
        <v>-0.27420218133319285</v>
      </c>
      <c r="U377" s="11">
        <f>'OddsRatio_working_3-way'!S377-'OddsRatio_working_3-way'!R377^2/3</f>
        <v>-0.80204138039958928</v>
      </c>
      <c r="V377" s="11">
        <f>'OddsRatio_working_3-way'!S377*'OddsRatio_working_3-way'!R377/3-2*'OddsRatio_working_3-way'!R377^3/27-'OddsRatio_working_3-way'!T377</f>
        <v>0.27420218133319285</v>
      </c>
      <c r="W377" s="11">
        <f>'OddsRatio_working_3-way'!V377^2+4*'OddsRatio_working_3-way'!U377^3/27</f>
        <v>-1.2471578610917244E-3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0.13823349278392422</v>
      </c>
      <c r="Y377" s="11">
        <f>IF('OddsRatio_working_3-way'!W377&gt;=0,IF('OddsRatio_working_3-way'!V377+SQRT('OddsRatio_working_3-way'!W377)&gt;0,0,PI()),ACOS('OddsRatio_working_3-way'!V377/(2*'OddsRatio_working_3-way'!X377)))</f>
        <v>0.12808716586496516</v>
      </c>
      <c r="Z377" s="11">
        <f>'OddsRatio_working_3-way'!X377^(1/3)*COS('OddsRatio_working_3-way'!Y377/3)</f>
        <v>0.51658500674184504</v>
      </c>
      <c r="AA377" s="11">
        <f>'OddsRatio_working_3-way'!X377^(1/3)*COS(('OddsRatio_working_3-way'!Y377+2*PI())/3)</f>
        <v>-0.27740514858406029</v>
      </c>
      <c r="AB377" s="11">
        <f>'OddsRatio_working_3-way'!X377^(1/3)*COS(('OddsRatio_working_3-way'!Y377+4*PI())/3)</f>
        <v>-0.23917985815778484</v>
      </c>
      <c r="AC377" s="11">
        <f>'OddsRatio_working_3-way'!X377^(1/3)*SIN('OddsRatio_working_3-way'!Y377/3)</f>
        <v>2.2069381717461936E-2</v>
      </c>
      <c r="AD377" s="11">
        <f>'OddsRatio_working_3-way'!X377^(1/3)*SIN(('OddsRatio_working_3-way'!Y377+2*PI())/3)</f>
        <v>0.43634104819386238</v>
      </c>
      <c r="AE377" s="11">
        <f>'OddsRatio_working_3-way'!X377^(1/3)*SIN(('OddsRatio_working_3-way'!Y377+4*PI())/3)</f>
        <v>-0.45841042991132414</v>
      </c>
      <c r="AF377" s="11">
        <f>-'OddsRatio_working_3-way'!U377/(3*'OddsRatio_working_3-way'!X377^(1/3))*COS(('OddsRatio_working_3-way'!Y377)/3)</f>
        <v>0.51658500674184493</v>
      </c>
      <c r="AG377" s="11">
        <f>-'OddsRatio_working_3-way'!U377/(3*'OddsRatio_working_3-way'!X377^(1/3))*COS(('OddsRatio_working_3-way'!Y377+2*PI())/3)</f>
        <v>-0.27740514858406023</v>
      </c>
      <c r="AH377" s="11">
        <f>-'OddsRatio_working_3-way'!U377/(3*'OddsRatio_working_3-way'!X377^(1/3))*COS(('OddsRatio_working_3-way'!Y377+4*PI())/3)</f>
        <v>-0.23917985815778478</v>
      </c>
      <c r="AI377" s="11">
        <f>'OddsRatio_working_3-way'!U377/(3*'OddsRatio_working_3-way'!X377^(1/3))*SIN(('OddsRatio_working_3-way'!Y377)/3)</f>
        <v>-2.2069381717461933E-2</v>
      </c>
      <c r="AJ377" s="11">
        <f>'OddsRatio_working_3-way'!U377/(3*'OddsRatio_working_3-way'!X377^(1/3))*SIN(('OddsRatio_working_3-way'!Y377+2*PI())/3)</f>
        <v>-0.43634104819386232</v>
      </c>
      <c r="AK377" s="11">
        <f>'OddsRatio_working_3-way'!U377/(3*'OddsRatio_working_3-way'!X377^(1/3))*SIN(('OddsRatio_working_3-way'!Y377+4*PI())/3)</f>
        <v>0.45841042991132408</v>
      </c>
      <c r="AL377" s="11">
        <f>'OddsRatio_working_3-way'!Z377+'OddsRatio_working_3-way'!AF377</f>
        <v>1.0331700134836899</v>
      </c>
      <c r="AM377" s="11">
        <f>'OddsRatio_working_3-way'!AA377+'OddsRatio_working_3-way'!AG377</f>
        <v>-0.55481029716812058</v>
      </c>
      <c r="AN377" s="11">
        <f>'OddsRatio_working_3-way'!AB377+'OddsRatio_working_3-way'!AH377</f>
        <v>-0.47835971631556962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1.0331700134836899</v>
      </c>
      <c r="AS377" s="11">
        <f>IF(('OddsRatio_working_3-way'!X377=0),IF(Q377&gt;0,-Q377^(1/3),(-Q377)^(1/3)),'OddsRatio_working_3-way'!AM377-'OddsRatio_working_3-way'!R377/3)</f>
        <v>-0.55481029716812058</v>
      </c>
      <c r="AT377" s="11">
        <f>IF(('OddsRatio_working_3-way'!X377=0),IF(Q377&gt;0,-Q377^(1/3),(-Q377)^(1/3)),'OddsRatio_working_3-way'!AN377-'OddsRatio_working_3-way'!R377/3)</f>
        <v>-0.47835971631556962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3.98</v>
      </c>
      <c r="B378" s="4">
        <f>IF('True_Odds_Calculator_3-way'!B379="","",'True_Odds_Calculator_3-way'!B379)</f>
        <v>3.4</v>
      </c>
      <c r="C378" s="4">
        <f>IF('True_Odds_Calculator_3-way'!C379="","",'True_Odds_Calculator_3-way'!C379)</f>
        <v>2.0699999999999998</v>
      </c>
      <c r="D378" s="9">
        <f t="shared" si="78"/>
        <v>0.24299740305659751</v>
      </c>
      <c r="E378" s="9">
        <f t="shared" si="79"/>
        <v>0.28498614306616188</v>
      </c>
      <c r="F378" s="9">
        <f t="shared" si="80"/>
        <v>0.47201645387724028</v>
      </c>
      <c r="G378" s="9">
        <f t="shared" si="81"/>
        <v>1.0453927239540699</v>
      </c>
      <c r="H378" s="9">
        <f t="shared" si="82"/>
        <v>4.1152703173831284</v>
      </c>
      <c r="I378" s="9">
        <f t="shared" si="83"/>
        <v>3.5089425374897676</v>
      </c>
      <c r="J378" s="9">
        <f t="shared" si="84"/>
        <v>2.1185702146308549</v>
      </c>
      <c r="K378" s="11">
        <f t="shared" si="85"/>
        <v>0.25125628140703515</v>
      </c>
      <c r="L378" s="11">
        <f t="shared" si="86"/>
        <v>0.29411764705882354</v>
      </c>
      <c r="M378" s="11">
        <f t="shared" si="87"/>
        <v>0.48309178743961356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-0.27319890158379256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0.23026470802435023</v>
      </c>
      <c r="Q378" s="11">
        <f>2*'OddsRatio_working_3-way'!K378*'OddsRatio_working_3-way'!L378*'OddsRatio_working_3-way'!M378</f>
        <v>7.1399909464914799E-2</v>
      </c>
      <c r="R378" s="11">
        <f t="shared" si="88"/>
        <v>0</v>
      </c>
      <c r="S378" s="11">
        <f t="shared" si="89"/>
        <v>-0.84284639026532093</v>
      </c>
      <c r="T378" s="11">
        <f t="shared" si="90"/>
        <v>-0.2613477179117274</v>
      </c>
      <c r="U378" s="11">
        <f>'OddsRatio_working_3-way'!S378-'OddsRatio_working_3-way'!R378^2/3</f>
        <v>-0.84284639026532093</v>
      </c>
      <c r="V378" s="11">
        <f>'OddsRatio_working_3-way'!S378*'OddsRatio_working_3-way'!R378/3-2*'OddsRatio_working_3-way'!R378^3/27-'OddsRatio_working_3-way'!T378</f>
        <v>0.2613477179117274</v>
      </c>
      <c r="W378" s="11">
        <f>'OddsRatio_working_3-way'!V378^2+4*'OddsRatio_working_3-way'!U378^3/27</f>
        <v>-2.0401026469371364E-2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0.14891579510501832</v>
      </c>
      <c r="Y378" s="11">
        <f>IF('OddsRatio_working_3-way'!W378&gt;=0,IF('OddsRatio_working_3-way'!V378+SQRT('OddsRatio_working_3-way'!W378)&gt;0,0,PI()),ACOS('OddsRatio_working_3-way'!V378/(2*'OddsRatio_working_3-way'!X378)))</f>
        <v>0.50016869979004985</v>
      </c>
      <c r="Z378" s="11">
        <f>'OddsRatio_working_3-way'!X378^(1/3)*COS('OddsRatio_working_3-way'!Y378/3)</f>
        <v>0.52269636197703495</v>
      </c>
      <c r="AA378" s="11">
        <f>'OddsRatio_working_3-way'!X378^(1/3)*COS(('OddsRatio_working_3-way'!Y378+2*PI())/3)</f>
        <v>-0.33752549026306194</v>
      </c>
      <c r="AB378" s="11">
        <f>'OddsRatio_working_3-way'!X378^(1/3)*COS(('OddsRatio_working_3-way'!Y378+4*PI())/3)</f>
        <v>-0.18517087171397312</v>
      </c>
      <c r="AC378" s="11">
        <f>'OddsRatio_working_3-way'!X378^(1/3)*SIN('OddsRatio_working_3-way'!Y378/3)</f>
        <v>8.7961980031599302E-2</v>
      </c>
      <c r="AD378" s="11">
        <f>'OddsRatio_working_3-way'!X378^(1/3)*SIN(('OddsRatio_working_3-way'!Y378+2*PI())/3)</f>
        <v>0.40868733792201917</v>
      </c>
      <c r="AE378" s="11">
        <f>'OddsRatio_working_3-way'!X378^(1/3)*SIN(('OddsRatio_working_3-way'!Y378+4*PI())/3)</f>
        <v>-0.49664931795361833</v>
      </c>
      <c r="AF378" s="11">
        <f>-'OddsRatio_working_3-way'!U378/(3*'OddsRatio_working_3-way'!X378^(1/3))*COS(('OddsRatio_working_3-way'!Y378)/3)</f>
        <v>0.52269636197703495</v>
      </c>
      <c r="AG378" s="11">
        <f>-'OddsRatio_working_3-way'!U378/(3*'OddsRatio_working_3-way'!X378^(1/3))*COS(('OddsRatio_working_3-way'!Y378+2*PI())/3)</f>
        <v>-0.33752549026306194</v>
      </c>
      <c r="AH378" s="11">
        <f>-'OddsRatio_working_3-way'!U378/(3*'OddsRatio_working_3-way'!X378^(1/3))*COS(('OddsRatio_working_3-way'!Y378+4*PI())/3)</f>
        <v>-0.18517087171397312</v>
      </c>
      <c r="AI378" s="11">
        <f>'OddsRatio_working_3-way'!U378/(3*'OddsRatio_working_3-way'!X378^(1/3))*SIN(('OddsRatio_working_3-way'!Y378)/3)</f>
        <v>-8.7961980031599302E-2</v>
      </c>
      <c r="AJ378" s="11">
        <f>'OddsRatio_working_3-way'!U378/(3*'OddsRatio_working_3-way'!X378^(1/3))*SIN(('OddsRatio_working_3-way'!Y378+2*PI())/3)</f>
        <v>-0.40868733792201917</v>
      </c>
      <c r="AK378" s="11">
        <f>'OddsRatio_working_3-way'!U378/(3*'OddsRatio_working_3-way'!X378^(1/3))*SIN(('OddsRatio_working_3-way'!Y378+4*PI())/3)</f>
        <v>0.49664931795361833</v>
      </c>
      <c r="AL378" s="11">
        <f>'OddsRatio_working_3-way'!Z378+'OddsRatio_working_3-way'!AF378</f>
        <v>1.0453927239540699</v>
      </c>
      <c r="AM378" s="11">
        <f>'OddsRatio_working_3-way'!AA378+'OddsRatio_working_3-way'!AG378</f>
        <v>-0.67505098052612389</v>
      </c>
      <c r="AN378" s="11">
        <f>'OddsRatio_working_3-way'!AB378+'OddsRatio_working_3-way'!AH378</f>
        <v>-0.37034174342794624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1.0453927239540699</v>
      </c>
      <c r="AS378" s="11">
        <f>IF(('OddsRatio_working_3-way'!X378=0),IF(Q378&gt;0,-Q378^(1/3),(-Q378)^(1/3)),'OddsRatio_working_3-way'!AM378-'OddsRatio_working_3-way'!R378/3)</f>
        <v>-0.67505098052612389</v>
      </c>
      <c r="AT378" s="11">
        <f>IF(('OddsRatio_working_3-way'!X378=0),IF(Q378&gt;0,-Q378^(1/3),(-Q378)^(1/3)),'OddsRatio_working_3-way'!AN378-'OddsRatio_working_3-way'!R378/3)</f>
        <v>-0.37034174342794624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1.47</v>
      </c>
      <c r="B379" s="4">
        <f>IF('True_Odds_Calculator_3-way'!B380="","",'True_Odds_Calculator_3-way'!B380)</f>
        <v>4.43</v>
      </c>
      <c r="C379" s="4">
        <f>IF('True_Odds_Calculator_3-way'!C380="","",'True_Odds_Calculator_3-way'!C380)</f>
        <v>8.09</v>
      </c>
      <c r="D379" s="9">
        <f t="shared" si="78"/>
        <v>0.66719190981048959</v>
      </c>
      <c r="E379" s="9">
        <f t="shared" si="79"/>
        <v>0.21550245550924979</v>
      </c>
      <c r="F379" s="9">
        <f t="shared" si="80"/>
        <v>0.11730563468026076</v>
      </c>
      <c r="G379" s="9">
        <f t="shared" si="81"/>
        <v>1.0613173048715181</v>
      </c>
      <c r="H379" s="9">
        <f t="shared" si="82"/>
        <v>1.4988191332896135</v>
      </c>
      <c r="I379" s="9">
        <f t="shared" si="83"/>
        <v>4.6403183557093071</v>
      </c>
      <c r="J379" s="9">
        <f t="shared" si="84"/>
        <v>8.5247396915390627</v>
      </c>
      <c r="K379" s="11">
        <f t="shared" si="85"/>
        <v>0.68027210884353739</v>
      </c>
      <c r="L379" s="11">
        <f t="shared" si="86"/>
        <v>0.22573363431151244</v>
      </c>
      <c r="M379" s="11">
        <f t="shared" si="87"/>
        <v>0.12360939431396786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-0.21695448402611339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0.20860663127263196</v>
      </c>
      <c r="Q379" s="11">
        <f>2*'OddsRatio_working_3-way'!K379*'OddsRatio_working_3-way'!L379*'OddsRatio_working_3-way'!M379</f>
        <v>3.7962990222499E-2</v>
      </c>
      <c r="R379" s="11">
        <f t="shared" si="88"/>
        <v>0</v>
      </c>
      <c r="S379" s="11">
        <f t="shared" si="89"/>
        <v>-0.96152256179007267</v>
      </c>
      <c r="T379" s="11">
        <f t="shared" si="90"/>
        <v>-0.17498135792358016</v>
      </c>
      <c r="U379" s="11">
        <f>'OddsRatio_working_3-way'!S379-'OddsRatio_working_3-way'!R379^2/3</f>
        <v>-0.96152256179007267</v>
      </c>
      <c r="V379" s="11">
        <f>'OddsRatio_working_3-way'!S379*'OddsRatio_working_3-way'!R379/3-2*'OddsRatio_working_3-way'!R379^3/27-'OddsRatio_working_3-way'!T379</f>
        <v>0.17498135792358016</v>
      </c>
      <c r="W379" s="11">
        <f>'OddsRatio_working_3-way'!V379^2+4*'OddsRatio_working_3-way'!U379^3/27</f>
        <v>-0.10107815530761582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0.1814501521964062</v>
      </c>
      <c r="Y379" s="11">
        <f>IF('OddsRatio_working_3-way'!W379&gt;=0,IF('OddsRatio_working_3-way'!V379+SQRT('OddsRatio_working_3-way'!W379)&gt;0,0,PI()),ACOS('OddsRatio_working_3-way'!V379/(2*'OddsRatio_working_3-way'!X379)))</f>
        <v>1.0676609443753566</v>
      </c>
      <c r="Z379" s="11">
        <f>'OddsRatio_working_3-way'!X379^(1/3)*COS('OddsRatio_working_3-way'!Y379/3)</f>
        <v>0.53065865243575905</v>
      </c>
      <c r="AA379" s="11">
        <f>'OddsRatio_working_3-way'!X379^(1/3)*COS(('OddsRatio_working_3-way'!Y379+2*PI())/3)</f>
        <v>-0.43615580658265302</v>
      </c>
      <c r="AB379" s="11">
        <f>'OddsRatio_working_3-way'!X379^(1/3)*COS(('OddsRatio_working_3-way'!Y379+4*PI())/3)</f>
        <v>-9.4502845853106129E-2</v>
      </c>
      <c r="AC379" s="11">
        <f>'OddsRatio_working_3-way'!X379^(1/3)*SIN('OddsRatio_working_3-way'!Y379/3)</f>
        <v>0.19725342884663674</v>
      </c>
      <c r="AD379" s="11">
        <f>'OddsRatio_working_3-way'!X379^(1/3)*SIN(('OddsRatio_working_3-way'!Y379+2*PI())/3)</f>
        <v>0.360937159324066</v>
      </c>
      <c r="AE379" s="11">
        <f>'OddsRatio_working_3-way'!X379^(1/3)*SIN(('OddsRatio_working_3-way'!Y379+4*PI())/3)</f>
        <v>-0.55819058817070266</v>
      </c>
      <c r="AF379" s="11">
        <f>-'OddsRatio_working_3-way'!U379/(3*'OddsRatio_working_3-way'!X379^(1/3))*COS(('OddsRatio_working_3-way'!Y379)/3)</f>
        <v>0.53065865243575905</v>
      </c>
      <c r="AG379" s="11">
        <f>-'OddsRatio_working_3-way'!U379/(3*'OddsRatio_working_3-way'!X379^(1/3))*COS(('OddsRatio_working_3-way'!Y379+2*PI())/3)</f>
        <v>-0.43615580658265302</v>
      </c>
      <c r="AH379" s="11">
        <f>-'OddsRatio_working_3-way'!U379/(3*'OddsRatio_working_3-way'!X379^(1/3))*COS(('OddsRatio_working_3-way'!Y379+4*PI())/3)</f>
        <v>-9.4502845853106129E-2</v>
      </c>
      <c r="AI379" s="11">
        <f>'OddsRatio_working_3-way'!U379/(3*'OddsRatio_working_3-way'!X379^(1/3))*SIN(('OddsRatio_working_3-way'!Y379)/3)</f>
        <v>-0.19725342884663674</v>
      </c>
      <c r="AJ379" s="11">
        <f>'OddsRatio_working_3-way'!U379/(3*'OddsRatio_working_3-way'!X379^(1/3))*SIN(('OddsRatio_working_3-way'!Y379+2*PI())/3)</f>
        <v>-0.360937159324066</v>
      </c>
      <c r="AK379" s="11">
        <f>'OddsRatio_working_3-way'!U379/(3*'OddsRatio_working_3-way'!X379^(1/3))*SIN(('OddsRatio_working_3-way'!Y379+4*PI())/3)</f>
        <v>0.55819058817070266</v>
      </c>
      <c r="AL379" s="11">
        <f>'OddsRatio_working_3-way'!Z379+'OddsRatio_working_3-way'!AF379</f>
        <v>1.0613173048715181</v>
      </c>
      <c r="AM379" s="11">
        <f>'OddsRatio_working_3-way'!AA379+'OddsRatio_working_3-way'!AG379</f>
        <v>-0.87231161316530603</v>
      </c>
      <c r="AN379" s="11">
        <f>'OddsRatio_working_3-way'!AB379+'OddsRatio_working_3-way'!AH379</f>
        <v>-0.18900569170621226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1.0613173048715181</v>
      </c>
      <c r="AS379" s="11">
        <f>IF(('OddsRatio_working_3-way'!X379=0),IF(Q379&gt;0,-Q379^(1/3),(-Q379)^(1/3)),'OddsRatio_working_3-way'!AM379-'OddsRatio_working_3-way'!R379/3)</f>
        <v>-0.87231161316530603</v>
      </c>
      <c r="AT379" s="11">
        <f>IF(('OddsRatio_working_3-way'!X379=0),IF(Q379&gt;0,-Q379^(1/3),(-Q379)^(1/3)),'OddsRatio_working_3-way'!AN379-'OddsRatio_working_3-way'!R379/3)</f>
        <v>-0.18900569170621226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2.78</v>
      </c>
      <c r="B380" s="4">
        <f>IF('True_Odds_Calculator_3-way'!B381="","",'True_Odds_Calculator_3-way'!B381)</f>
        <v>3.13</v>
      </c>
      <c r="C380" s="4">
        <f>IF('True_Odds_Calculator_3-way'!C381="","",'True_Odds_Calculator_3-way'!C381)</f>
        <v>2.88</v>
      </c>
      <c r="D380" s="9">
        <f t="shared" si="78"/>
        <v>0.3506820737875892</v>
      </c>
      <c r="E380" s="9">
        <f t="shared" si="79"/>
        <v>0.31097799742022597</v>
      </c>
      <c r="F380" s="9">
        <f t="shared" si="80"/>
        <v>0.33833992879218483</v>
      </c>
      <c r="G380" s="9">
        <f t="shared" si="81"/>
        <v>1.0402167064452761</v>
      </c>
      <c r="H380" s="9">
        <f t="shared" si="82"/>
        <v>2.8515857374725906</v>
      </c>
      <c r="I380" s="9">
        <f t="shared" si="83"/>
        <v>3.215661584728438</v>
      </c>
      <c r="J380" s="9">
        <f t="shared" si="84"/>
        <v>2.9556074081171189</v>
      </c>
      <c r="K380" s="11">
        <f t="shared" si="85"/>
        <v>0.35971223021582738</v>
      </c>
      <c r="L380" s="11">
        <f t="shared" si="86"/>
        <v>0.31948881789137379</v>
      </c>
      <c r="M380" s="11">
        <f t="shared" si="87"/>
        <v>0.34722222222222221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-0.28443028324943875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0.23104519579224797</v>
      </c>
      <c r="Q380" s="11">
        <f>2*'OddsRatio_working_3-way'!K380*'OddsRatio_working_3-way'!L380*'OddsRatio_working_3-way'!M380</f>
        <v>7.9808357786614159E-2</v>
      </c>
      <c r="R380" s="11">
        <f t="shared" si="88"/>
        <v>0</v>
      </c>
      <c r="S380" s="11">
        <f t="shared" si="89"/>
        <v>-0.8123087076126374</v>
      </c>
      <c r="T380" s="11">
        <f t="shared" si="90"/>
        <v>-0.28059022715462434</v>
      </c>
      <c r="U380" s="11">
        <f>'OddsRatio_working_3-way'!S380-'OddsRatio_working_3-way'!R380^2/3</f>
        <v>-0.8123087076126374</v>
      </c>
      <c r="V380" s="11">
        <f>'OddsRatio_working_3-way'!S380*'OddsRatio_working_3-way'!R380/3-2*'OddsRatio_working_3-way'!R380^3/27-'OddsRatio_working_3-way'!T380</f>
        <v>0.28059022715462434</v>
      </c>
      <c r="W380" s="11">
        <f>'OddsRatio_working_3-way'!V380^2+4*'OddsRatio_working_3-way'!U380^3/27</f>
        <v>-6.762642353327214E-4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0.14089636245306017</v>
      </c>
      <c r="Y380" s="11">
        <f>IF('OddsRatio_working_3-way'!W380&gt;=0,IF('OddsRatio_working_3-way'!V380+SQRT('OddsRatio_working_3-way'!W380)&gt;0,0,PI()),ACOS('OddsRatio_working_3-way'!V380/(2*'OddsRatio_working_3-way'!X380)))</f>
        <v>9.2415923169317127E-2</v>
      </c>
      <c r="Z380" s="11">
        <f>'OddsRatio_working_3-way'!X380^(1/3)*COS('OddsRatio_working_3-way'!Y380/3)</f>
        <v>0.52010835322263804</v>
      </c>
      <c r="AA380" s="11">
        <f>'OddsRatio_working_3-way'!X380^(1/3)*COS(('OddsRatio_working_3-way'!Y380+2*PI())/3)</f>
        <v>-0.2739341112000005</v>
      </c>
      <c r="AB380" s="11">
        <f>'OddsRatio_working_3-way'!X380^(1/3)*COS(('OddsRatio_working_3-way'!Y380+4*PI())/3)</f>
        <v>-0.24617424202263719</v>
      </c>
      <c r="AC380" s="11">
        <f>'OddsRatio_working_3-way'!X380^(1/3)*SIN('OddsRatio_working_3-way'!Y380/3)</f>
        <v>1.6027167942219481E-2</v>
      </c>
      <c r="AD380" s="11">
        <f>'OddsRatio_working_3-way'!X380^(1/3)*SIN(('OddsRatio_working_3-way'!Y380+2*PI())/3)</f>
        <v>0.44241346264018488</v>
      </c>
      <c r="AE380" s="11">
        <f>'OddsRatio_working_3-way'!X380^(1/3)*SIN(('OddsRatio_working_3-way'!Y380+4*PI())/3)</f>
        <v>-0.45844063058240436</v>
      </c>
      <c r="AF380" s="11">
        <f>-'OddsRatio_working_3-way'!U380/(3*'OddsRatio_working_3-way'!X380^(1/3))*COS(('OddsRatio_working_3-way'!Y380)/3)</f>
        <v>0.52010835322263793</v>
      </c>
      <c r="AG380" s="11">
        <f>-'OddsRatio_working_3-way'!U380/(3*'OddsRatio_working_3-way'!X380^(1/3))*COS(('OddsRatio_working_3-way'!Y380+2*PI())/3)</f>
        <v>-0.27393411120000044</v>
      </c>
      <c r="AH380" s="11">
        <f>-'OddsRatio_working_3-way'!U380/(3*'OddsRatio_working_3-way'!X380^(1/3))*COS(('OddsRatio_working_3-way'!Y380+4*PI())/3)</f>
        <v>-0.24617424202263713</v>
      </c>
      <c r="AI380" s="11">
        <f>'OddsRatio_working_3-way'!U380/(3*'OddsRatio_working_3-way'!X380^(1/3))*SIN(('OddsRatio_working_3-way'!Y380)/3)</f>
        <v>-1.6027167942219478E-2</v>
      </c>
      <c r="AJ380" s="11">
        <f>'OddsRatio_working_3-way'!U380/(3*'OddsRatio_working_3-way'!X380^(1/3))*SIN(('OddsRatio_working_3-way'!Y380+2*PI())/3)</f>
        <v>-0.44241346264018477</v>
      </c>
      <c r="AK380" s="11">
        <f>'OddsRatio_working_3-way'!U380/(3*'OddsRatio_working_3-way'!X380^(1/3))*SIN(('OddsRatio_working_3-way'!Y380+4*PI())/3)</f>
        <v>0.45844063058240425</v>
      </c>
      <c r="AL380" s="11">
        <f>'OddsRatio_working_3-way'!Z380+'OddsRatio_working_3-way'!AF380</f>
        <v>1.0402167064452761</v>
      </c>
      <c r="AM380" s="11">
        <f>'OddsRatio_working_3-way'!AA380+'OddsRatio_working_3-way'!AG380</f>
        <v>-0.54786822240000088</v>
      </c>
      <c r="AN380" s="11">
        <f>'OddsRatio_working_3-way'!AB380+'OddsRatio_working_3-way'!AH380</f>
        <v>-0.49234848404527431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1.0402167064452761</v>
      </c>
      <c r="AS380" s="11">
        <f>IF(('OddsRatio_working_3-way'!X380=0),IF(Q380&gt;0,-Q380^(1/3),(-Q380)^(1/3)),'OddsRatio_working_3-way'!AM380-'OddsRatio_working_3-way'!R380/3)</f>
        <v>-0.54786822240000088</v>
      </c>
      <c r="AT380" s="11">
        <f>IF(('OddsRatio_working_3-way'!X380=0),IF(Q380&gt;0,-Q380^(1/3),(-Q380)^(1/3)),'OddsRatio_working_3-way'!AN380-'OddsRatio_working_3-way'!R380/3)</f>
        <v>-0.49234848404527431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2.97</v>
      </c>
      <c r="B381" s="4">
        <f>IF('True_Odds_Calculator_3-way'!B382="","",'True_Odds_Calculator_3-way'!B382)</f>
        <v>3.19</v>
      </c>
      <c r="C381" s="4">
        <f>IF('True_Odds_Calculator_3-way'!C382="","",'True_Odds_Calculator_3-way'!C382)</f>
        <v>2.65</v>
      </c>
      <c r="D381" s="9">
        <f t="shared" si="78"/>
        <v>0.32757112955752604</v>
      </c>
      <c r="E381" s="9">
        <f t="shared" si="79"/>
        <v>0.30469080629061962</v>
      </c>
      <c r="F381" s="9">
        <f t="shared" si="80"/>
        <v>0.36773806415185439</v>
      </c>
      <c r="G381" s="9">
        <f t="shared" si="81"/>
        <v>1.0420162865461338</v>
      </c>
      <c r="H381" s="9">
        <f t="shared" si="82"/>
        <v>3.0527720844958837</v>
      </c>
      <c r="I381" s="9">
        <f t="shared" si="83"/>
        <v>3.2820156675360326</v>
      </c>
      <c r="J381" s="9">
        <f t="shared" si="84"/>
        <v>2.7193268728011204</v>
      </c>
      <c r="K381" s="11">
        <f t="shared" si="85"/>
        <v>0.33670033670033667</v>
      </c>
      <c r="L381" s="11">
        <f t="shared" si="86"/>
        <v>0.31347962382445144</v>
      </c>
      <c r="M381" s="11">
        <f t="shared" si="87"/>
        <v>0.37735849056603776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-0.28353147611442997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0.23141053483515187</v>
      </c>
      <c r="Q381" s="11">
        <f>2*'OddsRatio_working_3-way'!K381*'OddsRatio_working_3-way'!L381*'OddsRatio_working_3-way'!M381</f>
        <v>7.9659392370103915E-2</v>
      </c>
      <c r="R381" s="11">
        <f t="shared" si="88"/>
        <v>0</v>
      </c>
      <c r="S381" s="11">
        <f t="shared" si="89"/>
        <v>-0.81617229242568223</v>
      </c>
      <c r="T381" s="11">
        <f t="shared" si="90"/>
        <v>-0.28095431753035532</v>
      </c>
      <c r="U381" s="11">
        <f>'OddsRatio_working_3-way'!S381-'OddsRatio_working_3-way'!R381^2/3</f>
        <v>-0.81617229242568223</v>
      </c>
      <c r="V381" s="11">
        <f>'OddsRatio_working_3-way'!S381*'OddsRatio_working_3-way'!R381/3-2*'OddsRatio_working_3-way'!R381^3/27-'OddsRatio_working_3-way'!T381</f>
        <v>0.28095431753035532</v>
      </c>
      <c r="W381" s="11">
        <f>'OddsRatio_working_3-way'!V381^2+4*'OddsRatio_working_3-way'!U381^3/27</f>
        <v>-1.6102617587405998E-3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0.1419027750765364</v>
      </c>
      <c r="Y381" s="11">
        <f>IF('OddsRatio_working_3-way'!W381&gt;=0,IF('OddsRatio_working_3-way'!V381+SQRT('OddsRatio_working_3-way'!W381)&gt;0,0,PI()),ACOS('OddsRatio_working_3-way'!V381/(2*'OddsRatio_working_3-way'!X381)))</f>
        <v>0.1418682283623387</v>
      </c>
      <c r="Z381" s="11">
        <f>'OddsRatio_working_3-way'!X381^(1/3)*COS('OddsRatio_working_3-way'!Y381/3)</f>
        <v>0.52100814327306688</v>
      </c>
      <c r="AA381" s="11">
        <f>'OddsRatio_working_3-way'!X381^(1/3)*COS(('OddsRatio_working_3-way'!Y381+2*PI())/3)</f>
        <v>-0.28185727019750123</v>
      </c>
      <c r="AB381" s="11">
        <f>'OddsRatio_working_3-way'!X381^(1/3)*COS(('OddsRatio_working_3-way'!Y381+4*PI())/3)</f>
        <v>-0.23915087307556554</v>
      </c>
      <c r="AC381" s="11">
        <f>'OddsRatio_working_3-way'!X381^(1/3)*SIN('OddsRatio_working_3-way'!Y381/3)</f>
        <v>2.4656549874468657E-2</v>
      </c>
      <c r="AD381" s="11">
        <f>'OddsRatio_working_3-way'!X381^(1/3)*SIN(('OddsRatio_working_3-way'!Y381+2*PI())/3)</f>
        <v>0.43887801271580412</v>
      </c>
      <c r="AE381" s="11">
        <f>'OddsRatio_working_3-way'!X381^(1/3)*SIN(('OddsRatio_working_3-way'!Y381+4*PI())/3)</f>
        <v>-0.46353456259027276</v>
      </c>
      <c r="AF381" s="11">
        <f>-'OddsRatio_working_3-way'!U381/(3*'OddsRatio_working_3-way'!X381^(1/3))*COS(('OddsRatio_working_3-way'!Y381)/3)</f>
        <v>0.52100814327306688</v>
      </c>
      <c r="AG381" s="11">
        <f>-'OddsRatio_working_3-way'!U381/(3*'OddsRatio_working_3-way'!X381^(1/3))*COS(('OddsRatio_working_3-way'!Y381+2*PI())/3)</f>
        <v>-0.28185727019750123</v>
      </c>
      <c r="AH381" s="11">
        <f>-'OddsRatio_working_3-way'!U381/(3*'OddsRatio_working_3-way'!X381^(1/3))*COS(('OddsRatio_working_3-way'!Y381+4*PI())/3)</f>
        <v>-0.23915087307556554</v>
      </c>
      <c r="AI381" s="11">
        <f>'OddsRatio_working_3-way'!U381/(3*'OddsRatio_working_3-way'!X381^(1/3))*SIN(('OddsRatio_working_3-way'!Y381)/3)</f>
        <v>-2.4656549874468657E-2</v>
      </c>
      <c r="AJ381" s="11">
        <f>'OddsRatio_working_3-way'!U381/(3*'OddsRatio_working_3-way'!X381^(1/3))*SIN(('OddsRatio_working_3-way'!Y381+2*PI())/3)</f>
        <v>-0.43887801271580412</v>
      </c>
      <c r="AK381" s="11">
        <f>'OddsRatio_working_3-way'!U381/(3*'OddsRatio_working_3-way'!X381^(1/3))*SIN(('OddsRatio_working_3-way'!Y381+4*PI())/3)</f>
        <v>0.46353456259027276</v>
      </c>
      <c r="AL381" s="11">
        <f>'OddsRatio_working_3-way'!Z381+'OddsRatio_working_3-way'!AF381</f>
        <v>1.0420162865461338</v>
      </c>
      <c r="AM381" s="11">
        <f>'OddsRatio_working_3-way'!AA381+'OddsRatio_working_3-way'!AG381</f>
        <v>-0.56371454039500246</v>
      </c>
      <c r="AN381" s="11">
        <f>'OddsRatio_working_3-way'!AB381+'OddsRatio_working_3-way'!AH381</f>
        <v>-0.47830174615113108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1.0420162865461338</v>
      </c>
      <c r="AS381" s="11">
        <f>IF(('OddsRatio_working_3-way'!X381=0),IF(Q381&gt;0,-Q381^(1/3),(-Q381)^(1/3)),'OddsRatio_working_3-way'!AM381-'OddsRatio_working_3-way'!R381/3)</f>
        <v>-0.56371454039500246</v>
      </c>
      <c r="AT381" s="11">
        <f>IF(('OddsRatio_working_3-way'!X381=0),IF(Q381&gt;0,-Q381^(1/3),(-Q381)^(1/3)),'OddsRatio_working_3-way'!AN381-'OddsRatio_working_3-way'!R381/3)</f>
        <v>-0.47830174615113108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3.39</v>
      </c>
      <c r="B382" s="4">
        <f>IF('True_Odds_Calculator_3-way'!B383="","",'True_Odds_Calculator_3-way'!B383)</f>
        <v>3.31</v>
      </c>
      <c r="C382" s="4">
        <f>IF('True_Odds_Calculator_3-way'!C383="","",'True_Odds_Calculator_3-way'!C383)</f>
        <v>2.3199999999999998</v>
      </c>
      <c r="D382" s="9">
        <f t="shared" si="78"/>
        <v>0.28619367948353575</v>
      </c>
      <c r="E382" s="9">
        <f t="shared" si="79"/>
        <v>0.29319911484234062</v>
      </c>
      <c r="F382" s="9">
        <f t="shared" si="80"/>
        <v>0.42060720567412357</v>
      </c>
      <c r="G382" s="9">
        <f t="shared" si="81"/>
        <v>1.043572076688188</v>
      </c>
      <c r="H382" s="9">
        <f t="shared" si="82"/>
        <v>3.4941372632847694</v>
      </c>
      <c r="I382" s="9">
        <f t="shared" si="83"/>
        <v>3.4106514971497139</v>
      </c>
      <c r="J382" s="9">
        <f t="shared" si="84"/>
        <v>2.3775151412284079</v>
      </c>
      <c r="K382" s="11">
        <f t="shared" si="85"/>
        <v>0.29498525073746312</v>
      </c>
      <c r="L382" s="11">
        <f t="shared" si="86"/>
        <v>0.30211480362537763</v>
      </c>
      <c r="M382" s="11">
        <f t="shared" si="87"/>
        <v>0.43103448275862072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-0.2799420477981206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0.23124950638602043</v>
      </c>
      <c r="Q382" s="11">
        <f>2*'OddsRatio_working_3-way'!K382*'OddsRatio_working_3-way'!L382*'OddsRatio_working_3-way'!M382</f>
        <v>7.6827078533561605E-2</v>
      </c>
      <c r="R382" s="11">
        <f t="shared" si="88"/>
        <v>0</v>
      </c>
      <c r="S382" s="11">
        <f t="shared" si="89"/>
        <v>-0.82606206607728094</v>
      </c>
      <c r="T382" s="11">
        <f t="shared" si="90"/>
        <v>-0.27443922461039233</v>
      </c>
      <c r="U382" s="11">
        <f>'OddsRatio_working_3-way'!S382-'OddsRatio_working_3-way'!R382^2/3</f>
        <v>-0.82606206607728094</v>
      </c>
      <c r="V382" s="11">
        <f>'OddsRatio_working_3-way'!S382*'OddsRatio_working_3-way'!R382/3-2*'OddsRatio_working_3-way'!R382^3/27-'OddsRatio_working_3-way'!T382</f>
        <v>0.27443922461039233</v>
      </c>
      <c r="W382" s="11">
        <f>'OddsRatio_working_3-way'!V382^2+4*'OddsRatio_working_3-way'!U382^3/27</f>
        <v>-8.1923007553672683E-3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0.14448978230321396</v>
      </c>
      <c r="Y382" s="11">
        <f>IF('OddsRatio_working_3-way'!W382&gt;=0,IF('OddsRatio_working_3-way'!V382+SQRT('OddsRatio_working_3-way'!W382)&gt;0,0,PI()),ACOS('OddsRatio_working_3-way'!V382/(2*'OddsRatio_working_3-way'!X382)))</f>
        <v>0.31857137479182351</v>
      </c>
      <c r="Z382" s="11">
        <f>'OddsRatio_working_3-way'!X382^(1/3)*COS('OddsRatio_working_3-way'!Y382/3)</f>
        <v>0.52178603834409398</v>
      </c>
      <c r="AA382" s="11">
        <f>'OddsRatio_working_3-way'!X382^(1/3)*COS(('OddsRatio_working_3-way'!Y382+2*PI())/3)</f>
        <v>-0.30905954448996925</v>
      </c>
      <c r="AB382" s="11">
        <f>'OddsRatio_working_3-way'!X382^(1/3)*COS(('OddsRatio_working_3-way'!Y382+4*PI())/3)</f>
        <v>-0.21272649385412482</v>
      </c>
      <c r="AC382" s="11">
        <f>'OddsRatio_working_3-way'!X382^(1/3)*SIN('OddsRatio_working_3-way'!Y382/3)</f>
        <v>5.5617912716462783E-2</v>
      </c>
      <c r="AD382" s="11">
        <f>'OddsRatio_working_3-way'!X382^(1/3)*SIN(('OddsRatio_working_3-way'!Y382+2*PI())/3)</f>
        <v>0.4240710081877952</v>
      </c>
      <c r="AE382" s="11">
        <f>'OddsRatio_working_3-way'!X382^(1/3)*SIN(('OddsRatio_working_3-way'!Y382+4*PI())/3)</f>
        <v>-0.47968892090425785</v>
      </c>
      <c r="AF382" s="11">
        <f>-'OddsRatio_working_3-way'!U382/(3*'OddsRatio_working_3-way'!X382^(1/3))*COS(('OddsRatio_working_3-way'!Y382)/3)</f>
        <v>0.52178603834409387</v>
      </c>
      <c r="AG382" s="11">
        <f>-'OddsRatio_working_3-way'!U382/(3*'OddsRatio_working_3-way'!X382^(1/3))*COS(('OddsRatio_working_3-way'!Y382+2*PI())/3)</f>
        <v>-0.3090595444899692</v>
      </c>
      <c r="AH382" s="11">
        <f>-'OddsRatio_working_3-way'!U382/(3*'OddsRatio_working_3-way'!X382^(1/3))*COS(('OddsRatio_working_3-way'!Y382+4*PI())/3)</f>
        <v>-0.21272649385412479</v>
      </c>
      <c r="AI382" s="11">
        <f>'OddsRatio_working_3-way'!U382/(3*'OddsRatio_working_3-way'!X382^(1/3))*SIN(('OddsRatio_working_3-way'!Y382)/3)</f>
        <v>-5.561791271646277E-2</v>
      </c>
      <c r="AJ382" s="11">
        <f>'OddsRatio_working_3-way'!U382/(3*'OddsRatio_working_3-way'!X382^(1/3))*SIN(('OddsRatio_working_3-way'!Y382+2*PI())/3)</f>
        <v>-0.42407100818779508</v>
      </c>
      <c r="AK382" s="11">
        <f>'OddsRatio_working_3-way'!U382/(3*'OddsRatio_working_3-way'!X382^(1/3))*SIN(('OddsRatio_working_3-way'!Y382+4*PI())/3)</f>
        <v>0.47968892090425774</v>
      </c>
      <c r="AL382" s="11">
        <f>'OddsRatio_working_3-way'!Z382+'OddsRatio_working_3-way'!AF382</f>
        <v>1.043572076688188</v>
      </c>
      <c r="AM382" s="11">
        <f>'OddsRatio_working_3-way'!AA382+'OddsRatio_working_3-way'!AG382</f>
        <v>-0.61811908897993839</v>
      </c>
      <c r="AN382" s="11">
        <f>'OddsRatio_working_3-way'!AB382+'OddsRatio_working_3-way'!AH382</f>
        <v>-0.42545298770824957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1.043572076688188</v>
      </c>
      <c r="AS382" s="11">
        <f>IF(('OddsRatio_working_3-way'!X382=0),IF(Q382&gt;0,-Q382^(1/3),(-Q382)^(1/3)),'OddsRatio_working_3-way'!AM382-'OddsRatio_working_3-way'!R382/3)</f>
        <v>-0.61811908897993839</v>
      </c>
      <c r="AT382" s="11">
        <f>IF(('OddsRatio_working_3-way'!X382=0),IF(Q382&gt;0,-Q382^(1/3),(-Q382)^(1/3)),'OddsRatio_working_3-way'!AN382-'OddsRatio_working_3-way'!R382/3)</f>
        <v>-0.42545298770824957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2.4300000000000002</v>
      </c>
      <c r="B383" s="4">
        <f>IF('True_Odds_Calculator_3-way'!B384="","",'True_Odds_Calculator_3-way'!B384)</f>
        <v>3.42</v>
      </c>
      <c r="C383" s="4">
        <f>IF('True_Odds_Calculator_3-way'!C384="","",'True_Odds_Calculator_3-way'!C384)</f>
        <v>3.09</v>
      </c>
      <c r="D383" s="9">
        <f t="shared" si="78"/>
        <v>0.40150910076873753</v>
      </c>
      <c r="E383" s="9">
        <f t="shared" si="79"/>
        <v>0.28388445664453166</v>
      </c>
      <c r="F383" s="9">
        <f t="shared" si="80"/>
        <v>0.31460644258673098</v>
      </c>
      <c r="G383" s="9">
        <f t="shared" si="81"/>
        <v>1.0423801192954516</v>
      </c>
      <c r="H383" s="9">
        <f t="shared" si="82"/>
        <v>2.490603570592496</v>
      </c>
      <c r="I383" s="9">
        <f t="shared" si="83"/>
        <v>3.5225598886949929</v>
      </c>
      <c r="J383" s="9">
        <f t="shared" si="84"/>
        <v>3.1785744493274932</v>
      </c>
      <c r="K383" s="11">
        <f t="shared" si="85"/>
        <v>0.41152263374485593</v>
      </c>
      <c r="L383" s="11">
        <f t="shared" si="86"/>
        <v>0.29239766081871343</v>
      </c>
      <c r="M383" s="11">
        <f t="shared" si="87"/>
        <v>0.3236245954692557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-0.28164810301531717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0.23131062704105337</v>
      </c>
      <c r="Q383" s="11">
        <f>2*'OddsRatio_working_3-way'!K383*'OddsRatio_working_3-way'!L383*'OddsRatio_working_3-way'!M383</f>
        <v>7.7882366007088699E-2</v>
      </c>
      <c r="R383" s="11">
        <f t="shared" si="88"/>
        <v>0</v>
      </c>
      <c r="S383" s="11">
        <f t="shared" si="89"/>
        <v>-0.82127528843492248</v>
      </c>
      <c r="T383" s="11">
        <f t="shared" si="90"/>
        <v>-0.27652366613970464</v>
      </c>
      <c r="U383" s="11">
        <f>'OddsRatio_working_3-way'!S383-'OddsRatio_working_3-way'!R383^2/3</f>
        <v>-0.82127528843492248</v>
      </c>
      <c r="V383" s="11">
        <f>'OddsRatio_working_3-way'!S383*'OddsRatio_working_3-way'!R383/3-2*'OddsRatio_working_3-way'!R383^3/27-'OddsRatio_working_3-way'!T383</f>
        <v>0.27652366613970464</v>
      </c>
      <c r="W383" s="11">
        <f>'OddsRatio_working_3-way'!V383^2+4*'OddsRatio_working_3-way'!U383^3/27</f>
        <v>-5.6005161019995892E-3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0.14323569216272738</v>
      </c>
      <c r="Y383" s="11">
        <f>IF('OddsRatio_working_3-way'!W383&gt;=0,IF('OddsRatio_working_3-way'!V383+SQRT('OddsRatio_working_3-way'!W383)&gt;0,0,PI()),ACOS('OddsRatio_working_3-way'!V383/(2*'OddsRatio_working_3-way'!X383)))</f>
        <v>0.26430229177000286</v>
      </c>
      <c r="Z383" s="11">
        <f>'OddsRatio_working_3-way'!X383^(1/3)*COS('OddsRatio_working_3-way'!Y383/3)</f>
        <v>0.5211900596477258</v>
      </c>
      <c r="AA383" s="11">
        <f>'OddsRatio_working_3-way'!X383^(1/3)*COS(('OddsRatio_working_3-way'!Y383+2*PI())/3)</f>
        <v>-0.3004637318598038</v>
      </c>
      <c r="AB383" s="11">
        <f>'OddsRatio_working_3-way'!X383^(1/3)*COS(('OddsRatio_working_3-way'!Y383+4*PI())/3)</f>
        <v>-0.22072632778792209</v>
      </c>
      <c r="AC383" s="11">
        <f>'OddsRatio_working_3-way'!X383^(1/3)*SIN('OddsRatio_working_3-way'!Y383/3)</f>
        <v>4.6036411705383105E-2</v>
      </c>
      <c r="AD383" s="11">
        <f>'OddsRatio_working_3-way'!X383^(1/3)*SIN(('OddsRatio_working_3-way'!Y383+2*PI())/3)</f>
        <v>0.42834562600216597</v>
      </c>
      <c r="AE383" s="11">
        <f>'OddsRatio_working_3-way'!X383^(1/3)*SIN(('OddsRatio_working_3-way'!Y383+4*PI())/3)</f>
        <v>-0.47438203770754883</v>
      </c>
      <c r="AF383" s="11">
        <f>-'OddsRatio_working_3-way'!U383/(3*'OddsRatio_working_3-way'!X383^(1/3))*COS(('OddsRatio_working_3-way'!Y383)/3)</f>
        <v>0.5211900596477258</v>
      </c>
      <c r="AG383" s="11">
        <f>-'OddsRatio_working_3-way'!U383/(3*'OddsRatio_working_3-way'!X383^(1/3))*COS(('OddsRatio_working_3-way'!Y383+2*PI())/3)</f>
        <v>-0.3004637318598038</v>
      </c>
      <c r="AH383" s="11">
        <f>-'OddsRatio_working_3-way'!U383/(3*'OddsRatio_working_3-way'!X383^(1/3))*COS(('OddsRatio_working_3-way'!Y383+4*PI())/3)</f>
        <v>-0.22072632778792209</v>
      </c>
      <c r="AI383" s="11">
        <f>'OddsRatio_working_3-way'!U383/(3*'OddsRatio_working_3-way'!X383^(1/3))*SIN(('OddsRatio_working_3-way'!Y383)/3)</f>
        <v>-4.6036411705383105E-2</v>
      </c>
      <c r="AJ383" s="11">
        <f>'OddsRatio_working_3-way'!U383/(3*'OddsRatio_working_3-way'!X383^(1/3))*SIN(('OddsRatio_working_3-way'!Y383+2*PI())/3)</f>
        <v>-0.42834562600216597</v>
      </c>
      <c r="AK383" s="11">
        <f>'OddsRatio_working_3-way'!U383/(3*'OddsRatio_working_3-way'!X383^(1/3))*SIN(('OddsRatio_working_3-way'!Y383+4*PI())/3)</f>
        <v>0.47438203770754883</v>
      </c>
      <c r="AL383" s="11">
        <f>'OddsRatio_working_3-way'!Z383+'OddsRatio_working_3-way'!AF383</f>
        <v>1.0423801192954516</v>
      </c>
      <c r="AM383" s="11">
        <f>'OddsRatio_working_3-way'!AA383+'OddsRatio_working_3-way'!AG383</f>
        <v>-0.60092746371960759</v>
      </c>
      <c r="AN383" s="11">
        <f>'OddsRatio_working_3-way'!AB383+'OddsRatio_working_3-way'!AH383</f>
        <v>-0.44145265557584418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1.0423801192954516</v>
      </c>
      <c r="AS383" s="11">
        <f>IF(('OddsRatio_working_3-way'!X383=0),IF(Q383&gt;0,-Q383^(1/3),(-Q383)^(1/3)),'OddsRatio_working_3-way'!AM383-'OddsRatio_working_3-way'!R383/3)</f>
        <v>-0.60092746371960759</v>
      </c>
      <c r="AT383" s="11">
        <f>IF(('OddsRatio_working_3-way'!X383=0),IF(Q383&gt;0,-Q383^(1/3),(-Q383)^(1/3)),'OddsRatio_working_3-way'!AN383-'OddsRatio_working_3-way'!R383/3)</f>
        <v>-0.44145265557584418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2.0299999999999998</v>
      </c>
      <c r="B384" s="4">
        <f>IF('True_Odds_Calculator_3-way'!B385="","",'True_Odds_Calculator_3-way'!B385)</f>
        <v>3.6</v>
      </c>
      <c r="C384" s="4">
        <f>IF('True_Odds_Calculator_3-way'!C385="","",'True_Odds_Calculator_3-way'!C385)</f>
        <v>3.86</v>
      </c>
      <c r="D384" s="9">
        <f t="shared" si="78"/>
        <v>0.48108007316321172</v>
      </c>
      <c r="E384" s="9">
        <f t="shared" si="79"/>
        <v>0.26861350046800536</v>
      </c>
      <c r="F384" s="9">
        <f t="shared" si="80"/>
        <v>0.2503064263687827</v>
      </c>
      <c r="G384" s="9">
        <f t="shared" si="81"/>
        <v>1.0472388741812475</v>
      </c>
      <c r="H384" s="9">
        <f t="shared" si="82"/>
        <v>2.0786560404066852</v>
      </c>
      <c r="I384" s="9">
        <f t="shared" si="83"/>
        <v>3.7228210728712434</v>
      </c>
      <c r="J384" s="9">
        <f t="shared" si="84"/>
        <v>3.9951031801583676</v>
      </c>
      <c r="K384" s="11">
        <f t="shared" si="85"/>
        <v>0.49261083743842371</v>
      </c>
      <c r="L384" s="11">
        <f t="shared" si="86"/>
        <v>0.27777777777777779</v>
      </c>
      <c r="M384" s="11">
        <f t="shared" si="87"/>
        <v>0.2590673575129534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-0.27151308382324979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0.23006939658717404</v>
      </c>
      <c r="Q384" s="11">
        <f>2*'OddsRatio_working_3-way'!K384*'OddsRatio_working_3-way'!L384*'OddsRatio_working_3-way'!M384</f>
        <v>7.089965996523083E-2</v>
      </c>
      <c r="R384" s="11">
        <f t="shared" si="88"/>
        <v>0</v>
      </c>
      <c r="S384" s="11">
        <f t="shared" si="89"/>
        <v>-0.84736025736772647</v>
      </c>
      <c r="T384" s="11">
        <f t="shared" si="90"/>
        <v>-0.26112796837218072</v>
      </c>
      <c r="U384" s="11">
        <f>'OddsRatio_working_3-way'!S384-'OddsRatio_working_3-way'!R384^2/3</f>
        <v>-0.84736025736772647</v>
      </c>
      <c r="V384" s="11">
        <f>'OddsRatio_working_3-way'!S384*'OddsRatio_working_3-way'!R384/3-2*'OddsRatio_working_3-way'!R384^3/27-'OddsRatio_working_3-way'!T384</f>
        <v>0.26112796837218072</v>
      </c>
      <c r="W384" s="11">
        <f>'OddsRatio_working_3-way'!V384^2+4*'OddsRatio_working_3-way'!U384^3/27</f>
        <v>-2.1948644647173485E-2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0.15011367402185261</v>
      </c>
      <c r="Y384" s="11">
        <f>IF('OddsRatio_working_3-way'!W384&gt;=0,IF('OddsRatio_working_3-way'!V384+SQRT('OddsRatio_working_3-way'!W384)&gt;0,0,PI()),ACOS('OddsRatio_working_3-way'!V384/(2*'OddsRatio_working_3-way'!X384)))</f>
        <v>0.51606550878550395</v>
      </c>
      <c r="Z384" s="11">
        <f>'OddsRatio_working_3-way'!X384^(1/3)*COS('OddsRatio_working_3-way'!Y384/3)</f>
        <v>0.52361943709062375</v>
      </c>
      <c r="AA384" s="11">
        <f>'OddsRatio_working_3-way'!X384^(1/3)*COS(('OddsRatio_working_3-way'!Y384+2*PI())/3)</f>
        <v>-0.34059473087383363</v>
      </c>
      <c r="AB384" s="11">
        <f>'OddsRatio_working_3-way'!X384^(1/3)*COS(('OddsRatio_working_3-way'!Y384+4*PI())/3)</f>
        <v>-0.18302470621679032</v>
      </c>
      <c r="AC384" s="11">
        <f>'OddsRatio_working_3-way'!X384^(1/3)*SIN('OddsRatio_working_3-way'!Y384/3)</f>
        <v>9.097309615195999E-2</v>
      </c>
      <c r="AD384" s="11">
        <f>'OddsRatio_working_3-way'!X384^(1/3)*SIN(('OddsRatio_working_3-way'!Y384+2*PI())/3)</f>
        <v>0.40798118635980796</v>
      </c>
      <c r="AE384" s="11">
        <f>'OddsRatio_working_3-way'!X384^(1/3)*SIN(('OddsRatio_working_3-way'!Y384+4*PI())/3)</f>
        <v>-0.49895428251176793</v>
      </c>
      <c r="AF384" s="11">
        <f>-'OddsRatio_working_3-way'!U384/(3*'OddsRatio_working_3-way'!X384^(1/3))*COS(('OddsRatio_working_3-way'!Y384)/3)</f>
        <v>0.52361943709062375</v>
      </c>
      <c r="AG384" s="11">
        <f>-'OddsRatio_working_3-way'!U384/(3*'OddsRatio_working_3-way'!X384^(1/3))*COS(('OddsRatio_working_3-way'!Y384+2*PI())/3)</f>
        <v>-0.34059473087383363</v>
      </c>
      <c r="AH384" s="11">
        <f>-'OddsRatio_working_3-way'!U384/(3*'OddsRatio_working_3-way'!X384^(1/3))*COS(('OddsRatio_working_3-way'!Y384+4*PI())/3)</f>
        <v>-0.18302470621679032</v>
      </c>
      <c r="AI384" s="11">
        <f>'OddsRatio_working_3-way'!U384/(3*'OddsRatio_working_3-way'!X384^(1/3))*SIN(('OddsRatio_working_3-way'!Y384)/3)</f>
        <v>-9.097309615195999E-2</v>
      </c>
      <c r="AJ384" s="11">
        <f>'OddsRatio_working_3-way'!U384/(3*'OddsRatio_working_3-way'!X384^(1/3))*SIN(('OddsRatio_working_3-way'!Y384+2*PI())/3)</f>
        <v>-0.40798118635980796</v>
      </c>
      <c r="AK384" s="11">
        <f>'OddsRatio_working_3-way'!U384/(3*'OddsRatio_working_3-way'!X384^(1/3))*SIN(('OddsRatio_working_3-way'!Y384+4*PI())/3)</f>
        <v>0.49895428251176793</v>
      </c>
      <c r="AL384" s="11">
        <f>'OddsRatio_working_3-way'!Z384+'OddsRatio_working_3-way'!AF384</f>
        <v>1.0472388741812475</v>
      </c>
      <c r="AM384" s="11">
        <f>'OddsRatio_working_3-way'!AA384+'OddsRatio_working_3-way'!AG384</f>
        <v>-0.68118946174766726</v>
      </c>
      <c r="AN384" s="11">
        <f>'OddsRatio_working_3-way'!AB384+'OddsRatio_working_3-way'!AH384</f>
        <v>-0.36604941243358063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1.0472388741812475</v>
      </c>
      <c r="AS384" s="11">
        <f>IF(('OddsRatio_working_3-way'!X384=0),IF(Q384&gt;0,-Q384^(1/3),(-Q384)^(1/3)),'OddsRatio_working_3-way'!AM384-'OddsRatio_working_3-way'!R384/3)</f>
        <v>-0.68118946174766726</v>
      </c>
      <c r="AT384" s="11">
        <f>IF(('OddsRatio_working_3-way'!X384=0),IF(Q384&gt;0,-Q384^(1/3),(-Q384)^(1/3)),'OddsRatio_working_3-way'!AN384-'OddsRatio_working_3-way'!R384/3)</f>
        <v>-0.36604941243358063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1.61</v>
      </c>
      <c r="B385" s="4">
        <f>IF('True_Odds_Calculator_3-way'!B386="","",'True_Odds_Calculator_3-way'!B386)</f>
        <v>3.72</v>
      </c>
      <c r="C385" s="4">
        <f>IF('True_Odds_Calculator_3-way'!C386="","",'True_Odds_Calculator_3-way'!C386)</f>
        <v>7.01</v>
      </c>
      <c r="D385" s="9">
        <f t="shared" si="78"/>
        <v>0.60709146294760175</v>
      </c>
      <c r="E385" s="9">
        <f t="shared" si="79"/>
        <v>0.25734278479713502</v>
      </c>
      <c r="F385" s="9">
        <f t="shared" si="80"/>
        <v>0.13556575225526338</v>
      </c>
      <c r="G385" s="9">
        <f t="shared" si="81"/>
        <v>1.060980750241908</v>
      </c>
      <c r="H385" s="9">
        <f t="shared" si="82"/>
        <v>1.6471982576475637</v>
      </c>
      <c r="I385" s="9">
        <f t="shared" si="83"/>
        <v>3.8858676406579904</v>
      </c>
      <c r="J385" s="9">
        <f t="shared" si="84"/>
        <v>7.3764943089538662</v>
      </c>
      <c r="K385" s="11">
        <f t="shared" si="85"/>
        <v>0.6211180124223602</v>
      </c>
      <c r="L385" s="11">
        <f t="shared" si="86"/>
        <v>0.26881720430107525</v>
      </c>
      <c r="M385" s="11">
        <f t="shared" si="87"/>
        <v>0.14265335235378032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-0.23751244870343413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0.22246415397453884</v>
      </c>
      <c r="Q385" s="11">
        <f>2*'OddsRatio_working_3-way'!K385*'OddsRatio_working_3-way'!L385*'OddsRatio_working_3-way'!M385</f>
        <v>4.7636863806111096E-2</v>
      </c>
      <c r="R385" s="11">
        <f t="shared" si="88"/>
        <v>0</v>
      </c>
      <c r="S385" s="11">
        <f t="shared" si="89"/>
        <v>-0.93664207997920523</v>
      </c>
      <c r="T385" s="11">
        <f t="shared" si="90"/>
        <v>-0.20056575588419812</v>
      </c>
      <c r="U385" s="11">
        <f>'OddsRatio_working_3-way'!S385-'OddsRatio_working_3-way'!R385^2/3</f>
        <v>-0.93664207997920523</v>
      </c>
      <c r="V385" s="11">
        <f>'OddsRatio_working_3-way'!S385*'OddsRatio_working_3-way'!R385/3-2*'OddsRatio_working_3-way'!R385^3/27-'OddsRatio_working_3-way'!T385</f>
        <v>0.20056575588419812</v>
      </c>
      <c r="W385" s="11">
        <f>'OddsRatio_working_3-way'!V385^2+4*'OddsRatio_working_3-way'!U385^3/27</f>
        <v>-8.1508871642746367E-2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0.17445306967501756</v>
      </c>
      <c r="Y385" s="11">
        <f>IF('OddsRatio_working_3-way'!W385&gt;=0,IF('OddsRatio_working_3-way'!V385+SQRT('OddsRatio_working_3-way'!W385)&gt;0,0,PI()),ACOS('OddsRatio_working_3-way'!V385/(2*'OddsRatio_working_3-way'!X385)))</f>
        <v>0.95838579860362927</v>
      </c>
      <c r="Z385" s="11">
        <f>'OddsRatio_working_3-way'!X385^(1/3)*COS('OddsRatio_working_3-way'!Y385/3)</f>
        <v>0.53049037512095398</v>
      </c>
      <c r="AA385" s="11">
        <f>'OddsRatio_working_3-way'!X385^(1/3)*COS(('OddsRatio_working_3-way'!Y385+2*PI())/3)</f>
        <v>-0.41721719624241627</v>
      </c>
      <c r="AB385" s="11">
        <f>'OddsRatio_working_3-way'!X385^(1/3)*COS(('OddsRatio_working_3-way'!Y385+4*PI())/3)</f>
        <v>-0.11327317887853783</v>
      </c>
      <c r="AC385" s="11">
        <f>'OddsRatio_working_3-way'!X385^(1/3)*SIN('OddsRatio_working_3-way'!Y385/3)</f>
        <v>0.17548216024361155</v>
      </c>
      <c r="AD385" s="11">
        <f>'OddsRatio_working_3-way'!X385^(1/3)*SIN(('OddsRatio_working_3-way'!Y385+2*PI())/3)</f>
        <v>0.37167706119607669</v>
      </c>
      <c r="AE385" s="11">
        <f>'OddsRatio_working_3-way'!X385^(1/3)*SIN(('OddsRatio_working_3-way'!Y385+4*PI())/3)</f>
        <v>-0.54715922143968831</v>
      </c>
      <c r="AF385" s="11">
        <f>-'OddsRatio_working_3-way'!U385/(3*'OddsRatio_working_3-way'!X385^(1/3))*COS(('OddsRatio_working_3-way'!Y385)/3)</f>
        <v>0.53049037512095409</v>
      </c>
      <c r="AG385" s="11">
        <f>-'OddsRatio_working_3-way'!U385/(3*'OddsRatio_working_3-way'!X385^(1/3))*COS(('OddsRatio_working_3-way'!Y385+2*PI())/3)</f>
        <v>-0.41721719624241638</v>
      </c>
      <c r="AH385" s="11">
        <f>-'OddsRatio_working_3-way'!U385/(3*'OddsRatio_working_3-way'!X385^(1/3))*COS(('OddsRatio_working_3-way'!Y385+4*PI())/3)</f>
        <v>-0.11327317887853786</v>
      </c>
      <c r="AI385" s="11">
        <f>'OddsRatio_working_3-way'!U385/(3*'OddsRatio_working_3-way'!X385^(1/3))*SIN(('OddsRatio_working_3-way'!Y385)/3)</f>
        <v>-0.1754821602436116</v>
      </c>
      <c r="AJ385" s="11">
        <f>'OddsRatio_working_3-way'!U385/(3*'OddsRatio_working_3-way'!X385^(1/3))*SIN(('OddsRatio_working_3-way'!Y385+2*PI())/3)</f>
        <v>-0.37167706119607674</v>
      </c>
      <c r="AK385" s="11">
        <f>'OddsRatio_working_3-way'!U385/(3*'OddsRatio_working_3-way'!X385^(1/3))*SIN(('OddsRatio_working_3-way'!Y385+4*PI())/3)</f>
        <v>0.54715922143968843</v>
      </c>
      <c r="AL385" s="11">
        <f>'OddsRatio_working_3-way'!Z385+'OddsRatio_working_3-way'!AF385</f>
        <v>1.060980750241908</v>
      </c>
      <c r="AM385" s="11">
        <f>'OddsRatio_working_3-way'!AA385+'OddsRatio_working_3-way'!AG385</f>
        <v>-0.83443439248483264</v>
      </c>
      <c r="AN385" s="11">
        <f>'OddsRatio_working_3-way'!AB385+'OddsRatio_working_3-way'!AH385</f>
        <v>-0.22654635775707568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1.060980750241908</v>
      </c>
      <c r="AS385" s="11">
        <f>IF(('OddsRatio_working_3-way'!X385=0),IF(Q385&gt;0,-Q385^(1/3),(-Q385)^(1/3)),'OddsRatio_working_3-way'!AM385-'OddsRatio_working_3-way'!R385/3)</f>
        <v>-0.83443439248483264</v>
      </c>
      <c r="AT385" s="11">
        <f>IF(('OddsRatio_working_3-way'!X385=0),IF(Q385&gt;0,-Q385^(1/3),(-Q385)^(1/3)),'OddsRatio_working_3-way'!AN385-'OddsRatio_working_3-way'!R385/3)</f>
        <v>-0.22654635775707568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2.89</v>
      </c>
      <c r="B386" s="4">
        <f>IF('True_Odds_Calculator_3-way'!B387="","",'True_Odds_Calculator_3-way'!B387)</f>
        <v>3.36</v>
      </c>
      <c r="C386" s="4">
        <f>IF('True_Odds_Calculator_3-way'!C387="","",'True_Odds_Calculator_3-way'!C387)</f>
        <v>2.61</v>
      </c>
      <c r="D386" s="9">
        <f t="shared" si="78"/>
        <v>0.33699724397220299</v>
      </c>
      <c r="E386" s="9">
        <f t="shared" si="79"/>
        <v>0.28929938380022174</v>
      </c>
      <c r="F386" s="9">
        <f t="shared" si="80"/>
        <v>0.37370337222757549</v>
      </c>
      <c r="G386" s="9">
        <f t="shared" si="81"/>
        <v>1.0409435545364625</v>
      </c>
      <c r="H386" s="9">
        <f t="shared" si="82"/>
        <v>2.9673833180739138</v>
      </c>
      <c r="I386" s="9">
        <f t="shared" si="83"/>
        <v>3.4566267887060516</v>
      </c>
      <c r="J386" s="9">
        <f t="shared" si="84"/>
        <v>2.6759191228037045</v>
      </c>
      <c r="K386" s="11">
        <f t="shared" si="85"/>
        <v>0.34602076124567471</v>
      </c>
      <c r="L386" s="11">
        <f t="shared" si="86"/>
        <v>0.29761904761904762</v>
      </c>
      <c r="M386" s="11">
        <f t="shared" si="87"/>
        <v>0.38314176245210729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-0.28334924233385039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0.23121712060979449</v>
      </c>
      <c r="Q386" s="11">
        <f>2*'OddsRatio_working_3-way'!K386*'OddsRatio_working_3-way'!L386*'OddsRatio_working_3-way'!M386</f>
        <v>7.8913693040885496E-2</v>
      </c>
      <c r="R386" s="11">
        <f t="shared" si="88"/>
        <v>0</v>
      </c>
      <c r="S386" s="11">
        <f t="shared" si="89"/>
        <v>-0.81601460693996741</v>
      </c>
      <c r="T386" s="11">
        <f t="shared" si="90"/>
        <v>-0.27850327881910153</v>
      </c>
      <c r="U386" s="11">
        <f>'OddsRatio_working_3-way'!S386-'OddsRatio_working_3-way'!R386^2/3</f>
        <v>-0.81601460693996741</v>
      </c>
      <c r="V386" s="11">
        <f>'OddsRatio_working_3-way'!S386*'OddsRatio_working_3-way'!R386/3-2*'OddsRatio_working_3-way'!R386^3/27-'OddsRatio_working_3-way'!T386</f>
        <v>0.27850327881910153</v>
      </c>
      <c r="W386" s="11">
        <f>'OddsRatio_working_3-way'!V386^2+4*'OddsRatio_working_3-way'!U386^3/27</f>
        <v>-2.9348384837759867E-3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0.14186165337818232</v>
      </c>
      <c r="Y386" s="11">
        <f>IF('OddsRatio_working_3-way'!W386&gt;=0,IF('OddsRatio_working_3-way'!V386+SQRT('OddsRatio_working_3-way'!W386)&gt;0,0,PI()),ACOS('OddsRatio_working_3-way'!V386/(2*'OddsRatio_working_3-way'!X386)))</f>
        <v>0.19211975287899508</v>
      </c>
      <c r="Z386" s="11">
        <f>'OddsRatio_working_3-way'!X386^(1/3)*COS('OddsRatio_working_3-way'!Y386/3)</f>
        <v>0.52047177726823135</v>
      </c>
      <c r="AA386" s="11">
        <f>'OddsRatio_working_3-way'!X386^(1/3)*COS(('OddsRatio_working_3-way'!Y386+2*PI())/3)</f>
        <v>-0.2891408801654804</v>
      </c>
      <c r="AB386" s="11">
        <f>'OddsRatio_working_3-way'!X386^(1/3)*COS(('OddsRatio_working_3-way'!Y386+4*PI())/3)</f>
        <v>-0.23133089710275107</v>
      </c>
      <c r="AC386" s="11">
        <f>'OddsRatio_working_3-way'!X386^(1/3)*SIN('OddsRatio_working_3-way'!Y386/3)</f>
        <v>3.3376609283114762E-2</v>
      </c>
      <c r="AD386" s="11">
        <f>'OddsRatio_working_3-way'!X386^(1/3)*SIN(('OddsRatio_working_3-way'!Y386+2*PI())/3)</f>
        <v>0.43405347642556724</v>
      </c>
      <c r="AE386" s="11">
        <f>'OddsRatio_working_3-way'!X386^(1/3)*SIN(('OddsRatio_working_3-way'!Y386+4*PI())/3)</f>
        <v>-0.46743008570868178</v>
      </c>
      <c r="AF386" s="11">
        <f>-'OddsRatio_working_3-way'!U386/(3*'OddsRatio_working_3-way'!X386^(1/3))*COS(('OddsRatio_working_3-way'!Y386)/3)</f>
        <v>0.52047177726823124</v>
      </c>
      <c r="AG386" s="11">
        <f>-'OddsRatio_working_3-way'!U386/(3*'OddsRatio_working_3-way'!X386^(1/3))*COS(('OddsRatio_working_3-way'!Y386+2*PI())/3)</f>
        <v>-0.28914088016548034</v>
      </c>
      <c r="AH386" s="11">
        <f>-'OddsRatio_working_3-way'!U386/(3*'OddsRatio_working_3-way'!X386^(1/3))*COS(('OddsRatio_working_3-way'!Y386+4*PI())/3)</f>
        <v>-0.23133089710275104</v>
      </c>
      <c r="AI386" s="11">
        <f>'OddsRatio_working_3-way'!U386/(3*'OddsRatio_working_3-way'!X386^(1/3))*SIN(('OddsRatio_working_3-way'!Y386)/3)</f>
        <v>-3.3376609283114755E-2</v>
      </c>
      <c r="AJ386" s="11">
        <f>'OddsRatio_working_3-way'!U386/(3*'OddsRatio_working_3-way'!X386^(1/3))*SIN(('OddsRatio_working_3-way'!Y386+2*PI())/3)</f>
        <v>-0.43405347642556713</v>
      </c>
      <c r="AK386" s="11">
        <f>'OddsRatio_working_3-way'!U386/(3*'OddsRatio_working_3-way'!X386^(1/3))*SIN(('OddsRatio_working_3-way'!Y386+4*PI())/3)</f>
        <v>0.46743008570868166</v>
      </c>
      <c r="AL386" s="11">
        <f>'OddsRatio_working_3-way'!Z386+'OddsRatio_working_3-way'!AF386</f>
        <v>1.0409435545364625</v>
      </c>
      <c r="AM386" s="11">
        <f>'OddsRatio_working_3-way'!AA386+'OddsRatio_working_3-way'!AG386</f>
        <v>-0.57828176033096068</v>
      </c>
      <c r="AN386" s="11">
        <f>'OddsRatio_working_3-way'!AB386+'OddsRatio_working_3-way'!AH386</f>
        <v>-0.46266179420550213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1.0409435545364625</v>
      </c>
      <c r="AS386" s="11">
        <f>IF(('OddsRatio_working_3-way'!X386=0),IF(Q386&gt;0,-Q386^(1/3),(-Q386)^(1/3)),'OddsRatio_working_3-way'!AM386-'OddsRatio_working_3-way'!R386/3)</f>
        <v>-0.57828176033096068</v>
      </c>
      <c r="AT386" s="11">
        <f>IF(('OddsRatio_working_3-way'!X386=0),IF(Q386&gt;0,-Q386^(1/3),(-Q386)^(1/3)),'OddsRatio_working_3-way'!AN386-'OddsRatio_working_3-way'!R386/3)</f>
        <v>-0.46266179420550213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2.58</v>
      </c>
      <c r="B387" s="4">
        <f>IF('True_Odds_Calculator_3-way'!B388="","",'True_Odds_Calculator_3-way'!B388)</f>
        <v>3.36</v>
      </c>
      <c r="C387" s="4">
        <f>IF('True_Odds_Calculator_3-way'!C388="","",'True_Odds_Calculator_3-way'!C388)</f>
        <v>2.92</v>
      </c>
      <c r="D387" s="9">
        <f t="shared" si="78"/>
        <v>0.37779573095715485</v>
      </c>
      <c r="E387" s="9">
        <f t="shared" si="79"/>
        <v>0.28901935225419562</v>
      </c>
      <c r="F387" s="9">
        <f t="shared" si="80"/>
        <v>0.33318491678864964</v>
      </c>
      <c r="G387" s="9">
        <f t="shared" si="81"/>
        <v>1.0423626791191611</v>
      </c>
      <c r="H387" s="9">
        <f t="shared" si="82"/>
        <v>2.6469330330082745</v>
      </c>
      <c r="I387" s="9">
        <f t="shared" si="83"/>
        <v>3.4599759227212208</v>
      </c>
      <c r="J387" s="9">
        <f t="shared" si="84"/>
        <v>3.0013363439087897</v>
      </c>
      <c r="K387" s="11">
        <f t="shared" si="85"/>
        <v>0.38759689922480617</v>
      </c>
      <c r="L387" s="11">
        <f t="shared" si="86"/>
        <v>0.29761904761904762</v>
      </c>
      <c r="M387" s="11">
        <f t="shared" si="87"/>
        <v>0.34246575342465752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-0.28283196043629311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0.23150255111070658</v>
      </c>
      <c r="Q387" s="11">
        <f>2*'OddsRatio_working_3-way'!K387*'OddsRatio_working_3-way'!L387*'OddsRatio_working_3-way'!M387</f>
        <v>7.9011109594097795E-2</v>
      </c>
      <c r="R387" s="11">
        <f t="shared" si="88"/>
        <v>0</v>
      </c>
      <c r="S387" s="11">
        <f t="shared" si="89"/>
        <v>-0.81851623399842643</v>
      </c>
      <c r="T387" s="11">
        <f t="shared" si="90"/>
        <v>-0.27935707644997487</v>
      </c>
      <c r="U387" s="11">
        <f>'OddsRatio_working_3-way'!S387-'OddsRatio_working_3-way'!R387^2/3</f>
        <v>-0.81851623399842643</v>
      </c>
      <c r="V387" s="11">
        <f>'OddsRatio_working_3-way'!S387*'OddsRatio_working_3-way'!R387/3-2*'OddsRatio_working_3-way'!R387^3/27-'OddsRatio_working_3-way'!T387</f>
        <v>0.27935707644997487</v>
      </c>
      <c r="W387" s="11">
        <f>'OddsRatio_working_3-way'!V387^2+4*'OddsRatio_working_3-way'!U387^3/27</f>
        <v>-3.2011586219792415E-3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0.14251450345899566</v>
      </c>
      <c r="Y387" s="11">
        <f>IF('OddsRatio_working_3-way'!W387&gt;=0,IF('OddsRatio_working_3-way'!V387+SQRT('OddsRatio_working_3-way'!W387)&gt;0,0,PI()),ACOS('OddsRatio_working_3-way'!V387/(2*'OddsRatio_working_3-way'!X387)))</f>
        <v>0.19982910598772907</v>
      </c>
      <c r="Z387" s="11">
        <f>'OddsRatio_working_3-way'!X387^(1/3)*COS('OddsRatio_working_3-way'!Y387/3)</f>
        <v>0.52118133955958068</v>
      </c>
      <c r="AA387" s="11">
        <f>'OddsRatio_working_3-way'!X387^(1/3)*COS(('OddsRatio_working_3-way'!Y387+2*PI())/3)</f>
        <v>-0.29069992036441034</v>
      </c>
      <c r="AB387" s="11">
        <f>'OddsRatio_working_3-way'!X387^(1/3)*COS(('OddsRatio_working_3-way'!Y387+4*PI())/3)</f>
        <v>-0.2304814191951704</v>
      </c>
      <c r="AC387" s="11">
        <f>'OddsRatio_working_3-way'!X387^(1/3)*SIN('OddsRatio_working_3-way'!Y387/3)</f>
        <v>3.4767167860256527E-2</v>
      </c>
      <c r="AD387" s="11">
        <f>'OddsRatio_working_3-way'!X387^(1/3)*SIN(('OddsRatio_working_3-way'!Y387+2*PI())/3)</f>
        <v>0.43397269610687222</v>
      </c>
      <c r="AE387" s="11">
        <f>'OddsRatio_working_3-way'!X387^(1/3)*SIN(('OddsRatio_working_3-way'!Y387+4*PI())/3)</f>
        <v>-0.46873986396712869</v>
      </c>
      <c r="AF387" s="11">
        <f>-'OddsRatio_working_3-way'!U387/(3*'OddsRatio_working_3-way'!X387^(1/3))*COS(('OddsRatio_working_3-way'!Y387)/3)</f>
        <v>0.52118133955958057</v>
      </c>
      <c r="AG387" s="11">
        <f>-'OddsRatio_working_3-way'!U387/(3*'OddsRatio_working_3-way'!X387^(1/3))*COS(('OddsRatio_working_3-way'!Y387+2*PI())/3)</f>
        <v>-0.29069992036441028</v>
      </c>
      <c r="AH387" s="11">
        <f>-'OddsRatio_working_3-way'!U387/(3*'OddsRatio_working_3-way'!X387^(1/3))*COS(('OddsRatio_working_3-way'!Y387+4*PI())/3)</f>
        <v>-0.23048141919517035</v>
      </c>
      <c r="AI387" s="11">
        <f>'OddsRatio_working_3-way'!U387/(3*'OddsRatio_working_3-way'!X387^(1/3))*SIN(('OddsRatio_working_3-way'!Y387)/3)</f>
        <v>-3.476716786025652E-2</v>
      </c>
      <c r="AJ387" s="11">
        <f>'OddsRatio_working_3-way'!U387/(3*'OddsRatio_working_3-way'!X387^(1/3))*SIN(('OddsRatio_working_3-way'!Y387+2*PI())/3)</f>
        <v>-0.43397269610687211</v>
      </c>
      <c r="AK387" s="11">
        <f>'OddsRatio_working_3-way'!U387/(3*'OddsRatio_working_3-way'!X387^(1/3))*SIN(('OddsRatio_working_3-way'!Y387+4*PI())/3)</f>
        <v>0.46873986396712858</v>
      </c>
      <c r="AL387" s="11">
        <f>'OddsRatio_working_3-way'!Z387+'OddsRatio_working_3-way'!AF387</f>
        <v>1.0423626791191611</v>
      </c>
      <c r="AM387" s="11">
        <f>'OddsRatio_working_3-way'!AA387+'OddsRatio_working_3-way'!AG387</f>
        <v>-0.58139984072882056</v>
      </c>
      <c r="AN387" s="11">
        <f>'OddsRatio_working_3-way'!AB387+'OddsRatio_working_3-way'!AH387</f>
        <v>-0.46096283839034075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1.0423626791191611</v>
      </c>
      <c r="AS387" s="11">
        <f>IF(('OddsRatio_working_3-way'!X387=0),IF(Q387&gt;0,-Q387^(1/3),(-Q387)^(1/3)),'OddsRatio_working_3-way'!AM387-'OddsRatio_working_3-way'!R387/3)</f>
        <v>-0.58139984072882056</v>
      </c>
      <c r="AT387" s="11">
        <f>IF(('OddsRatio_working_3-way'!X387=0),IF(Q387&gt;0,-Q387^(1/3),(-Q387)^(1/3)),'OddsRatio_working_3-way'!AN387-'OddsRatio_working_3-way'!R387/3)</f>
        <v>-0.46096283839034075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1.89</v>
      </c>
      <c r="B388" s="4">
        <f>IF('True_Odds_Calculator_3-way'!B389="","",'True_Odds_Calculator_3-way'!B389)</f>
        <v>3.72</v>
      </c>
      <c r="C388" s="4">
        <f>IF('True_Odds_Calculator_3-way'!C389="","",'True_Odds_Calculator_3-way'!C389)</f>
        <v>4.3</v>
      </c>
      <c r="D388" s="9">
        <f t="shared" ref="D388:D451" si="91">(K388/(AR388+K388-(AR388*K388)))</f>
        <v>0.51683625539465239</v>
      </c>
      <c r="E388" s="9">
        <f t="shared" ref="E388:E451" si="92">(L388/(AR388+L388-(AR388*L388)))</f>
        <v>0.25926442904226665</v>
      </c>
      <c r="F388" s="9">
        <f t="shared" ref="F388:F451" si="93">(M388/(AR388+M388-(AR388*M388)))</f>
        <v>0.2238993155630809</v>
      </c>
      <c r="G388" s="9">
        <f t="shared" ref="G388:G451" si="94">AR388</f>
        <v>1.0503918915316448</v>
      </c>
      <c r="H388" s="9">
        <f t="shared" ref="H388:H451" si="95">IF(A388="","",1/D388)</f>
        <v>1.9348487834631634</v>
      </c>
      <c r="I388" s="9">
        <f t="shared" ref="I388:I451" si="96">IF(B388="","",1/E388)</f>
        <v>3.8570659449660747</v>
      </c>
      <c r="J388" s="9">
        <f t="shared" ref="J388:J451" si="97">IF(C388="","",1/F388)</f>
        <v>4.4662932420544275</v>
      </c>
      <c r="K388" s="11">
        <f t="shared" ref="K388:K451" si="98">1/A388</f>
        <v>0.52910052910052918</v>
      </c>
      <c r="L388" s="11">
        <f t="shared" ref="L388:L451" si="99">1/B388</f>
        <v>0.26881720430107525</v>
      </c>
      <c r="M388" s="11">
        <f t="shared" ref="M388:M451" si="100">1/C388</f>
        <v>0.23255813953488372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-0.26424066334043816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0.22856243161319434</v>
      </c>
      <c r="Q388" s="11">
        <f>2*'OddsRatio_working_3-way'!K388*'OddsRatio_working_3-way'!L388*'OddsRatio_working_3-way'!M388</f>
        <v>6.6154104663732075E-2</v>
      </c>
      <c r="R388" s="11">
        <f t="shared" ref="R388:R451" si="101">O388/N388</f>
        <v>0</v>
      </c>
      <c r="S388" s="11">
        <f t="shared" ref="S388:S451" si="102">P388/N388</f>
        <v>-0.86497826914218245</v>
      </c>
      <c r="T388" s="11">
        <f t="shared" ref="T388:T451" si="103">Q388/N388</f>
        <v>-0.25035550481684005</v>
      </c>
      <c r="U388" s="11">
        <f>'OddsRatio_working_3-way'!S388-'OddsRatio_working_3-way'!R388^2/3</f>
        <v>-0.86497826914218245</v>
      </c>
      <c r="V388" s="11">
        <f>'OddsRatio_working_3-way'!S388*'OddsRatio_working_3-way'!R388/3-2*'OddsRatio_working_3-way'!R388^3/27-'OddsRatio_working_3-way'!T388</f>
        <v>0.25035550481684005</v>
      </c>
      <c r="W388" s="11">
        <f>'OddsRatio_working_3-way'!V388^2+4*'OddsRatio_working_3-way'!U388^3/27</f>
        <v>-3.3198543061557825E-2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0.15481959005052676</v>
      </c>
      <c r="Y388" s="11">
        <f>IF('OddsRatio_working_3-way'!W388&gt;=0,IF('OddsRatio_working_3-way'!V388+SQRT('OddsRatio_working_3-way'!W388)&gt;0,0,PI()),ACOS('OddsRatio_working_3-way'!V388/(2*'OddsRatio_working_3-way'!X388)))</f>
        <v>0.62913045580517113</v>
      </c>
      <c r="Z388" s="11">
        <f>'OddsRatio_working_3-way'!X388^(1/3)*COS('OddsRatio_working_3-way'!Y388/3)</f>
        <v>0.5251959457658224</v>
      </c>
      <c r="AA388" s="11">
        <f>'OddsRatio_working_3-way'!X388^(1/3)*COS(('OddsRatio_working_3-way'!Y388+2*PI())/3)</f>
        <v>-0.35940438382197604</v>
      </c>
      <c r="AB388" s="11">
        <f>'OddsRatio_working_3-way'!X388^(1/3)*COS(('OddsRatio_working_3-way'!Y388+4*PI())/3)</f>
        <v>-0.16579156194384628</v>
      </c>
      <c r="AC388" s="11">
        <f>'OddsRatio_working_3-way'!X388^(1/3)*SIN('OddsRatio_working_3-way'!Y388/3)</f>
        <v>0.11178241482990123</v>
      </c>
      <c r="AD388" s="11">
        <f>'OddsRatio_working_3-way'!X388^(1/3)*SIN(('OddsRatio_working_3-way'!Y388+2*PI())/3)</f>
        <v>0.39894182358284586</v>
      </c>
      <c r="AE388" s="11">
        <f>'OddsRatio_working_3-way'!X388^(1/3)*SIN(('OddsRatio_working_3-way'!Y388+4*PI())/3)</f>
        <v>-0.51072423841274717</v>
      </c>
      <c r="AF388" s="11">
        <f>-'OddsRatio_working_3-way'!U388/(3*'OddsRatio_working_3-way'!X388^(1/3))*COS(('OddsRatio_working_3-way'!Y388)/3)</f>
        <v>0.5251959457658224</v>
      </c>
      <c r="AG388" s="11">
        <f>-'OddsRatio_working_3-way'!U388/(3*'OddsRatio_working_3-way'!X388^(1/3))*COS(('OddsRatio_working_3-way'!Y388+2*PI())/3)</f>
        <v>-0.35940438382197604</v>
      </c>
      <c r="AH388" s="11">
        <f>-'OddsRatio_working_3-way'!U388/(3*'OddsRatio_working_3-way'!X388^(1/3))*COS(('OddsRatio_working_3-way'!Y388+4*PI())/3)</f>
        <v>-0.16579156194384628</v>
      </c>
      <c r="AI388" s="11">
        <f>'OddsRatio_working_3-way'!U388/(3*'OddsRatio_working_3-way'!X388^(1/3))*SIN(('OddsRatio_working_3-way'!Y388)/3)</f>
        <v>-0.11178241482990123</v>
      </c>
      <c r="AJ388" s="11">
        <f>'OddsRatio_working_3-way'!U388/(3*'OddsRatio_working_3-way'!X388^(1/3))*SIN(('OddsRatio_working_3-way'!Y388+2*PI())/3)</f>
        <v>-0.39894182358284586</v>
      </c>
      <c r="AK388" s="11">
        <f>'OddsRatio_working_3-way'!U388/(3*'OddsRatio_working_3-way'!X388^(1/3))*SIN(('OddsRatio_working_3-way'!Y388+4*PI())/3)</f>
        <v>0.51072423841274717</v>
      </c>
      <c r="AL388" s="11">
        <f>'OddsRatio_working_3-way'!Z388+'OddsRatio_working_3-way'!AF388</f>
        <v>1.0503918915316448</v>
      </c>
      <c r="AM388" s="11">
        <f>'OddsRatio_working_3-way'!AA388+'OddsRatio_working_3-way'!AG388</f>
        <v>-0.71880876764395207</v>
      </c>
      <c r="AN388" s="11">
        <f>'OddsRatio_working_3-way'!AB388+'OddsRatio_working_3-way'!AH388</f>
        <v>-0.33158312388769257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1.0503918915316448</v>
      </c>
      <c r="AS388" s="11">
        <f>IF(('OddsRatio_working_3-way'!X388=0),IF(Q388&gt;0,-Q388^(1/3),(-Q388)^(1/3)),'OddsRatio_working_3-way'!AM388-'OddsRatio_working_3-way'!R388/3)</f>
        <v>-0.71880876764395207</v>
      </c>
      <c r="AT388" s="11">
        <f>IF(('OddsRatio_working_3-way'!X388=0),IF(Q388&gt;0,-Q388^(1/3),(-Q388)^(1/3)),'OddsRatio_working_3-way'!AN388-'OddsRatio_working_3-way'!R388/3)</f>
        <v>-0.33158312388769257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2.31</v>
      </c>
      <c r="B389" s="4">
        <f>IF('True_Odds_Calculator_3-way'!B390="","",'True_Odds_Calculator_3-way'!B390)</f>
        <v>3.45</v>
      </c>
      <c r="C389" s="4">
        <f>IF('True_Odds_Calculator_3-way'!C390="","",'True_Odds_Calculator_3-way'!C390)</f>
        <v>3.28</v>
      </c>
      <c r="D389" s="9">
        <f t="shared" si="91"/>
        <v>0.42263587094482208</v>
      </c>
      <c r="E389" s="9">
        <f t="shared" si="92"/>
        <v>0.2812998512871237</v>
      </c>
      <c r="F389" s="9">
        <f t="shared" si="93"/>
        <v>0.29606427776805422</v>
      </c>
      <c r="G389" s="9">
        <f t="shared" si="94"/>
        <v>1.0428267136736706</v>
      </c>
      <c r="H389" s="9">
        <f t="shared" si="95"/>
        <v>2.3661029949125085</v>
      </c>
      <c r="I389" s="9">
        <f t="shared" si="96"/>
        <v>3.5549254485004922</v>
      </c>
      <c r="J389" s="9">
        <f t="shared" si="97"/>
        <v>3.3776449071759695</v>
      </c>
      <c r="K389" s="11">
        <f t="shared" si="98"/>
        <v>0.4329004329004329</v>
      </c>
      <c r="L389" s="11">
        <f t="shared" si="99"/>
        <v>0.28985507246376813</v>
      </c>
      <c r="M389" s="11">
        <f t="shared" si="100"/>
        <v>0.3048780487804878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-0.27994151483016816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0.23106385778708155</v>
      </c>
      <c r="Q389" s="11">
        <f>2*'OddsRatio_working_3-way'!K389*'OddsRatio_working_3-way'!L389*'OddsRatio_working_3-way'!M389</f>
        <v>7.6511211187775346E-2</v>
      </c>
      <c r="R389" s="11">
        <f t="shared" si="101"/>
        <v>0</v>
      </c>
      <c r="S389" s="11">
        <f t="shared" si="102"/>
        <v>-0.82540046954900859</v>
      </c>
      <c r="T389" s="11">
        <f t="shared" si="103"/>
        <v>-0.27331141375794987</v>
      </c>
      <c r="U389" s="11">
        <f>'OddsRatio_working_3-way'!S389-'OddsRatio_working_3-way'!R389^2/3</f>
        <v>-0.82540046954900859</v>
      </c>
      <c r="V389" s="11">
        <f>'OddsRatio_working_3-way'!S389*'OddsRatio_working_3-way'!R389/3-2*'OddsRatio_working_3-way'!R389^3/27-'OddsRatio_working_3-way'!T389</f>
        <v>0.27331141375794987</v>
      </c>
      <c r="W389" s="11">
        <f>'OddsRatio_working_3-way'!V389^2+4*'OddsRatio_working_3-way'!U389^3/27</f>
        <v>-8.6095719622026196E-3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0.14431623336666938</v>
      </c>
      <c r="Y389" s="11">
        <f>IF('OddsRatio_working_3-way'!W389&gt;=0,IF('OddsRatio_working_3-way'!V389+SQRT('OddsRatio_working_3-way'!W389)&gt;0,0,PI()),ACOS('OddsRatio_working_3-way'!V389/(2*'OddsRatio_working_3-way'!X389)))</f>
        <v>0.32728550592772199</v>
      </c>
      <c r="Z389" s="11">
        <f>'OddsRatio_working_3-way'!X389^(1/3)*COS('OddsRatio_working_3-way'!Y389/3)</f>
        <v>0.52141335683683532</v>
      </c>
      <c r="AA389" s="11">
        <f>'OddsRatio_working_3-way'!X389^(1/3)*COS(('OddsRatio_working_3-way'!Y389+2*PI())/3)</f>
        <v>-0.31016576121783351</v>
      </c>
      <c r="AB389" s="11">
        <f>'OddsRatio_working_3-way'!X389^(1/3)*COS(('OddsRatio_working_3-way'!Y389+4*PI())/3)</f>
        <v>-0.21124759561900172</v>
      </c>
      <c r="AC389" s="11">
        <f>'OddsRatio_working_3-way'!X389^(1/3)*SIN('OddsRatio_working_3-way'!Y389/3)</f>
        <v>5.7110429536229551E-2</v>
      </c>
      <c r="AD389" s="11">
        <f>'OddsRatio_working_3-way'!X389^(1/3)*SIN(('OddsRatio_working_3-way'!Y389+2*PI())/3)</f>
        <v>0.42300199812510519</v>
      </c>
      <c r="AE389" s="11">
        <f>'OddsRatio_working_3-way'!X389^(1/3)*SIN(('OddsRatio_working_3-way'!Y389+4*PI())/3)</f>
        <v>-0.48011242766133466</v>
      </c>
      <c r="AF389" s="11">
        <f>-'OddsRatio_working_3-way'!U389/(3*'OddsRatio_working_3-way'!X389^(1/3))*COS(('OddsRatio_working_3-way'!Y389)/3)</f>
        <v>0.52141335683683521</v>
      </c>
      <c r="AG389" s="11">
        <f>-'OddsRatio_working_3-way'!U389/(3*'OddsRatio_working_3-way'!X389^(1/3))*COS(('OddsRatio_working_3-way'!Y389+2*PI())/3)</f>
        <v>-0.31016576121783346</v>
      </c>
      <c r="AH389" s="11">
        <f>-'OddsRatio_working_3-way'!U389/(3*'OddsRatio_working_3-way'!X389^(1/3))*COS(('OddsRatio_working_3-way'!Y389+4*PI())/3)</f>
        <v>-0.21124759561900167</v>
      </c>
      <c r="AI389" s="11">
        <f>'OddsRatio_working_3-way'!U389/(3*'OddsRatio_working_3-way'!X389^(1/3))*SIN(('OddsRatio_working_3-way'!Y389)/3)</f>
        <v>-5.7110429536229537E-2</v>
      </c>
      <c r="AJ389" s="11">
        <f>'OddsRatio_working_3-way'!U389/(3*'OddsRatio_working_3-way'!X389^(1/3))*SIN(('OddsRatio_working_3-way'!Y389+2*PI())/3)</f>
        <v>-0.42300199812510508</v>
      </c>
      <c r="AK389" s="11">
        <f>'OddsRatio_working_3-way'!U389/(3*'OddsRatio_working_3-way'!X389^(1/3))*SIN(('OddsRatio_working_3-way'!Y389+4*PI())/3)</f>
        <v>0.48011242766133461</v>
      </c>
      <c r="AL389" s="11">
        <f>'OddsRatio_working_3-way'!Z389+'OddsRatio_working_3-way'!AF389</f>
        <v>1.0428267136736706</v>
      </c>
      <c r="AM389" s="11">
        <f>'OddsRatio_working_3-way'!AA389+'OddsRatio_working_3-way'!AG389</f>
        <v>-0.62033152243566692</v>
      </c>
      <c r="AN389" s="11">
        <f>'OddsRatio_working_3-way'!AB389+'OddsRatio_working_3-way'!AH389</f>
        <v>-0.42249519123800339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1.0428267136736706</v>
      </c>
      <c r="AS389" s="11">
        <f>IF(('OddsRatio_working_3-way'!X389=0),IF(Q389&gt;0,-Q389^(1/3),(-Q389)^(1/3)),'OddsRatio_working_3-way'!AM389-'OddsRatio_working_3-way'!R389/3)</f>
        <v>-0.62033152243566692</v>
      </c>
      <c r="AT389" s="11">
        <f>IF(('OddsRatio_working_3-way'!X389=0),IF(Q389&gt;0,-Q389^(1/3),(-Q389)^(1/3)),'OddsRatio_working_3-way'!AN389-'OddsRatio_working_3-way'!R389/3)</f>
        <v>-0.42249519123800339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2.2200000000000002</v>
      </c>
      <c r="B390" s="4">
        <f>IF('True_Odds_Calculator_3-way'!B391="","",'True_Odds_Calculator_3-way'!B391)</f>
        <v>3.43</v>
      </c>
      <c r="C390" s="4">
        <f>IF('True_Odds_Calculator_3-way'!C391="","",'True_Odds_Calculator_3-way'!C391)</f>
        <v>3.5</v>
      </c>
      <c r="D390" s="9">
        <f t="shared" si="91"/>
        <v>0.43998412900101336</v>
      </c>
      <c r="E390" s="9">
        <f t="shared" si="92"/>
        <v>0.28287057607530502</v>
      </c>
      <c r="F390" s="9">
        <f t="shared" si="93"/>
        <v>0.27714529492368184</v>
      </c>
      <c r="G390" s="9">
        <f t="shared" si="94"/>
        <v>1.0432862737581343</v>
      </c>
      <c r="H390" s="9">
        <f t="shared" si="95"/>
        <v>2.2728092539849247</v>
      </c>
      <c r="I390" s="9">
        <f t="shared" si="96"/>
        <v>3.5351856452322661</v>
      </c>
      <c r="J390" s="9">
        <f t="shared" si="97"/>
        <v>3.6082156843953364</v>
      </c>
      <c r="K390" s="11">
        <f t="shared" si="98"/>
        <v>0.4504504504504504</v>
      </c>
      <c r="L390" s="11">
        <f t="shared" si="99"/>
        <v>0.29154518950437314</v>
      </c>
      <c r="M390" s="11">
        <f t="shared" si="100"/>
        <v>0.2857142857142857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-0.27809358713148824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0.23075970597836479</v>
      </c>
      <c r="Q390" s="11">
        <f>2*'OddsRatio_working_3-way'!K390*'OddsRatio_working_3-way'!L390*'OddsRatio_working_3-way'!M390</f>
        <v>7.5043806822232453E-2</v>
      </c>
      <c r="R390" s="11">
        <f t="shared" si="101"/>
        <v>0</v>
      </c>
      <c r="S390" s="11">
        <f t="shared" si="102"/>
        <v>-0.82979154017405288</v>
      </c>
      <c r="T390" s="11">
        <f t="shared" si="103"/>
        <v>-0.26985090737367573</v>
      </c>
      <c r="U390" s="11">
        <f>'OddsRatio_working_3-way'!S390-'OddsRatio_working_3-way'!R390^2/3</f>
        <v>-0.82979154017405288</v>
      </c>
      <c r="V390" s="11">
        <f>'OddsRatio_working_3-way'!S390*'OddsRatio_working_3-way'!R390/3-2*'OddsRatio_working_3-way'!R390^3/27-'OddsRatio_working_3-way'!T390</f>
        <v>0.26985090737367573</v>
      </c>
      <c r="W390" s="11">
        <f>'OddsRatio_working_3-way'!V390^2+4*'OddsRatio_working_3-way'!U390^3/27</f>
        <v>-1.1825863237433343E-2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0.14546939149510926</v>
      </c>
      <c r="Y390" s="11">
        <f>IF('OddsRatio_working_3-way'!W390&gt;=0,IF('OddsRatio_working_3-way'!V390+SQRT('OddsRatio_working_3-way'!W390)&gt;0,0,PI()),ACOS('OddsRatio_working_3-way'!V390/(2*'OddsRatio_working_3-way'!X390)))</f>
        <v>0.38307992489219433</v>
      </c>
      <c r="Z390" s="11">
        <f>'OddsRatio_working_3-way'!X390^(1/3)*COS('OddsRatio_working_3-way'!Y390/3)</f>
        <v>0.52164313687906716</v>
      </c>
      <c r="AA390" s="11">
        <f>'OddsRatio_working_3-way'!X390^(1/3)*COS(('OddsRatio_working_3-way'!Y390+2*PI())/3)</f>
        <v>-0.31882340766673639</v>
      </c>
      <c r="AB390" s="11">
        <f>'OddsRatio_working_3-way'!X390^(1/3)*COS(('OddsRatio_working_3-way'!Y390+4*PI())/3)</f>
        <v>-0.20281972921233091</v>
      </c>
      <c r="AC390" s="11">
        <f>'OddsRatio_working_3-way'!X390^(1/3)*SIN('OddsRatio_working_3-way'!Y390/3)</f>
        <v>6.6974754982637982E-2</v>
      </c>
      <c r="AD390" s="11">
        <f>'OddsRatio_working_3-way'!X390^(1/3)*SIN(('OddsRatio_working_3-way'!Y390+2*PI())/3)</f>
        <v>0.41826883075575638</v>
      </c>
      <c r="AE390" s="11">
        <f>'OddsRatio_working_3-way'!X390^(1/3)*SIN(('OddsRatio_working_3-way'!Y390+4*PI())/3)</f>
        <v>-0.48524358573839421</v>
      </c>
      <c r="AF390" s="11">
        <f>-'OddsRatio_working_3-way'!U390/(3*'OddsRatio_working_3-way'!X390^(1/3))*COS(('OddsRatio_working_3-way'!Y390)/3)</f>
        <v>0.52164313687906716</v>
      </c>
      <c r="AG390" s="11">
        <f>-'OddsRatio_working_3-way'!U390/(3*'OddsRatio_working_3-way'!X390^(1/3))*COS(('OddsRatio_working_3-way'!Y390+2*PI())/3)</f>
        <v>-0.31882340766673639</v>
      </c>
      <c r="AH390" s="11">
        <f>-'OddsRatio_working_3-way'!U390/(3*'OddsRatio_working_3-way'!X390^(1/3))*COS(('OddsRatio_working_3-way'!Y390+4*PI())/3)</f>
        <v>-0.20281972921233091</v>
      </c>
      <c r="AI390" s="11">
        <f>'OddsRatio_working_3-way'!U390/(3*'OddsRatio_working_3-way'!X390^(1/3))*SIN(('OddsRatio_working_3-way'!Y390)/3)</f>
        <v>-6.6974754982637982E-2</v>
      </c>
      <c r="AJ390" s="11">
        <f>'OddsRatio_working_3-way'!U390/(3*'OddsRatio_working_3-way'!X390^(1/3))*SIN(('OddsRatio_working_3-way'!Y390+2*PI())/3)</f>
        <v>-0.41826883075575638</v>
      </c>
      <c r="AK390" s="11">
        <f>'OddsRatio_working_3-way'!U390/(3*'OddsRatio_working_3-way'!X390^(1/3))*SIN(('OddsRatio_working_3-way'!Y390+4*PI())/3)</f>
        <v>0.48524358573839421</v>
      </c>
      <c r="AL390" s="11">
        <f>'OddsRatio_working_3-way'!Z390+'OddsRatio_working_3-way'!AF390</f>
        <v>1.0432862737581343</v>
      </c>
      <c r="AM390" s="11">
        <f>'OddsRatio_working_3-way'!AA390+'OddsRatio_working_3-way'!AG390</f>
        <v>-0.63764681533347278</v>
      </c>
      <c r="AN390" s="11">
        <f>'OddsRatio_working_3-way'!AB390+'OddsRatio_working_3-way'!AH390</f>
        <v>-0.40563945842466181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1.0432862737581343</v>
      </c>
      <c r="AS390" s="11">
        <f>IF(('OddsRatio_working_3-way'!X390=0),IF(Q390&gt;0,-Q390^(1/3),(-Q390)^(1/3)),'OddsRatio_working_3-way'!AM390-'OddsRatio_working_3-way'!R390/3)</f>
        <v>-0.63764681533347278</v>
      </c>
      <c r="AT390" s="11">
        <f>IF(('OddsRatio_working_3-way'!X390=0),IF(Q390&gt;0,-Q390^(1/3),(-Q390)^(1/3)),'OddsRatio_working_3-way'!AN390-'OddsRatio_working_3-way'!R390/3)</f>
        <v>-0.40563945842466181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1.63</v>
      </c>
      <c r="B391" s="4">
        <f>IF('True_Odds_Calculator_3-way'!B392="","",'True_Odds_Calculator_3-way'!B392)</f>
        <v>3.96</v>
      </c>
      <c r="C391" s="4">
        <f>IF('True_Odds_Calculator_3-way'!C392="","",'True_Odds_Calculator_3-way'!C392)</f>
        <v>6.04</v>
      </c>
      <c r="D391" s="9">
        <f t="shared" si="91"/>
        <v>0.60004650735952481</v>
      </c>
      <c r="E391" s="9">
        <f t="shared" si="92"/>
        <v>0.24203298774063048</v>
      </c>
      <c r="F391" s="9">
        <f t="shared" si="93"/>
        <v>0.15792050489984449</v>
      </c>
      <c r="G391" s="9">
        <f t="shared" si="94"/>
        <v>1.0579960151899759</v>
      </c>
      <c r="H391" s="9">
        <f t="shared" si="95"/>
        <v>1.6665374895696849</v>
      </c>
      <c r="I391" s="9">
        <f t="shared" si="96"/>
        <v>4.1316682049623283</v>
      </c>
      <c r="J391" s="9">
        <f t="shared" si="97"/>
        <v>6.3322999165574778</v>
      </c>
      <c r="K391" s="11">
        <f t="shared" si="98"/>
        <v>0.61349693251533743</v>
      </c>
      <c r="L391" s="11">
        <f t="shared" si="99"/>
        <v>0.25252525252525254</v>
      </c>
      <c r="M391" s="11">
        <f t="shared" si="100"/>
        <v>0.16556291390728478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-0.24106994455997011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0.22135588198238026</v>
      </c>
      <c r="Q391" s="11">
        <f>2*'OddsRatio_working_3-way'!K391*'OddsRatio_working_3-way'!L391*'OddsRatio_working_3-way'!M391</f>
        <v>5.1299161525464709E-2</v>
      </c>
      <c r="R391" s="11">
        <f t="shared" si="101"/>
        <v>0</v>
      </c>
      <c r="S391" s="11">
        <f t="shared" si="102"/>
        <v>-0.91822264441312118</v>
      </c>
      <c r="T391" s="11">
        <f t="shared" si="103"/>
        <v>-0.21279783184545098</v>
      </c>
      <c r="U391" s="11">
        <f>'OddsRatio_working_3-way'!S391-'OddsRatio_working_3-way'!R391^2/3</f>
        <v>-0.91822264441312118</v>
      </c>
      <c r="V391" s="11">
        <f>'OddsRatio_working_3-way'!S391*'OddsRatio_working_3-way'!R391/3-2*'OddsRatio_working_3-way'!R391^3/27-'OddsRatio_working_3-way'!T391</f>
        <v>0.21279783184545098</v>
      </c>
      <c r="W391" s="11">
        <f>'OddsRatio_working_3-way'!V391^2+4*'OddsRatio_working_3-way'!U391^3/27</f>
        <v>-6.9410957117356439E-2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0.16933242037149979</v>
      </c>
      <c r="Y391" s="11">
        <f>IF('OddsRatio_working_3-way'!W391&gt;=0,IF('OddsRatio_working_3-way'!V391+SQRT('OddsRatio_working_3-way'!W391)&gt;0,0,PI()),ACOS('OddsRatio_working_3-way'!V391/(2*'OddsRatio_working_3-way'!X391)))</f>
        <v>0.89137437769554562</v>
      </c>
      <c r="Z391" s="11">
        <f>'OddsRatio_working_3-way'!X391^(1/3)*COS('OddsRatio_working_3-way'!Y391/3)</f>
        <v>0.52899800759498794</v>
      </c>
      <c r="AA391" s="11">
        <f>'OddsRatio_working_3-way'!X391^(1/3)*COS(('OddsRatio_working_3-way'!Y391+2*PI())/3)</f>
        <v>-0.40477192375598103</v>
      </c>
      <c r="AB391" s="11">
        <f>'OddsRatio_working_3-way'!X391^(1/3)*COS(('OddsRatio_working_3-way'!Y391+4*PI())/3)</f>
        <v>-0.1242260838390073</v>
      </c>
      <c r="AC391" s="11">
        <f>'OddsRatio_working_3-way'!X391^(1/3)*SIN('OddsRatio_working_3-way'!Y391/3)</f>
        <v>0.16197321619609464</v>
      </c>
      <c r="AD391" s="11">
        <f>'OddsRatio_working_3-way'!X391^(1/3)*SIN(('OddsRatio_working_3-way'!Y391+2*PI())/3)</f>
        <v>0.37713910503056564</v>
      </c>
      <c r="AE391" s="11">
        <f>'OddsRatio_working_3-way'!X391^(1/3)*SIN(('OddsRatio_working_3-way'!Y391+4*PI())/3)</f>
        <v>-0.5391123212266602</v>
      </c>
      <c r="AF391" s="11">
        <f>-'OddsRatio_working_3-way'!U391/(3*'OddsRatio_working_3-way'!X391^(1/3))*COS(('OddsRatio_working_3-way'!Y391)/3)</f>
        <v>0.52899800759498794</v>
      </c>
      <c r="AG391" s="11">
        <f>-'OddsRatio_working_3-way'!U391/(3*'OddsRatio_working_3-way'!X391^(1/3))*COS(('OddsRatio_working_3-way'!Y391+2*PI())/3)</f>
        <v>-0.40477192375598103</v>
      </c>
      <c r="AH391" s="11">
        <f>-'OddsRatio_working_3-way'!U391/(3*'OddsRatio_working_3-way'!X391^(1/3))*COS(('OddsRatio_working_3-way'!Y391+4*PI())/3)</f>
        <v>-0.1242260838390073</v>
      </c>
      <c r="AI391" s="11">
        <f>'OddsRatio_working_3-way'!U391/(3*'OddsRatio_working_3-way'!X391^(1/3))*SIN(('OddsRatio_working_3-way'!Y391)/3)</f>
        <v>-0.16197321619609464</v>
      </c>
      <c r="AJ391" s="11">
        <f>'OddsRatio_working_3-way'!U391/(3*'OddsRatio_working_3-way'!X391^(1/3))*SIN(('OddsRatio_working_3-way'!Y391+2*PI())/3)</f>
        <v>-0.37713910503056564</v>
      </c>
      <c r="AK391" s="11">
        <f>'OddsRatio_working_3-way'!U391/(3*'OddsRatio_working_3-way'!X391^(1/3))*SIN(('OddsRatio_working_3-way'!Y391+4*PI())/3)</f>
        <v>0.5391123212266602</v>
      </c>
      <c r="AL391" s="11">
        <f>'OddsRatio_working_3-way'!Z391+'OddsRatio_working_3-way'!AF391</f>
        <v>1.0579960151899759</v>
      </c>
      <c r="AM391" s="11">
        <f>'OddsRatio_working_3-way'!AA391+'OddsRatio_working_3-way'!AG391</f>
        <v>-0.80954384751196207</v>
      </c>
      <c r="AN391" s="11">
        <f>'OddsRatio_working_3-way'!AB391+'OddsRatio_working_3-way'!AH391</f>
        <v>-0.24845216767801459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1.0579960151899759</v>
      </c>
      <c r="AS391" s="11">
        <f>IF(('OddsRatio_working_3-way'!X391=0),IF(Q391&gt;0,-Q391^(1/3),(-Q391)^(1/3)),'OddsRatio_working_3-way'!AM391-'OddsRatio_working_3-way'!R391/3)</f>
        <v>-0.80954384751196207</v>
      </c>
      <c r="AT391" s="11">
        <f>IF(('OddsRatio_working_3-way'!X391=0),IF(Q391&gt;0,-Q391^(1/3),(-Q391)^(1/3)),'OddsRatio_working_3-way'!AN391-'OddsRatio_working_3-way'!R391/3)</f>
        <v>-0.24845216767801459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3.8</v>
      </c>
      <c r="B392" s="4">
        <f>IF('True_Odds_Calculator_3-way'!B393="","",'True_Odds_Calculator_3-way'!B393)</f>
        <v>3.31</v>
      </c>
      <c r="C392" s="4">
        <f>IF('True_Odds_Calculator_3-way'!C393="","",'True_Odds_Calculator_3-way'!C393)</f>
        <v>2.16</v>
      </c>
      <c r="D392" s="9">
        <f t="shared" si="91"/>
        <v>0.25481032845098806</v>
      </c>
      <c r="E392" s="9">
        <f t="shared" si="92"/>
        <v>0.29302291748782849</v>
      </c>
      <c r="F392" s="9">
        <f t="shared" si="93"/>
        <v>0.45216675406118351</v>
      </c>
      <c r="G392" s="9">
        <f t="shared" si="94"/>
        <v>1.0444598930829934</v>
      </c>
      <c r="H392" s="9">
        <f t="shared" si="95"/>
        <v>3.9244877006323815</v>
      </c>
      <c r="I392" s="9">
        <f t="shared" si="96"/>
        <v>3.4127023530217144</v>
      </c>
      <c r="J392" s="9">
        <f t="shared" si="97"/>
        <v>2.2115734759762726</v>
      </c>
      <c r="K392" s="11">
        <f t="shared" si="98"/>
        <v>0.26315789473684209</v>
      </c>
      <c r="L392" s="11">
        <f t="shared" si="99"/>
        <v>0.30211480362537763</v>
      </c>
      <c r="M392" s="11">
        <f t="shared" si="100"/>
        <v>0.46296296296296291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-0.27616119856539645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0.23078214165827454</v>
      </c>
      <c r="Q392" s="11">
        <f>2*'OddsRatio_working_3-way'!K392*'OddsRatio_working_3-way'!L392*'OddsRatio_working_3-way'!M392</f>
        <v>7.3614718232304477E-2</v>
      </c>
      <c r="R392" s="11">
        <f t="shared" si="101"/>
        <v>0</v>
      </c>
      <c r="S392" s="11">
        <f t="shared" si="102"/>
        <v>-0.83567909922589689</v>
      </c>
      <c r="T392" s="11">
        <f t="shared" si="103"/>
        <v>-0.26656430597317282</v>
      </c>
      <c r="U392" s="11">
        <f>'OddsRatio_working_3-way'!S392-'OddsRatio_working_3-way'!R392^2/3</f>
        <v>-0.83567909922589689</v>
      </c>
      <c r="V392" s="11">
        <f>'OddsRatio_working_3-way'!S392*'OddsRatio_working_3-way'!R392/3-2*'OddsRatio_working_3-way'!R392^3/27-'OddsRatio_working_3-way'!T392</f>
        <v>0.26656430597317282</v>
      </c>
      <c r="W392" s="11">
        <f>'OddsRatio_working_3-way'!V392^2+4*'OddsRatio_working_3-way'!U392^3/27</f>
        <v>-1.5403394548712895E-2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0.14702034193239399</v>
      </c>
      <c r="Y392" s="11">
        <f>IF('OddsRatio_working_3-way'!W392&gt;=0,IF('OddsRatio_working_3-way'!V392+SQRT('OddsRatio_working_3-way'!W392)&gt;0,0,PI()),ACOS('OddsRatio_working_3-way'!V392/(2*'OddsRatio_working_3-way'!X392)))</f>
        <v>0.43574494485596826</v>
      </c>
      <c r="Z392" s="11">
        <f>'OddsRatio_working_3-way'!X392^(1/3)*COS('OddsRatio_working_3-way'!Y392/3)</f>
        <v>0.52222994654149668</v>
      </c>
      <c r="AA392" s="11">
        <f>'OddsRatio_working_3-way'!X392^(1/3)*COS(('OddsRatio_working_3-way'!Y392+2*PI())/3)</f>
        <v>-0.32727150739945976</v>
      </c>
      <c r="AB392" s="11">
        <f>'OddsRatio_working_3-way'!X392^(1/3)*COS(('OddsRatio_working_3-way'!Y392+4*PI())/3)</f>
        <v>-0.19495843914203662</v>
      </c>
      <c r="AC392" s="11">
        <f>'OddsRatio_working_3-way'!X392^(1/3)*SIN('OddsRatio_working_3-way'!Y392/3)</f>
        <v>7.6390985575728501E-2</v>
      </c>
      <c r="AD392" s="11">
        <f>'OddsRatio_working_3-way'!X392^(1/3)*SIN(('OddsRatio_working_3-way'!Y392+2*PI())/3)</f>
        <v>0.41406890753406134</v>
      </c>
      <c r="AE392" s="11">
        <f>'OddsRatio_working_3-way'!X392^(1/3)*SIN(('OddsRatio_working_3-way'!Y392+4*PI())/3)</f>
        <v>-0.49045989310978982</v>
      </c>
      <c r="AF392" s="11">
        <f>-'OddsRatio_working_3-way'!U392/(3*'OddsRatio_working_3-way'!X392^(1/3))*COS(('OddsRatio_working_3-way'!Y392)/3)</f>
        <v>0.52222994654149668</v>
      </c>
      <c r="AG392" s="11">
        <f>-'OddsRatio_working_3-way'!U392/(3*'OddsRatio_working_3-way'!X392^(1/3))*COS(('OddsRatio_working_3-way'!Y392+2*PI())/3)</f>
        <v>-0.32727150739945976</v>
      </c>
      <c r="AH392" s="11">
        <f>-'OddsRatio_working_3-way'!U392/(3*'OddsRatio_working_3-way'!X392^(1/3))*COS(('OddsRatio_working_3-way'!Y392+4*PI())/3)</f>
        <v>-0.19495843914203662</v>
      </c>
      <c r="AI392" s="11">
        <f>'OddsRatio_working_3-way'!U392/(3*'OddsRatio_working_3-way'!X392^(1/3))*SIN(('OddsRatio_working_3-way'!Y392)/3)</f>
        <v>-7.6390985575728501E-2</v>
      </c>
      <c r="AJ392" s="11">
        <f>'OddsRatio_working_3-way'!U392/(3*'OddsRatio_working_3-way'!X392^(1/3))*SIN(('OddsRatio_working_3-way'!Y392+2*PI())/3)</f>
        <v>-0.41406890753406134</v>
      </c>
      <c r="AK392" s="11">
        <f>'OddsRatio_working_3-way'!U392/(3*'OddsRatio_working_3-way'!X392^(1/3))*SIN(('OddsRatio_working_3-way'!Y392+4*PI())/3)</f>
        <v>0.49045989310978982</v>
      </c>
      <c r="AL392" s="11">
        <f>'OddsRatio_working_3-way'!Z392+'OddsRatio_working_3-way'!AF392</f>
        <v>1.0444598930829934</v>
      </c>
      <c r="AM392" s="11">
        <f>'OddsRatio_working_3-way'!AA392+'OddsRatio_working_3-way'!AG392</f>
        <v>-0.65454301479891952</v>
      </c>
      <c r="AN392" s="11">
        <f>'OddsRatio_working_3-way'!AB392+'OddsRatio_working_3-way'!AH392</f>
        <v>-0.38991687828407323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1.0444598930829934</v>
      </c>
      <c r="AS392" s="11">
        <f>IF(('OddsRatio_working_3-way'!X392=0),IF(Q392&gt;0,-Q392^(1/3),(-Q392)^(1/3)),'OddsRatio_working_3-way'!AM392-'OddsRatio_working_3-way'!R392/3)</f>
        <v>-0.65454301479891952</v>
      </c>
      <c r="AT392" s="11">
        <f>IF(('OddsRatio_working_3-way'!X392=0),IF(Q392&gt;0,-Q392^(1/3),(-Q392)^(1/3)),'OddsRatio_working_3-way'!AN392-'OddsRatio_working_3-way'!R392/3)</f>
        <v>-0.38991687828407323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1.73</v>
      </c>
      <c r="B393" s="4">
        <f>IF('True_Odds_Calculator_3-way'!B394="","",'True_Odds_Calculator_3-way'!B394)</f>
        <v>4.03</v>
      </c>
      <c r="C393" s="4">
        <f>IF('True_Odds_Calculator_3-way'!C394="","",'True_Odds_Calculator_3-way'!C394)</f>
        <v>4.4000000000000004</v>
      </c>
      <c r="D393" s="9">
        <f t="shared" si="91"/>
        <v>0.55613879626218543</v>
      </c>
      <c r="E393" s="9">
        <f t="shared" si="92"/>
        <v>0.23187262579662621</v>
      </c>
      <c r="F393" s="9">
        <f t="shared" si="93"/>
        <v>0.21198857794118833</v>
      </c>
      <c r="G393" s="9">
        <f t="shared" si="94"/>
        <v>1.0933044957531355</v>
      </c>
      <c r="H393" s="9">
        <f t="shared" si="95"/>
        <v>1.7981122818997888</v>
      </c>
      <c r="I393" s="9">
        <f t="shared" si="96"/>
        <v>4.3127126221320005</v>
      </c>
      <c r="J393" s="9">
        <f t="shared" si="97"/>
        <v>4.717235285560661</v>
      </c>
      <c r="K393" s="11">
        <f t="shared" si="98"/>
        <v>0.5780346820809249</v>
      </c>
      <c r="L393" s="11">
        <f t="shared" si="99"/>
        <v>0.24813895781637715</v>
      </c>
      <c r="M393" s="11">
        <f t="shared" si="100"/>
        <v>0.22727272727272727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-0.24515490103780235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0.23340448475634001</v>
      </c>
      <c r="Q393" s="11">
        <f>2*'OddsRatio_working_3-way'!K393*'OddsRatio_working_3-way'!L393*'OddsRatio_working_3-way'!M393</f>
        <v>6.5196783451491644E-2</v>
      </c>
      <c r="R393" s="11">
        <f t="shared" si="101"/>
        <v>0</v>
      </c>
      <c r="S393" s="11">
        <f t="shared" si="102"/>
        <v>-0.95206942128540006</v>
      </c>
      <c r="T393" s="11">
        <f t="shared" si="103"/>
        <v>-0.26594117913000009</v>
      </c>
      <c r="U393" s="11">
        <f>'OddsRatio_working_3-way'!S393-'OddsRatio_working_3-way'!R393^2/3</f>
        <v>-0.95206942128540006</v>
      </c>
      <c r="V393" s="11">
        <f>'OddsRatio_working_3-way'!S393*'OddsRatio_working_3-way'!R393/3-2*'OddsRatio_working_3-way'!R393^3/27-'OddsRatio_working_3-way'!T393</f>
        <v>0.26594117913000009</v>
      </c>
      <c r="W393" s="11">
        <f>'OddsRatio_working_3-way'!V393^2+4*'OddsRatio_working_3-way'!U393^3/27</f>
        <v>-5.7125685114089997E-2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0.1787808685731955</v>
      </c>
      <c r="Y393" s="11">
        <f>IF('OddsRatio_working_3-way'!W393&gt;=0,IF('OddsRatio_working_3-way'!V393+SQRT('OddsRatio_working_3-way'!W393)&gt;0,0,PI()),ACOS('OddsRatio_working_3-way'!V393/(2*'OddsRatio_working_3-way'!X393)))</f>
        <v>0.73211401069701909</v>
      </c>
      <c r="Z393" s="11">
        <f>'OddsRatio_working_3-way'!X393^(1/3)*COS('OddsRatio_working_3-way'!Y393/3)</f>
        <v>0.54665224787656774</v>
      </c>
      <c r="AA393" s="11">
        <f>'OddsRatio_working_3-way'!X393^(1/3)*COS(('OddsRatio_working_3-way'!Y393+2*PI())/3)</f>
        <v>-0.3912067637396171</v>
      </c>
      <c r="AB393" s="11">
        <f>'OddsRatio_working_3-way'!X393^(1/3)*COS(('OddsRatio_working_3-way'!Y393+4*PI())/3)</f>
        <v>-0.15544548413695045</v>
      </c>
      <c r="AC393" s="11">
        <f>'OddsRatio_working_3-way'!X393^(1/3)*SIN('OddsRatio_working_3-way'!Y393/3)</f>
        <v>0.13611683824309015</v>
      </c>
      <c r="AD393" s="11">
        <f>'OddsRatio_working_3-way'!X393^(1/3)*SIN(('OddsRatio_working_3-way'!Y393+2*PI())/3)</f>
        <v>0.40535631457543053</v>
      </c>
      <c r="AE393" s="11">
        <f>'OddsRatio_working_3-way'!X393^(1/3)*SIN(('OddsRatio_working_3-way'!Y393+4*PI())/3)</f>
        <v>-0.54147315281852071</v>
      </c>
      <c r="AF393" s="11">
        <f>-'OddsRatio_working_3-way'!U393/(3*'OddsRatio_working_3-way'!X393^(1/3))*COS(('OddsRatio_working_3-way'!Y393)/3)</f>
        <v>0.54665224787656774</v>
      </c>
      <c r="AG393" s="11">
        <f>-'OddsRatio_working_3-way'!U393/(3*'OddsRatio_working_3-way'!X393^(1/3))*COS(('OddsRatio_working_3-way'!Y393+2*PI())/3)</f>
        <v>-0.3912067637396171</v>
      </c>
      <c r="AH393" s="11">
        <f>-'OddsRatio_working_3-way'!U393/(3*'OddsRatio_working_3-way'!X393^(1/3))*COS(('OddsRatio_working_3-way'!Y393+4*PI())/3)</f>
        <v>-0.15544548413695045</v>
      </c>
      <c r="AI393" s="11">
        <f>'OddsRatio_working_3-way'!U393/(3*'OddsRatio_working_3-way'!X393^(1/3))*SIN(('OddsRatio_working_3-way'!Y393)/3)</f>
        <v>-0.13611683824309015</v>
      </c>
      <c r="AJ393" s="11">
        <f>'OddsRatio_working_3-way'!U393/(3*'OddsRatio_working_3-way'!X393^(1/3))*SIN(('OddsRatio_working_3-way'!Y393+2*PI())/3)</f>
        <v>-0.40535631457543053</v>
      </c>
      <c r="AK393" s="11">
        <f>'OddsRatio_working_3-way'!U393/(3*'OddsRatio_working_3-way'!X393^(1/3))*SIN(('OddsRatio_working_3-way'!Y393+4*PI())/3)</f>
        <v>0.54147315281852071</v>
      </c>
      <c r="AL393" s="11">
        <f>'OddsRatio_working_3-way'!Z393+'OddsRatio_working_3-way'!AF393</f>
        <v>1.0933044957531355</v>
      </c>
      <c r="AM393" s="11">
        <f>'OddsRatio_working_3-way'!AA393+'OddsRatio_working_3-way'!AG393</f>
        <v>-0.78241352747923421</v>
      </c>
      <c r="AN393" s="11">
        <f>'OddsRatio_working_3-way'!AB393+'OddsRatio_working_3-way'!AH393</f>
        <v>-0.31089096827390089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1.0933044957531355</v>
      </c>
      <c r="AS393" s="11">
        <f>IF(('OddsRatio_working_3-way'!X393=0),IF(Q393&gt;0,-Q393^(1/3),(-Q393)^(1/3)),'OddsRatio_working_3-way'!AM393-'OddsRatio_working_3-way'!R393/3)</f>
        <v>-0.78241352747923421</v>
      </c>
      <c r="AT393" s="11">
        <f>IF(('OddsRatio_working_3-way'!X393=0),IF(Q393&gt;0,-Q393^(1/3),(-Q393)^(1/3)),'OddsRatio_working_3-way'!AN393-'OddsRatio_working_3-way'!R393/3)</f>
        <v>-0.31089096827390089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1.64</v>
      </c>
      <c r="B394" s="4">
        <f>IF('True_Odds_Calculator_3-way'!B395="","",'True_Odds_Calculator_3-way'!B395)</f>
        <v>4.17</v>
      </c>
      <c r="C394" s="4">
        <f>IF('True_Odds_Calculator_3-way'!C395="","",'True_Odds_Calculator_3-way'!C395)</f>
        <v>4.9000000000000004</v>
      </c>
      <c r="D394" s="9">
        <f t="shared" si="91"/>
        <v>0.58738414518067927</v>
      </c>
      <c r="E394" s="9">
        <f t="shared" si="92"/>
        <v>0.22324473505095993</v>
      </c>
      <c r="F394" s="9">
        <f t="shared" si="93"/>
        <v>0.18937111976836066</v>
      </c>
      <c r="G394" s="9">
        <f t="shared" si="94"/>
        <v>1.0975990387974721</v>
      </c>
      <c r="H394" s="9">
        <f t="shared" si="95"/>
        <v>1.7024633848303825</v>
      </c>
      <c r="I394" s="9">
        <f t="shared" si="96"/>
        <v>4.4793889529879873</v>
      </c>
      <c r="J394" s="9">
        <f t="shared" si="97"/>
        <v>5.2806362513101419</v>
      </c>
      <c r="K394" s="11">
        <f t="shared" si="98"/>
        <v>0.6097560975609756</v>
      </c>
      <c r="L394" s="11">
        <f t="shared" si="99"/>
        <v>0.23980815347721823</v>
      </c>
      <c r="M394" s="11">
        <f t="shared" si="100"/>
        <v>0.2040816326530612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-0.23611732813848485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0.23007974904297568</v>
      </c>
      <c r="Q394" s="11">
        <f>2*'OddsRatio_working_3-way'!K394*'OddsRatio_working_3-way'!L394*'OddsRatio_working_3-way'!M394</f>
        <v>5.9683462786764112E-2</v>
      </c>
      <c r="R394" s="11">
        <f t="shared" si="101"/>
        <v>0</v>
      </c>
      <c r="S394" s="11">
        <f t="shared" si="102"/>
        <v>-0.97442975006066446</v>
      </c>
      <c r="T394" s="11">
        <f t="shared" si="103"/>
        <v>-0.25277036318045765</v>
      </c>
      <c r="U394" s="11">
        <f>'OddsRatio_working_3-way'!S394-'OddsRatio_working_3-way'!R394^2/3</f>
        <v>-0.97442975006066446</v>
      </c>
      <c r="V394" s="11">
        <f>'OddsRatio_working_3-way'!S394*'OddsRatio_working_3-way'!R394/3-2*'OddsRatio_working_3-way'!R394^3/27-'OddsRatio_working_3-way'!T394</f>
        <v>0.25277036318045765</v>
      </c>
      <c r="W394" s="11">
        <f>'OddsRatio_working_3-way'!V394^2+4*'OddsRatio_working_3-way'!U394^3/27</f>
        <v>-7.3178853784275258E-2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0.18511598410635405</v>
      </c>
      <c r="Y394" s="11">
        <f>IF('OddsRatio_working_3-way'!W394&gt;=0,IF('OddsRatio_working_3-way'!V394+SQRT('OddsRatio_working_3-way'!W394)&gt;0,0,PI()),ACOS('OddsRatio_working_3-way'!V394/(2*'OddsRatio_working_3-way'!X394)))</f>
        <v>0.81929689757765711</v>
      </c>
      <c r="Z394" s="11">
        <f>'OddsRatio_working_3-way'!X394^(1/3)*COS('OddsRatio_working_3-way'!Y394/3)</f>
        <v>0.54879951939873606</v>
      </c>
      <c r="AA394" s="11">
        <f>'OddsRatio_working_3-way'!X394^(1/3)*COS(('OddsRatio_working_3-way'!Y394+2*PI())/3)</f>
        <v>-0.40752283488152208</v>
      </c>
      <c r="AB394" s="11">
        <f>'OddsRatio_working_3-way'!X394^(1/3)*COS(('OddsRatio_working_3-way'!Y394+4*PI())/3)</f>
        <v>-0.14127668451721404</v>
      </c>
      <c r="AC394" s="11">
        <f>'OddsRatio_working_3-way'!X394^(1/3)*SIN('OddsRatio_working_3-way'!Y394/3)</f>
        <v>0.15371728658353484</v>
      </c>
      <c r="AD394" s="11">
        <f>'OddsRatio_working_3-way'!X394^(1/3)*SIN(('OddsRatio_working_3-way'!Y394+2*PI())/3)</f>
        <v>0.39841568209222872</v>
      </c>
      <c r="AE394" s="11">
        <f>'OddsRatio_working_3-way'!X394^(1/3)*SIN(('OddsRatio_working_3-way'!Y394+4*PI())/3)</f>
        <v>-0.55213296867576356</v>
      </c>
      <c r="AF394" s="11">
        <f>-'OddsRatio_working_3-way'!U394/(3*'OddsRatio_working_3-way'!X394^(1/3))*COS(('OddsRatio_working_3-way'!Y394)/3)</f>
        <v>0.54879951939873606</v>
      </c>
      <c r="AG394" s="11">
        <f>-'OddsRatio_working_3-way'!U394/(3*'OddsRatio_working_3-way'!X394^(1/3))*COS(('OddsRatio_working_3-way'!Y394+2*PI())/3)</f>
        <v>-0.40752283488152208</v>
      </c>
      <c r="AH394" s="11">
        <f>-'OddsRatio_working_3-way'!U394/(3*'OddsRatio_working_3-way'!X394^(1/3))*COS(('OddsRatio_working_3-way'!Y394+4*PI())/3)</f>
        <v>-0.14127668451721404</v>
      </c>
      <c r="AI394" s="11">
        <f>'OddsRatio_working_3-way'!U394/(3*'OddsRatio_working_3-way'!X394^(1/3))*SIN(('OddsRatio_working_3-way'!Y394)/3)</f>
        <v>-0.15371728658353484</v>
      </c>
      <c r="AJ394" s="11">
        <f>'OddsRatio_working_3-way'!U394/(3*'OddsRatio_working_3-way'!X394^(1/3))*SIN(('OddsRatio_working_3-way'!Y394+2*PI())/3)</f>
        <v>-0.39841568209222872</v>
      </c>
      <c r="AK394" s="11">
        <f>'OddsRatio_working_3-way'!U394/(3*'OddsRatio_working_3-way'!X394^(1/3))*SIN(('OddsRatio_working_3-way'!Y394+4*PI())/3)</f>
        <v>0.55213296867576356</v>
      </c>
      <c r="AL394" s="11">
        <f>'OddsRatio_working_3-way'!Z394+'OddsRatio_working_3-way'!AF394</f>
        <v>1.0975990387974721</v>
      </c>
      <c r="AM394" s="11">
        <f>'OddsRatio_working_3-way'!AA394+'OddsRatio_working_3-way'!AG394</f>
        <v>-0.81504566976304416</v>
      </c>
      <c r="AN394" s="11">
        <f>'OddsRatio_working_3-way'!AB394+'OddsRatio_working_3-way'!AH394</f>
        <v>-0.28255336903442807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1.0975990387974721</v>
      </c>
      <c r="AS394" s="11">
        <f>IF(('OddsRatio_working_3-way'!X394=0),IF(Q394&gt;0,-Q394^(1/3),(-Q394)^(1/3)),'OddsRatio_working_3-way'!AM394-'OddsRatio_working_3-way'!R394/3)</f>
        <v>-0.81504566976304416</v>
      </c>
      <c r="AT394" s="11">
        <f>IF(('OddsRatio_working_3-way'!X394=0),IF(Q394&gt;0,-Q394^(1/3),(-Q394)^(1/3)),'OddsRatio_working_3-way'!AN394-'OddsRatio_working_3-way'!R394/3)</f>
        <v>-0.28255336903442807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2.4700000000000002</v>
      </c>
      <c r="B395" s="4">
        <f>IF('True_Odds_Calculator_3-way'!B396="","",'True_Odds_Calculator_3-way'!B396)</f>
        <v>3.35</v>
      </c>
      <c r="C395" s="4">
        <f>IF('True_Odds_Calculator_3-way'!C396="","",'True_Odds_Calculator_3-way'!C396)</f>
        <v>2.93</v>
      </c>
      <c r="D395" s="9">
        <f t="shared" si="91"/>
        <v>0.38886216677935792</v>
      </c>
      <c r="E395" s="9">
        <f t="shared" si="92"/>
        <v>0.28470316614094771</v>
      </c>
      <c r="F395" s="9">
        <f t="shared" si="93"/>
        <v>0.32643466707969426</v>
      </c>
      <c r="G395" s="9">
        <f t="shared" si="94"/>
        <v>1.0691192358524528</v>
      </c>
      <c r="H395" s="9">
        <f t="shared" si="95"/>
        <v>2.5716052767031057</v>
      </c>
      <c r="I395" s="9">
        <f t="shared" si="96"/>
        <v>3.5124302042532642</v>
      </c>
      <c r="J395" s="9">
        <f t="shared" si="97"/>
        <v>3.0634001251952343</v>
      </c>
      <c r="K395" s="11">
        <f t="shared" si="98"/>
        <v>0.40485829959514169</v>
      </c>
      <c r="L395" s="11">
        <f t="shared" si="99"/>
        <v>0.29850746268656714</v>
      </c>
      <c r="M395" s="11">
        <f t="shared" si="100"/>
        <v>0.34129692832764502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-0.27500027326027543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0.23716929577424123</v>
      </c>
      <c r="Q395" s="11">
        <f>2*'OddsRatio_working_3-way'!K395*'OddsRatio_working_3-way'!L395*'OddsRatio_working_3-way'!M395</f>
        <v>8.2493668095388231E-2</v>
      </c>
      <c r="R395" s="11">
        <f t="shared" si="101"/>
        <v>0</v>
      </c>
      <c r="S395" s="11">
        <f t="shared" si="102"/>
        <v>-0.86243294583846153</v>
      </c>
      <c r="T395" s="11">
        <f t="shared" si="103"/>
        <v>-0.29997667681337781</v>
      </c>
      <c r="U395" s="11">
        <f>'OddsRatio_working_3-way'!S395-'OddsRatio_working_3-way'!R395^2/3</f>
        <v>-0.86243294583846153</v>
      </c>
      <c r="V395" s="11">
        <f>'OddsRatio_working_3-way'!S395*'OddsRatio_working_3-way'!R395/3-2*'OddsRatio_working_3-way'!R395^3/27-'OddsRatio_working_3-way'!T395</f>
        <v>0.29997667681337781</v>
      </c>
      <c r="W395" s="11">
        <f>'OddsRatio_working_3-way'!V395^2+4*'OddsRatio_working_3-way'!U395^3/27</f>
        <v>-5.0465128093655082E-3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0.15413672456731656</v>
      </c>
      <c r="Y395" s="11">
        <f>IF('OddsRatio_working_3-way'!W395&gt;=0,IF('OddsRatio_working_3-way'!V395+SQRT('OddsRatio_working_3-way'!W395)&gt;0,0,PI()),ACOS('OddsRatio_working_3-way'!V395/(2*'OddsRatio_working_3-way'!X395)))</f>
        <v>0.2325307561042389</v>
      </c>
      <c r="Z395" s="11">
        <f>'OddsRatio_working_3-way'!X395^(1/3)*COS('OddsRatio_working_3-way'!Y395/3)</f>
        <v>0.53455961792622653</v>
      </c>
      <c r="AA395" s="11">
        <f>'OddsRatio_working_3-way'!X395^(1/3)*COS(('OddsRatio_working_3-way'!Y395+2*PI())/3)</f>
        <v>-0.3032346086641331</v>
      </c>
      <c r="AB395" s="11">
        <f>'OddsRatio_working_3-way'!X395^(1/3)*COS(('OddsRatio_working_3-way'!Y395+4*PI())/3)</f>
        <v>-0.23132500926209335</v>
      </c>
      <c r="AC395" s="11">
        <f>'OddsRatio_working_3-way'!X395^(1/3)*SIN('OddsRatio_working_3-way'!Y395/3)</f>
        <v>4.1517026572085711E-2</v>
      </c>
      <c r="AD395" s="11">
        <f>'OddsRatio_working_3-way'!X395^(1/3)*SIN(('OddsRatio_working_3-way'!Y395+2*PI())/3)</f>
        <v>0.44218369567537275</v>
      </c>
      <c r="AE395" s="11">
        <f>'OddsRatio_working_3-way'!X395^(1/3)*SIN(('OddsRatio_working_3-way'!Y395+4*PI())/3)</f>
        <v>-0.48370072224745853</v>
      </c>
      <c r="AF395" s="11">
        <f>-'OddsRatio_working_3-way'!U395/(3*'OddsRatio_working_3-way'!X395^(1/3))*COS(('OddsRatio_working_3-way'!Y395)/3)</f>
        <v>0.53455961792622642</v>
      </c>
      <c r="AG395" s="11">
        <f>-'OddsRatio_working_3-way'!U395/(3*'OddsRatio_working_3-way'!X395^(1/3))*COS(('OddsRatio_working_3-way'!Y395+2*PI())/3)</f>
        <v>-0.30323460866413304</v>
      </c>
      <c r="AH395" s="11">
        <f>-'OddsRatio_working_3-way'!U395/(3*'OddsRatio_working_3-way'!X395^(1/3))*COS(('OddsRatio_working_3-way'!Y395+4*PI())/3)</f>
        <v>-0.23132500926209329</v>
      </c>
      <c r="AI395" s="11">
        <f>'OddsRatio_working_3-way'!U395/(3*'OddsRatio_working_3-way'!X395^(1/3))*SIN(('OddsRatio_working_3-way'!Y395)/3)</f>
        <v>-4.1517026572085704E-2</v>
      </c>
      <c r="AJ395" s="11">
        <f>'OddsRatio_working_3-way'!U395/(3*'OddsRatio_working_3-way'!X395^(1/3))*SIN(('OddsRatio_working_3-way'!Y395+2*PI())/3)</f>
        <v>-0.44218369567537263</v>
      </c>
      <c r="AK395" s="11">
        <f>'OddsRatio_working_3-way'!U395/(3*'OddsRatio_working_3-way'!X395^(1/3))*SIN(('OddsRatio_working_3-way'!Y395+4*PI())/3)</f>
        <v>0.48370072224745841</v>
      </c>
      <c r="AL395" s="11">
        <f>'OddsRatio_working_3-way'!Z395+'OddsRatio_working_3-way'!AF395</f>
        <v>1.0691192358524528</v>
      </c>
      <c r="AM395" s="11">
        <f>'OddsRatio_working_3-way'!AA395+'OddsRatio_working_3-way'!AG395</f>
        <v>-0.6064692173282662</v>
      </c>
      <c r="AN395" s="11">
        <f>'OddsRatio_working_3-way'!AB395+'OddsRatio_working_3-way'!AH395</f>
        <v>-0.46265001852418663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1.0691192358524528</v>
      </c>
      <c r="AS395" s="11">
        <f>IF(('OddsRatio_working_3-way'!X395=0),IF(Q395&gt;0,-Q395^(1/3),(-Q395)^(1/3)),'OddsRatio_working_3-way'!AM395-'OddsRatio_working_3-way'!R395/3)</f>
        <v>-0.6064692173282662</v>
      </c>
      <c r="AT395" s="11">
        <f>IF(('OddsRatio_working_3-way'!X395=0),IF(Q395&gt;0,-Q395^(1/3),(-Q395)^(1/3)),'OddsRatio_working_3-way'!AN395-'OddsRatio_working_3-way'!R395/3)</f>
        <v>-0.46265001852418663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2.0699999999999998</v>
      </c>
      <c r="B396" s="4">
        <f>IF('True_Odds_Calculator_3-way'!B397="","",'True_Odds_Calculator_3-way'!B397)</f>
        <v>3.5</v>
      </c>
      <c r="C396" s="4">
        <f>IF('True_Odds_Calculator_3-way'!C397="","",'True_Odds_Calculator_3-way'!C397)</f>
        <v>3.61</v>
      </c>
      <c r="D396" s="9">
        <f t="shared" si="91"/>
        <v>0.46544728773065136</v>
      </c>
      <c r="E396" s="9">
        <f t="shared" si="92"/>
        <v>0.2714924662968668</v>
      </c>
      <c r="F396" s="9">
        <f t="shared" si="93"/>
        <v>0.26306024597248173</v>
      </c>
      <c r="G396" s="9">
        <f t="shared" si="94"/>
        <v>1.0733373837438827</v>
      </c>
      <c r="H396" s="9">
        <f t="shared" si="95"/>
        <v>2.1484710006059542</v>
      </c>
      <c r="I396" s="9">
        <f t="shared" si="96"/>
        <v>3.683343459359707</v>
      </c>
      <c r="J396" s="9">
        <f t="shared" si="97"/>
        <v>3.8014105715715334</v>
      </c>
      <c r="K396" s="11">
        <f t="shared" si="98"/>
        <v>0.48309178743961356</v>
      </c>
      <c r="L396" s="11">
        <f t="shared" si="99"/>
        <v>0.2857142857142857</v>
      </c>
      <c r="M396" s="11">
        <f t="shared" si="100"/>
        <v>0.2770083102493075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-0.26694310146074562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0.23628866215882954</v>
      </c>
      <c r="Q396" s="11">
        <f>2*'OddsRatio_working_3-way'!K396*'OddsRatio_working_3-way'!L396*'OddsRatio_working_3-way'!M396</f>
        <v>7.6468822705122841E-2</v>
      </c>
      <c r="R396" s="11">
        <f t="shared" si="101"/>
        <v>0</v>
      </c>
      <c r="S396" s="11">
        <f t="shared" si="102"/>
        <v>-0.88516489418841993</v>
      </c>
      <c r="T396" s="11">
        <f t="shared" si="103"/>
        <v>-0.28646113080531393</v>
      </c>
      <c r="U396" s="11">
        <f>'OddsRatio_working_3-way'!S396-'OddsRatio_working_3-way'!R396^2/3</f>
        <v>-0.88516489418841993</v>
      </c>
      <c r="V396" s="11">
        <f>'OddsRatio_working_3-way'!S396*'OddsRatio_working_3-way'!R396/3-2*'OddsRatio_working_3-way'!R396^3/27-'OddsRatio_working_3-way'!T396</f>
        <v>0.28646113080531393</v>
      </c>
      <c r="W396" s="11">
        <f>'OddsRatio_working_3-way'!V396^2+4*'OddsRatio_working_3-way'!U396^3/27</f>
        <v>-2.0686930900164088E-2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0.16027079456534124</v>
      </c>
      <c r="Y396" s="11">
        <f>IF('OddsRatio_working_3-way'!W396&gt;=0,IF('OddsRatio_working_3-way'!V396+SQRT('OddsRatio_working_3-way'!W396)&gt;0,0,PI()),ACOS('OddsRatio_working_3-way'!V396/(2*'OddsRatio_working_3-way'!X396)))</f>
        <v>0.46531891089795496</v>
      </c>
      <c r="Z396" s="11">
        <f>'OddsRatio_working_3-way'!X396^(1/3)*COS('OddsRatio_working_3-way'!Y396/3)</f>
        <v>0.53666869187194133</v>
      </c>
      <c r="AA396" s="11">
        <f>'OddsRatio_working_3-way'!X396^(1/3)*COS(('OddsRatio_working_3-way'!Y396+2*PI())/3)</f>
        <v>-0.34100662345944943</v>
      </c>
      <c r="AB396" s="11">
        <f>'OddsRatio_working_3-way'!X396^(1/3)*COS(('OddsRatio_working_3-way'!Y396+4*PI())/3)</f>
        <v>-0.19566206841249217</v>
      </c>
      <c r="AC396" s="11">
        <f>'OddsRatio_working_3-way'!X396^(1/3)*SIN('OddsRatio_working_3-way'!Y396/3)</f>
        <v>8.3914717981607351E-2</v>
      </c>
      <c r="AD396" s="11">
        <f>'OddsRatio_working_3-way'!X396^(1/3)*SIN(('OddsRatio_working_3-way'!Y396+2*PI())/3)</f>
        <v>0.4228113615860607</v>
      </c>
      <c r="AE396" s="11">
        <f>'OddsRatio_working_3-way'!X396^(1/3)*SIN(('OddsRatio_working_3-way'!Y396+4*PI())/3)</f>
        <v>-0.50672607956766802</v>
      </c>
      <c r="AF396" s="11">
        <f>-'OddsRatio_working_3-way'!U396/(3*'OddsRatio_working_3-way'!X396^(1/3))*COS(('OddsRatio_working_3-way'!Y396)/3)</f>
        <v>0.53666869187194133</v>
      </c>
      <c r="AG396" s="11">
        <f>-'OddsRatio_working_3-way'!U396/(3*'OddsRatio_working_3-way'!X396^(1/3))*COS(('OddsRatio_working_3-way'!Y396+2*PI())/3)</f>
        <v>-0.34100662345944943</v>
      </c>
      <c r="AH396" s="11">
        <f>-'OddsRatio_working_3-way'!U396/(3*'OddsRatio_working_3-way'!X396^(1/3))*COS(('OddsRatio_working_3-way'!Y396+4*PI())/3)</f>
        <v>-0.19566206841249217</v>
      </c>
      <c r="AI396" s="11">
        <f>'OddsRatio_working_3-way'!U396/(3*'OddsRatio_working_3-way'!X396^(1/3))*SIN(('OddsRatio_working_3-way'!Y396)/3)</f>
        <v>-8.3914717981607351E-2</v>
      </c>
      <c r="AJ396" s="11">
        <f>'OddsRatio_working_3-way'!U396/(3*'OddsRatio_working_3-way'!X396^(1/3))*SIN(('OddsRatio_working_3-way'!Y396+2*PI())/3)</f>
        <v>-0.4228113615860607</v>
      </c>
      <c r="AK396" s="11">
        <f>'OddsRatio_working_3-way'!U396/(3*'OddsRatio_working_3-way'!X396^(1/3))*SIN(('OddsRatio_working_3-way'!Y396+4*PI())/3)</f>
        <v>0.50672607956766802</v>
      </c>
      <c r="AL396" s="11">
        <f>'OddsRatio_working_3-way'!Z396+'OddsRatio_working_3-way'!AF396</f>
        <v>1.0733373837438827</v>
      </c>
      <c r="AM396" s="11">
        <f>'OddsRatio_working_3-way'!AA396+'OddsRatio_working_3-way'!AG396</f>
        <v>-0.68201324691889886</v>
      </c>
      <c r="AN396" s="11">
        <f>'OddsRatio_working_3-way'!AB396+'OddsRatio_working_3-way'!AH396</f>
        <v>-0.39132413682498435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1.0733373837438827</v>
      </c>
      <c r="AS396" s="11">
        <f>IF(('OddsRatio_working_3-way'!X396=0),IF(Q396&gt;0,-Q396^(1/3),(-Q396)^(1/3)),'OddsRatio_working_3-way'!AM396-'OddsRatio_working_3-way'!R396/3)</f>
        <v>-0.68201324691889886</v>
      </c>
      <c r="AT396" s="11">
        <f>IF(('OddsRatio_working_3-way'!X396=0),IF(Q396&gt;0,-Q396^(1/3),(-Q396)^(1/3)),'OddsRatio_working_3-way'!AN396-'OddsRatio_working_3-way'!R396/3)</f>
        <v>-0.39132413682498435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1.71</v>
      </c>
      <c r="B397" s="4">
        <f>IF('True_Odds_Calculator_3-way'!B398="","",'True_Odds_Calculator_3-way'!B398)</f>
        <v>3.68</v>
      </c>
      <c r="C397" s="4">
        <f>IF('True_Odds_Calculator_3-way'!C398="","",'True_Odds_Calculator_3-way'!C398)</f>
        <v>5.09</v>
      </c>
      <c r="D397" s="9">
        <f t="shared" si="91"/>
        <v>0.56290272311264189</v>
      </c>
      <c r="E397" s="9">
        <f t="shared" si="92"/>
        <v>0.25438584755075377</v>
      </c>
      <c r="F397" s="9">
        <f t="shared" si="93"/>
        <v>0.18271142933660453</v>
      </c>
      <c r="G397" s="9">
        <f t="shared" si="94"/>
        <v>1.0936702598324259</v>
      </c>
      <c r="H397" s="9">
        <f t="shared" si="95"/>
        <v>1.7765058844810224</v>
      </c>
      <c r="I397" s="9">
        <f t="shared" si="96"/>
        <v>3.9310362963509009</v>
      </c>
      <c r="J397" s="9">
        <f t="shared" si="97"/>
        <v>5.4731113627146222</v>
      </c>
      <c r="K397" s="11">
        <f t="shared" si="98"/>
        <v>0.58479532163742687</v>
      </c>
      <c r="L397" s="11">
        <f t="shared" si="99"/>
        <v>0.27173913043478259</v>
      </c>
      <c r="M397" s="11">
        <f t="shared" si="100"/>
        <v>0.19646365422396858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-0.2429711668482446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0.23352849821943883</v>
      </c>
      <c r="Q397" s="11">
        <f>2*'OddsRatio_working_3-way'!K397*'OddsRatio_working_3-way'!L397*'OddsRatio_working_3-way'!M397</f>
        <v>6.2440774924983643E-2</v>
      </c>
      <c r="R397" s="11">
        <f t="shared" si="101"/>
        <v>0</v>
      </c>
      <c r="S397" s="11">
        <f t="shared" si="102"/>
        <v>-0.96113667003664061</v>
      </c>
      <c r="T397" s="11">
        <f t="shared" si="103"/>
        <v>-0.25698841444829962</v>
      </c>
      <c r="U397" s="11">
        <f>'OddsRatio_working_3-way'!S397-'OddsRatio_working_3-way'!R397^2/3</f>
        <v>-0.96113667003664061</v>
      </c>
      <c r="V397" s="11">
        <f>'OddsRatio_working_3-way'!S397*'OddsRatio_working_3-way'!R397/3-2*'OddsRatio_working_3-way'!R397^3/27-'OddsRatio_working_3-way'!T397</f>
        <v>0.25698841444829962</v>
      </c>
      <c r="W397" s="11">
        <f>'OddsRatio_working_3-way'!V397^2+4*'OddsRatio_working_3-way'!U397^3/27</f>
        <v>-6.5495086365269989E-2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0.18134092996750692</v>
      </c>
      <c r="Y397" s="11">
        <f>IF('OddsRatio_working_3-way'!W397&gt;=0,IF('OddsRatio_working_3-way'!V397+SQRT('OddsRatio_working_3-way'!W397)&gt;0,0,PI()),ACOS('OddsRatio_working_3-way'!V397/(2*'OddsRatio_working_3-way'!X397)))</f>
        <v>0.78331526783746785</v>
      </c>
      <c r="Z397" s="11">
        <f>'OddsRatio_working_3-way'!X397^(1/3)*COS('OddsRatio_working_3-way'!Y397/3)</f>
        <v>0.54683512991621297</v>
      </c>
      <c r="AA397" s="11">
        <f>'OddsRatio_working_3-way'!X397^(1/3)*COS(('OddsRatio_working_3-way'!Y397+2*PI())/3)</f>
        <v>-0.39995875598418718</v>
      </c>
      <c r="AB397" s="11">
        <f>'OddsRatio_working_3-way'!X397^(1/3)*COS(('OddsRatio_working_3-way'!Y397+4*PI())/3)</f>
        <v>-0.14687637393202596</v>
      </c>
      <c r="AC397" s="11">
        <f>'OddsRatio_working_3-way'!X397^(1/3)*SIN('OddsRatio_working_3-way'!Y397/3)</f>
        <v>0.14611718140496704</v>
      </c>
      <c r="AD397" s="11">
        <f>'OddsRatio_working_3-way'!X397^(1/3)*SIN(('OddsRatio_working_3-way'!Y397+2*PI())/3)</f>
        <v>0.40051452348672079</v>
      </c>
      <c r="AE397" s="11">
        <f>'OddsRatio_working_3-way'!X397^(1/3)*SIN(('OddsRatio_working_3-way'!Y397+4*PI())/3)</f>
        <v>-0.54663170489168789</v>
      </c>
      <c r="AF397" s="11">
        <f>-'OddsRatio_working_3-way'!U397/(3*'OddsRatio_working_3-way'!X397^(1/3))*COS(('OddsRatio_working_3-way'!Y397)/3)</f>
        <v>0.54683512991621297</v>
      </c>
      <c r="AG397" s="11">
        <f>-'OddsRatio_working_3-way'!U397/(3*'OddsRatio_working_3-way'!X397^(1/3))*COS(('OddsRatio_working_3-way'!Y397+2*PI())/3)</f>
        <v>-0.39995875598418712</v>
      </c>
      <c r="AH397" s="11">
        <f>-'OddsRatio_working_3-way'!U397/(3*'OddsRatio_working_3-way'!X397^(1/3))*COS(('OddsRatio_working_3-way'!Y397+4*PI())/3)</f>
        <v>-0.14687637393202593</v>
      </c>
      <c r="AI397" s="11">
        <f>'OddsRatio_working_3-way'!U397/(3*'OddsRatio_working_3-way'!X397^(1/3))*SIN(('OddsRatio_working_3-way'!Y397)/3)</f>
        <v>-0.14611718140496702</v>
      </c>
      <c r="AJ397" s="11">
        <f>'OddsRatio_working_3-way'!U397/(3*'OddsRatio_working_3-way'!X397^(1/3))*SIN(('OddsRatio_working_3-way'!Y397+2*PI())/3)</f>
        <v>-0.40051452348672067</v>
      </c>
      <c r="AK397" s="11">
        <f>'OddsRatio_working_3-way'!U397/(3*'OddsRatio_working_3-way'!X397^(1/3))*SIN(('OddsRatio_working_3-way'!Y397+4*PI())/3)</f>
        <v>0.54663170489168778</v>
      </c>
      <c r="AL397" s="11">
        <f>'OddsRatio_working_3-way'!Z397+'OddsRatio_working_3-way'!AF397</f>
        <v>1.0936702598324259</v>
      </c>
      <c r="AM397" s="11">
        <f>'OddsRatio_working_3-way'!AA397+'OddsRatio_working_3-way'!AG397</f>
        <v>-0.79991751196837435</v>
      </c>
      <c r="AN397" s="11">
        <f>'OddsRatio_working_3-way'!AB397+'OddsRatio_working_3-way'!AH397</f>
        <v>-0.29375274786405192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1.0936702598324259</v>
      </c>
      <c r="AS397" s="11">
        <f>IF(('OddsRatio_working_3-way'!X397=0),IF(Q397&gt;0,-Q397^(1/3),(-Q397)^(1/3)),'OddsRatio_working_3-way'!AM397-'OddsRatio_working_3-way'!R397/3)</f>
        <v>-0.79991751196837435</v>
      </c>
      <c r="AT397" s="11">
        <f>IF(('OddsRatio_working_3-way'!X397=0),IF(Q397&gt;0,-Q397^(1/3),(-Q397)^(1/3)),'OddsRatio_working_3-way'!AN397-'OddsRatio_working_3-way'!R397/3)</f>
        <v>-0.29375274786405192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1.68</v>
      </c>
      <c r="B398" s="4">
        <f>IF('True_Odds_Calculator_3-way'!B399="","",'True_Odds_Calculator_3-way'!B399)</f>
        <v>3.76</v>
      </c>
      <c r="C398" s="4">
        <f>IF('True_Odds_Calculator_3-way'!C399="","",'True_Odds_Calculator_3-way'!C399)</f>
        <v>5.12</v>
      </c>
      <c r="D398" s="9">
        <f t="shared" si="91"/>
        <v>0.57182077295563727</v>
      </c>
      <c r="E398" s="9">
        <f t="shared" si="92"/>
        <v>0.24757096563070499</v>
      </c>
      <c r="F398" s="9">
        <f t="shared" si="93"/>
        <v>0.18060826141365779</v>
      </c>
      <c r="G398" s="9">
        <f t="shared" si="94"/>
        <v>1.1011760391881036</v>
      </c>
      <c r="H398" s="9">
        <f t="shared" si="95"/>
        <v>1.7487997066479106</v>
      </c>
      <c r="I398" s="9">
        <f t="shared" si="96"/>
        <v>4.0392458681591661</v>
      </c>
      <c r="J398" s="9">
        <f t="shared" si="97"/>
        <v>5.5368452814549869</v>
      </c>
      <c r="K398" s="11">
        <f t="shared" si="98"/>
        <v>0.59523809523809523</v>
      </c>
      <c r="L398" s="11">
        <f t="shared" si="99"/>
        <v>0.26595744680851063</v>
      </c>
      <c r="M398" s="11">
        <f t="shared" si="100"/>
        <v>0.1953125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-0.23908268427051682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0.23375166223404253</v>
      </c>
      <c r="Q398" s="11">
        <f>2*'OddsRatio_working_3-way'!K398*'OddsRatio_working_3-way'!L398*'OddsRatio_working_3-way'!M398</f>
        <v>6.1839064083080035E-2</v>
      </c>
      <c r="R398" s="11">
        <f t="shared" si="101"/>
        <v>0</v>
      </c>
      <c r="S398" s="11">
        <f t="shared" si="102"/>
        <v>-0.9777021826037291</v>
      </c>
      <c r="T398" s="11">
        <f t="shared" si="103"/>
        <v>-0.25865137105918756</v>
      </c>
      <c r="U398" s="11">
        <f>'OddsRatio_working_3-way'!S398-'OddsRatio_working_3-way'!R398^2/3</f>
        <v>-0.9777021826037291</v>
      </c>
      <c r="V398" s="11">
        <f>'OddsRatio_working_3-way'!S398*'OddsRatio_working_3-way'!R398/3-2*'OddsRatio_working_3-way'!R398^3/27-'OddsRatio_working_3-way'!T398</f>
        <v>0.25865137105918756</v>
      </c>
      <c r="W398" s="11">
        <f>'OddsRatio_working_3-way'!V398^2+4*'OddsRatio_working_3-way'!U398^3/27</f>
        <v>-7.1556807431712374E-2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0.18604928055659736</v>
      </c>
      <c r="Y398" s="11">
        <f>IF('OddsRatio_working_3-way'!W398&gt;=0,IF('OddsRatio_working_3-way'!V398+SQRT('OddsRatio_working_3-way'!W398)&gt;0,0,PI()),ACOS('OddsRatio_working_3-way'!V398/(2*'OddsRatio_working_3-way'!X398)))</f>
        <v>0.80221617329348938</v>
      </c>
      <c r="Z398" s="11">
        <f>'OddsRatio_working_3-way'!X398^(1/3)*COS('OddsRatio_working_3-way'!Y398/3)</f>
        <v>0.55058801959405179</v>
      </c>
      <c r="AA398" s="11">
        <f>'OddsRatio_working_3-way'!X398^(1/3)*COS(('OddsRatio_working_3-way'!Y398+2*PI())/3)</f>
        <v>-0.40592773500057833</v>
      </c>
      <c r="AB398" s="11">
        <f>'OddsRatio_working_3-way'!X398^(1/3)*COS(('OddsRatio_working_3-way'!Y398+4*PI())/3)</f>
        <v>-0.1446602845934736</v>
      </c>
      <c r="AC398" s="11">
        <f>'OddsRatio_working_3-way'!X398^(1/3)*SIN('OddsRatio_working_3-way'!Y398/3)</f>
        <v>0.15084283282302932</v>
      </c>
      <c r="AD398" s="11">
        <f>'OddsRatio_working_3-way'!X398^(1/3)*SIN(('OddsRatio_working_3-way'!Y398+2*PI())/3)</f>
        <v>0.40140179557629851</v>
      </c>
      <c r="AE398" s="11">
        <f>'OddsRatio_working_3-way'!X398^(1/3)*SIN(('OddsRatio_working_3-way'!Y398+4*PI())/3)</f>
        <v>-0.55224462839932764</v>
      </c>
      <c r="AF398" s="11">
        <f>-'OddsRatio_working_3-way'!U398/(3*'OddsRatio_working_3-way'!X398^(1/3))*COS(('OddsRatio_working_3-way'!Y398)/3)</f>
        <v>0.5505880195940519</v>
      </c>
      <c r="AG398" s="11">
        <f>-'OddsRatio_working_3-way'!U398/(3*'OddsRatio_working_3-way'!X398^(1/3))*COS(('OddsRatio_working_3-way'!Y398+2*PI())/3)</f>
        <v>-0.40592773500057838</v>
      </c>
      <c r="AH398" s="11">
        <f>-'OddsRatio_working_3-way'!U398/(3*'OddsRatio_working_3-way'!X398^(1/3))*COS(('OddsRatio_working_3-way'!Y398+4*PI())/3)</f>
        <v>-0.14466028459347366</v>
      </c>
      <c r="AI398" s="11">
        <f>'OddsRatio_working_3-way'!U398/(3*'OddsRatio_working_3-way'!X398^(1/3))*SIN(('OddsRatio_working_3-way'!Y398)/3)</f>
        <v>-0.15084283282302935</v>
      </c>
      <c r="AJ398" s="11">
        <f>'OddsRatio_working_3-way'!U398/(3*'OddsRatio_working_3-way'!X398^(1/3))*SIN(('OddsRatio_working_3-way'!Y398+2*PI())/3)</f>
        <v>-0.40140179557629857</v>
      </c>
      <c r="AK398" s="11">
        <f>'OddsRatio_working_3-way'!U398/(3*'OddsRatio_working_3-way'!X398^(1/3))*SIN(('OddsRatio_working_3-way'!Y398+4*PI())/3)</f>
        <v>0.55224462839932775</v>
      </c>
      <c r="AL398" s="11">
        <f>'OddsRatio_working_3-way'!Z398+'OddsRatio_working_3-way'!AF398</f>
        <v>1.1011760391881036</v>
      </c>
      <c r="AM398" s="11">
        <f>'OddsRatio_working_3-way'!AA398+'OddsRatio_working_3-way'!AG398</f>
        <v>-0.81185547000115665</v>
      </c>
      <c r="AN398" s="11">
        <f>'OddsRatio_working_3-way'!AB398+'OddsRatio_working_3-way'!AH398</f>
        <v>-0.28932056918694726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1.1011760391881036</v>
      </c>
      <c r="AS398" s="11">
        <f>IF(('OddsRatio_working_3-way'!X398=0),IF(Q398&gt;0,-Q398^(1/3),(-Q398)^(1/3)),'OddsRatio_working_3-way'!AM398-'OddsRatio_working_3-way'!R398/3)</f>
        <v>-0.81185547000115665</v>
      </c>
      <c r="AT398" s="11">
        <f>IF(('OddsRatio_working_3-way'!X398=0),IF(Q398&gt;0,-Q398^(1/3),(-Q398)^(1/3)),'OddsRatio_working_3-way'!AN398-'OddsRatio_working_3-way'!R398/3)</f>
        <v>-0.28932056918694726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2.04</v>
      </c>
      <c r="B399" s="4">
        <f>IF('True_Odds_Calculator_3-way'!B400="","",'True_Odds_Calculator_3-way'!B400)</f>
        <v>3.65</v>
      </c>
      <c r="C399" s="4">
        <f>IF('True_Odds_Calculator_3-way'!C400="","",'True_Odds_Calculator_3-way'!C400)</f>
        <v>3.49</v>
      </c>
      <c r="D399" s="9">
        <f t="shared" si="91"/>
        <v>0.47060404837132136</v>
      </c>
      <c r="E399" s="9">
        <f t="shared" si="92"/>
        <v>0.25863821929875447</v>
      </c>
      <c r="F399" s="9">
        <f t="shared" si="93"/>
        <v>0.27075773232992389</v>
      </c>
      <c r="G399" s="9">
        <f t="shared" si="94"/>
        <v>1.0816621119928933</v>
      </c>
      <c r="H399" s="9">
        <f t="shared" si="95"/>
        <v>2.1249285964726097</v>
      </c>
      <c r="I399" s="9">
        <f t="shared" si="96"/>
        <v>3.8664045967811678</v>
      </c>
      <c r="J399" s="9">
        <f t="shared" si="97"/>
        <v>3.6933386588623045</v>
      </c>
      <c r="K399" s="11">
        <f t="shared" si="98"/>
        <v>0.49019607843137253</v>
      </c>
      <c r="L399" s="11">
        <f t="shared" si="99"/>
        <v>0.27397260273972601</v>
      </c>
      <c r="M399" s="11">
        <f t="shared" si="100"/>
        <v>0.28653295128939826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-0.26407671048165704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0.23781542290739743</v>
      </c>
      <c r="Q399" s="11">
        <f>2*'OddsRatio_working_3-way'!K399*'OddsRatio_working_3-way'!L399*'OddsRatio_working_3-way'!M399</f>
        <v>7.6962920034756438E-2</v>
      </c>
      <c r="R399" s="11">
        <f t="shared" si="101"/>
        <v>0</v>
      </c>
      <c r="S399" s="11">
        <f t="shared" si="102"/>
        <v>-0.90055432178641992</v>
      </c>
      <c r="T399" s="11">
        <f t="shared" si="103"/>
        <v>-0.29144152808621998</v>
      </c>
      <c r="U399" s="11">
        <f>'OddsRatio_working_3-way'!S399-'OddsRatio_working_3-way'!R399^2/3</f>
        <v>-0.90055432178641992</v>
      </c>
      <c r="V399" s="11">
        <f>'OddsRatio_working_3-way'!S399*'OddsRatio_working_3-way'!R399/3-2*'OddsRatio_working_3-way'!R399^3/27-'OddsRatio_working_3-way'!T399</f>
        <v>0.29144152808621998</v>
      </c>
      <c r="W399" s="11">
        <f>'OddsRatio_working_3-way'!V399^2+4*'OddsRatio_working_3-way'!U399^3/27</f>
        <v>-2.3261514484171145E-2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0.1644685978974422</v>
      </c>
      <c r="Y399" s="11">
        <f>IF('OddsRatio_working_3-way'!W399&gt;=0,IF('OddsRatio_working_3-way'!V399+SQRT('OddsRatio_working_3-way'!W399)&gt;0,0,PI()),ACOS('OddsRatio_working_3-way'!V399/(2*'OddsRatio_working_3-way'!X399)))</f>
        <v>0.48212930281371236</v>
      </c>
      <c r="Z399" s="11">
        <f>'OddsRatio_working_3-way'!X399^(1/3)*COS('OddsRatio_working_3-way'!Y399/3)</f>
        <v>0.54083105599644665</v>
      </c>
      <c r="AA399" s="11">
        <f>'OddsRatio_working_3-way'!X399^(1/3)*COS(('OddsRatio_working_3-way'!Y399+2*PI())/3)</f>
        <v>-0.34634251331261162</v>
      </c>
      <c r="AB399" s="11">
        <f>'OddsRatio_working_3-way'!X399^(1/3)*COS(('OddsRatio_working_3-way'!Y399+4*PI())/3)</f>
        <v>-0.19448854268383514</v>
      </c>
      <c r="AC399" s="11">
        <f>'OddsRatio_working_3-way'!X399^(1/3)*SIN('OddsRatio_working_3-way'!Y399/3)</f>
        <v>8.7672930820037812E-2</v>
      </c>
      <c r="AD399" s="11">
        <f>'OddsRatio_working_3-way'!X399^(1/3)*SIN(('OddsRatio_working_3-way'!Y399+2*PI())/3)</f>
        <v>0.4245369682384682</v>
      </c>
      <c r="AE399" s="11">
        <f>'OddsRatio_working_3-way'!X399^(1/3)*SIN(('OddsRatio_working_3-way'!Y399+4*PI())/3)</f>
        <v>-0.51220989905850578</v>
      </c>
      <c r="AF399" s="11">
        <f>-'OddsRatio_working_3-way'!U399/(3*'OddsRatio_working_3-way'!X399^(1/3))*COS(('OddsRatio_working_3-way'!Y399)/3)</f>
        <v>0.54083105599644665</v>
      </c>
      <c r="AG399" s="11">
        <f>-'OddsRatio_working_3-way'!U399/(3*'OddsRatio_working_3-way'!X399^(1/3))*COS(('OddsRatio_working_3-way'!Y399+2*PI())/3)</f>
        <v>-0.34634251331261162</v>
      </c>
      <c r="AH399" s="11">
        <f>-'OddsRatio_working_3-way'!U399/(3*'OddsRatio_working_3-way'!X399^(1/3))*COS(('OddsRatio_working_3-way'!Y399+4*PI())/3)</f>
        <v>-0.19448854268383514</v>
      </c>
      <c r="AI399" s="11">
        <f>'OddsRatio_working_3-way'!U399/(3*'OddsRatio_working_3-way'!X399^(1/3))*SIN(('OddsRatio_working_3-way'!Y399)/3)</f>
        <v>-8.7672930820037812E-2</v>
      </c>
      <c r="AJ399" s="11">
        <f>'OddsRatio_working_3-way'!U399/(3*'OddsRatio_working_3-way'!X399^(1/3))*SIN(('OddsRatio_working_3-way'!Y399+2*PI())/3)</f>
        <v>-0.4245369682384682</v>
      </c>
      <c r="AK399" s="11">
        <f>'OddsRatio_working_3-way'!U399/(3*'OddsRatio_working_3-way'!X399^(1/3))*SIN(('OddsRatio_working_3-way'!Y399+4*PI())/3)</f>
        <v>0.51220989905850578</v>
      </c>
      <c r="AL399" s="11">
        <f>'OddsRatio_working_3-way'!Z399+'OddsRatio_working_3-way'!AF399</f>
        <v>1.0816621119928933</v>
      </c>
      <c r="AM399" s="11">
        <f>'OddsRatio_working_3-way'!AA399+'OddsRatio_working_3-way'!AG399</f>
        <v>-0.69268502662522324</v>
      </c>
      <c r="AN399" s="11">
        <f>'OddsRatio_working_3-way'!AB399+'OddsRatio_working_3-way'!AH399</f>
        <v>-0.38897708536767028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1.0816621119928933</v>
      </c>
      <c r="AS399" s="11">
        <f>IF(('OddsRatio_working_3-way'!X399=0),IF(Q399&gt;0,-Q399^(1/3),(-Q399)^(1/3)),'OddsRatio_working_3-way'!AM399-'OddsRatio_working_3-way'!R399/3)</f>
        <v>-0.69268502662522324</v>
      </c>
      <c r="AT399" s="11">
        <f>IF(('OddsRatio_working_3-way'!X399=0),IF(Q399&gt;0,-Q399^(1/3),(-Q399)^(1/3)),'OddsRatio_working_3-way'!AN399-'OddsRatio_working_3-way'!R399/3)</f>
        <v>-0.38897708536767028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2.73</v>
      </c>
      <c r="B400" s="4">
        <f>IF('True_Odds_Calculator_3-way'!B401="","",'True_Odds_Calculator_3-way'!B401)</f>
        <v>3.86</v>
      </c>
      <c r="C400" s="4">
        <f>IF('True_Odds_Calculator_3-way'!C401="","",'True_Odds_Calculator_3-way'!C401)</f>
        <v>2.35</v>
      </c>
      <c r="D400" s="9">
        <f t="shared" si="91"/>
        <v>0.34861536600313986</v>
      </c>
      <c r="E400" s="9">
        <f t="shared" si="92"/>
        <v>0.24456154728443377</v>
      </c>
      <c r="F400" s="9">
        <f t="shared" si="93"/>
        <v>0.40682308671242651</v>
      </c>
      <c r="G400" s="9">
        <f t="shared" si="94"/>
        <v>1.0800525350950347</v>
      </c>
      <c r="H400" s="9">
        <f t="shared" si="95"/>
        <v>2.8684908857144102</v>
      </c>
      <c r="I400" s="9">
        <f t="shared" si="96"/>
        <v>4.0889502503717985</v>
      </c>
      <c r="J400" s="9">
        <f t="shared" si="97"/>
        <v>2.4580709223782966</v>
      </c>
      <c r="K400" s="11">
        <f t="shared" si="98"/>
        <v>0.36630036630036628</v>
      </c>
      <c r="L400" s="11">
        <f t="shared" si="99"/>
        <v>0.2590673575129534</v>
      </c>
      <c r="M400" s="11">
        <f t="shared" si="100"/>
        <v>0.42553191489361702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-0.26972927854859285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0.23986596580577399</v>
      </c>
      <c r="Q400" s="11">
        <f>2*'OddsRatio_working_3-way'!K400*'OddsRatio_working_3-way'!L400*'OddsRatio_working_3-way'!M400</f>
        <v>8.0762951449755552E-2</v>
      </c>
      <c r="R400" s="11">
        <f t="shared" si="101"/>
        <v>0</v>
      </c>
      <c r="S400" s="11">
        <f t="shared" si="102"/>
        <v>-0.88928412627834597</v>
      </c>
      <c r="T400" s="11">
        <f t="shared" si="103"/>
        <v>-0.2994222647401838</v>
      </c>
      <c r="U400" s="11">
        <f>'OddsRatio_working_3-way'!S400-'OddsRatio_working_3-way'!R400^2/3</f>
        <v>-0.88928412627834597</v>
      </c>
      <c r="V400" s="11">
        <f>'OddsRatio_working_3-way'!S400*'OddsRatio_working_3-way'!R400/3-2*'OddsRatio_working_3-way'!R400^3/27-'OddsRatio_working_3-way'!T400</f>
        <v>0.2994222647401838</v>
      </c>
      <c r="W400" s="11">
        <f>'OddsRatio_working_3-way'!V400^2+4*'OddsRatio_working_3-way'!U400^3/27</f>
        <v>-1.4534342521134974E-2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0.16139085719401494</v>
      </c>
      <c r="Y400" s="11">
        <f>IF('OddsRatio_working_3-way'!W400&gt;=0,IF('OddsRatio_working_3-way'!V400+SQRT('OddsRatio_working_3-way'!W400)&gt;0,0,PI()),ACOS('OddsRatio_working_3-way'!V400/(2*'OddsRatio_working_3-way'!X400)))</f>
        <v>0.3827775223387786</v>
      </c>
      <c r="Z400" s="11">
        <f>'OddsRatio_working_3-way'!X400^(1/3)*COS('OddsRatio_working_3-way'!Y400/3)</f>
        <v>0.54002626754751737</v>
      </c>
      <c r="AA400" s="11">
        <f>'OddsRatio_working_3-way'!X400^(1/3)*COS(('OddsRatio_working_3-way'!Y400+2*PI())/3)</f>
        <v>-0.3300110865605772</v>
      </c>
      <c r="AB400" s="11">
        <f>'OddsRatio_working_3-way'!X400^(1/3)*COS(('OddsRatio_working_3-way'!Y400+4*PI())/3)</f>
        <v>-0.21001518098694014</v>
      </c>
      <c r="AC400" s="11">
        <f>'OddsRatio_working_3-way'!X400^(1/3)*SIN('OddsRatio_working_3-way'!Y400/3)</f>
        <v>6.9279668384592291E-2</v>
      </c>
      <c r="AD400" s="11">
        <f>'OddsRatio_working_3-way'!X400^(1/3)*SIN(('OddsRatio_working_3-way'!Y400+2*PI())/3)</f>
        <v>0.43303663221474598</v>
      </c>
      <c r="AE400" s="11">
        <f>'OddsRatio_working_3-way'!X400^(1/3)*SIN(('OddsRatio_working_3-way'!Y400+4*PI())/3)</f>
        <v>-0.50231630059933829</v>
      </c>
      <c r="AF400" s="11">
        <f>-'OddsRatio_working_3-way'!U400/(3*'OddsRatio_working_3-way'!X400^(1/3))*COS(('OddsRatio_working_3-way'!Y400)/3)</f>
        <v>0.54002626754751737</v>
      </c>
      <c r="AG400" s="11">
        <f>-'OddsRatio_working_3-way'!U400/(3*'OddsRatio_working_3-way'!X400^(1/3))*COS(('OddsRatio_working_3-way'!Y400+2*PI())/3)</f>
        <v>-0.3300110865605772</v>
      </c>
      <c r="AH400" s="11">
        <f>-'OddsRatio_working_3-way'!U400/(3*'OddsRatio_working_3-way'!X400^(1/3))*COS(('OddsRatio_working_3-way'!Y400+4*PI())/3)</f>
        <v>-0.21001518098694014</v>
      </c>
      <c r="AI400" s="11">
        <f>'OddsRatio_working_3-way'!U400/(3*'OddsRatio_working_3-way'!X400^(1/3))*SIN(('OddsRatio_working_3-way'!Y400)/3)</f>
        <v>-6.9279668384592291E-2</v>
      </c>
      <c r="AJ400" s="11">
        <f>'OddsRatio_working_3-way'!U400/(3*'OddsRatio_working_3-way'!X400^(1/3))*SIN(('OddsRatio_working_3-way'!Y400+2*PI())/3)</f>
        <v>-0.43303663221474598</v>
      </c>
      <c r="AK400" s="11">
        <f>'OddsRatio_working_3-way'!U400/(3*'OddsRatio_working_3-way'!X400^(1/3))*SIN(('OddsRatio_working_3-way'!Y400+4*PI())/3)</f>
        <v>0.50231630059933829</v>
      </c>
      <c r="AL400" s="11">
        <f>'OddsRatio_working_3-way'!Z400+'OddsRatio_working_3-way'!AF400</f>
        <v>1.0800525350950347</v>
      </c>
      <c r="AM400" s="11">
        <f>'OddsRatio_working_3-way'!AA400+'OddsRatio_working_3-way'!AG400</f>
        <v>-0.66002217312115441</v>
      </c>
      <c r="AN400" s="11">
        <f>'OddsRatio_working_3-way'!AB400+'OddsRatio_working_3-way'!AH400</f>
        <v>-0.42003036197388027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1.0800525350950347</v>
      </c>
      <c r="AS400" s="11">
        <f>IF(('OddsRatio_working_3-way'!X400=0),IF(Q400&gt;0,-Q400^(1/3),(-Q400)^(1/3)),'OddsRatio_working_3-way'!AM400-'OddsRatio_working_3-way'!R400/3)</f>
        <v>-0.66002217312115441</v>
      </c>
      <c r="AT400" s="11">
        <f>IF(('OddsRatio_working_3-way'!X400=0),IF(Q400&gt;0,-Q400^(1/3),(-Q400)^(1/3)),'OddsRatio_working_3-way'!AN400-'OddsRatio_working_3-way'!R400/3)</f>
        <v>-0.42003036197388027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2.6</v>
      </c>
      <c r="B401" s="4">
        <f>IF('True_Odds_Calculator_3-way'!B402="","",'True_Odds_Calculator_3-way'!B402)</f>
        <v>3.27</v>
      </c>
      <c r="C401" s="4">
        <f>IF('True_Odds_Calculator_3-way'!C402="","",'True_Odds_Calculator_3-way'!C402)</f>
        <v>2.92</v>
      </c>
      <c r="D401" s="9">
        <f t="shared" si="91"/>
        <v>0.37304578188337761</v>
      </c>
      <c r="E401" s="9">
        <f t="shared" si="92"/>
        <v>0.2954731295711403</v>
      </c>
      <c r="F401" s="9">
        <f t="shared" si="93"/>
        <v>0.33148108854548181</v>
      </c>
      <c r="G401" s="9">
        <f t="shared" si="94"/>
        <v>1.0503975794729365</v>
      </c>
      <c r="H401" s="9">
        <f t="shared" si="95"/>
        <v>2.6806361271566987</v>
      </c>
      <c r="I401" s="9">
        <f t="shared" si="96"/>
        <v>3.3844025054035671</v>
      </c>
      <c r="J401" s="9">
        <f t="shared" si="97"/>
        <v>3.016763352588038</v>
      </c>
      <c r="K401" s="11">
        <f t="shared" si="98"/>
        <v>0.38461538461538458</v>
      </c>
      <c r="L401" s="11">
        <f t="shared" si="99"/>
        <v>0.3058103975535168</v>
      </c>
      <c r="M401" s="11">
        <f t="shared" si="100"/>
        <v>0.34246575342465752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-0.28089442290774447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0.23322473680648872</v>
      </c>
      <c r="Q401" s="11">
        <f>2*'OddsRatio_working_3-way'!K401*'OddsRatio_working_3-way'!L401*'OddsRatio_working_3-way'!M401</f>
        <v>8.056122169481475E-2</v>
      </c>
      <c r="R401" s="11">
        <f t="shared" si="101"/>
        <v>0</v>
      </c>
      <c r="S401" s="11">
        <f t="shared" si="102"/>
        <v>-0.83029322687224683</v>
      </c>
      <c r="T401" s="11">
        <f t="shared" si="103"/>
        <v>-0.28680249632892807</v>
      </c>
      <c r="U401" s="11">
        <f>'OddsRatio_working_3-way'!S401-'OddsRatio_working_3-way'!R401^2/3</f>
        <v>-0.83029322687224683</v>
      </c>
      <c r="V401" s="11">
        <f>'OddsRatio_working_3-way'!S401*'OddsRatio_working_3-way'!R401/3-2*'OddsRatio_working_3-way'!R401^3/27-'OddsRatio_working_3-way'!T401</f>
        <v>0.28680249632892807</v>
      </c>
      <c r="W401" s="11">
        <f>'OddsRatio_working_3-way'!V401^2+4*'OddsRatio_working_3-way'!U401^3/27</f>
        <v>-2.5433245583487279E-3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0.14560133623945001</v>
      </c>
      <c r="Y401" s="11">
        <f>IF('OddsRatio_working_3-way'!W401&gt;=0,IF('OddsRatio_working_3-way'!V401+SQRT('OddsRatio_working_3-way'!W401)&gt;0,0,PI()),ACOS('OddsRatio_working_3-way'!V401/(2*'OddsRatio_working_3-way'!X401)))</f>
        <v>0.17406070344010338</v>
      </c>
      <c r="Z401" s="11">
        <f>'OddsRatio_working_3-way'!X401^(1/3)*COS('OddsRatio_working_3-way'!Y401/3)</f>
        <v>0.52519878973646827</v>
      </c>
      <c r="AA401" s="11">
        <f>'OddsRatio_working_3-way'!X401^(1/3)*COS(('OddsRatio_working_3-way'!Y401+2*PI())/3)</f>
        <v>-0.28901870906397925</v>
      </c>
      <c r="AB401" s="11">
        <f>'OddsRatio_working_3-way'!X401^(1/3)*COS(('OddsRatio_working_3-way'!Y401+4*PI())/3)</f>
        <v>-0.23618008067248905</v>
      </c>
      <c r="AC401" s="11">
        <f>'OddsRatio_working_3-way'!X401^(1/3)*SIN('OddsRatio_working_3-way'!Y401/3)</f>
        <v>3.0506396325437689E-2</v>
      </c>
      <c r="AD401" s="11">
        <f>'OddsRatio_working_3-way'!X401^(1/3)*SIN(('OddsRatio_working_3-way'!Y401+2*PI())/3)</f>
        <v>0.43958229578590463</v>
      </c>
      <c r="AE401" s="11">
        <f>'OddsRatio_working_3-way'!X401^(1/3)*SIN(('OddsRatio_working_3-way'!Y401+4*PI())/3)</f>
        <v>-0.47008869211134213</v>
      </c>
      <c r="AF401" s="11">
        <f>-'OddsRatio_working_3-way'!U401/(3*'OddsRatio_working_3-way'!X401^(1/3))*COS(('OddsRatio_working_3-way'!Y401)/3)</f>
        <v>0.52519878973646827</v>
      </c>
      <c r="AG401" s="11">
        <f>-'OddsRatio_working_3-way'!U401/(3*'OddsRatio_working_3-way'!X401^(1/3))*COS(('OddsRatio_working_3-way'!Y401+2*PI())/3)</f>
        <v>-0.28901870906397925</v>
      </c>
      <c r="AH401" s="11">
        <f>-'OddsRatio_working_3-way'!U401/(3*'OddsRatio_working_3-way'!X401^(1/3))*COS(('OddsRatio_working_3-way'!Y401+4*PI())/3)</f>
        <v>-0.23618008067248905</v>
      </c>
      <c r="AI401" s="11">
        <f>'OddsRatio_working_3-way'!U401/(3*'OddsRatio_working_3-way'!X401^(1/3))*SIN(('OddsRatio_working_3-way'!Y401)/3)</f>
        <v>-3.0506396325437689E-2</v>
      </c>
      <c r="AJ401" s="11">
        <f>'OddsRatio_working_3-way'!U401/(3*'OddsRatio_working_3-way'!X401^(1/3))*SIN(('OddsRatio_working_3-way'!Y401+2*PI())/3)</f>
        <v>-0.43958229578590463</v>
      </c>
      <c r="AK401" s="11">
        <f>'OddsRatio_working_3-way'!U401/(3*'OddsRatio_working_3-way'!X401^(1/3))*SIN(('OddsRatio_working_3-way'!Y401+4*PI())/3)</f>
        <v>0.47008869211134213</v>
      </c>
      <c r="AL401" s="11">
        <f>'OddsRatio_working_3-way'!Z401+'OddsRatio_working_3-way'!AF401</f>
        <v>1.0503975794729365</v>
      </c>
      <c r="AM401" s="11">
        <f>'OddsRatio_working_3-way'!AA401+'OddsRatio_working_3-way'!AG401</f>
        <v>-0.5780374181279585</v>
      </c>
      <c r="AN401" s="11">
        <f>'OddsRatio_working_3-way'!AB401+'OddsRatio_working_3-way'!AH401</f>
        <v>-0.4723601613449781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1.0503975794729365</v>
      </c>
      <c r="AS401" s="11">
        <f>IF(('OddsRatio_working_3-way'!X401=0),IF(Q401&gt;0,-Q401^(1/3),(-Q401)^(1/3)),'OddsRatio_working_3-way'!AM401-'OddsRatio_working_3-way'!R401/3)</f>
        <v>-0.5780374181279585</v>
      </c>
      <c r="AT401" s="11">
        <f>IF(('OddsRatio_working_3-way'!X401=0),IF(Q401&gt;0,-Q401^(1/3),(-Q401)^(1/3)),'OddsRatio_working_3-way'!AN401-'OddsRatio_working_3-way'!R401/3)</f>
        <v>-0.4723601613449781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2.5499999999999998</v>
      </c>
      <c r="B402" s="4">
        <f>IF('True_Odds_Calculator_3-way'!B403="","",'True_Odds_Calculator_3-way'!B403)</f>
        <v>3.09</v>
      </c>
      <c r="C402" s="4">
        <f>IF('True_Odds_Calculator_3-way'!C403="","",'True_Odds_Calculator_3-way'!C403)</f>
        <v>3.16</v>
      </c>
      <c r="D402" s="9">
        <f t="shared" si="91"/>
        <v>0.38072304074028729</v>
      </c>
      <c r="E402" s="9">
        <f t="shared" si="92"/>
        <v>0.31315947780146453</v>
      </c>
      <c r="F402" s="9">
        <f t="shared" si="93"/>
        <v>0.3061174814582483</v>
      </c>
      <c r="G402" s="9">
        <f t="shared" si="94"/>
        <v>1.0494072576384599</v>
      </c>
      <c r="H402" s="9">
        <f t="shared" si="95"/>
        <v>2.6265812493396128</v>
      </c>
      <c r="I402" s="9">
        <f t="shared" si="96"/>
        <v>3.1932611684643812</v>
      </c>
      <c r="J402" s="9">
        <f t="shared" si="97"/>
        <v>3.2667196764990734</v>
      </c>
      <c r="K402" s="11">
        <f t="shared" si="98"/>
        <v>0.39215686274509809</v>
      </c>
      <c r="L402" s="11">
        <f t="shared" si="99"/>
        <v>0.3236245954692557</v>
      </c>
      <c r="M402" s="11">
        <f t="shared" si="100"/>
        <v>0.31645569620253161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-0.28102567068366002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0.23293902379271314</v>
      </c>
      <c r="Q402" s="11">
        <f>2*'OddsRatio_working_3-way'!K402*'OddsRatio_working_3-way'!L402*'OddsRatio_working_3-way'!M402</f>
        <v>8.0323801307832149E-2</v>
      </c>
      <c r="R402" s="11">
        <f t="shared" si="101"/>
        <v>0</v>
      </c>
      <c r="S402" s="11">
        <f t="shared" si="102"/>
        <v>-0.82888877455940246</v>
      </c>
      <c r="T402" s="11">
        <f t="shared" si="103"/>
        <v>-0.28582371536531131</v>
      </c>
      <c r="U402" s="11">
        <f>'OddsRatio_working_3-way'!S402-'OddsRatio_working_3-way'!R402^2/3</f>
        <v>-0.82888877455940246</v>
      </c>
      <c r="V402" s="11">
        <f>'OddsRatio_working_3-way'!S402*'OddsRatio_working_3-way'!R402/3-2*'OddsRatio_working_3-way'!R402^3/27-'OddsRatio_working_3-way'!T402</f>
        <v>0.28582371536531131</v>
      </c>
      <c r="W402" s="11">
        <f>'OddsRatio_working_3-way'!V402^2+4*'OddsRatio_working_3-way'!U402^3/27</f>
        <v>-2.6742116927667148E-3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0.14523206253957596</v>
      </c>
      <c r="Y402" s="11">
        <f>IF('OddsRatio_working_3-way'!W402&gt;=0,IF('OddsRatio_working_3-way'!V402+SQRT('OddsRatio_working_3-way'!W402)&gt;0,0,PI()),ACOS('OddsRatio_working_3-way'!V402/(2*'OddsRatio_working_3-way'!X402)))</f>
        <v>0.17898918769890715</v>
      </c>
      <c r="Z402" s="11">
        <f>'OddsRatio_working_3-way'!X402^(1/3)*COS('OddsRatio_working_3-way'!Y402/3)</f>
        <v>0.52470362881922994</v>
      </c>
      <c r="AA402" s="11">
        <f>'OddsRatio_working_3-way'!X402^(1/3)*COS(('OddsRatio_working_3-way'!Y402+2*PI())/3)</f>
        <v>-0.2894953231695272</v>
      </c>
      <c r="AB402" s="11">
        <f>'OddsRatio_working_3-way'!X402^(1/3)*COS(('OddsRatio_working_3-way'!Y402+4*PI())/3)</f>
        <v>-0.2352083056497026</v>
      </c>
      <c r="AC402" s="11">
        <f>'OddsRatio_working_3-way'!X402^(1/3)*SIN('OddsRatio_working_3-way'!Y402/3)</f>
        <v>3.1342624178572726E-2</v>
      </c>
      <c r="AD402" s="11">
        <f>'OddsRatio_working_3-way'!X402^(1/3)*SIN(('OddsRatio_working_3-way'!Y402+2*PI())/3)</f>
        <v>0.43873535992604751</v>
      </c>
      <c r="AE402" s="11">
        <f>'OddsRatio_working_3-way'!X402^(1/3)*SIN(('OddsRatio_working_3-way'!Y402+4*PI())/3)</f>
        <v>-0.47007798410462015</v>
      </c>
      <c r="AF402" s="11">
        <f>-'OddsRatio_working_3-way'!U402/(3*'OddsRatio_working_3-way'!X402^(1/3))*COS(('OddsRatio_working_3-way'!Y402)/3)</f>
        <v>0.52470362881922994</v>
      </c>
      <c r="AG402" s="11">
        <f>-'OddsRatio_working_3-way'!U402/(3*'OddsRatio_working_3-way'!X402^(1/3))*COS(('OddsRatio_working_3-way'!Y402+2*PI())/3)</f>
        <v>-0.2894953231695272</v>
      </c>
      <c r="AH402" s="11">
        <f>-'OddsRatio_working_3-way'!U402/(3*'OddsRatio_working_3-way'!X402^(1/3))*COS(('OddsRatio_working_3-way'!Y402+4*PI())/3)</f>
        <v>-0.2352083056497026</v>
      </c>
      <c r="AI402" s="11">
        <f>'OddsRatio_working_3-way'!U402/(3*'OddsRatio_working_3-way'!X402^(1/3))*SIN(('OddsRatio_working_3-way'!Y402)/3)</f>
        <v>-3.1342624178572726E-2</v>
      </c>
      <c r="AJ402" s="11">
        <f>'OddsRatio_working_3-way'!U402/(3*'OddsRatio_working_3-way'!X402^(1/3))*SIN(('OddsRatio_working_3-way'!Y402+2*PI())/3)</f>
        <v>-0.43873535992604751</v>
      </c>
      <c r="AK402" s="11">
        <f>'OddsRatio_working_3-way'!U402/(3*'OddsRatio_working_3-way'!X402^(1/3))*SIN(('OddsRatio_working_3-way'!Y402+4*PI())/3)</f>
        <v>0.47007798410462015</v>
      </c>
      <c r="AL402" s="11">
        <f>'OddsRatio_working_3-way'!Z402+'OddsRatio_working_3-way'!AF402</f>
        <v>1.0494072576384599</v>
      </c>
      <c r="AM402" s="11">
        <f>'OddsRatio_working_3-way'!AA402+'OddsRatio_working_3-way'!AG402</f>
        <v>-0.57899064633905439</v>
      </c>
      <c r="AN402" s="11">
        <f>'OddsRatio_working_3-way'!AB402+'OddsRatio_working_3-way'!AH402</f>
        <v>-0.47041661129940521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1.0494072576384599</v>
      </c>
      <c r="AS402" s="11">
        <f>IF(('OddsRatio_working_3-way'!X402=0),IF(Q402&gt;0,-Q402^(1/3),(-Q402)^(1/3)),'OddsRatio_working_3-way'!AM402-'OddsRatio_working_3-way'!R402/3)</f>
        <v>-0.57899064633905439</v>
      </c>
      <c r="AT402" s="11">
        <f>IF(('OddsRatio_working_3-way'!X402=0),IF(Q402&gt;0,-Q402^(1/3),(-Q402)^(1/3)),'OddsRatio_working_3-way'!AN402-'OddsRatio_working_3-way'!R402/3)</f>
        <v>-0.47041661129940521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2.6</v>
      </c>
      <c r="B403" s="4">
        <f>IF('True_Odds_Calculator_3-way'!B404="","",'True_Odds_Calculator_3-way'!B404)</f>
        <v>3.07</v>
      </c>
      <c r="C403" s="4">
        <f>IF('True_Odds_Calculator_3-way'!C404="","",'True_Odds_Calculator_3-way'!C404)</f>
        <v>3.1</v>
      </c>
      <c r="D403" s="9">
        <f t="shared" si="91"/>
        <v>0.37304408955824764</v>
      </c>
      <c r="E403" s="9">
        <f t="shared" si="92"/>
        <v>0.31502624244393185</v>
      </c>
      <c r="F403" s="9">
        <f t="shared" si="93"/>
        <v>0.31192966799782046</v>
      </c>
      <c r="G403" s="9">
        <f t="shared" si="94"/>
        <v>1.0504051799617418</v>
      </c>
      <c r="H403" s="9">
        <f t="shared" si="95"/>
        <v>2.6806482879387867</v>
      </c>
      <c r="I403" s="9">
        <f t="shared" si="96"/>
        <v>3.1743387225208051</v>
      </c>
      <c r="J403" s="9">
        <f t="shared" si="97"/>
        <v>3.2058508779196573</v>
      </c>
      <c r="K403" s="11">
        <f t="shared" si="98"/>
        <v>0.38461538461538458</v>
      </c>
      <c r="L403" s="11">
        <f t="shared" si="99"/>
        <v>0.32573289902280134</v>
      </c>
      <c r="M403" s="11">
        <f t="shared" si="100"/>
        <v>0.32258064516129031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-0.28108405202027131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0.2331859587297225</v>
      </c>
      <c r="Q403" s="11">
        <f>2*'OddsRatio_working_3-way'!K403*'OddsRatio_working_3-way'!L403*'OddsRatio_working_3-way'!M403</f>
        <v>8.0827022090025125E-2</v>
      </c>
      <c r="R403" s="11">
        <f t="shared" si="101"/>
        <v>0</v>
      </c>
      <c r="S403" s="11">
        <f t="shared" si="102"/>
        <v>-0.82959512307338423</v>
      </c>
      <c r="T403" s="11">
        <f t="shared" si="103"/>
        <v>-0.2875546353807224</v>
      </c>
      <c r="U403" s="11">
        <f>'OddsRatio_working_3-way'!S403-'OddsRatio_working_3-way'!R403^2/3</f>
        <v>-0.82959512307338423</v>
      </c>
      <c r="V403" s="11">
        <f>'OddsRatio_working_3-way'!S403*'OddsRatio_working_3-way'!R403/3-2*'OddsRatio_working_3-way'!R403^3/27-'OddsRatio_working_3-way'!T403</f>
        <v>0.2875546353807224</v>
      </c>
      <c r="W403" s="11">
        <f>'OddsRatio_working_3-way'!V403^2+4*'OddsRatio_working_3-way'!U403^3/27</f>
        <v>-1.8976129989790036E-3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0.14541774421293915</v>
      </c>
      <c r="Y403" s="11">
        <f>IF('OddsRatio_working_3-way'!W403&gt;=0,IF('OddsRatio_working_3-way'!V403+SQRT('OddsRatio_working_3-way'!W403)&gt;0,0,PI()),ACOS('OddsRatio_working_3-way'!V403/(2*'OddsRatio_working_3-way'!X403)))</f>
        <v>0.15034666520895912</v>
      </c>
      <c r="Z403" s="11">
        <f>'OddsRatio_working_3-way'!X403^(1/3)*COS('OddsRatio_working_3-way'!Y403/3)</f>
        <v>0.52520258998087088</v>
      </c>
      <c r="AA403" s="11">
        <f>'OddsRatio_working_3-way'!X403^(1/3)*COS(('OddsRatio_working_3-way'!Y403+2*PI())/3)</f>
        <v>-0.28541489567916928</v>
      </c>
      <c r="AB403" s="11">
        <f>'OddsRatio_working_3-way'!X403^(1/3)*COS(('OddsRatio_working_3-way'!Y403+4*PI())/3)</f>
        <v>-0.23978769430170166</v>
      </c>
      <c r="AC403" s="11">
        <f>'OddsRatio_working_3-way'!X403^(1/3)*SIN('OddsRatio_working_3-way'!Y403/3)</f>
        <v>2.6342876997650234E-2</v>
      </c>
      <c r="AD403" s="11">
        <f>'OddsRatio_working_3-way'!X403^(1/3)*SIN(('OddsRatio_working_3-way'!Y403+2*PI())/3)</f>
        <v>0.4416673465579915</v>
      </c>
      <c r="AE403" s="11">
        <f>'OddsRatio_working_3-way'!X403^(1/3)*SIN(('OddsRatio_working_3-way'!Y403+4*PI())/3)</f>
        <v>-0.4680102235556417</v>
      </c>
      <c r="AF403" s="11">
        <f>-'OddsRatio_working_3-way'!U403/(3*'OddsRatio_working_3-way'!X403^(1/3))*COS(('OddsRatio_working_3-way'!Y403)/3)</f>
        <v>0.52520258998087088</v>
      </c>
      <c r="AG403" s="11">
        <f>-'OddsRatio_working_3-way'!U403/(3*'OddsRatio_working_3-way'!X403^(1/3))*COS(('OddsRatio_working_3-way'!Y403+2*PI())/3)</f>
        <v>-0.28541489567916928</v>
      </c>
      <c r="AH403" s="11">
        <f>-'OddsRatio_working_3-way'!U403/(3*'OddsRatio_working_3-way'!X403^(1/3))*COS(('OddsRatio_working_3-way'!Y403+4*PI())/3)</f>
        <v>-0.23978769430170166</v>
      </c>
      <c r="AI403" s="11">
        <f>'OddsRatio_working_3-way'!U403/(3*'OddsRatio_working_3-way'!X403^(1/3))*SIN(('OddsRatio_working_3-way'!Y403)/3)</f>
        <v>-2.6342876997650234E-2</v>
      </c>
      <c r="AJ403" s="11">
        <f>'OddsRatio_working_3-way'!U403/(3*'OddsRatio_working_3-way'!X403^(1/3))*SIN(('OddsRatio_working_3-way'!Y403+2*PI())/3)</f>
        <v>-0.4416673465579915</v>
      </c>
      <c r="AK403" s="11">
        <f>'OddsRatio_working_3-way'!U403/(3*'OddsRatio_working_3-way'!X403^(1/3))*SIN(('OddsRatio_working_3-way'!Y403+4*PI())/3)</f>
        <v>0.4680102235556417</v>
      </c>
      <c r="AL403" s="11">
        <f>'OddsRatio_working_3-way'!Z403+'OddsRatio_working_3-way'!AF403</f>
        <v>1.0504051799617418</v>
      </c>
      <c r="AM403" s="11">
        <f>'OddsRatio_working_3-way'!AA403+'OddsRatio_working_3-way'!AG403</f>
        <v>-0.57082979135833856</v>
      </c>
      <c r="AN403" s="11">
        <f>'OddsRatio_working_3-way'!AB403+'OddsRatio_working_3-way'!AH403</f>
        <v>-0.47957538860340332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1.0504051799617418</v>
      </c>
      <c r="AS403" s="11">
        <f>IF(('OddsRatio_working_3-way'!X403=0),IF(Q403&gt;0,-Q403^(1/3),(-Q403)^(1/3)),'OddsRatio_working_3-way'!AM403-'OddsRatio_working_3-way'!R403/3)</f>
        <v>-0.57082979135833856</v>
      </c>
      <c r="AT403" s="11">
        <f>IF(('OddsRatio_working_3-way'!X403=0),IF(Q403&gt;0,-Q403^(1/3),(-Q403)^(1/3)),'OddsRatio_working_3-way'!AN403-'OddsRatio_working_3-way'!R403/3)</f>
        <v>-0.47957538860340332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2.3199999999999998</v>
      </c>
      <c r="B404" s="4">
        <f>IF('True_Odds_Calculator_3-way'!B405="","",'True_Odds_Calculator_3-way'!B405)</f>
        <v>3.27</v>
      </c>
      <c r="C404" s="4">
        <f>IF('True_Odds_Calculator_3-way'!C405="","",'True_Odds_Calculator_3-way'!C405)</f>
        <v>3.37</v>
      </c>
      <c r="D404" s="9">
        <f t="shared" si="91"/>
        <v>0.41862178244258202</v>
      </c>
      <c r="E404" s="9">
        <f t="shared" si="92"/>
        <v>0.29513326182423577</v>
      </c>
      <c r="F404" s="9">
        <f t="shared" si="93"/>
        <v>0.28624495573318226</v>
      </c>
      <c r="G404" s="9">
        <f t="shared" si="94"/>
        <v>1.0521144911146971</v>
      </c>
      <c r="H404" s="9">
        <f t="shared" si="95"/>
        <v>2.3887911282714001</v>
      </c>
      <c r="I404" s="9">
        <f t="shared" si="96"/>
        <v>3.3882998948303626</v>
      </c>
      <c r="J404" s="9">
        <f t="shared" si="97"/>
        <v>3.4935113439418326</v>
      </c>
      <c r="K404" s="11">
        <f t="shared" si="98"/>
        <v>0.43103448275862072</v>
      </c>
      <c r="L404" s="11">
        <f t="shared" si="99"/>
        <v>0.3058103975535168</v>
      </c>
      <c r="M404" s="11">
        <f t="shared" si="100"/>
        <v>0.29673590504451036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-0.27776818176271079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0.23312058342102732</v>
      </c>
      <c r="Q404" s="11">
        <f>2*'OddsRatio_working_3-way'!K404*'OddsRatio_working_3-way'!L404*'OddsRatio_working_3-way'!M404</f>
        <v>7.8228383698331308E-2</v>
      </c>
      <c r="R404" s="11">
        <f t="shared" si="101"/>
        <v>0</v>
      </c>
      <c r="S404" s="11">
        <f t="shared" si="102"/>
        <v>-0.8392630932083337</v>
      </c>
      <c r="T404" s="11">
        <f t="shared" si="103"/>
        <v>-0.28163191047259517</v>
      </c>
      <c r="U404" s="11">
        <f>'OddsRatio_working_3-way'!S404-'OddsRatio_working_3-way'!R404^2/3</f>
        <v>-0.8392630932083337</v>
      </c>
      <c r="V404" s="11">
        <f>'OddsRatio_working_3-way'!S404*'OddsRatio_working_3-way'!R404/3-2*'OddsRatio_working_3-way'!R404^3/27-'OddsRatio_working_3-way'!T404</f>
        <v>0.28163191047259517</v>
      </c>
      <c r="W404" s="11">
        <f>'OddsRatio_working_3-way'!V404^2+4*'OddsRatio_working_3-way'!U404^3/27</f>
        <v>-8.2605757062107349E-3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0.14796714897457358</v>
      </c>
      <c r="Y404" s="11">
        <f>IF('OddsRatio_working_3-way'!W404&gt;=0,IF('OddsRatio_working_3-way'!V404+SQRT('OddsRatio_working_3-way'!W404)&gt;0,0,PI()),ACOS('OddsRatio_working_3-way'!V404/(2*'OddsRatio_working_3-way'!X404)))</f>
        <v>0.31216659778147182</v>
      </c>
      <c r="Z404" s="11">
        <f>'OddsRatio_working_3-way'!X404^(1/3)*COS('OddsRatio_working_3-way'!Y404/3)</f>
        <v>0.52605724555734856</v>
      </c>
      <c r="AA404" s="11">
        <f>'OddsRatio_working_3-way'!X404^(1/3)*COS(('OddsRatio_working_3-way'!Y404+2*PI())/3)</f>
        <v>-0.31060597137593232</v>
      </c>
      <c r="AB404" s="11">
        <f>'OddsRatio_working_3-way'!X404^(1/3)*COS(('OddsRatio_working_3-way'!Y404+4*PI())/3)</f>
        <v>-0.21545127418141638</v>
      </c>
      <c r="AC404" s="11">
        <f>'OddsRatio_working_3-way'!X404^(1/3)*SIN('OddsRatio_working_3-way'!Y404/3)</f>
        <v>5.4937590039911277E-2</v>
      </c>
      <c r="AD404" s="11">
        <f>'OddsRatio_working_3-way'!X404^(1/3)*SIN(('OddsRatio_working_3-way'!Y404+2*PI())/3)</f>
        <v>0.42811014347757687</v>
      </c>
      <c r="AE404" s="11">
        <f>'OddsRatio_working_3-way'!X404^(1/3)*SIN(('OddsRatio_working_3-way'!Y404+4*PI())/3)</f>
        <v>-0.48304773351748792</v>
      </c>
      <c r="AF404" s="11">
        <f>-'OddsRatio_working_3-way'!U404/(3*'OddsRatio_working_3-way'!X404^(1/3))*COS(('OddsRatio_working_3-way'!Y404)/3)</f>
        <v>0.52605724555734856</v>
      </c>
      <c r="AG404" s="11">
        <f>-'OddsRatio_working_3-way'!U404/(3*'OddsRatio_working_3-way'!X404^(1/3))*COS(('OddsRatio_working_3-way'!Y404+2*PI())/3)</f>
        <v>-0.31060597137593232</v>
      </c>
      <c r="AH404" s="11">
        <f>-'OddsRatio_working_3-way'!U404/(3*'OddsRatio_working_3-way'!X404^(1/3))*COS(('OddsRatio_working_3-way'!Y404+4*PI())/3)</f>
        <v>-0.21545127418141638</v>
      </c>
      <c r="AI404" s="11">
        <f>'OddsRatio_working_3-way'!U404/(3*'OddsRatio_working_3-way'!X404^(1/3))*SIN(('OddsRatio_working_3-way'!Y404)/3)</f>
        <v>-5.4937590039911277E-2</v>
      </c>
      <c r="AJ404" s="11">
        <f>'OddsRatio_working_3-way'!U404/(3*'OddsRatio_working_3-way'!X404^(1/3))*SIN(('OddsRatio_working_3-way'!Y404+2*PI())/3)</f>
        <v>-0.42811014347757687</v>
      </c>
      <c r="AK404" s="11">
        <f>'OddsRatio_working_3-way'!U404/(3*'OddsRatio_working_3-way'!X404^(1/3))*SIN(('OddsRatio_working_3-way'!Y404+4*PI())/3)</f>
        <v>0.48304773351748792</v>
      </c>
      <c r="AL404" s="11">
        <f>'OddsRatio_working_3-way'!Z404+'OddsRatio_working_3-way'!AF404</f>
        <v>1.0521144911146971</v>
      </c>
      <c r="AM404" s="11">
        <f>'OddsRatio_working_3-way'!AA404+'OddsRatio_working_3-way'!AG404</f>
        <v>-0.62121194275186464</v>
      </c>
      <c r="AN404" s="11">
        <f>'OddsRatio_working_3-way'!AB404+'OddsRatio_working_3-way'!AH404</f>
        <v>-0.43090254836283276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1.0521144911146971</v>
      </c>
      <c r="AS404" s="11">
        <f>IF(('OddsRatio_working_3-way'!X404=0),IF(Q404&gt;0,-Q404^(1/3),(-Q404)^(1/3)),'OddsRatio_working_3-way'!AM404-'OddsRatio_working_3-way'!R404/3)</f>
        <v>-0.62121194275186464</v>
      </c>
      <c r="AT404" s="11">
        <f>IF(('OddsRatio_working_3-way'!X404=0),IF(Q404&gt;0,-Q404^(1/3),(-Q404)^(1/3)),'OddsRatio_working_3-way'!AN404-'OddsRatio_working_3-way'!R404/3)</f>
        <v>-0.43090254836283276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3.06</v>
      </c>
      <c r="B405" s="4">
        <f>IF('True_Odds_Calculator_3-way'!B406="","",'True_Odds_Calculator_3-way'!B406)</f>
        <v>3.08</v>
      </c>
      <c r="C405" s="4">
        <f>IF('True_Odds_Calculator_3-way'!C406="","",'True_Odds_Calculator_3-way'!C406)</f>
        <v>2.62</v>
      </c>
      <c r="D405" s="9">
        <f t="shared" si="91"/>
        <v>0.316006228229606</v>
      </c>
      <c r="E405" s="9">
        <f t="shared" si="92"/>
        <v>0.31392156420301104</v>
      </c>
      <c r="F405" s="9">
        <f t="shared" si="93"/>
        <v>0.37007220756738296</v>
      </c>
      <c r="G405" s="9">
        <f t="shared" si="94"/>
        <v>1.0507255296809319</v>
      </c>
      <c r="H405" s="9">
        <f t="shared" si="95"/>
        <v>3.1644945911427196</v>
      </c>
      <c r="I405" s="9">
        <f t="shared" si="96"/>
        <v>3.1855091017363386</v>
      </c>
      <c r="J405" s="9">
        <f t="shared" si="97"/>
        <v>2.7021753580831098</v>
      </c>
      <c r="K405" s="11">
        <f t="shared" si="98"/>
        <v>0.32679738562091504</v>
      </c>
      <c r="L405" s="11">
        <f t="shared" si="99"/>
        <v>0.32467532467532467</v>
      </c>
      <c r="M405" s="11">
        <f t="shared" si="100"/>
        <v>0.38167938931297707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-0.28110730760034763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0.23326471462977971</v>
      </c>
      <c r="Q405" s="11">
        <f>2*'OddsRatio_working_3-way'!K405*'OddsRatio_working_3-way'!L405*'OddsRatio_working_3-way'!M405</f>
        <v>8.099469257978463E-2</v>
      </c>
      <c r="R405" s="11">
        <f t="shared" si="101"/>
        <v>0</v>
      </c>
      <c r="S405" s="11">
        <f t="shared" si="102"/>
        <v>-0.82980665504937323</v>
      </c>
      <c r="T405" s="11">
        <f t="shared" si="103"/>
        <v>-0.28812731078103238</v>
      </c>
      <c r="U405" s="11">
        <f>'OddsRatio_working_3-way'!S405-'OddsRatio_working_3-way'!R405^2/3</f>
        <v>-0.82980665504937323</v>
      </c>
      <c r="V405" s="11">
        <f>'OddsRatio_working_3-way'!S405*'OddsRatio_working_3-way'!R405/3-2*'OddsRatio_working_3-way'!R405^3/27-'OddsRatio_working_3-way'!T405</f>
        <v>0.28812731078103238</v>
      </c>
      <c r="W405" s="11">
        <f>'OddsRatio_working_3-way'!V405^2+4*'OddsRatio_working_3-way'!U405^3/27</f>
        <v>-1.6326538287813608E-3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0.14547336615914525</v>
      </c>
      <c r="Y405" s="11">
        <f>IF('OddsRatio_working_3-way'!W405&gt;=0,IF('OddsRatio_working_3-way'!V405+SQRT('OddsRatio_working_3-way'!W405)&gt;0,0,PI()),ACOS('OddsRatio_working_3-way'!V405/(2*'OddsRatio_working_3-way'!X405)))</f>
        <v>0.13932838344921583</v>
      </c>
      <c r="Z405" s="11">
        <f>'OddsRatio_working_3-way'!X405^(1/3)*COS('OddsRatio_working_3-way'!Y405/3)</f>
        <v>0.52536276484046596</v>
      </c>
      <c r="AA405" s="11">
        <f>'OddsRatio_working_3-way'!X405^(1/3)*COS(('OddsRatio_working_3-way'!Y405+2*PI())/3)</f>
        <v>-0.28382701439776686</v>
      </c>
      <c r="AB405" s="11">
        <f>'OddsRatio_working_3-way'!X405^(1/3)*COS(('OddsRatio_working_3-way'!Y405+4*PI())/3)</f>
        <v>-0.2415357504426992</v>
      </c>
      <c r="AC405" s="11">
        <f>'OddsRatio_working_3-way'!X405^(1/3)*SIN('OddsRatio_working_3-way'!Y405/3)</f>
        <v>2.4416872628827906E-2</v>
      </c>
      <c r="AD405" s="11">
        <f>'OddsRatio_working_3-way'!X405^(1/3)*SIN(('OddsRatio_working_3-way'!Y405+2*PI())/3)</f>
        <v>0.44276906423985968</v>
      </c>
      <c r="AE405" s="11">
        <f>'OddsRatio_working_3-way'!X405^(1/3)*SIN(('OddsRatio_working_3-way'!Y405+4*PI())/3)</f>
        <v>-0.46718593686868748</v>
      </c>
      <c r="AF405" s="11">
        <f>-'OddsRatio_working_3-way'!U405/(3*'OddsRatio_working_3-way'!X405^(1/3))*COS(('OddsRatio_working_3-way'!Y405)/3)</f>
        <v>0.52536276484046585</v>
      </c>
      <c r="AG405" s="11">
        <f>-'OddsRatio_working_3-way'!U405/(3*'OddsRatio_working_3-way'!X405^(1/3))*COS(('OddsRatio_working_3-way'!Y405+2*PI())/3)</f>
        <v>-0.28382701439776681</v>
      </c>
      <c r="AH405" s="11">
        <f>-'OddsRatio_working_3-way'!U405/(3*'OddsRatio_working_3-way'!X405^(1/3))*COS(('OddsRatio_working_3-way'!Y405+4*PI())/3)</f>
        <v>-0.24153575044269918</v>
      </c>
      <c r="AI405" s="11">
        <f>'OddsRatio_working_3-way'!U405/(3*'OddsRatio_working_3-way'!X405^(1/3))*SIN(('OddsRatio_working_3-way'!Y405)/3)</f>
        <v>-2.4416872628827902E-2</v>
      </c>
      <c r="AJ405" s="11">
        <f>'OddsRatio_working_3-way'!U405/(3*'OddsRatio_working_3-way'!X405^(1/3))*SIN(('OddsRatio_working_3-way'!Y405+2*PI())/3)</f>
        <v>-0.44276906423985957</v>
      </c>
      <c r="AK405" s="11">
        <f>'OddsRatio_working_3-way'!U405/(3*'OddsRatio_working_3-way'!X405^(1/3))*SIN(('OddsRatio_working_3-way'!Y405+4*PI())/3)</f>
        <v>0.46718593686868737</v>
      </c>
      <c r="AL405" s="11">
        <f>'OddsRatio_working_3-way'!Z405+'OddsRatio_working_3-way'!AF405</f>
        <v>1.0507255296809319</v>
      </c>
      <c r="AM405" s="11">
        <f>'OddsRatio_working_3-way'!AA405+'OddsRatio_working_3-way'!AG405</f>
        <v>-0.56765402879553362</v>
      </c>
      <c r="AN405" s="11">
        <f>'OddsRatio_working_3-way'!AB405+'OddsRatio_working_3-way'!AH405</f>
        <v>-0.48307150088539841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1.0507255296809319</v>
      </c>
      <c r="AS405" s="11">
        <f>IF(('OddsRatio_working_3-way'!X405=0),IF(Q405&gt;0,-Q405^(1/3),(-Q405)^(1/3)),'OddsRatio_working_3-way'!AM405-'OddsRatio_working_3-way'!R405/3)</f>
        <v>-0.56765402879553362</v>
      </c>
      <c r="AT405" s="11">
        <f>IF(('OddsRatio_working_3-way'!X405=0),IF(Q405&gt;0,-Q405^(1/3),(-Q405)^(1/3)),'OddsRatio_working_3-way'!AN405-'OddsRatio_working_3-way'!R405/3)</f>
        <v>-0.48307150088539841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2.23</v>
      </c>
      <c r="B406" s="4">
        <f>IF('True_Odds_Calculator_3-way'!B407="","",'True_Odds_Calculator_3-way'!B407)</f>
        <v>3.33</v>
      </c>
      <c r="C406" s="4">
        <f>IF('True_Odds_Calculator_3-way'!C407="","",'True_Odds_Calculator_3-way'!C407)</f>
        <v>3.5</v>
      </c>
      <c r="D406" s="9">
        <f t="shared" si="91"/>
        <v>0.43548666185904139</v>
      </c>
      <c r="E406" s="9">
        <f t="shared" si="92"/>
        <v>0.2893888804051834</v>
      </c>
      <c r="F406" s="9">
        <f t="shared" si="93"/>
        <v>0.27512445773577526</v>
      </c>
      <c r="G406" s="9">
        <f t="shared" si="94"/>
        <v>1.0538874634844464</v>
      </c>
      <c r="H406" s="9">
        <f t="shared" si="95"/>
        <v>2.2962815800858687</v>
      </c>
      <c r="I406" s="9">
        <f t="shared" si="96"/>
        <v>3.4555577899187604</v>
      </c>
      <c r="J406" s="9">
        <f t="shared" si="97"/>
        <v>3.6347186587111153</v>
      </c>
      <c r="K406" s="11">
        <f t="shared" si="98"/>
        <v>0.44843049327354262</v>
      </c>
      <c r="L406" s="11">
        <f t="shared" si="99"/>
        <v>0.3003003003003003</v>
      </c>
      <c r="M406" s="11">
        <f t="shared" si="100"/>
        <v>0.2857142857142857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-0.27566644158572395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0.23316077127736318</v>
      </c>
      <c r="Q406" s="11">
        <f>2*'OddsRatio_working_3-way'!K406*'OddsRatio_working_3-way'!L406*'OddsRatio_working_3-way'!M406</f>
        <v>7.6950749596489509E-2</v>
      </c>
      <c r="R406" s="11">
        <f t="shared" si="101"/>
        <v>0</v>
      </c>
      <c r="S406" s="11">
        <f t="shared" si="102"/>
        <v>-0.84580759970689867</v>
      </c>
      <c r="T406" s="11">
        <f t="shared" si="103"/>
        <v>-0.27914442234551118</v>
      </c>
      <c r="U406" s="11">
        <f>'OddsRatio_working_3-way'!S406-'OddsRatio_working_3-way'!R406^2/3</f>
        <v>-0.84580759970689867</v>
      </c>
      <c r="V406" s="11">
        <f>'OddsRatio_working_3-way'!S406*'OddsRatio_working_3-way'!R406/3-2*'OddsRatio_working_3-way'!R406^3/27-'OddsRatio_working_3-way'!T406</f>
        <v>0.27914442234551118</v>
      </c>
      <c r="W406" s="11">
        <f>'OddsRatio_working_3-way'!V406^2+4*'OddsRatio_working_3-way'!U406^3/27</f>
        <v>-1.1720275627421534E-2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0.14970127266829653</v>
      </c>
      <c r="Y406" s="11">
        <f>IF('OddsRatio_working_3-way'!W406&gt;=0,IF('OddsRatio_working_3-way'!V406+SQRT('OddsRatio_working_3-way'!W406)&gt;0,0,PI()),ACOS('OddsRatio_working_3-way'!V406/(2*'OddsRatio_working_3-way'!X406)))</f>
        <v>0.36997005493850099</v>
      </c>
      <c r="Z406" s="11">
        <f>'OddsRatio_working_3-way'!X406^(1/3)*COS('OddsRatio_working_3-way'!Y406/3)</f>
        <v>0.5269437317422232</v>
      </c>
      <c r="AA406" s="11">
        <f>'OddsRatio_working_3-way'!X406^(1/3)*COS(('OddsRatio_working_3-way'!Y406+2*PI())/3)</f>
        <v>-0.320037116775793</v>
      </c>
      <c r="AB406" s="11">
        <f>'OddsRatio_working_3-way'!X406^(1/3)*COS(('OddsRatio_working_3-way'!Y406+4*PI())/3)</f>
        <v>-0.2069066149664304</v>
      </c>
      <c r="AC406" s="11">
        <f>'OddsRatio_working_3-way'!X406^(1/3)*SIN('OddsRatio_working_3-way'!Y406/3)</f>
        <v>6.5315925673192929E-2</v>
      </c>
      <c r="AD406" s="11">
        <f>'OddsRatio_working_3-way'!X406^(1/3)*SIN(('OddsRatio_working_3-way'!Y406+2*PI())/3)</f>
        <v>0.42368869521714131</v>
      </c>
      <c r="AE406" s="11">
        <f>'OddsRatio_working_3-way'!X406^(1/3)*SIN(('OddsRatio_working_3-way'!Y406+4*PI())/3)</f>
        <v>-0.48900462089033425</v>
      </c>
      <c r="AF406" s="11">
        <f>-'OddsRatio_working_3-way'!U406/(3*'OddsRatio_working_3-way'!X406^(1/3))*COS(('OddsRatio_working_3-way'!Y406)/3)</f>
        <v>0.52694373174222331</v>
      </c>
      <c r="AG406" s="11">
        <f>-'OddsRatio_working_3-way'!U406/(3*'OddsRatio_working_3-way'!X406^(1/3))*COS(('OddsRatio_working_3-way'!Y406+2*PI())/3)</f>
        <v>-0.32003711677579305</v>
      </c>
      <c r="AH406" s="11">
        <f>-'OddsRatio_working_3-way'!U406/(3*'OddsRatio_working_3-way'!X406^(1/3))*COS(('OddsRatio_working_3-way'!Y406+4*PI())/3)</f>
        <v>-0.20690661496643042</v>
      </c>
      <c r="AI406" s="11">
        <f>'OddsRatio_working_3-way'!U406/(3*'OddsRatio_working_3-way'!X406^(1/3))*SIN(('OddsRatio_working_3-way'!Y406)/3)</f>
        <v>-6.5315925673192943E-2</v>
      </c>
      <c r="AJ406" s="11">
        <f>'OddsRatio_working_3-way'!U406/(3*'OddsRatio_working_3-way'!X406^(1/3))*SIN(('OddsRatio_working_3-way'!Y406+2*PI())/3)</f>
        <v>-0.42368869521714136</v>
      </c>
      <c r="AK406" s="11">
        <f>'OddsRatio_working_3-way'!U406/(3*'OddsRatio_working_3-way'!X406^(1/3))*SIN(('OddsRatio_working_3-way'!Y406+4*PI())/3)</f>
        <v>0.48900462089033436</v>
      </c>
      <c r="AL406" s="11">
        <f>'OddsRatio_working_3-way'!Z406+'OddsRatio_working_3-way'!AF406</f>
        <v>1.0538874634844464</v>
      </c>
      <c r="AM406" s="11">
        <f>'OddsRatio_working_3-way'!AA406+'OddsRatio_working_3-way'!AG406</f>
        <v>-0.6400742335515861</v>
      </c>
      <c r="AN406" s="11">
        <f>'OddsRatio_working_3-way'!AB406+'OddsRatio_working_3-way'!AH406</f>
        <v>-0.41381322993286085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1.0538874634844464</v>
      </c>
      <c r="AS406" s="11">
        <f>IF(('OddsRatio_working_3-way'!X406=0),IF(Q406&gt;0,-Q406^(1/3),(-Q406)^(1/3)),'OddsRatio_working_3-way'!AM406-'OddsRatio_working_3-way'!R406/3)</f>
        <v>-0.6400742335515861</v>
      </c>
      <c r="AT406" s="11">
        <f>IF(('OddsRatio_working_3-way'!X406=0),IF(Q406&gt;0,-Q406^(1/3),(-Q406)^(1/3)),'OddsRatio_working_3-way'!AN406-'OddsRatio_working_3-way'!R406/3)</f>
        <v>-0.41381322993286085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2.58</v>
      </c>
      <c r="B407" s="4">
        <f>IF('True_Odds_Calculator_3-way'!B408="","",'True_Odds_Calculator_3-way'!B408)</f>
        <v>2.93</v>
      </c>
      <c r="C407" s="4">
        <f>IF('True_Odds_Calculator_3-way'!C408="","",'True_Odds_Calculator_3-way'!C408)</f>
        <v>3.29</v>
      </c>
      <c r="D407" s="9">
        <f t="shared" si="91"/>
        <v>0.37600171606305416</v>
      </c>
      <c r="E407" s="9">
        <f t="shared" si="92"/>
        <v>0.33033969627943588</v>
      </c>
      <c r="F407" s="9">
        <f t="shared" si="93"/>
        <v>0.29365858765751007</v>
      </c>
      <c r="G407" s="9">
        <f t="shared" si="94"/>
        <v>1.0503559049679259</v>
      </c>
      <c r="H407" s="9">
        <f t="shared" si="95"/>
        <v>2.6595623298493232</v>
      </c>
      <c r="I407" s="9">
        <f t="shared" si="96"/>
        <v>3.027186896588097</v>
      </c>
      <c r="J407" s="9">
        <f t="shared" si="97"/>
        <v>3.4053150223765503</v>
      </c>
      <c r="K407" s="11">
        <f t="shared" si="98"/>
        <v>0.38759689922480617</v>
      </c>
      <c r="L407" s="11">
        <f t="shared" si="99"/>
        <v>0.34129692832764502</v>
      </c>
      <c r="M407" s="11">
        <f t="shared" si="100"/>
        <v>0.303951367781155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-0.28078031313174945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0.23320871142295668</v>
      </c>
      <c r="Q407" s="11">
        <f>2*'OddsRatio_working_3-way'!K407*'OddsRatio_working_3-way'!L407*'OddsRatio_working_3-way'!M407</f>
        <v>8.0416797042398847E-2</v>
      </c>
      <c r="R407" s="11">
        <f t="shared" si="101"/>
        <v>0</v>
      </c>
      <c r="S407" s="11">
        <f t="shared" si="102"/>
        <v>-0.83057358552602323</v>
      </c>
      <c r="T407" s="11">
        <f t="shared" si="103"/>
        <v>-0.28640468466414593</v>
      </c>
      <c r="U407" s="11">
        <f>'OddsRatio_working_3-way'!S407-'OddsRatio_working_3-way'!R407^2/3</f>
        <v>-0.83057358552602323</v>
      </c>
      <c r="V407" s="11">
        <f>'OddsRatio_working_3-way'!S407*'OddsRatio_working_3-way'!R407/3-2*'OddsRatio_working_3-way'!R407^3/27-'OddsRatio_working_3-way'!T407</f>
        <v>0.28640468466414593</v>
      </c>
      <c r="W407" s="11">
        <f>'OddsRatio_working_3-way'!V407^2+4*'OddsRatio_working_3-way'!U407^3/27</f>
        <v>-2.8572823218722676E-3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0.14567508856994144</v>
      </c>
      <c r="Y407" s="11">
        <f>IF('OddsRatio_working_3-way'!W407&gt;=0,IF('OddsRatio_working_3-way'!V407+SQRT('OddsRatio_working_3-way'!W407)&gt;0,0,PI()),ACOS('OddsRatio_working_3-way'!V407/(2*'OddsRatio_working_3-way'!X407)))</f>
        <v>0.18451359553725477</v>
      </c>
      <c r="Z407" s="11">
        <f>'OddsRatio_working_3-way'!X407^(1/3)*COS('OddsRatio_working_3-way'!Y407/3)</f>
        <v>0.52517795248396293</v>
      </c>
      <c r="AA407" s="11">
        <f>'OddsRatio_working_3-way'!X407^(1/3)*COS(('OddsRatio_working_3-way'!Y407+2*PI())/3)</f>
        <v>-0.29059763651108594</v>
      </c>
      <c r="AB407" s="11">
        <f>'OddsRatio_working_3-way'!X407^(1/3)*COS(('OddsRatio_working_3-way'!Y407+4*PI())/3)</f>
        <v>-0.2345803159728771</v>
      </c>
      <c r="AC407" s="11">
        <f>'OddsRatio_working_3-way'!X407^(1/3)*SIN('OddsRatio_working_3-way'!Y407/3)</f>
        <v>3.2341615092016551E-2</v>
      </c>
      <c r="AD407" s="11">
        <f>'OddsRatio_working_3-way'!X407^(1/3)*SIN(('OddsRatio_working_3-way'!Y407+2*PI())/3)</f>
        <v>0.43864664081260046</v>
      </c>
      <c r="AE407" s="11">
        <f>'OddsRatio_working_3-way'!X407^(1/3)*SIN(('OddsRatio_working_3-way'!Y407+4*PI())/3)</f>
        <v>-0.4709882559046169</v>
      </c>
      <c r="AF407" s="11">
        <f>-'OddsRatio_working_3-way'!U407/(3*'OddsRatio_working_3-way'!X407^(1/3))*COS(('OddsRatio_working_3-way'!Y407)/3)</f>
        <v>0.52517795248396293</v>
      </c>
      <c r="AG407" s="11">
        <f>-'OddsRatio_working_3-way'!U407/(3*'OddsRatio_working_3-way'!X407^(1/3))*COS(('OddsRatio_working_3-way'!Y407+2*PI())/3)</f>
        <v>-0.29059763651108594</v>
      </c>
      <c r="AH407" s="11">
        <f>-'OddsRatio_working_3-way'!U407/(3*'OddsRatio_working_3-way'!X407^(1/3))*COS(('OddsRatio_working_3-way'!Y407+4*PI())/3)</f>
        <v>-0.2345803159728771</v>
      </c>
      <c r="AI407" s="11">
        <f>'OddsRatio_working_3-way'!U407/(3*'OddsRatio_working_3-way'!X407^(1/3))*SIN(('OddsRatio_working_3-way'!Y407)/3)</f>
        <v>-3.2341615092016551E-2</v>
      </c>
      <c r="AJ407" s="11">
        <f>'OddsRatio_working_3-way'!U407/(3*'OddsRatio_working_3-way'!X407^(1/3))*SIN(('OddsRatio_working_3-way'!Y407+2*PI())/3)</f>
        <v>-0.43864664081260046</v>
      </c>
      <c r="AK407" s="11">
        <f>'OddsRatio_working_3-way'!U407/(3*'OddsRatio_working_3-way'!X407^(1/3))*SIN(('OddsRatio_working_3-way'!Y407+4*PI())/3)</f>
        <v>0.4709882559046169</v>
      </c>
      <c r="AL407" s="11">
        <f>'OddsRatio_working_3-way'!Z407+'OddsRatio_working_3-way'!AF407</f>
        <v>1.0503559049679259</v>
      </c>
      <c r="AM407" s="11">
        <f>'OddsRatio_working_3-way'!AA407+'OddsRatio_working_3-way'!AG407</f>
        <v>-0.58119527302217189</v>
      </c>
      <c r="AN407" s="11">
        <f>'OddsRatio_working_3-way'!AB407+'OddsRatio_working_3-way'!AH407</f>
        <v>-0.46916063194575419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1.0503559049679259</v>
      </c>
      <c r="AS407" s="11">
        <f>IF(('OddsRatio_working_3-way'!X407=0),IF(Q407&gt;0,-Q407^(1/3),(-Q407)^(1/3)),'OddsRatio_working_3-way'!AM407-'OddsRatio_working_3-way'!R407/3)</f>
        <v>-0.58119527302217189</v>
      </c>
      <c r="AT407" s="11">
        <f>IF(('OddsRatio_working_3-way'!X407=0),IF(Q407&gt;0,-Q407^(1/3),(-Q407)^(1/3)),'OddsRatio_working_3-way'!AN407-'OddsRatio_working_3-way'!R407/3)</f>
        <v>-0.46916063194575419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1.83</v>
      </c>
      <c r="B408" s="4">
        <f>IF('True_Odds_Calculator_3-way'!B409="","",'True_Odds_Calculator_3-way'!B409)</f>
        <v>3.52</v>
      </c>
      <c r="C408" s="4">
        <f>IF('True_Odds_Calculator_3-way'!C409="","",'True_Odds_Calculator_3-way'!C409)</f>
        <v>4.87</v>
      </c>
      <c r="D408" s="9">
        <f t="shared" si="91"/>
        <v>0.53182495879328762</v>
      </c>
      <c r="E408" s="9">
        <f t="shared" si="92"/>
        <v>0.27227387646428586</v>
      </c>
      <c r="F408" s="9">
        <f t="shared" si="93"/>
        <v>0.19590116474242655</v>
      </c>
      <c r="G408" s="9">
        <f t="shared" si="94"/>
        <v>1.0606239992698925</v>
      </c>
      <c r="H408" s="9">
        <f t="shared" si="95"/>
        <v>1.8803179193940107</v>
      </c>
      <c r="I408" s="9">
        <f t="shared" si="96"/>
        <v>3.672772478160129</v>
      </c>
      <c r="J408" s="9">
        <f t="shared" si="97"/>
        <v>5.1046148771744839</v>
      </c>
      <c r="K408" s="11">
        <f t="shared" si="98"/>
        <v>0.54644808743169393</v>
      </c>
      <c r="L408" s="11">
        <f t="shared" si="99"/>
        <v>0.28409090909090912</v>
      </c>
      <c r="M408" s="11">
        <f t="shared" si="100"/>
        <v>0.20533880903490759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-0.25802802828840465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0.23015185687283174</v>
      </c>
      <c r="Q408" s="11">
        <f>2*'OddsRatio_working_3-way'!K408*'OddsRatio_working_3-way'!L408*'OddsRatio_working_3-way'!M408</f>
        <v>6.3753976973083576E-2</v>
      </c>
      <c r="R408" s="11">
        <f t="shared" si="101"/>
        <v>0</v>
      </c>
      <c r="S408" s="11">
        <f t="shared" si="102"/>
        <v>-0.89196456059256091</v>
      </c>
      <c r="T408" s="11">
        <f t="shared" si="103"/>
        <v>-0.2470815957320113</v>
      </c>
      <c r="U408" s="11">
        <f>'OddsRatio_working_3-way'!S408-'OddsRatio_working_3-way'!R408^2/3</f>
        <v>-0.89196456059256091</v>
      </c>
      <c r="V408" s="11">
        <f>'OddsRatio_working_3-way'!S408*'OddsRatio_working_3-way'!R408/3-2*'OddsRatio_working_3-way'!R408^3/27-'OddsRatio_working_3-way'!T408</f>
        <v>0.2470815957320113</v>
      </c>
      <c r="W408" s="11">
        <f>'OddsRatio_working_3-way'!V408^2+4*'OddsRatio_working_3-way'!U408^3/27</f>
        <v>-4.4083677314054791E-2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0.16212109074973238</v>
      </c>
      <c r="Y408" s="11">
        <f>IF('OddsRatio_working_3-way'!W408&gt;=0,IF('OddsRatio_working_3-way'!V408+SQRT('OddsRatio_working_3-way'!W408)&gt;0,0,PI()),ACOS('OddsRatio_working_3-way'!V408/(2*'OddsRatio_working_3-way'!X408)))</f>
        <v>0.70435724435311031</v>
      </c>
      <c r="Z408" s="11">
        <f>'OddsRatio_working_3-way'!X408^(1/3)*COS('OddsRatio_working_3-way'!Y408/3)</f>
        <v>0.53031199963494624</v>
      </c>
      <c r="AA408" s="11">
        <f>'OddsRatio_working_3-way'!X408^(1/3)*COS(('OddsRatio_working_3-way'!Y408+2*PI())/3)</f>
        <v>-0.37501057382569919</v>
      </c>
      <c r="AB408" s="11">
        <f>'OddsRatio_working_3-way'!X408^(1/3)*COS(('OddsRatio_working_3-way'!Y408+4*PI())/3)</f>
        <v>-0.15530142580924719</v>
      </c>
      <c r="AC408" s="11">
        <f>'OddsRatio_working_3-way'!X408^(1/3)*SIN('OddsRatio_working_3-way'!Y408/3)</f>
        <v>0.12684913575072213</v>
      </c>
      <c r="AD408" s="11">
        <f>'OddsRatio_working_3-way'!X408^(1/3)*SIN(('OddsRatio_working_3-way'!Y408+2*PI())/3)</f>
        <v>0.39583909574022641</v>
      </c>
      <c r="AE408" s="11">
        <f>'OddsRatio_working_3-way'!X408^(1/3)*SIN(('OddsRatio_working_3-way'!Y408+4*PI())/3)</f>
        <v>-0.52268823149094834</v>
      </c>
      <c r="AF408" s="11">
        <f>-'OddsRatio_working_3-way'!U408/(3*'OddsRatio_working_3-way'!X408^(1/3))*COS(('OddsRatio_working_3-way'!Y408)/3)</f>
        <v>0.53031199963494624</v>
      </c>
      <c r="AG408" s="11">
        <f>-'OddsRatio_working_3-way'!U408/(3*'OddsRatio_working_3-way'!X408^(1/3))*COS(('OddsRatio_working_3-way'!Y408+2*PI())/3)</f>
        <v>-0.37501057382569919</v>
      </c>
      <c r="AH408" s="11">
        <f>-'OddsRatio_working_3-way'!U408/(3*'OddsRatio_working_3-way'!X408^(1/3))*COS(('OddsRatio_working_3-way'!Y408+4*PI())/3)</f>
        <v>-0.15530142580924719</v>
      </c>
      <c r="AI408" s="11">
        <f>'OddsRatio_working_3-way'!U408/(3*'OddsRatio_working_3-way'!X408^(1/3))*SIN(('OddsRatio_working_3-way'!Y408)/3)</f>
        <v>-0.12684913575072213</v>
      </c>
      <c r="AJ408" s="11">
        <f>'OddsRatio_working_3-way'!U408/(3*'OddsRatio_working_3-way'!X408^(1/3))*SIN(('OddsRatio_working_3-way'!Y408+2*PI())/3)</f>
        <v>-0.39583909574022641</v>
      </c>
      <c r="AK408" s="11">
        <f>'OddsRatio_working_3-way'!U408/(3*'OddsRatio_working_3-way'!X408^(1/3))*SIN(('OddsRatio_working_3-way'!Y408+4*PI())/3)</f>
        <v>0.52268823149094834</v>
      </c>
      <c r="AL408" s="11">
        <f>'OddsRatio_working_3-way'!Z408+'OddsRatio_working_3-way'!AF408</f>
        <v>1.0606239992698925</v>
      </c>
      <c r="AM408" s="11">
        <f>'OddsRatio_working_3-way'!AA408+'OddsRatio_working_3-way'!AG408</f>
        <v>-0.75002114765139838</v>
      </c>
      <c r="AN408" s="11">
        <f>'OddsRatio_working_3-way'!AB408+'OddsRatio_working_3-way'!AH408</f>
        <v>-0.31060285161849438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1.0606239992698925</v>
      </c>
      <c r="AS408" s="11">
        <f>IF(('OddsRatio_working_3-way'!X408=0),IF(Q408&gt;0,-Q408^(1/3),(-Q408)^(1/3)),'OddsRatio_working_3-way'!AM408-'OddsRatio_working_3-way'!R408/3)</f>
        <v>-0.75002114765139838</v>
      </c>
      <c r="AT408" s="11">
        <f>IF(('OddsRatio_working_3-way'!X408=0),IF(Q408&gt;0,-Q408^(1/3),(-Q408)^(1/3)),'OddsRatio_working_3-way'!AN408-'OddsRatio_working_3-way'!R408/3)</f>
        <v>-0.31060285161849438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3.46</v>
      </c>
      <c r="B409" s="4">
        <f>IF('True_Odds_Calculator_3-way'!B410="","",'True_Odds_Calculator_3-way'!B410)</f>
        <v>3.12</v>
      </c>
      <c r="C409" s="4">
        <f>IF('True_Odds_Calculator_3-way'!C410="","",'True_Odds_Calculator_3-way'!C410)</f>
        <v>2.36</v>
      </c>
      <c r="D409" s="9">
        <f t="shared" si="91"/>
        <v>0.27880841282692514</v>
      </c>
      <c r="E409" s="9">
        <f t="shared" si="92"/>
        <v>0.30967594689216266</v>
      </c>
      <c r="F409" s="9">
        <f t="shared" si="93"/>
        <v>0.41151564028091253</v>
      </c>
      <c r="G409" s="9">
        <f t="shared" si="94"/>
        <v>1.0515009532404676</v>
      </c>
      <c r="H409" s="9">
        <f t="shared" si="95"/>
        <v>3.5866923449715498</v>
      </c>
      <c r="I409" s="9">
        <f t="shared" si="96"/>
        <v>3.2291820208697914</v>
      </c>
      <c r="J409" s="9">
        <f t="shared" si="97"/>
        <v>2.4300412964070355</v>
      </c>
      <c r="K409" s="11">
        <f t="shared" si="98"/>
        <v>0.28901734104046245</v>
      </c>
      <c r="L409" s="11">
        <f t="shared" si="99"/>
        <v>0.32051282051282048</v>
      </c>
      <c r="M409" s="11">
        <f t="shared" si="100"/>
        <v>0.42372881355932207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-0.2783986856682068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0.23315447166725706</v>
      </c>
      <c r="Q409" s="11">
        <f>2*'OddsRatio_working_3-way'!K409*'OddsRatio_working_3-way'!L409*'OddsRatio_working_3-way'!M409</f>
        <v>7.8503189113554556E-2</v>
      </c>
      <c r="R409" s="11">
        <f t="shared" si="101"/>
        <v>0</v>
      </c>
      <c r="S409" s="11">
        <f t="shared" si="102"/>
        <v>-0.83748409626160591</v>
      </c>
      <c r="T409" s="11">
        <f t="shared" si="103"/>
        <v>-0.28198117719245985</v>
      </c>
      <c r="U409" s="11">
        <f>'OddsRatio_working_3-way'!S409-'OddsRatio_working_3-way'!R409^2/3</f>
        <v>-0.83748409626160591</v>
      </c>
      <c r="V409" s="11">
        <f>'OddsRatio_working_3-way'!S409*'OddsRatio_working_3-way'!R409/3-2*'OddsRatio_working_3-way'!R409^3/27-'OddsRatio_working_3-way'!T409</f>
        <v>0.28198117719245985</v>
      </c>
      <c r="W409" s="11">
        <f>'OddsRatio_working_3-way'!V409^2+4*'OddsRatio_working_3-way'!U409^3/27</f>
        <v>-7.5079890522591342E-3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0.14749692652993196</v>
      </c>
      <c r="Y409" s="11">
        <f>IF('OddsRatio_working_3-way'!W409&gt;=0,IF('OddsRatio_working_3-way'!V409+SQRT('OddsRatio_working_3-way'!W409)&gt;0,0,PI()),ACOS('OddsRatio_working_3-way'!V409/(2*'OddsRatio_working_3-way'!X409)))</f>
        <v>0.29812702464462126</v>
      </c>
      <c r="Z409" s="11">
        <f>'OddsRatio_working_3-way'!X409^(1/3)*COS('OddsRatio_working_3-way'!Y409/3)</f>
        <v>0.52575047662023378</v>
      </c>
      <c r="AA409" s="11">
        <f>'OddsRatio_working_3-way'!X409^(1/3)*COS(('OddsRatio_working_3-way'!Y409+2*PI())/3)</f>
        <v>-0.30827183857488549</v>
      </c>
      <c r="AB409" s="11">
        <f>'OddsRatio_working_3-way'!X409^(1/3)*COS(('OddsRatio_working_3-way'!Y409+4*PI())/3)</f>
        <v>-0.2174786380453482</v>
      </c>
      <c r="AC409" s="11">
        <f>'OddsRatio_working_3-way'!X409^(1/3)*SIN('OddsRatio_working_3-way'!Y409/3)</f>
        <v>5.2419478766315974E-2</v>
      </c>
      <c r="AD409" s="11">
        <f>'OddsRatio_working_3-way'!X409^(1/3)*SIN(('OddsRatio_working_3-way'!Y409+2*PI())/3)</f>
        <v>0.42910352942174107</v>
      </c>
      <c r="AE409" s="11">
        <f>'OddsRatio_working_3-way'!X409^(1/3)*SIN(('OddsRatio_working_3-way'!Y409+4*PI())/3)</f>
        <v>-0.4815230081880571</v>
      </c>
      <c r="AF409" s="11">
        <f>-'OddsRatio_working_3-way'!U409/(3*'OddsRatio_working_3-way'!X409^(1/3))*COS(('OddsRatio_working_3-way'!Y409)/3)</f>
        <v>0.52575047662023378</v>
      </c>
      <c r="AG409" s="11">
        <f>-'OddsRatio_working_3-way'!U409/(3*'OddsRatio_working_3-way'!X409^(1/3))*COS(('OddsRatio_working_3-way'!Y409+2*PI())/3)</f>
        <v>-0.30827183857488549</v>
      </c>
      <c r="AH409" s="11">
        <f>-'OddsRatio_working_3-way'!U409/(3*'OddsRatio_working_3-way'!X409^(1/3))*COS(('OddsRatio_working_3-way'!Y409+4*PI())/3)</f>
        <v>-0.2174786380453482</v>
      </c>
      <c r="AI409" s="11">
        <f>'OddsRatio_working_3-way'!U409/(3*'OddsRatio_working_3-way'!X409^(1/3))*SIN(('OddsRatio_working_3-way'!Y409)/3)</f>
        <v>-5.2419478766315974E-2</v>
      </c>
      <c r="AJ409" s="11">
        <f>'OddsRatio_working_3-way'!U409/(3*'OddsRatio_working_3-way'!X409^(1/3))*SIN(('OddsRatio_working_3-way'!Y409+2*PI())/3)</f>
        <v>-0.42910352942174107</v>
      </c>
      <c r="AK409" s="11">
        <f>'OddsRatio_working_3-way'!U409/(3*'OddsRatio_working_3-way'!X409^(1/3))*SIN(('OddsRatio_working_3-way'!Y409+4*PI())/3)</f>
        <v>0.4815230081880571</v>
      </c>
      <c r="AL409" s="11">
        <f>'OddsRatio_working_3-way'!Z409+'OddsRatio_working_3-way'!AF409</f>
        <v>1.0515009532404676</v>
      </c>
      <c r="AM409" s="11">
        <f>'OddsRatio_working_3-way'!AA409+'OddsRatio_working_3-way'!AG409</f>
        <v>-0.61654367714977099</v>
      </c>
      <c r="AN409" s="11">
        <f>'OddsRatio_working_3-way'!AB409+'OddsRatio_working_3-way'!AH409</f>
        <v>-0.4349572760906964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1.0515009532404676</v>
      </c>
      <c r="AS409" s="11">
        <f>IF(('OddsRatio_working_3-way'!X409=0),IF(Q409&gt;0,-Q409^(1/3),(-Q409)^(1/3)),'OddsRatio_working_3-way'!AM409-'OddsRatio_working_3-way'!R409/3)</f>
        <v>-0.61654367714977099</v>
      </c>
      <c r="AT409" s="11">
        <f>IF(('OddsRatio_working_3-way'!X409=0),IF(Q409&gt;0,-Q409^(1/3),(-Q409)^(1/3)),'OddsRatio_working_3-way'!AN409-'OddsRatio_working_3-way'!R409/3)</f>
        <v>-0.4349572760906964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2.74</v>
      </c>
      <c r="B410" s="4">
        <f>IF('True_Odds_Calculator_3-way'!B411="","",'True_Odds_Calculator_3-way'!B411)</f>
        <v>2.9</v>
      </c>
      <c r="C410" s="4">
        <f>IF('True_Odds_Calculator_3-way'!C411="","",'True_Odds_Calculator_3-way'!C411)</f>
        <v>3.09</v>
      </c>
      <c r="D410" s="9">
        <f t="shared" si="91"/>
        <v>0.35350543601279449</v>
      </c>
      <c r="E410" s="9">
        <f t="shared" si="92"/>
        <v>0.33366952484233359</v>
      </c>
      <c r="F410" s="9">
        <f t="shared" si="93"/>
        <v>0.31282503914487181</v>
      </c>
      <c r="G410" s="9">
        <f t="shared" si="94"/>
        <v>1.0510406973747337</v>
      </c>
      <c r="H410" s="9">
        <f t="shared" si="95"/>
        <v>2.8288108134320367</v>
      </c>
      <c r="I410" s="9">
        <f t="shared" si="96"/>
        <v>2.996977325011994</v>
      </c>
      <c r="J410" s="9">
        <f t="shared" si="97"/>
        <v>3.1966750575131933</v>
      </c>
      <c r="K410" s="11">
        <f t="shared" si="98"/>
        <v>0.36496350364963503</v>
      </c>
      <c r="L410" s="11">
        <f t="shared" si="99"/>
        <v>0.34482758620689657</v>
      </c>
      <c r="M410" s="11">
        <f t="shared" si="100"/>
        <v>0.3236245954692557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-0.28141166465877676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0.23337137327445698</v>
      </c>
      <c r="Q410" s="11">
        <f>2*'OddsRatio_working_3-way'!K410*'OddsRatio_working_3-way'!L410*'OddsRatio_working_3-way'!M410</f>
        <v>8.1455976710107153E-2</v>
      </c>
      <c r="R410" s="11">
        <f t="shared" si="101"/>
        <v>0</v>
      </c>
      <c r="S410" s="11">
        <f t="shared" si="102"/>
        <v>-0.82928820153005878</v>
      </c>
      <c r="T410" s="11">
        <f t="shared" si="103"/>
        <v>-0.28945486964399958</v>
      </c>
      <c r="U410" s="11">
        <f>'OddsRatio_working_3-way'!S410-'OddsRatio_working_3-way'!R410^2/3</f>
        <v>-0.82928820153005878</v>
      </c>
      <c r="V410" s="11">
        <f>'OddsRatio_working_3-way'!S410*'OddsRatio_working_3-way'!R410/3-2*'OddsRatio_working_3-way'!R410^3/27-'OddsRatio_working_3-way'!T410</f>
        <v>0.28945486964399958</v>
      </c>
      <c r="W410" s="11">
        <f>'OddsRatio_working_3-way'!V410^2+4*'OddsRatio_working_3-way'!U410^3/27</f>
        <v>-7.0731359754094836E-4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0.14533705236291752</v>
      </c>
      <c r="Y410" s="11">
        <f>IF('OddsRatio_working_3-way'!W410&gt;=0,IF('OddsRatio_working_3-way'!V410+SQRT('OddsRatio_working_3-way'!W410)&gt;0,0,PI()),ACOS('OddsRatio_working_3-way'!V410/(2*'OddsRatio_working_3-way'!X410)))</f>
        <v>9.1623625477746939E-2</v>
      </c>
      <c r="Z410" s="11">
        <f>'OddsRatio_working_3-way'!X410^(1/3)*COS('OddsRatio_working_3-way'!Y410/3)</f>
        <v>0.52552034868736686</v>
      </c>
      <c r="AA410" s="11">
        <f>'OddsRatio_working_3-way'!X410^(1/3)*COS(('OddsRatio_working_3-way'!Y410+2*PI())/3)</f>
        <v>-0.27666422839802202</v>
      </c>
      <c r="AB410" s="11">
        <f>'OddsRatio_working_3-way'!X410^(1/3)*COS(('OddsRatio_working_3-way'!Y410+4*PI())/3)</f>
        <v>-0.24885612028934495</v>
      </c>
      <c r="AC410" s="11">
        <f>'OddsRatio_working_3-way'!X410^(1/3)*SIN('OddsRatio_working_3-way'!Y410/3)</f>
        <v>1.6055018702198894E-2</v>
      </c>
      <c r="AD410" s="11">
        <f>'OddsRatio_working_3-way'!X410^(1/3)*SIN(('OddsRatio_working_3-way'!Y410+2*PI())/3)</f>
        <v>0.44708646281781639</v>
      </c>
      <c r="AE410" s="11">
        <f>'OddsRatio_working_3-way'!X410^(1/3)*SIN(('OddsRatio_working_3-way'!Y410+4*PI())/3)</f>
        <v>-0.46314148152001527</v>
      </c>
      <c r="AF410" s="11">
        <f>-'OddsRatio_working_3-way'!U410/(3*'OddsRatio_working_3-way'!X410^(1/3))*COS(('OddsRatio_working_3-way'!Y410)/3)</f>
        <v>0.52552034868736686</v>
      </c>
      <c r="AG410" s="11">
        <f>-'OddsRatio_working_3-way'!U410/(3*'OddsRatio_working_3-way'!X410^(1/3))*COS(('OddsRatio_working_3-way'!Y410+2*PI())/3)</f>
        <v>-0.27666422839802202</v>
      </c>
      <c r="AH410" s="11">
        <f>-'OddsRatio_working_3-way'!U410/(3*'OddsRatio_working_3-way'!X410^(1/3))*COS(('OddsRatio_working_3-way'!Y410+4*PI())/3)</f>
        <v>-0.24885612028934495</v>
      </c>
      <c r="AI410" s="11">
        <f>'OddsRatio_working_3-way'!U410/(3*'OddsRatio_working_3-way'!X410^(1/3))*SIN(('OddsRatio_working_3-way'!Y410)/3)</f>
        <v>-1.6055018702198894E-2</v>
      </c>
      <c r="AJ410" s="11">
        <f>'OddsRatio_working_3-way'!U410/(3*'OddsRatio_working_3-way'!X410^(1/3))*SIN(('OddsRatio_working_3-way'!Y410+2*PI())/3)</f>
        <v>-0.44708646281781639</v>
      </c>
      <c r="AK410" s="11">
        <f>'OddsRatio_working_3-way'!U410/(3*'OddsRatio_working_3-way'!X410^(1/3))*SIN(('OddsRatio_working_3-way'!Y410+4*PI())/3)</f>
        <v>0.46314148152001527</v>
      </c>
      <c r="AL410" s="11">
        <f>'OddsRatio_working_3-way'!Z410+'OddsRatio_working_3-way'!AF410</f>
        <v>1.0510406973747337</v>
      </c>
      <c r="AM410" s="11">
        <f>'OddsRatio_working_3-way'!AA410+'OddsRatio_working_3-way'!AG410</f>
        <v>-0.55332845679604403</v>
      </c>
      <c r="AN410" s="11">
        <f>'OddsRatio_working_3-way'!AB410+'OddsRatio_working_3-way'!AH410</f>
        <v>-0.4977122405786899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1.0510406973747337</v>
      </c>
      <c r="AS410" s="11">
        <f>IF(('OddsRatio_working_3-way'!X410=0),IF(Q410&gt;0,-Q410^(1/3),(-Q410)^(1/3)),'OddsRatio_working_3-way'!AM410-'OddsRatio_working_3-way'!R410/3)</f>
        <v>-0.55332845679604403</v>
      </c>
      <c r="AT410" s="11">
        <f>IF(('OddsRatio_working_3-way'!X410=0),IF(Q410&gt;0,-Q410^(1/3),(-Q410)^(1/3)),'OddsRatio_working_3-way'!AN410-'OddsRatio_working_3-way'!R410/3)</f>
        <v>-0.4977122405786899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2.92</v>
      </c>
      <c r="B411" s="4">
        <f>IF('True_Odds_Calculator_3-way'!B412="","",'True_Odds_Calculator_3-way'!B412)</f>
        <v>3.06</v>
      </c>
      <c r="C411" s="4">
        <f>IF('True_Odds_Calculator_3-way'!C412="","",'True_Odds_Calculator_3-way'!C412)</f>
        <v>2.79</v>
      </c>
      <c r="D411" s="9">
        <f t="shared" si="91"/>
        <v>0.33323159549220505</v>
      </c>
      <c r="E411" s="9">
        <f t="shared" si="92"/>
        <v>0.31778152504378343</v>
      </c>
      <c r="F411" s="9">
        <f t="shared" si="93"/>
        <v>0.34898687946401158</v>
      </c>
      <c r="G411" s="9">
        <f t="shared" si="94"/>
        <v>1.0421437083965426</v>
      </c>
      <c r="H411" s="9">
        <f t="shared" si="95"/>
        <v>3.0009159201213618</v>
      </c>
      <c r="I411" s="9">
        <f t="shared" si="96"/>
        <v>3.1468160392968771</v>
      </c>
      <c r="J411" s="9">
        <f t="shared" si="97"/>
        <v>2.8654372380298114</v>
      </c>
      <c r="K411" s="11">
        <f t="shared" si="98"/>
        <v>0.34246575342465752</v>
      </c>
      <c r="L411" s="11">
        <f t="shared" si="99"/>
        <v>0.32679738562091504</v>
      </c>
      <c r="M411" s="11">
        <f t="shared" si="100"/>
        <v>0.35842293906810035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-0.28399650722959191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0.23145540764873074</v>
      </c>
      <c r="Q411" s="11">
        <f>2*'OddsRatio_working_3-way'!K411*'OddsRatio_working_3-way'!L411*'OddsRatio_working_3-way'!M411</f>
        <v>8.0227177694534052E-2</v>
      </c>
      <c r="R411" s="11">
        <f t="shared" si="101"/>
        <v>0</v>
      </c>
      <c r="S411" s="11">
        <f t="shared" si="102"/>
        <v>-0.81499385294064464</v>
      </c>
      <c r="T411" s="11">
        <f t="shared" si="103"/>
        <v>-0.28249353654788373</v>
      </c>
      <c r="U411" s="11">
        <f>'OddsRatio_working_3-way'!S411-'OddsRatio_working_3-way'!R411^2/3</f>
        <v>-0.81499385294064464</v>
      </c>
      <c r="V411" s="11">
        <f>'OddsRatio_working_3-way'!S411*'OddsRatio_working_3-way'!R411/3-2*'OddsRatio_working_3-way'!R411^3/27-'OddsRatio_working_3-way'!T411</f>
        <v>0.28249353654788373</v>
      </c>
      <c r="W411" s="11">
        <f>'OddsRatio_working_3-way'!V411^2+4*'OddsRatio_working_3-way'!U411^3/27</f>
        <v>-3.946056606526499E-4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0.14159555417807365</v>
      </c>
      <c r="Y411" s="11">
        <f>IF('OddsRatio_working_3-way'!W411&gt;=0,IF('OddsRatio_working_3-way'!V411+SQRT('OddsRatio_working_3-way'!W411)&gt;0,0,PI()),ACOS('OddsRatio_working_3-way'!V411/(2*'OddsRatio_working_3-way'!X411)))</f>
        <v>7.0203512210527785E-2</v>
      </c>
      <c r="Z411" s="11">
        <f>'OddsRatio_working_3-way'!X411^(1/3)*COS('OddsRatio_working_3-way'!Y411/3)</f>
        <v>0.52107185419827129</v>
      </c>
      <c r="AA411" s="11">
        <f>'OddsRatio_working_3-way'!X411^(1/3)*COS(('OddsRatio_working_3-way'!Y411+2*PI())/3)</f>
        <v>-0.27109790167507464</v>
      </c>
      <c r="AB411" s="11">
        <f>'OddsRatio_working_3-way'!X411^(1/3)*COS(('OddsRatio_working_3-way'!Y411+4*PI())/3)</f>
        <v>-0.24997395252319651</v>
      </c>
      <c r="AC411" s="11">
        <f>'OddsRatio_working_3-way'!X411^(1/3)*SIN('OddsRatio_working_3-way'!Y411/3)</f>
        <v>1.2195917729184847E-2</v>
      </c>
      <c r="AD411" s="11">
        <f>'OddsRatio_working_3-way'!X411^(1/3)*SIN(('OddsRatio_working_3-way'!Y411+2*PI())/3)</f>
        <v>0.44516350406817162</v>
      </c>
      <c r="AE411" s="11">
        <f>'OddsRatio_working_3-way'!X411^(1/3)*SIN(('OddsRatio_working_3-way'!Y411+4*PI())/3)</f>
        <v>-0.45735942179735645</v>
      </c>
      <c r="AF411" s="11">
        <f>-'OddsRatio_working_3-way'!U411/(3*'OddsRatio_working_3-way'!X411^(1/3))*COS(('OddsRatio_working_3-way'!Y411)/3)</f>
        <v>0.5210718541982714</v>
      </c>
      <c r="AG411" s="11">
        <f>-'OddsRatio_working_3-way'!U411/(3*'OddsRatio_working_3-way'!X411^(1/3))*COS(('OddsRatio_working_3-way'!Y411+2*PI())/3)</f>
        <v>-0.27109790167507469</v>
      </c>
      <c r="AH411" s="11">
        <f>-'OddsRatio_working_3-way'!U411/(3*'OddsRatio_working_3-way'!X411^(1/3))*COS(('OddsRatio_working_3-way'!Y411+4*PI())/3)</f>
        <v>-0.24997395252319657</v>
      </c>
      <c r="AI411" s="11">
        <f>'OddsRatio_working_3-way'!U411/(3*'OddsRatio_working_3-way'!X411^(1/3))*SIN(('OddsRatio_working_3-way'!Y411)/3)</f>
        <v>-1.2195917729184848E-2</v>
      </c>
      <c r="AJ411" s="11">
        <f>'OddsRatio_working_3-way'!U411/(3*'OddsRatio_working_3-way'!X411^(1/3))*SIN(('OddsRatio_working_3-way'!Y411+2*PI())/3)</f>
        <v>-0.44516350406817173</v>
      </c>
      <c r="AK411" s="11">
        <f>'OddsRatio_working_3-way'!U411/(3*'OddsRatio_working_3-way'!X411^(1/3))*SIN(('OddsRatio_working_3-way'!Y411+4*PI())/3)</f>
        <v>0.45735942179735656</v>
      </c>
      <c r="AL411" s="11">
        <f>'OddsRatio_working_3-way'!Z411+'OddsRatio_working_3-way'!AF411</f>
        <v>1.0421437083965426</v>
      </c>
      <c r="AM411" s="11">
        <f>'OddsRatio_working_3-way'!AA411+'OddsRatio_working_3-way'!AG411</f>
        <v>-0.54219580335014927</v>
      </c>
      <c r="AN411" s="11">
        <f>'OddsRatio_working_3-way'!AB411+'OddsRatio_working_3-way'!AH411</f>
        <v>-0.49994790504639308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1.0421437083965426</v>
      </c>
      <c r="AS411" s="11">
        <f>IF(('OddsRatio_working_3-way'!X411=0),IF(Q411&gt;0,-Q411^(1/3),(-Q411)^(1/3)),'OddsRatio_working_3-way'!AM411-'OddsRatio_working_3-way'!R411/3)</f>
        <v>-0.54219580335014927</v>
      </c>
      <c r="AT411" s="11">
        <f>IF(('OddsRatio_working_3-way'!X411=0),IF(Q411&gt;0,-Q411^(1/3),(-Q411)^(1/3)),'OddsRatio_working_3-way'!AN411-'OddsRatio_working_3-way'!R411/3)</f>
        <v>-0.49994790504639308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3.24</v>
      </c>
      <c r="B412" s="4">
        <f>IF('True_Odds_Calculator_3-way'!B413="","",'True_Odds_Calculator_3-way'!B413)</f>
        <v>3.14</v>
      </c>
      <c r="C412" s="4">
        <f>IF('True_Odds_Calculator_3-way'!C413="","",'True_Odds_Calculator_3-way'!C413)</f>
        <v>2.5</v>
      </c>
      <c r="D412" s="9">
        <f t="shared" si="91"/>
        <v>0.30002496859799277</v>
      </c>
      <c r="E412" s="9">
        <f t="shared" si="92"/>
        <v>0.30970283703914298</v>
      </c>
      <c r="F412" s="9">
        <f t="shared" si="93"/>
        <v>0.39027219436286431</v>
      </c>
      <c r="G412" s="9">
        <f t="shared" si="94"/>
        <v>1.0415428248012761</v>
      </c>
      <c r="H412" s="9">
        <f t="shared" si="95"/>
        <v>3.3330559275548581</v>
      </c>
      <c r="I412" s="9">
        <f t="shared" si="96"/>
        <v>3.2289016450747305</v>
      </c>
      <c r="J412" s="9">
        <f t="shared" si="97"/>
        <v>2.5623142372019148</v>
      </c>
      <c r="K412" s="11">
        <f t="shared" si="98"/>
        <v>0.30864197530864196</v>
      </c>
      <c r="L412" s="11">
        <f t="shared" si="99"/>
        <v>0.31847133757961782</v>
      </c>
      <c r="M412" s="11">
        <f t="shared" si="100"/>
        <v>0.4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-0.28270818589289937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0.23118660061335222</v>
      </c>
      <c r="Q412" s="11">
        <f>2*'OddsRatio_working_3-way'!K412*'OddsRatio_working_3-way'!L412*'OddsRatio_working_3-way'!M412</f>
        <v>7.8634898167806874E-2</v>
      </c>
      <c r="R412" s="11">
        <f t="shared" si="101"/>
        <v>0</v>
      </c>
      <c r="S412" s="11">
        <f t="shared" si="102"/>
        <v>-0.81775700934579421</v>
      </c>
      <c r="T412" s="11">
        <f t="shared" si="103"/>
        <v>-0.27814864263462385</v>
      </c>
      <c r="U412" s="11">
        <f>'OddsRatio_working_3-way'!S412-'OddsRatio_working_3-way'!R412^2/3</f>
        <v>-0.81775700934579421</v>
      </c>
      <c r="V412" s="11">
        <f>'OddsRatio_working_3-way'!S412*'OddsRatio_working_3-way'!R412/3-2*'OddsRatio_working_3-way'!R412^3/27-'OddsRatio_working_3-way'!T412</f>
        <v>0.27814864263462385</v>
      </c>
      <c r="W412" s="11">
        <f>'OddsRatio_working_3-way'!V412^2+4*'OddsRatio_working_3-way'!U412^3/27</f>
        <v>-3.6490073035145842E-3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0.1423162628646128</v>
      </c>
      <c r="Y412" s="11">
        <f>IF('OddsRatio_working_3-way'!W412&gt;=0,IF('OddsRatio_working_3-way'!V412+SQRT('OddsRatio_working_3-way'!W412)&gt;0,0,PI()),ACOS('OddsRatio_working_3-way'!V412/(2*'OddsRatio_working_3-way'!X412)))</f>
        <v>0.21385441329075161</v>
      </c>
      <c r="Z412" s="11">
        <f>'OddsRatio_working_3-way'!X412^(1/3)*COS('OddsRatio_working_3-way'!Y412/3)</f>
        <v>0.52077141240063818</v>
      </c>
      <c r="AA412" s="11">
        <f>'OddsRatio_working_3-way'!X412^(1/3)*COS(('OddsRatio_working_3-way'!Y412+2*PI())/3)</f>
        <v>-0.29258981084758373</v>
      </c>
      <c r="AB412" s="11">
        <f>'OddsRatio_working_3-way'!X412^(1/3)*COS(('OddsRatio_working_3-way'!Y412+4*PI())/3)</f>
        <v>-0.2281816015530545</v>
      </c>
      <c r="AC412" s="11">
        <f>'OddsRatio_working_3-way'!X412^(1/3)*SIN('OddsRatio_working_3-way'!Y412/3)</f>
        <v>3.718609697421827E-2</v>
      </c>
      <c r="AD412" s="11">
        <f>'OddsRatio_working_3-way'!X412^(1/3)*SIN(('OddsRatio_working_3-way'!Y412+2*PI())/3)</f>
        <v>0.43240822421654596</v>
      </c>
      <c r="AE412" s="11">
        <f>'OddsRatio_working_3-way'!X412^(1/3)*SIN(('OddsRatio_working_3-way'!Y412+4*PI())/3)</f>
        <v>-0.46959432119076416</v>
      </c>
      <c r="AF412" s="11">
        <f>-'OddsRatio_working_3-way'!U412/(3*'OddsRatio_working_3-way'!X412^(1/3))*COS(('OddsRatio_working_3-way'!Y412)/3)</f>
        <v>0.52077141240063796</v>
      </c>
      <c r="AG412" s="11">
        <f>-'OddsRatio_working_3-way'!U412/(3*'OddsRatio_working_3-way'!X412^(1/3))*COS(('OddsRatio_working_3-way'!Y412+2*PI())/3)</f>
        <v>-0.29258981084758362</v>
      </c>
      <c r="AH412" s="11">
        <f>-'OddsRatio_working_3-way'!U412/(3*'OddsRatio_working_3-way'!X412^(1/3))*COS(('OddsRatio_working_3-way'!Y412+4*PI())/3)</f>
        <v>-0.22818160155305442</v>
      </c>
      <c r="AI412" s="11">
        <f>'OddsRatio_working_3-way'!U412/(3*'OddsRatio_working_3-way'!X412^(1/3))*SIN(('OddsRatio_working_3-way'!Y412)/3)</f>
        <v>-3.7186096974218256E-2</v>
      </c>
      <c r="AJ412" s="11">
        <f>'OddsRatio_working_3-way'!U412/(3*'OddsRatio_working_3-way'!X412^(1/3))*SIN(('OddsRatio_working_3-way'!Y412+2*PI())/3)</f>
        <v>-0.43240822421654579</v>
      </c>
      <c r="AK412" s="11">
        <f>'OddsRatio_working_3-way'!U412/(3*'OddsRatio_working_3-way'!X412^(1/3))*SIN(('OddsRatio_working_3-way'!Y412+4*PI())/3)</f>
        <v>0.46959432119076394</v>
      </c>
      <c r="AL412" s="11">
        <f>'OddsRatio_working_3-way'!Z412+'OddsRatio_working_3-way'!AF412</f>
        <v>1.0415428248012761</v>
      </c>
      <c r="AM412" s="11">
        <f>'OddsRatio_working_3-way'!AA412+'OddsRatio_working_3-way'!AG412</f>
        <v>-0.58517962169516735</v>
      </c>
      <c r="AN412" s="11">
        <f>'OddsRatio_working_3-way'!AB412+'OddsRatio_working_3-way'!AH412</f>
        <v>-0.45636320310610889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1.0415428248012761</v>
      </c>
      <c r="AS412" s="11">
        <f>IF(('OddsRatio_working_3-way'!X412=0),IF(Q412&gt;0,-Q412^(1/3),(-Q412)^(1/3)),'OddsRatio_working_3-way'!AM412-'OddsRatio_working_3-way'!R412/3)</f>
        <v>-0.58517962169516735</v>
      </c>
      <c r="AT412" s="11">
        <f>IF(('OddsRatio_working_3-way'!X412=0),IF(Q412&gt;0,-Q412^(1/3),(-Q412)^(1/3)),'OddsRatio_working_3-way'!AN412-'OddsRatio_working_3-way'!R412/3)</f>
        <v>-0.45636320310610889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2.41</v>
      </c>
      <c r="B413" s="4">
        <f>IF('True_Odds_Calculator_3-way'!B414="","",'True_Odds_Calculator_3-way'!B414)</f>
        <v>3.04</v>
      </c>
      <c r="C413" s="4">
        <f>IF('True_Odds_Calculator_3-way'!C414="","",'True_Odds_Calculator_3-way'!C414)</f>
        <v>3.53</v>
      </c>
      <c r="D413" s="9">
        <f t="shared" si="91"/>
        <v>0.40501387509360115</v>
      </c>
      <c r="E413" s="9">
        <f t="shared" si="92"/>
        <v>0.31995538040217053</v>
      </c>
      <c r="F413" s="9">
        <f t="shared" si="93"/>
        <v>0.27503074450422832</v>
      </c>
      <c r="G413" s="9">
        <f t="shared" si="94"/>
        <v>1.0418802936403102</v>
      </c>
      <c r="H413" s="9">
        <f t="shared" si="95"/>
        <v>2.4690512140328376</v>
      </c>
      <c r="I413" s="9">
        <f t="shared" si="96"/>
        <v>3.1254357990262323</v>
      </c>
      <c r="J413" s="9">
        <f t="shared" si="97"/>
        <v>3.6359571429099846</v>
      </c>
      <c r="K413" s="11">
        <f t="shared" si="98"/>
        <v>0.41493775933609955</v>
      </c>
      <c r="L413" s="11">
        <f t="shared" si="99"/>
        <v>0.32894736842105265</v>
      </c>
      <c r="M413" s="11">
        <f t="shared" si="100"/>
        <v>0.28328611898016998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-0.28138728534688784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0.23122556664957089</v>
      </c>
      <c r="Q413" s="11">
        <f>2*'OddsRatio_working_3-way'!K413*'OddsRatio_working_3-way'!L413*'OddsRatio_working_3-way'!M413</f>
        <v>7.7332965434639106E-2</v>
      </c>
      <c r="R413" s="11">
        <f t="shared" si="101"/>
        <v>0</v>
      </c>
      <c r="S413" s="11">
        <f t="shared" si="102"/>
        <v>-0.82173423850520211</v>
      </c>
      <c r="T413" s="11">
        <f t="shared" si="103"/>
        <v>-0.27482750451679006</v>
      </c>
      <c r="U413" s="11">
        <f>'OddsRatio_working_3-way'!S413-'OddsRatio_working_3-way'!R413^2/3</f>
        <v>-0.82173423850520211</v>
      </c>
      <c r="V413" s="11">
        <f>'OddsRatio_working_3-way'!S413*'OddsRatio_working_3-way'!R413/3-2*'OddsRatio_working_3-way'!R413^3/27-'OddsRatio_working_3-way'!T413</f>
        <v>0.27482750451679006</v>
      </c>
      <c r="W413" s="11">
        <f>'OddsRatio_working_3-way'!V413^2+4*'OddsRatio_working_3-way'!U413^3/27</f>
        <v>-6.6733553215500147E-3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0.14335577470098324</v>
      </c>
      <c r="Y413" s="11">
        <f>IF('OddsRatio_working_3-way'!W413&gt;=0,IF('OddsRatio_working_3-way'!V413+SQRT('OddsRatio_working_3-way'!W413)&gt;0,0,PI()),ACOS('OddsRatio_working_3-way'!V413/(2*'OddsRatio_working_3-way'!X413)))</f>
        <v>0.28892570647620652</v>
      </c>
      <c r="Z413" s="11">
        <f>'OddsRatio_working_3-way'!X413^(1/3)*COS('OddsRatio_working_3-way'!Y413/3)</f>
        <v>0.5209401468201551</v>
      </c>
      <c r="AA413" s="11">
        <f>'OddsRatio_working_3-way'!X413^(1/3)*COS(('OddsRatio_working_3-way'!Y413+2*PI())/3)</f>
        <v>-0.30405427008211644</v>
      </c>
      <c r="AB413" s="11">
        <f>'OddsRatio_working_3-way'!X413^(1/3)*COS(('OddsRatio_working_3-way'!Y413+4*PI())/3)</f>
        <v>-0.21688587673803872</v>
      </c>
      <c r="AC413" s="11">
        <f>'OddsRatio_working_3-way'!X413^(1/3)*SIN('OddsRatio_working_3-way'!Y413/3)</f>
        <v>5.03266953620305E-2</v>
      </c>
      <c r="AD413" s="11">
        <f>'OddsRatio_working_3-way'!X413^(1/3)*SIN(('OddsRatio_working_3-way'!Y413+2*PI())/3)</f>
        <v>0.42598405331643424</v>
      </c>
      <c r="AE413" s="11">
        <f>'OddsRatio_working_3-way'!X413^(1/3)*SIN(('OddsRatio_working_3-way'!Y413+4*PI())/3)</f>
        <v>-0.47631074867846473</v>
      </c>
      <c r="AF413" s="11">
        <f>-'OddsRatio_working_3-way'!U413/(3*'OddsRatio_working_3-way'!X413^(1/3))*COS(('OddsRatio_working_3-way'!Y413)/3)</f>
        <v>0.52094014682015521</v>
      </c>
      <c r="AG413" s="11">
        <f>-'OddsRatio_working_3-way'!U413/(3*'OddsRatio_working_3-way'!X413^(1/3))*COS(('OddsRatio_working_3-way'!Y413+2*PI())/3)</f>
        <v>-0.3040542700821165</v>
      </c>
      <c r="AH413" s="11">
        <f>-'OddsRatio_working_3-way'!U413/(3*'OddsRatio_working_3-way'!X413^(1/3))*COS(('OddsRatio_working_3-way'!Y413+4*PI())/3)</f>
        <v>-0.21688587673803877</v>
      </c>
      <c r="AI413" s="11">
        <f>'OddsRatio_working_3-way'!U413/(3*'OddsRatio_working_3-way'!X413^(1/3))*SIN(('OddsRatio_working_3-way'!Y413)/3)</f>
        <v>-5.0326695362030514E-2</v>
      </c>
      <c r="AJ413" s="11">
        <f>'OddsRatio_working_3-way'!U413/(3*'OddsRatio_working_3-way'!X413^(1/3))*SIN(('OddsRatio_working_3-way'!Y413+2*PI())/3)</f>
        <v>-0.42598405331643435</v>
      </c>
      <c r="AK413" s="11">
        <f>'OddsRatio_working_3-way'!U413/(3*'OddsRatio_working_3-way'!X413^(1/3))*SIN(('OddsRatio_working_3-way'!Y413+4*PI())/3)</f>
        <v>0.47631074867846485</v>
      </c>
      <c r="AL413" s="11">
        <f>'OddsRatio_working_3-way'!Z413+'OddsRatio_working_3-way'!AF413</f>
        <v>1.0418802936403102</v>
      </c>
      <c r="AM413" s="11">
        <f>'OddsRatio_working_3-way'!AA413+'OddsRatio_working_3-way'!AG413</f>
        <v>-0.60810854016423299</v>
      </c>
      <c r="AN413" s="11">
        <f>'OddsRatio_working_3-way'!AB413+'OddsRatio_working_3-way'!AH413</f>
        <v>-0.43377175347607749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1.0418802936403102</v>
      </c>
      <c r="AS413" s="11">
        <f>IF(('OddsRatio_working_3-way'!X413=0),IF(Q413&gt;0,-Q413^(1/3),(-Q413)^(1/3)),'OddsRatio_working_3-way'!AM413-'OddsRatio_working_3-way'!R413/3)</f>
        <v>-0.60810854016423299</v>
      </c>
      <c r="AT413" s="11">
        <f>IF(('OddsRatio_working_3-way'!X413=0),IF(Q413&gt;0,-Q413^(1/3),(-Q413)^(1/3)),'OddsRatio_working_3-way'!AN413-'OddsRatio_working_3-way'!R413/3)</f>
        <v>-0.43377175347607749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3.15</v>
      </c>
      <c r="B414" s="4">
        <f>IF('True_Odds_Calculator_3-way'!B415="","",'True_Odds_Calculator_3-way'!B415)</f>
        <v>3.29</v>
      </c>
      <c r="C414" s="4">
        <f>IF('True_Odds_Calculator_3-way'!C415="","",'True_Odds_Calculator_3-way'!C415)</f>
        <v>2.46</v>
      </c>
      <c r="D414" s="9">
        <f t="shared" si="91"/>
        <v>0.30843610637998636</v>
      </c>
      <c r="E414" s="9">
        <f t="shared" si="92"/>
        <v>0.29514511178623193</v>
      </c>
      <c r="F414" s="9">
        <f t="shared" si="93"/>
        <v>0.39641878183378187</v>
      </c>
      <c r="G414" s="9">
        <f t="shared" si="94"/>
        <v>1.0428663126205666</v>
      </c>
      <c r="H414" s="9">
        <f t="shared" si="95"/>
        <v>3.2421625721342182</v>
      </c>
      <c r="I414" s="9">
        <f t="shared" si="96"/>
        <v>3.3881638559010976</v>
      </c>
      <c r="J414" s="9">
        <f t="shared" si="97"/>
        <v>2.5225848164260274</v>
      </c>
      <c r="K414" s="11">
        <f t="shared" si="98"/>
        <v>0.31746031746031744</v>
      </c>
      <c r="L414" s="11">
        <f t="shared" si="99"/>
        <v>0.303951367781155</v>
      </c>
      <c r="M414" s="11">
        <f t="shared" si="100"/>
        <v>0.4065040650406504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-0.28195853097624923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0.23142509612967022</v>
      </c>
      <c r="Q414" s="11">
        <f>2*'OddsRatio_working_3-way'!K414*'OddsRatio_working_3-way'!L414*'OddsRatio_working_3-way'!M414</f>
        <v>7.8449185128701762E-2</v>
      </c>
      <c r="R414" s="11">
        <f t="shared" si="101"/>
        <v>0</v>
      </c>
      <c r="S414" s="11">
        <f t="shared" si="102"/>
        <v>-0.82077706721051225</v>
      </c>
      <c r="T414" s="11">
        <f t="shared" si="103"/>
        <v>-0.27822951430864817</v>
      </c>
      <c r="U414" s="11">
        <f>'OddsRatio_working_3-way'!S414-'OddsRatio_working_3-way'!R414^2/3</f>
        <v>-0.82077706721051225</v>
      </c>
      <c r="V414" s="11">
        <f>'OddsRatio_working_3-way'!S414*'OddsRatio_working_3-way'!R414/3-2*'OddsRatio_working_3-way'!R414^3/27-'OddsRatio_working_3-way'!T414</f>
        <v>0.27822951430864817</v>
      </c>
      <c r="W414" s="11">
        <f>'OddsRatio_working_3-way'!V414^2+4*'OddsRatio_working_3-way'!U414^3/27</f>
        <v>-4.5049278678034599E-3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0.14310537245350863</v>
      </c>
      <c r="Y414" s="11">
        <f>IF('OddsRatio_working_3-way'!W414&gt;=0,IF('OddsRatio_working_3-way'!V414+SQRT('OddsRatio_working_3-way'!W414)&gt;0,0,PI()),ACOS('OddsRatio_working_3-way'!V414/(2*'OddsRatio_working_3-way'!X414)))</f>
        <v>0.23671260373668557</v>
      </c>
      <c r="Z414" s="11">
        <f>'OddsRatio_working_3-way'!X414^(1/3)*COS('OddsRatio_working_3-way'!Y414/3)</f>
        <v>0.52143315631028331</v>
      </c>
      <c r="AA414" s="11">
        <f>'OddsRatio_working_3-way'!X414^(1/3)*COS(('OddsRatio_working_3-way'!Y414+2*PI())/3)</f>
        <v>-0.29642182185756977</v>
      </c>
      <c r="AB414" s="11">
        <f>'OddsRatio_working_3-way'!X414^(1/3)*COS(('OddsRatio_working_3-way'!Y414+4*PI())/3)</f>
        <v>-0.22501133445271365</v>
      </c>
      <c r="AC414" s="11">
        <f>'OddsRatio_working_3-way'!X414^(1/3)*SIN('OddsRatio_working_3-way'!Y414/3)</f>
        <v>4.122886412615611E-2</v>
      </c>
      <c r="AD414" s="11">
        <f>'OddsRatio_working_3-way'!X414^(1/3)*SIN(('OddsRatio_working_3-way'!Y414+2*PI())/3)</f>
        <v>0.43095992767712937</v>
      </c>
      <c r="AE414" s="11">
        <f>'OddsRatio_working_3-way'!X414^(1/3)*SIN(('OddsRatio_working_3-way'!Y414+4*PI())/3)</f>
        <v>-0.47218879180328543</v>
      </c>
      <c r="AF414" s="11">
        <f>-'OddsRatio_working_3-way'!U414/(3*'OddsRatio_working_3-way'!X414^(1/3))*COS(('OddsRatio_working_3-way'!Y414)/3)</f>
        <v>0.52143315631028331</v>
      </c>
      <c r="AG414" s="11">
        <f>-'OddsRatio_working_3-way'!U414/(3*'OddsRatio_working_3-way'!X414^(1/3))*COS(('OddsRatio_working_3-way'!Y414+2*PI())/3)</f>
        <v>-0.29642182185756977</v>
      </c>
      <c r="AH414" s="11">
        <f>-'OddsRatio_working_3-way'!U414/(3*'OddsRatio_working_3-way'!X414^(1/3))*COS(('OddsRatio_working_3-way'!Y414+4*PI())/3)</f>
        <v>-0.22501133445271365</v>
      </c>
      <c r="AI414" s="11">
        <f>'OddsRatio_working_3-way'!U414/(3*'OddsRatio_working_3-way'!X414^(1/3))*SIN(('OddsRatio_working_3-way'!Y414)/3)</f>
        <v>-4.122886412615611E-2</v>
      </c>
      <c r="AJ414" s="11">
        <f>'OddsRatio_working_3-way'!U414/(3*'OddsRatio_working_3-way'!X414^(1/3))*SIN(('OddsRatio_working_3-way'!Y414+2*PI())/3)</f>
        <v>-0.43095992767712937</v>
      </c>
      <c r="AK414" s="11">
        <f>'OddsRatio_working_3-way'!U414/(3*'OddsRatio_working_3-way'!X414^(1/3))*SIN(('OddsRatio_working_3-way'!Y414+4*PI())/3)</f>
        <v>0.47218879180328543</v>
      </c>
      <c r="AL414" s="11">
        <f>'OddsRatio_working_3-way'!Z414+'OddsRatio_working_3-way'!AF414</f>
        <v>1.0428663126205666</v>
      </c>
      <c r="AM414" s="11">
        <f>'OddsRatio_working_3-way'!AA414+'OddsRatio_working_3-way'!AG414</f>
        <v>-0.59284364371513953</v>
      </c>
      <c r="AN414" s="11">
        <f>'OddsRatio_working_3-way'!AB414+'OddsRatio_working_3-way'!AH414</f>
        <v>-0.4500226689054273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1.0428663126205666</v>
      </c>
      <c r="AS414" s="11">
        <f>IF(('OddsRatio_working_3-way'!X414=0),IF(Q414&gt;0,-Q414^(1/3),(-Q414)^(1/3)),'OddsRatio_working_3-way'!AM414-'OddsRatio_working_3-way'!R414/3)</f>
        <v>-0.59284364371513953</v>
      </c>
      <c r="AT414" s="11">
        <f>IF(('OddsRatio_working_3-way'!X414=0),IF(Q414&gt;0,-Q414^(1/3),(-Q414)^(1/3)),'OddsRatio_working_3-way'!AN414-'OddsRatio_working_3-way'!R414/3)</f>
        <v>-0.4500226689054273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9.3000000000000007</v>
      </c>
      <c r="B415" s="4">
        <f>IF('True_Odds_Calculator_3-way'!B416="","",'True_Odds_Calculator_3-way'!B416)</f>
        <v>5.51</v>
      </c>
      <c r="C415" s="4">
        <f>IF('True_Odds_Calculator_3-way'!C416="","",'True_Odds_Calculator_3-way'!C416)</f>
        <v>1.34</v>
      </c>
      <c r="D415" s="9">
        <f t="shared" si="91"/>
        <v>9.991530260775762E-2</v>
      </c>
      <c r="E415" s="9">
        <f t="shared" si="92"/>
        <v>0.16963621709935875</v>
      </c>
      <c r="F415" s="9">
        <f t="shared" si="93"/>
        <v>0.73044848029288378</v>
      </c>
      <c r="G415" s="9">
        <f t="shared" si="94"/>
        <v>1.0853586649341609</v>
      </c>
      <c r="H415" s="9">
        <f t="shared" si="95"/>
        <v>10.008476918953534</v>
      </c>
      <c r="I415" s="9">
        <f t="shared" si="96"/>
        <v>5.8949675788530662</v>
      </c>
      <c r="J415" s="9">
        <f t="shared" si="97"/>
        <v>1.3690219460776147</v>
      </c>
      <c r="K415" s="11">
        <f t="shared" si="98"/>
        <v>0.1075268817204301</v>
      </c>
      <c r="L415" s="11">
        <f t="shared" si="99"/>
        <v>0.18148820326678766</v>
      </c>
      <c r="M415" s="11">
        <f t="shared" si="100"/>
        <v>0.74626865671641784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-0.18535068932604137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0.19150777346800332</v>
      </c>
      <c r="Q415" s="11">
        <f>2*'OddsRatio_working_3-way'!K415*'OddsRatio_working_3-way'!L415*'OddsRatio_working_3-way'!M415</f>
        <v>2.9126657561673507E-2</v>
      </c>
      <c r="R415" s="11">
        <f t="shared" si="101"/>
        <v>0</v>
      </c>
      <c r="S415" s="11">
        <f t="shared" si="102"/>
        <v>-1.0332185661912017</v>
      </c>
      <c r="T415" s="11">
        <f t="shared" si="103"/>
        <v>-0.1571435081659622</v>
      </c>
      <c r="U415" s="11">
        <f>'OddsRatio_working_3-way'!S415-'OddsRatio_working_3-way'!R415^2/3</f>
        <v>-1.0332185661912017</v>
      </c>
      <c r="V415" s="11">
        <f>'OddsRatio_working_3-way'!S415*'OddsRatio_working_3-way'!R415/3-2*'OddsRatio_working_3-way'!R415^3/27-'OddsRatio_working_3-way'!T415</f>
        <v>0.1571435081659622</v>
      </c>
      <c r="W415" s="11">
        <f>'OddsRatio_working_3-way'!V415^2+4*'OddsRatio_working_3-way'!U415^3/27</f>
        <v>-0.13871373618033672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0.2021186646125504</v>
      </c>
      <c r="Y415" s="11">
        <f>IF('OddsRatio_working_3-way'!W415&gt;=0,IF('OddsRatio_working_3-way'!V415+SQRT('OddsRatio_working_3-way'!W415)&gt;0,0,PI()),ACOS('OddsRatio_working_3-way'!V415/(2*'OddsRatio_working_3-way'!X415)))</f>
        <v>1.1715319160549693</v>
      </c>
      <c r="Z415" s="11">
        <f>'OddsRatio_working_3-way'!X415^(1/3)*COS('OddsRatio_working_3-way'!Y415/3)</f>
        <v>0.54267933246708056</v>
      </c>
      <c r="AA415" s="11">
        <f>'OddsRatio_working_3-way'!X415^(1/3)*COS(('OddsRatio_working_3-way'!Y415+2*PI())/3)</f>
        <v>-0.46480542065176655</v>
      </c>
      <c r="AB415" s="11">
        <f>'OddsRatio_working_3-way'!X415^(1/3)*COS(('OddsRatio_working_3-way'!Y415+4*PI())/3)</f>
        <v>-7.7873911815314084E-2</v>
      </c>
      <c r="AC415" s="11">
        <f>'OddsRatio_working_3-way'!X415^(1/3)*SIN('OddsRatio_working_3-way'!Y415/3)</f>
        <v>0.22339501078467386</v>
      </c>
      <c r="AD415" s="11">
        <f>'OddsRatio_working_3-way'!X415^(1/3)*SIN(('OddsRatio_working_3-way'!Y415+2*PI())/3)</f>
        <v>0.35827658263293599</v>
      </c>
      <c r="AE415" s="11">
        <f>'OddsRatio_working_3-way'!X415^(1/3)*SIN(('OddsRatio_working_3-way'!Y415+4*PI())/3)</f>
        <v>-0.58167159341760999</v>
      </c>
      <c r="AF415" s="11">
        <f>-'OddsRatio_working_3-way'!U415/(3*'OddsRatio_working_3-way'!X415^(1/3))*COS(('OddsRatio_working_3-way'!Y415)/3)</f>
        <v>0.54267933246708044</v>
      </c>
      <c r="AG415" s="11">
        <f>-'OddsRatio_working_3-way'!U415/(3*'OddsRatio_working_3-way'!X415^(1/3))*COS(('OddsRatio_working_3-way'!Y415+2*PI())/3)</f>
        <v>-0.46480542065176644</v>
      </c>
      <c r="AH415" s="11">
        <f>-'OddsRatio_working_3-way'!U415/(3*'OddsRatio_working_3-way'!X415^(1/3))*COS(('OddsRatio_working_3-way'!Y415+4*PI())/3)</f>
        <v>-7.787391181531407E-2</v>
      </c>
      <c r="AI415" s="11">
        <f>'OddsRatio_working_3-way'!U415/(3*'OddsRatio_working_3-way'!X415^(1/3))*SIN(('OddsRatio_working_3-way'!Y415)/3)</f>
        <v>-0.22339501078467383</v>
      </c>
      <c r="AJ415" s="11">
        <f>'OddsRatio_working_3-way'!U415/(3*'OddsRatio_working_3-way'!X415^(1/3))*SIN(('OddsRatio_working_3-way'!Y415+2*PI())/3)</f>
        <v>-0.35827658263293594</v>
      </c>
      <c r="AK415" s="11">
        <f>'OddsRatio_working_3-way'!U415/(3*'OddsRatio_working_3-way'!X415^(1/3))*SIN(('OddsRatio_working_3-way'!Y415+4*PI())/3)</f>
        <v>0.58167159341760988</v>
      </c>
      <c r="AL415" s="11">
        <f>'OddsRatio_working_3-way'!Z415+'OddsRatio_working_3-way'!AF415</f>
        <v>1.0853586649341609</v>
      </c>
      <c r="AM415" s="11">
        <f>'OddsRatio_working_3-way'!AA415+'OddsRatio_working_3-way'!AG415</f>
        <v>-0.929610841303533</v>
      </c>
      <c r="AN415" s="11">
        <f>'OddsRatio_working_3-way'!AB415+'OddsRatio_working_3-way'!AH415</f>
        <v>-0.15574782363062817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1.0853586649341609</v>
      </c>
      <c r="AS415" s="11">
        <f>IF(('OddsRatio_working_3-way'!X415=0),IF(Q415&gt;0,-Q415^(1/3),(-Q415)^(1/3)),'OddsRatio_working_3-way'!AM415-'OddsRatio_working_3-way'!R415/3)</f>
        <v>-0.929610841303533</v>
      </c>
      <c r="AT415" s="11">
        <f>IF(('OddsRatio_working_3-way'!X415=0),IF(Q415&gt;0,-Q415^(1/3),(-Q415)^(1/3)),'OddsRatio_working_3-way'!AN415-'OddsRatio_working_3-way'!R415/3)</f>
        <v>-0.15574782363062817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3.92</v>
      </c>
      <c r="B416" s="4">
        <f>IF('True_Odds_Calculator_3-way'!B417="","",'True_Odds_Calculator_3-way'!B417)</f>
        <v>3.81</v>
      </c>
      <c r="C416" s="4">
        <f>IF('True_Odds_Calculator_3-way'!C417="","",'True_Odds_Calculator_3-way'!C417)</f>
        <v>1.93</v>
      </c>
      <c r="D416" s="9">
        <f t="shared" si="91"/>
        <v>0.24445261025707307</v>
      </c>
      <c r="E416" s="9">
        <f t="shared" si="92"/>
        <v>0.25161415335532616</v>
      </c>
      <c r="F416" s="9">
        <f t="shared" si="93"/>
        <v>0.50393323638760068</v>
      </c>
      <c r="G416" s="9">
        <f t="shared" si="94"/>
        <v>1.0584837110319143</v>
      </c>
      <c r="H416" s="9">
        <f t="shared" si="95"/>
        <v>4.0907724362131894</v>
      </c>
      <c r="I416" s="9">
        <f t="shared" si="96"/>
        <v>3.9743392279996796</v>
      </c>
      <c r="J416" s="9">
        <f t="shared" si="97"/>
        <v>1.9843898512596798</v>
      </c>
      <c r="K416" s="11">
        <f t="shared" si="98"/>
        <v>0.25510204081632654</v>
      </c>
      <c r="L416" s="11">
        <f t="shared" si="99"/>
        <v>0.26246719160104987</v>
      </c>
      <c r="M416" s="11">
        <f t="shared" si="100"/>
        <v>0.5181347150259068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-0.26473037095381569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0.2310499492522724</v>
      </c>
      <c r="Q416" s="11">
        <f>2*'OddsRatio_working_3-way'!K416*'OddsRatio_working_3-way'!L416*'OddsRatio_working_3-way'!M416</f>
        <v>6.9384369144826555E-2</v>
      </c>
      <c r="R416" s="11">
        <f t="shared" si="101"/>
        <v>0</v>
      </c>
      <c r="S416" s="11">
        <f t="shared" si="102"/>
        <v>-0.87277462128658034</v>
      </c>
      <c r="T416" s="11">
        <f t="shared" si="103"/>
        <v>-0.26209448086684095</v>
      </c>
      <c r="U416" s="11">
        <f>'OddsRatio_working_3-way'!S416-'OddsRatio_working_3-way'!R416^2/3</f>
        <v>-0.87277462128658034</v>
      </c>
      <c r="V416" s="11">
        <f>'OddsRatio_working_3-way'!S416*'OddsRatio_working_3-way'!R416/3-2*'OddsRatio_working_3-way'!R416^3/27-'OddsRatio_working_3-way'!T416</f>
        <v>0.26209448086684095</v>
      </c>
      <c r="W416" s="11">
        <f>'OddsRatio_working_3-way'!V416^2+4*'OddsRatio_working_3-way'!U416^3/27</f>
        <v>-2.9798845626799755E-2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0.15691746439423068</v>
      </c>
      <c r="Y416" s="11">
        <f>IF('OddsRatio_working_3-way'!W416&gt;=0,IF('OddsRatio_working_3-way'!V416+SQRT('OddsRatio_working_3-way'!W416)&gt;0,0,PI()),ACOS('OddsRatio_working_3-way'!V416/(2*'OddsRatio_working_3-way'!X416)))</f>
        <v>0.58241845627242839</v>
      </c>
      <c r="Z416" s="11">
        <f>'OddsRatio_working_3-way'!X416^(1/3)*COS('OddsRatio_working_3-way'!Y416/3)</f>
        <v>0.52924185551595726</v>
      </c>
      <c r="AA416" s="11">
        <f>'OddsRatio_working_3-way'!X416^(1/3)*COS(('OddsRatio_working_3-way'!Y416+2*PI())/3)</f>
        <v>-0.35473723648822553</v>
      </c>
      <c r="AB416" s="11">
        <f>'OddsRatio_working_3-way'!X416^(1/3)*COS(('OddsRatio_working_3-way'!Y416+4*PI())/3)</f>
        <v>-0.17450461902773159</v>
      </c>
      <c r="AC416" s="11">
        <f>'OddsRatio_working_3-way'!X416^(1/3)*SIN('OddsRatio_working_3-way'!Y416/3)</f>
        <v>0.10405735020756698</v>
      </c>
      <c r="AD416" s="11">
        <f>'OddsRatio_working_3-way'!X416^(1/3)*SIN(('OddsRatio_working_3-way'!Y416+2*PI())/3)</f>
        <v>0.40630821651904891</v>
      </c>
      <c r="AE416" s="11">
        <f>'OddsRatio_working_3-way'!X416^(1/3)*SIN(('OddsRatio_working_3-way'!Y416+4*PI())/3)</f>
        <v>-0.51036556672661593</v>
      </c>
      <c r="AF416" s="11">
        <f>-'OddsRatio_working_3-way'!U416/(3*'OddsRatio_working_3-way'!X416^(1/3))*COS(('OddsRatio_working_3-way'!Y416)/3)</f>
        <v>0.52924185551595704</v>
      </c>
      <c r="AG416" s="11">
        <f>-'OddsRatio_working_3-way'!U416/(3*'OddsRatio_working_3-way'!X416^(1/3))*COS(('OddsRatio_working_3-way'!Y416+2*PI())/3)</f>
        <v>-0.35473723648822536</v>
      </c>
      <c r="AH416" s="11">
        <f>-'OddsRatio_working_3-way'!U416/(3*'OddsRatio_working_3-way'!X416^(1/3))*COS(('OddsRatio_working_3-way'!Y416+4*PI())/3)</f>
        <v>-0.17450461902773151</v>
      </c>
      <c r="AI416" s="11">
        <f>'OddsRatio_working_3-way'!U416/(3*'OddsRatio_working_3-way'!X416^(1/3))*SIN(('OddsRatio_working_3-way'!Y416)/3)</f>
        <v>-0.10405735020756694</v>
      </c>
      <c r="AJ416" s="11">
        <f>'OddsRatio_working_3-way'!U416/(3*'OddsRatio_working_3-way'!X416^(1/3))*SIN(('OddsRatio_working_3-way'!Y416+2*PI())/3)</f>
        <v>-0.40630821651904875</v>
      </c>
      <c r="AK416" s="11">
        <f>'OddsRatio_working_3-way'!U416/(3*'OddsRatio_working_3-way'!X416^(1/3))*SIN(('OddsRatio_working_3-way'!Y416+4*PI())/3)</f>
        <v>0.5103655667266157</v>
      </c>
      <c r="AL416" s="11">
        <f>'OddsRatio_working_3-way'!Z416+'OddsRatio_working_3-way'!AF416</f>
        <v>1.0584837110319143</v>
      </c>
      <c r="AM416" s="11">
        <f>'OddsRatio_working_3-way'!AA416+'OddsRatio_working_3-way'!AG416</f>
        <v>-0.70947447297645083</v>
      </c>
      <c r="AN416" s="11">
        <f>'OddsRatio_working_3-way'!AB416+'OddsRatio_working_3-way'!AH416</f>
        <v>-0.34900923805546313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1.0584837110319143</v>
      </c>
      <c r="AS416" s="11">
        <f>IF(('OddsRatio_working_3-way'!X416=0),IF(Q416&gt;0,-Q416^(1/3),(-Q416)^(1/3)),'OddsRatio_working_3-way'!AM416-'OddsRatio_working_3-way'!R416/3)</f>
        <v>-0.70947447297645083</v>
      </c>
      <c r="AT416" s="11">
        <f>IF(('OddsRatio_working_3-way'!X416=0),IF(Q416&gt;0,-Q416^(1/3),(-Q416)^(1/3)),'OddsRatio_working_3-way'!AN416-'OddsRatio_working_3-way'!R416/3)</f>
        <v>-0.34900923805546313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>
        <f>IF('True_Odds_Calculator_3-way'!A418="","",'True_Odds_Calculator_3-way'!A418)</f>
        <v>1.68</v>
      </c>
      <c r="B417" s="4">
        <f>IF('True_Odds_Calculator_3-way'!B418="","",'True_Odds_Calculator_3-way'!B418)</f>
        <v>4.1500000000000004</v>
      </c>
      <c r="C417" s="4">
        <f>IF('True_Odds_Calculator_3-way'!C418="","",'True_Odds_Calculator_3-way'!C418)</f>
        <v>4.95</v>
      </c>
      <c r="D417" s="9">
        <f t="shared" si="91"/>
        <v>0.57927124117981577</v>
      </c>
      <c r="E417" s="9">
        <f t="shared" si="92"/>
        <v>0.22912077486428173</v>
      </c>
      <c r="F417" s="9">
        <f t="shared" si="93"/>
        <v>0.19160798395590253</v>
      </c>
      <c r="G417" s="9">
        <f t="shared" si="94"/>
        <v>1.0680985330994499</v>
      </c>
      <c r="H417" s="9">
        <f t="shared" si="95"/>
        <v>1.7263070025076264</v>
      </c>
      <c r="I417" s="9">
        <f t="shared" si="96"/>
        <v>4.364510379263268</v>
      </c>
      <c r="J417" s="9">
        <f t="shared" si="97"/>
        <v>5.2189892057428269</v>
      </c>
      <c r="K417" s="11">
        <f t="shared" si="98"/>
        <v>0.59523809523809523</v>
      </c>
      <c r="L417" s="11">
        <f t="shared" si="99"/>
        <v>0.24096385542168672</v>
      </c>
      <c r="M417" s="11">
        <f t="shared" si="100"/>
        <v>0.20202020202020202</v>
      </c>
      <c r="N417" s="11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-0.24516246805403441</v>
      </c>
      <c r="O417" s="11">
        <f>0</f>
        <v>0</v>
      </c>
      <c r="P417" s="11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0.22543275555323747</v>
      </c>
      <c r="Q417" s="11">
        <f>2*'OddsRatio_working_3-way'!K417*'OddsRatio_working_3-way'!L417*'OddsRatio_working_3-way'!M417</f>
        <v>5.7951865180780833E-2</v>
      </c>
      <c r="R417" s="11">
        <f t="shared" si="101"/>
        <v>0</v>
      </c>
      <c r="S417" s="11">
        <f t="shared" si="102"/>
        <v>-0.91952392771454539</v>
      </c>
      <c r="T417" s="11">
        <f t="shared" si="103"/>
        <v>-0.23638147242019159</v>
      </c>
      <c r="U417" s="11">
        <f>'OddsRatio_working_3-way'!S417-'OddsRatio_working_3-way'!R417^2/3</f>
        <v>-0.91952392771454539</v>
      </c>
      <c r="V417" s="11">
        <f>'OddsRatio_working_3-way'!S417*'OddsRatio_working_3-way'!R417/3-2*'OddsRatio_working_3-way'!R417^3/27-'OddsRatio_working_3-way'!T417</f>
        <v>0.23638147242019159</v>
      </c>
      <c r="W417" s="11">
        <f>'OddsRatio_working_3-way'!V417^2+4*'OddsRatio_working_3-way'!U417^3/27</f>
        <v>-5.9305989523807431E-2</v>
      </c>
      <c r="X417" s="11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0.16969250869392055</v>
      </c>
      <c r="Y417" s="11">
        <f>IF('OddsRatio_working_3-way'!W417&gt;=0,IF('OddsRatio_working_3-way'!V417+SQRT('OddsRatio_working_3-way'!W417)&gt;0,0,PI()),ACOS('OddsRatio_working_3-way'!V417/(2*'OddsRatio_working_3-way'!X417)))</f>
        <v>0.80028890333212088</v>
      </c>
      <c r="Z417" s="11">
        <f>'OddsRatio_working_3-way'!X417^(1/3)*COS('OddsRatio_working_3-way'!Y417/3)</f>
        <v>0.53404926654972495</v>
      </c>
      <c r="AA417" s="11">
        <f>'OddsRatio_working_3-way'!X417^(1/3)*COS(('OddsRatio_working_3-way'!Y417+2*PI())/3)</f>
        <v>-0.39341497152075822</v>
      </c>
      <c r="AB417" s="11">
        <f>'OddsRatio_working_3-way'!X417^(1/3)*COS(('OddsRatio_working_3-way'!Y417+4*PI())/3)</f>
        <v>-0.14063429502896696</v>
      </c>
      <c r="AC417" s="11">
        <f>'OddsRatio_working_3-way'!X417^(1/3)*SIN('OddsRatio_working_3-way'!Y417/3)</f>
        <v>0.14594299161847152</v>
      </c>
      <c r="AD417" s="11">
        <f>'OddsRatio_working_3-way'!X417^(1/3)*SIN(('OddsRatio_working_3-way'!Y417+2*PI())/3)</f>
        <v>0.3895287358952732</v>
      </c>
      <c r="AE417" s="11">
        <f>'OddsRatio_working_3-way'!X417^(1/3)*SIN(('OddsRatio_working_3-way'!Y417+4*PI())/3)</f>
        <v>-0.53547172751374461</v>
      </c>
      <c r="AF417" s="11">
        <f>-'OddsRatio_working_3-way'!U417/(3*'OddsRatio_working_3-way'!X417^(1/3))*COS(('OddsRatio_working_3-way'!Y417)/3)</f>
        <v>0.53404926654972495</v>
      </c>
      <c r="AG417" s="11">
        <f>-'OddsRatio_working_3-way'!U417/(3*'OddsRatio_working_3-way'!X417^(1/3))*COS(('OddsRatio_working_3-way'!Y417+2*PI())/3)</f>
        <v>-0.39341497152075822</v>
      </c>
      <c r="AH417" s="11">
        <f>-'OddsRatio_working_3-way'!U417/(3*'OddsRatio_working_3-way'!X417^(1/3))*COS(('OddsRatio_working_3-way'!Y417+4*PI())/3)</f>
        <v>-0.14063429502896696</v>
      </c>
      <c r="AI417" s="11">
        <f>'OddsRatio_working_3-way'!U417/(3*'OddsRatio_working_3-way'!X417^(1/3))*SIN(('OddsRatio_working_3-way'!Y417)/3)</f>
        <v>-0.14594299161847152</v>
      </c>
      <c r="AJ417" s="11">
        <f>'OddsRatio_working_3-way'!U417/(3*'OddsRatio_working_3-way'!X417^(1/3))*SIN(('OddsRatio_working_3-way'!Y417+2*PI())/3)</f>
        <v>-0.3895287358952732</v>
      </c>
      <c r="AK417" s="11">
        <f>'OddsRatio_working_3-way'!U417/(3*'OddsRatio_working_3-way'!X417^(1/3))*SIN(('OddsRatio_working_3-way'!Y417+4*PI())/3)</f>
        <v>0.53547172751374461</v>
      </c>
      <c r="AL417" s="11">
        <f>'OddsRatio_working_3-way'!Z417+'OddsRatio_working_3-way'!AF417</f>
        <v>1.0680985330994499</v>
      </c>
      <c r="AM417" s="11">
        <f>'OddsRatio_working_3-way'!AA417+'OddsRatio_working_3-way'!AG417</f>
        <v>-0.78682994304151643</v>
      </c>
      <c r="AN417" s="11">
        <f>'OddsRatio_working_3-way'!AB417+'OddsRatio_working_3-way'!AH417</f>
        <v>-0.28126859005793392</v>
      </c>
      <c r="AO417" s="11">
        <f>'OddsRatio_working_3-way'!AC417+'OddsRatio_working_3-way'!AI417</f>
        <v>0</v>
      </c>
      <c r="AP417" s="11">
        <f>'OddsRatio_working_3-way'!AD417+'OddsRatio_working_3-way'!AJ417</f>
        <v>0</v>
      </c>
      <c r="AQ417" s="11">
        <f>'OddsRatio_working_3-way'!AE417+'OddsRatio_working_3-way'!AK417</f>
        <v>0</v>
      </c>
      <c r="AR417" s="10">
        <f>IF(A417="","",IF(('OddsRatio_working_3-way'!X417=0),IF(Q417&gt;0,-Q417^(1/3),(-Q417)^(1/3)),'OddsRatio_working_3-way'!AL417-'OddsRatio_working_3-way'!R417/3))</f>
        <v>1.0680985330994499</v>
      </c>
      <c r="AS417" s="11">
        <f>IF(('OddsRatio_working_3-way'!X417=0),IF(Q417&gt;0,-Q417^(1/3),(-Q417)^(1/3)),'OddsRatio_working_3-way'!AM417-'OddsRatio_working_3-way'!R417/3)</f>
        <v>-0.78682994304151643</v>
      </c>
      <c r="AT417" s="11">
        <f>IF(('OddsRatio_working_3-way'!X417=0),IF(Q417&gt;0,-Q417^(1/3),(-Q417)^(1/3)),'OddsRatio_working_3-way'!AN417-'OddsRatio_working_3-way'!R417/3)</f>
        <v>-0.28126859005793392</v>
      </c>
      <c r="AU417" s="11">
        <f>IF(('OddsRatio_working_3-way'!X417=0),0,'OddsRatio_working_3-way'!AO417)</f>
        <v>0</v>
      </c>
      <c r="AV417" s="11">
        <f>IF(('OddsRatio_working_3-way'!X417=0),0,'OddsRatio_working_3-way'!AP417)</f>
        <v>0</v>
      </c>
      <c r="AW417" s="11">
        <f>IF(('OddsRatio_working_3-way'!X417=0),0,'OddsRatio_working_3-way'!AQ417)</f>
        <v>0</v>
      </c>
    </row>
    <row r="418" spans="1:49" x14ac:dyDescent="0.2">
      <c r="A418" s="4">
        <f>IF('True_Odds_Calculator_3-way'!A419="","",'True_Odds_Calculator_3-way'!A419)</f>
        <v>2.63</v>
      </c>
      <c r="B418" s="4">
        <f>IF('True_Odds_Calculator_3-way'!B419="","",'True_Odds_Calculator_3-way'!B419)</f>
        <v>3.3</v>
      </c>
      <c r="C418" s="4">
        <f>IF('True_Odds_Calculator_3-way'!C419="","",'True_Odds_Calculator_3-way'!C419)</f>
        <v>2.86</v>
      </c>
      <c r="D418" s="9">
        <f t="shared" si="91"/>
        <v>0.36870697901395993</v>
      </c>
      <c r="E418" s="9">
        <f t="shared" si="92"/>
        <v>0.29274341656224878</v>
      </c>
      <c r="F418" s="9">
        <f t="shared" si="93"/>
        <v>0.33854960442379139</v>
      </c>
      <c r="G418" s="9">
        <f t="shared" si="94"/>
        <v>1.0504176865027894</v>
      </c>
      <c r="H418" s="9">
        <f t="shared" si="95"/>
        <v>2.7121808289995459</v>
      </c>
      <c r="I418" s="9">
        <f t="shared" si="96"/>
        <v>3.4159606789564152</v>
      </c>
      <c r="J418" s="9">
        <f t="shared" si="97"/>
        <v>2.9537768968951883</v>
      </c>
      <c r="K418" s="11">
        <f t="shared" si="98"/>
        <v>0.38022813688212931</v>
      </c>
      <c r="L418" s="11">
        <f t="shared" si="99"/>
        <v>0.30303030303030304</v>
      </c>
      <c r="M418" s="11">
        <f t="shared" si="100"/>
        <v>0.34965034965034969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-0.28092647069487708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0.23326138085903037</v>
      </c>
      <c r="Q418" s="11">
        <f>2*'OddsRatio_working_3-way'!K418*'OddsRatio_working_3-way'!L418*'OddsRatio_working_3-way'!M418</f>
        <v>8.0573879398628812E-2</v>
      </c>
      <c r="R418" s="11">
        <f t="shared" si="101"/>
        <v>0</v>
      </c>
      <c r="S418" s="11">
        <f t="shared" si="102"/>
        <v>-0.83032894793450329</v>
      </c>
      <c r="T418" s="11">
        <f t="shared" si="103"/>
        <v>-0.28681483521053658</v>
      </c>
      <c r="U418" s="11">
        <f>'OddsRatio_working_3-way'!S418-'OddsRatio_working_3-way'!R418^2/3</f>
        <v>-0.83032894793450329</v>
      </c>
      <c r="V418" s="11">
        <f>'OddsRatio_working_3-way'!S418*'OddsRatio_working_3-way'!R418/3-2*'OddsRatio_working_3-way'!R418^3/27-'OddsRatio_working_3-way'!T418</f>
        <v>0.28681483521053658</v>
      </c>
      <c r="W418" s="11">
        <f>'OddsRatio_working_3-way'!V418^2+4*'OddsRatio_working_3-way'!U418^3/27</f>
        <v>-2.5471919574674151E-3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0.14561073248074355</v>
      </c>
      <c r="Y418" s="11">
        <f>IF('OddsRatio_working_3-way'!W418&gt;=0,IF('OddsRatio_working_3-way'!V418+SQRT('OddsRatio_working_3-way'!W418)&gt;0,0,PI()),ACOS('OddsRatio_working_3-way'!V418/(2*'OddsRatio_working_3-way'!X418)))</f>
        <v>0.1741829903328207</v>
      </c>
      <c r="Z418" s="11">
        <f>'OddsRatio_working_3-way'!X418^(1/3)*COS('OddsRatio_working_3-way'!Y418/3)</f>
        <v>0.52520884325139472</v>
      </c>
      <c r="AA418" s="11">
        <f>'OddsRatio_working_3-way'!X418^(1/3)*COS(('OddsRatio_working_3-way'!Y418+2*PI())/3)</f>
        <v>-0.28904284464078506</v>
      </c>
      <c r="AB418" s="11">
        <f>'OddsRatio_working_3-way'!X418^(1/3)*COS(('OddsRatio_working_3-way'!Y418+4*PI())/3)</f>
        <v>-0.23616599861060961</v>
      </c>
      <c r="AC418" s="11">
        <f>'OddsRatio_working_3-way'!X418^(1/3)*SIN('OddsRatio_working_3-way'!Y418/3)</f>
        <v>3.0528461289420251E-2</v>
      </c>
      <c r="AD418" s="11">
        <f>'OddsRatio_working_3-way'!X418^(1/3)*SIN(('OddsRatio_working_3-way'!Y418+2*PI())/3)</f>
        <v>0.439579969903237</v>
      </c>
      <c r="AE418" s="11">
        <f>'OddsRatio_working_3-way'!X418^(1/3)*SIN(('OddsRatio_working_3-way'!Y418+4*PI())/3)</f>
        <v>-0.47010843119265722</v>
      </c>
      <c r="AF418" s="11">
        <f>-'OddsRatio_working_3-way'!U418/(3*'OddsRatio_working_3-way'!X418^(1/3))*COS(('OddsRatio_working_3-way'!Y418)/3)</f>
        <v>0.52520884325139472</v>
      </c>
      <c r="AG418" s="11">
        <f>-'OddsRatio_working_3-way'!U418/(3*'OddsRatio_working_3-way'!X418^(1/3))*COS(('OddsRatio_working_3-way'!Y418+2*PI())/3)</f>
        <v>-0.28904284464078506</v>
      </c>
      <c r="AH418" s="11">
        <f>-'OddsRatio_working_3-way'!U418/(3*'OddsRatio_working_3-way'!X418^(1/3))*COS(('OddsRatio_working_3-way'!Y418+4*PI())/3)</f>
        <v>-0.23616599861060961</v>
      </c>
      <c r="AI418" s="11">
        <f>'OddsRatio_working_3-way'!U418/(3*'OddsRatio_working_3-way'!X418^(1/3))*SIN(('OddsRatio_working_3-way'!Y418)/3)</f>
        <v>-3.0528461289420251E-2</v>
      </c>
      <c r="AJ418" s="11">
        <f>'OddsRatio_working_3-way'!U418/(3*'OddsRatio_working_3-way'!X418^(1/3))*SIN(('OddsRatio_working_3-way'!Y418+2*PI())/3)</f>
        <v>-0.439579969903237</v>
      </c>
      <c r="AK418" s="11">
        <f>'OddsRatio_working_3-way'!U418/(3*'OddsRatio_working_3-way'!X418^(1/3))*SIN(('OddsRatio_working_3-way'!Y418+4*PI())/3)</f>
        <v>0.47010843119265722</v>
      </c>
      <c r="AL418" s="11">
        <f>'OddsRatio_working_3-way'!Z418+'OddsRatio_working_3-way'!AF418</f>
        <v>1.0504176865027894</v>
      </c>
      <c r="AM418" s="11">
        <f>'OddsRatio_working_3-way'!AA418+'OddsRatio_working_3-way'!AG418</f>
        <v>-0.57808568928157011</v>
      </c>
      <c r="AN418" s="11">
        <f>'OddsRatio_working_3-way'!AB418+'OddsRatio_working_3-way'!AH418</f>
        <v>-0.47233199722121921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1.0504176865027894</v>
      </c>
      <c r="AS418" s="11">
        <f>IF(('OddsRatio_working_3-way'!X418=0),IF(Q418&gt;0,-Q418^(1/3),(-Q418)^(1/3)),'OddsRatio_working_3-way'!AM418-'OddsRatio_working_3-way'!R418/3)</f>
        <v>-0.57808568928157011</v>
      </c>
      <c r="AT418" s="11">
        <f>IF(('OddsRatio_working_3-way'!X418=0),IF(Q418&gt;0,-Q418^(1/3),(-Q418)^(1/3)),'OddsRatio_working_3-way'!AN418-'OddsRatio_working_3-way'!R418/3)</f>
        <v>-0.47233199722121921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14.8</v>
      </c>
      <c r="B419" s="4">
        <f>IF('True_Odds_Calculator_3-way'!B420="","",'True_Odds_Calculator_3-way'!B420)</f>
        <v>6.57</v>
      </c>
      <c r="C419" s="4">
        <f>IF('True_Odds_Calculator_3-way'!C420="","",'True_Odds_Calculator_3-way'!C420)</f>
        <v>1.23</v>
      </c>
      <c r="D419" s="9">
        <f t="shared" si="91"/>
        <v>6.1770437326667156E-2</v>
      </c>
      <c r="E419" s="9">
        <f t="shared" si="92"/>
        <v>0.14024021852112664</v>
      </c>
      <c r="F419" s="9">
        <f t="shared" si="93"/>
        <v>0.79798934415220624</v>
      </c>
      <c r="G419" s="9">
        <f t="shared" si="94"/>
        <v>1.1006502853385314</v>
      </c>
      <c r="H419" s="9">
        <f t="shared" si="95"/>
        <v>16.188973937671737</v>
      </c>
      <c r="I419" s="9">
        <f t="shared" si="96"/>
        <v>7.1306220893356205</v>
      </c>
      <c r="J419" s="9">
        <f t="shared" si="97"/>
        <v>1.2531495656278624</v>
      </c>
      <c r="K419" s="11">
        <f t="shared" si="98"/>
        <v>6.7567567567567557E-2</v>
      </c>
      <c r="L419" s="11">
        <f t="shared" si="99"/>
        <v>0.15220700152207001</v>
      </c>
      <c r="M419" s="11">
        <f t="shared" si="100"/>
        <v>0.81300813008130079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-0.1478188847049523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0.16387921499849331</v>
      </c>
      <c r="Q419" s="11">
        <f>2*'OddsRatio_working_3-way'!K419*'OddsRatio_working_3-way'!L419*'OddsRatio_working_3-way'!M419</f>
        <v>1.6722368877397271E-2</v>
      </c>
      <c r="R419" s="11">
        <f t="shared" si="101"/>
        <v>0</v>
      </c>
      <c r="S419" s="11">
        <f t="shared" si="102"/>
        <v>-1.1086487042951079</v>
      </c>
      <c r="T419" s="11">
        <f t="shared" si="103"/>
        <v>-0.11312741880562321</v>
      </c>
      <c r="U419" s="11">
        <f>'OddsRatio_working_3-way'!S419-'OddsRatio_working_3-way'!R419^2/3</f>
        <v>-1.1086487042951079</v>
      </c>
      <c r="V419" s="11">
        <f>'OddsRatio_working_3-way'!S419*'OddsRatio_working_3-way'!R419/3-2*'OddsRatio_working_3-way'!R419^3/27-'OddsRatio_working_3-way'!T419</f>
        <v>0.11312741880562321</v>
      </c>
      <c r="W419" s="11">
        <f>'OddsRatio_working_3-way'!V419^2+4*'OddsRatio_working_3-way'!U419^3/27</f>
        <v>-0.18907511804753482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0.22465135818260576</v>
      </c>
      <c r="Y419" s="11">
        <f>IF('OddsRatio_working_3-way'!W419&gt;=0,IF('OddsRatio_working_3-way'!V419+SQRT('OddsRatio_working_3-way'!W419)&gt;0,0,PI()),ACOS('OddsRatio_working_3-way'!V419/(2*'OddsRatio_working_3-way'!X419)))</f>
        <v>1.3162727024589449</v>
      </c>
      <c r="Z419" s="11">
        <f>'OddsRatio_working_3-way'!X419^(1/3)*COS('OddsRatio_working_3-way'!Y419/3)</f>
        <v>0.55032514266926569</v>
      </c>
      <c r="AA419" s="11">
        <f>'OddsRatio_working_3-way'!X419^(1/3)*COS(('OddsRatio_working_3-way'!Y419+2*PI())/3)</f>
        <v>-0.49881152412296187</v>
      </c>
      <c r="AB419" s="11">
        <f>'OddsRatio_working_3-way'!X419^(1/3)*COS(('OddsRatio_working_3-way'!Y419+4*PI())/3)</f>
        <v>-5.151361854630377E-2</v>
      </c>
      <c r="AC419" s="11">
        <f>'OddsRatio_working_3-way'!X419^(1/3)*SIN('OddsRatio_working_3-way'!Y419/3)</f>
        <v>0.25824756619263933</v>
      </c>
      <c r="AD419" s="11">
        <f>'OddsRatio_working_3-way'!X419^(1/3)*SIN(('OddsRatio_working_3-way'!Y419+2*PI())/3)</f>
        <v>0.34747177079656</v>
      </c>
      <c r="AE419" s="11">
        <f>'OddsRatio_working_3-way'!X419^(1/3)*SIN(('OddsRatio_working_3-way'!Y419+4*PI())/3)</f>
        <v>-0.60571933698919933</v>
      </c>
      <c r="AF419" s="11">
        <f>-'OddsRatio_working_3-way'!U419/(3*'OddsRatio_working_3-way'!X419^(1/3))*COS(('OddsRatio_working_3-way'!Y419)/3)</f>
        <v>0.55032514266926569</v>
      </c>
      <c r="AG419" s="11">
        <f>-'OddsRatio_working_3-way'!U419/(3*'OddsRatio_working_3-way'!X419^(1/3))*COS(('OddsRatio_working_3-way'!Y419+2*PI())/3)</f>
        <v>-0.49881152412296187</v>
      </c>
      <c r="AH419" s="11">
        <f>-'OddsRatio_working_3-way'!U419/(3*'OddsRatio_working_3-way'!X419^(1/3))*COS(('OddsRatio_working_3-way'!Y419+4*PI())/3)</f>
        <v>-5.151361854630377E-2</v>
      </c>
      <c r="AI419" s="11">
        <f>'OddsRatio_working_3-way'!U419/(3*'OddsRatio_working_3-way'!X419^(1/3))*SIN(('OddsRatio_working_3-way'!Y419)/3)</f>
        <v>-0.25824756619263933</v>
      </c>
      <c r="AJ419" s="11">
        <f>'OddsRatio_working_3-way'!U419/(3*'OddsRatio_working_3-way'!X419^(1/3))*SIN(('OddsRatio_working_3-way'!Y419+2*PI())/3)</f>
        <v>-0.34747177079656</v>
      </c>
      <c r="AK419" s="11">
        <f>'OddsRatio_working_3-way'!U419/(3*'OddsRatio_working_3-way'!X419^(1/3))*SIN(('OddsRatio_working_3-way'!Y419+4*PI())/3)</f>
        <v>0.60571933698919933</v>
      </c>
      <c r="AL419" s="11">
        <f>'OddsRatio_working_3-way'!Z419+'OddsRatio_working_3-way'!AF419</f>
        <v>1.1006502853385314</v>
      </c>
      <c r="AM419" s="11">
        <f>'OddsRatio_working_3-way'!AA419+'OddsRatio_working_3-way'!AG419</f>
        <v>-0.99762304824592374</v>
      </c>
      <c r="AN419" s="11">
        <f>'OddsRatio_working_3-way'!AB419+'OddsRatio_working_3-way'!AH419</f>
        <v>-0.10302723709260754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1.1006502853385314</v>
      </c>
      <c r="AS419" s="11">
        <f>IF(('OddsRatio_working_3-way'!X419=0),IF(Q419&gt;0,-Q419^(1/3),(-Q419)^(1/3)),'OddsRatio_working_3-way'!AM419-'OddsRatio_working_3-way'!R419/3)</f>
        <v>-0.99762304824592374</v>
      </c>
      <c r="AT419" s="11">
        <f>IF(('OddsRatio_working_3-way'!X419=0),IF(Q419&gt;0,-Q419^(1/3),(-Q419)^(1/3)),'OddsRatio_working_3-way'!AN419-'OddsRatio_working_3-way'!R419/3)</f>
        <v>-0.10302723709260754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4.12</v>
      </c>
      <c r="B420" s="4">
        <f>IF('True_Odds_Calculator_3-way'!B421="","",'True_Odds_Calculator_3-way'!B421)</f>
        <v>3.56</v>
      </c>
      <c r="C420" s="4">
        <f>IF('True_Odds_Calculator_3-way'!C421="","",'True_Odds_Calculator_3-way'!C421)</f>
        <v>2</v>
      </c>
      <c r="D420" s="9">
        <f t="shared" si="91"/>
        <v>0.23591956186846602</v>
      </c>
      <c r="E420" s="9">
        <f t="shared" si="92"/>
        <v>0.27341664283660211</v>
      </c>
      <c r="F420" s="9">
        <f t="shared" si="93"/>
        <v>0.49066379529493198</v>
      </c>
      <c r="G420" s="9">
        <f t="shared" si="94"/>
        <v>1.0380554049212298</v>
      </c>
      <c r="H420" s="9">
        <f t="shared" si="95"/>
        <v>4.2387328633542367</v>
      </c>
      <c r="I420" s="9">
        <f t="shared" si="96"/>
        <v>3.6574218365983486</v>
      </c>
      <c r="J420" s="9">
        <f t="shared" si="97"/>
        <v>2.0380554049212298</v>
      </c>
      <c r="K420" s="11">
        <f t="shared" si="98"/>
        <v>0.24271844660194175</v>
      </c>
      <c r="L420" s="11">
        <f t="shared" si="99"/>
        <v>0.2808988764044944</v>
      </c>
      <c r="M420" s="11">
        <f t="shared" si="100"/>
        <v>0.5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-0.27228100796334687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0.22771899203665324</v>
      </c>
      <c r="Q420" s="11">
        <f>2*'OddsRatio_working_3-way'!K420*'OddsRatio_working_3-way'!L420*'OddsRatio_working_3-way'!M420</f>
        <v>6.8179338933129705E-2</v>
      </c>
      <c r="R420" s="11">
        <f t="shared" si="101"/>
        <v>0</v>
      </c>
      <c r="S420" s="11">
        <f t="shared" si="102"/>
        <v>-0.83633814102564086</v>
      </c>
      <c r="T420" s="11">
        <f t="shared" si="103"/>
        <v>-0.25040064102564097</v>
      </c>
      <c r="U420" s="11">
        <f>'OddsRatio_working_3-way'!S420-'OddsRatio_working_3-way'!R420^2/3</f>
        <v>-0.83633814102564086</v>
      </c>
      <c r="V420" s="11">
        <f>'OddsRatio_working_3-way'!S420*'OddsRatio_working_3-way'!R420/3-2*'OddsRatio_working_3-way'!R420^3/27-'OddsRatio_working_3-way'!T420</f>
        <v>0.25040064102564097</v>
      </c>
      <c r="W420" s="11">
        <f>'OddsRatio_working_3-way'!V420^2+4*'OddsRatio_working_3-way'!U420^3/27</f>
        <v>-2.3964158830619142E-2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0.14719429324592637</v>
      </c>
      <c r="Y420" s="11">
        <f>IF('OddsRatio_working_3-way'!W420&gt;=0,IF('OddsRatio_working_3-way'!V420+SQRT('OddsRatio_working_3-way'!W420)&gt;0,0,PI()),ACOS('OddsRatio_working_3-way'!V420/(2*'OddsRatio_working_3-way'!X420)))</f>
        <v>0.55371163219506014</v>
      </c>
      <c r="Z420" s="11">
        <f>'OddsRatio_working_3-way'!X420^(1/3)*COS('OddsRatio_working_3-way'!Y420/3)</f>
        <v>0.51902770246061491</v>
      </c>
      <c r="AA420" s="11">
        <f>'OddsRatio_working_3-way'!X420^(1/3)*COS(('OddsRatio_working_3-way'!Y420+2*PI())/3)</f>
        <v>-0.3434317772965047</v>
      </c>
      <c r="AB420" s="11">
        <f>'OddsRatio_working_3-way'!X420^(1/3)*COS(('OddsRatio_working_3-way'!Y420+4*PI())/3)</f>
        <v>-0.17559592516411032</v>
      </c>
      <c r="AC420" s="11">
        <f>'OddsRatio_working_3-way'!X420^(1/3)*SIN('OddsRatio_working_3-way'!Y420/3)</f>
        <v>9.6900074408308071E-2</v>
      </c>
      <c r="AD420" s="11">
        <f>'OddsRatio_working_3-way'!X420^(1/3)*SIN(('OddsRatio_working_3-way'!Y420+2*PI())/3)</f>
        <v>0.40104113839460936</v>
      </c>
      <c r="AE420" s="11">
        <f>'OddsRatio_working_3-way'!X420^(1/3)*SIN(('OddsRatio_working_3-way'!Y420+4*PI())/3)</f>
        <v>-0.49794121280291753</v>
      </c>
      <c r="AF420" s="11">
        <f>-'OddsRatio_working_3-way'!U420/(3*'OddsRatio_working_3-way'!X420^(1/3))*COS(('OddsRatio_working_3-way'!Y420)/3)</f>
        <v>0.51902770246061503</v>
      </c>
      <c r="AG420" s="11">
        <f>-'OddsRatio_working_3-way'!U420/(3*'OddsRatio_working_3-way'!X420^(1/3))*COS(('OddsRatio_working_3-way'!Y420+2*PI())/3)</f>
        <v>-0.34343177729650476</v>
      </c>
      <c r="AH420" s="11">
        <f>-'OddsRatio_working_3-way'!U420/(3*'OddsRatio_working_3-way'!X420^(1/3))*COS(('OddsRatio_working_3-way'!Y420+4*PI())/3)</f>
        <v>-0.17559592516411035</v>
      </c>
      <c r="AI420" s="11">
        <f>'OddsRatio_working_3-way'!U420/(3*'OddsRatio_working_3-way'!X420^(1/3))*SIN(('OddsRatio_working_3-way'!Y420)/3)</f>
        <v>-9.6900074408308084E-2</v>
      </c>
      <c r="AJ420" s="11">
        <f>'OddsRatio_working_3-way'!U420/(3*'OddsRatio_working_3-way'!X420^(1/3))*SIN(('OddsRatio_working_3-way'!Y420+2*PI())/3)</f>
        <v>-0.40104113839460948</v>
      </c>
      <c r="AK420" s="11">
        <f>'OddsRatio_working_3-way'!U420/(3*'OddsRatio_working_3-way'!X420^(1/3))*SIN(('OddsRatio_working_3-way'!Y420+4*PI())/3)</f>
        <v>0.49794121280291764</v>
      </c>
      <c r="AL420" s="11">
        <f>'OddsRatio_working_3-way'!Z420+'OddsRatio_working_3-way'!AF420</f>
        <v>1.0380554049212298</v>
      </c>
      <c r="AM420" s="11">
        <f>'OddsRatio_working_3-way'!AA420+'OddsRatio_working_3-way'!AG420</f>
        <v>-0.68686355459300952</v>
      </c>
      <c r="AN420" s="11">
        <f>'OddsRatio_working_3-way'!AB420+'OddsRatio_working_3-way'!AH420</f>
        <v>-0.35119185032822064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1.0380554049212298</v>
      </c>
      <c r="AS420" s="11">
        <f>IF(('OddsRatio_working_3-way'!X420=0),IF(Q420&gt;0,-Q420^(1/3),(-Q420)^(1/3)),'OddsRatio_working_3-way'!AM420-'OddsRatio_working_3-way'!R420/3)</f>
        <v>-0.68686355459300952</v>
      </c>
      <c r="AT420" s="11">
        <f>IF(('OddsRatio_working_3-way'!X420=0),IF(Q420&gt;0,-Q420^(1/3),(-Q420)^(1/3)),'OddsRatio_working_3-way'!AN420-'OddsRatio_working_3-way'!R420/3)</f>
        <v>-0.35119185032822064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IF('True_Odds_Calculator_3-way'!A422="","",'True_Odds_Calculator_3-way'!A422)</f>
        <v>2.5099999999999998</v>
      </c>
      <c r="B421" s="4">
        <f>IF('True_Odds_Calculator_3-way'!B422="","",'True_Odds_Calculator_3-way'!B422)</f>
        <v>3.71</v>
      </c>
      <c r="C421" s="4">
        <f>IF('True_Odds_Calculator_3-way'!C422="","",'True_Odds_Calculator_3-way'!C422)</f>
        <v>2.82</v>
      </c>
      <c r="D421" s="9">
        <f t="shared" si="91"/>
        <v>0.3902666049098712</v>
      </c>
      <c r="E421" s="9">
        <f t="shared" si="92"/>
        <v>0.26288433404055556</v>
      </c>
      <c r="F421" s="9">
        <f t="shared" si="93"/>
        <v>0.34684906104957336</v>
      </c>
      <c r="G421" s="9">
        <f t="shared" si="94"/>
        <v>1.0346694933943101</v>
      </c>
      <c r="H421" s="9">
        <f t="shared" si="95"/>
        <v>2.5623509350254081</v>
      </c>
      <c r="I421" s="9">
        <f t="shared" si="96"/>
        <v>3.8039543270985807</v>
      </c>
      <c r="J421" s="9">
        <f t="shared" si="97"/>
        <v>2.8830984779776445</v>
      </c>
      <c r="K421" s="11">
        <f t="shared" si="98"/>
        <v>0.39840637450199207</v>
      </c>
      <c r="L421" s="11">
        <f t="shared" si="99"/>
        <v>0.26954177897574122</v>
      </c>
      <c r="M421" s="11">
        <f t="shared" si="100"/>
        <v>0.3546099290780142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-0.28360957348179883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0.23000654757049488</v>
      </c>
      <c r="Q421" s="11">
        <f>2*'OddsRatio_working_3-way'!K421*'OddsRatio_working_3-way'!L421*'OddsRatio_working_3-way'!M421</f>
        <v>7.6161108467051292E-2</v>
      </c>
      <c r="R421" s="11">
        <f t="shared" si="101"/>
        <v>0</v>
      </c>
      <c r="S421" s="11">
        <f t="shared" si="102"/>
        <v>-0.81099712096022025</v>
      </c>
      <c r="T421" s="11">
        <f t="shared" si="103"/>
        <v>-0.26854209303318555</v>
      </c>
      <c r="U421" s="11">
        <f>'OddsRatio_working_3-way'!S421-'OddsRatio_working_3-way'!R421^2/3</f>
        <v>-0.81099712096022025</v>
      </c>
      <c r="V421" s="11">
        <f>'OddsRatio_working_3-way'!S421*'OddsRatio_working_3-way'!R421/3-2*'OddsRatio_working_3-way'!R421^3/27-'OddsRatio_working_3-way'!T421</f>
        <v>0.26854209303318555</v>
      </c>
      <c r="W421" s="11">
        <f>'OddsRatio_working_3-way'!V421^2+4*'OddsRatio_working_3-way'!U421^3/27</f>
        <v>-6.9082628183037564E-3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0.14055525474786404</v>
      </c>
      <c r="Y421" s="11">
        <f>IF('OddsRatio_working_3-way'!W421&gt;=0,IF('OddsRatio_working_3-way'!V421+SQRT('OddsRatio_working_3-way'!W421)&gt;0,0,PI()),ACOS('OddsRatio_working_3-way'!V421/(2*'OddsRatio_working_3-way'!X421)))</f>
        <v>0.30015685878514931</v>
      </c>
      <c r="Z421" s="11">
        <f>'OddsRatio_working_3-way'!X421^(1/3)*COS('OddsRatio_working_3-way'!Y421/3)</f>
        <v>0.51733474669715507</v>
      </c>
      <c r="AA421" s="11">
        <f>'OddsRatio_working_3-way'!X421^(1/3)*COS(('OddsRatio_working_3-way'!Y421+2*PI())/3)</f>
        <v>-0.30364347961510385</v>
      </c>
      <c r="AB421" s="11">
        <f>'OddsRatio_working_3-way'!X421^(1/3)*COS(('OddsRatio_working_3-way'!Y421+4*PI())/3)</f>
        <v>-0.21369126708205127</v>
      </c>
      <c r="AC421" s="11">
        <f>'OddsRatio_working_3-way'!X421^(1/3)*SIN('OddsRatio_working_3-way'!Y421/3)</f>
        <v>5.1933934120160563E-2</v>
      </c>
      <c r="AD421" s="11">
        <f>'OddsRatio_working_3-way'!X421^(1/3)*SIN(('OddsRatio_working_3-way'!Y421+2*PI())/3)</f>
        <v>0.42205806584004379</v>
      </c>
      <c r="AE421" s="11">
        <f>'OddsRatio_working_3-way'!X421^(1/3)*SIN(('OddsRatio_working_3-way'!Y421+4*PI())/3)</f>
        <v>-0.47399199996020414</v>
      </c>
      <c r="AF421" s="11">
        <f>-'OddsRatio_working_3-way'!U421/(3*'OddsRatio_working_3-way'!X421^(1/3))*COS(('OddsRatio_working_3-way'!Y421)/3)</f>
        <v>0.51733474669715507</v>
      </c>
      <c r="AG421" s="11">
        <f>-'OddsRatio_working_3-way'!U421/(3*'OddsRatio_working_3-way'!X421^(1/3))*COS(('OddsRatio_working_3-way'!Y421+2*PI())/3)</f>
        <v>-0.30364347961510385</v>
      </c>
      <c r="AH421" s="11">
        <f>-'OddsRatio_working_3-way'!U421/(3*'OddsRatio_working_3-way'!X421^(1/3))*COS(('OddsRatio_working_3-way'!Y421+4*PI())/3)</f>
        <v>-0.21369126708205127</v>
      </c>
      <c r="AI421" s="11">
        <f>'OddsRatio_working_3-way'!U421/(3*'OddsRatio_working_3-way'!X421^(1/3))*SIN(('OddsRatio_working_3-way'!Y421)/3)</f>
        <v>-5.1933934120160563E-2</v>
      </c>
      <c r="AJ421" s="11">
        <f>'OddsRatio_working_3-way'!U421/(3*'OddsRatio_working_3-way'!X421^(1/3))*SIN(('OddsRatio_working_3-way'!Y421+2*PI())/3)</f>
        <v>-0.42205806584004379</v>
      </c>
      <c r="AK421" s="11">
        <f>'OddsRatio_working_3-way'!U421/(3*'OddsRatio_working_3-way'!X421^(1/3))*SIN(('OddsRatio_working_3-way'!Y421+4*PI())/3)</f>
        <v>0.47399199996020414</v>
      </c>
      <c r="AL421" s="11">
        <f>'OddsRatio_working_3-way'!Z421+'OddsRatio_working_3-way'!AF421</f>
        <v>1.0346694933943101</v>
      </c>
      <c r="AM421" s="11">
        <f>'OddsRatio_working_3-way'!AA421+'OddsRatio_working_3-way'!AG421</f>
        <v>-0.6072869592302077</v>
      </c>
      <c r="AN421" s="11">
        <f>'OddsRatio_working_3-way'!AB421+'OddsRatio_working_3-way'!AH421</f>
        <v>-0.42738253416410255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1.0346694933943101</v>
      </c>
      <c r="AS421" s="11">
        <f>IF(('OddsRatio_working_3-way'!X421=0),IF(Q421&gt;0,-Q421^(1/3),(-Q421)^(1/3)),'OddsRatio_working_3-way'!AM421-'OddsRatio_working_3-way'!R421/3)</f>
        <v>-0.6072869592302077</v>
      </c>
      <c r="AT421" s="11">
        <f>IF(('OddsRatio_working_3-way'!X421=0),IF(Q421&gt;0,-Q421^(1/3),(-Q421)^(1/3)),'OddsRatio_working_3-way'!AN421-'OddsRatio_working_3-way'!R421/3)</f>
        <v>-0.42738253416410255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IF('True_Odds_Calculator_3-way'!A423="","",'True_Odds_Calculator_3-way'!A423)</f>
        <v>2.23</v>
      </c>
      <c r="B422" s="4">
        <f>IF('True_Odds_Calculator_3-way'!B423="","",'True_Odds_Calculator_3-way'!B423)</f>
        <v>3.5</v>
      </c>
      <c r="C422" s="4">
        <f>IF('True_Odds_Calculator_3-way'!C423="","",'True_Odds_Calculator_3-way'!C423)</f>
        <v>3.46</v>
      </c>
      <c r="D422" s="9">
        <f t="shared" si="91"/>
        <v>0.4396785219955292</v>
      </c>
      <c r="E422" s="9">
        <f t="shared" si="92"/>
        <v>0.27853434106276598</v>
      </c>
      <c r="F422" s="9">
        <f t="shared" si="93"/>
        <v>0.28178713694170493</v>
      </c>
      <c r="G422" s="9">
        <f t="shared" si="94"/>
        <v>1.03608862904938</v>
      </c>
      <c r="H422" s="9">
        <f t="shared" si="95"/>
        <v>2.2743890137307372</v>
      </c>
      <c r="I422" s="9">
        <f t="shared" si="96"/>
        <v>3.5902215726234497</v>
      </c>
      <c r="J422" s="9">
        <f t="shared" si="97"/>
        <v>3.5487780274614744</v>
      </c>
      <c r="K422" s="11">
        <f t="shared" si="98"/>
        <v>0.44843049327354262</v>
      </c>
      <c r="L422" s="11">
        <f t="shared" si="99"/>
        <v>0.2857142857142857</v>
      </c>
      <c r="M422" s="11">
        <f t="shared" si="100"/>
        <v>0.28901734104046245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-0.28011168178098378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0.22921426534791323</v>
      </c>
      <c r="Q422" s="11">
        <f>2*'OddsRatio_working_3-way'!K422*'OddsRatio_working_3-way'!L422*'OddsRatio_working_3-way'!M422</f>
        <v>7.4059536461361292E-2</v>
      </c>
      <c r="R422" s="11">
        <f t="shared" si="101"/>
        <v>0</v>
      </c>
      <c r="S422" s="11">
        <f t="shared" si="102"/>
        <v>-0.81829598783792712</v>
      </c>
      <c r="T422" s="11">
        <f t="shared" si="103"/>
        <v>-0.26439288783131731</v>
      </c>
      <c r="U422" s="11">
        <f>'OddsRatio_working_3-way'!S422-'OddsRatio_working_3-way'!R422^2/3</f>
        <v>-0.81829598783792712</v>
      </c>
      <c r="V422" s="11">
        <f>'OddsRatio_working_3-way'!S422*'OddsRatio_working_3-way'!R422/3-2*'OddsRatio_working_3-way'!R422^3/27-'OddsRatio_working_3-way'!T422</f>
        <v>0.26439288783131731</v>
      </c>
      <c r="W422" s="11">
        <f>'OddsRatio_working_3-way'!V422^2+4*'OddsRatio_working_3-way'!U422^3/27</f>
        <v>-1.1272371933271616E-2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0.14245698567379483</v>
      </c>
      <c r="Y422" s="11">
        <f>IF('OddsRatio_working_3-way'!W422&gt;=0,IF('OddsRatio_working_3-way'!V422+SQRT('OddsRatio_working_3-way'!W422)&gt;0,0,PI()),ACOS('OddsRatio_working_3-way'!V422/(2*'OddsRatio_working_3-way'!X422)))</f>
        <v>0.38185640562832845</v>
      </c>
      <c r="Z422" s="11">
        <f>'OddsRatio_working_3-way'!X422^(1/3)*COS('OddsRatio_working_3-way'!Y422/3)</f>
        <v>0.51804431452469002</v>
      </c>
      <c r="AA422" s="11">
        <f>'OddsRatio_working_3-way'!X422^(1/3)*COS(('OddsRatio_working_3-way'!Y422+2*PI())/3)</f>
        <v>-0.31643786156843867</v>
      </c>
      <c r="AB422" s="11">
        <f>'OddsRatio_working_3-way'!X422^(1/3)*COS(('OddsRatio_working_3-way'!Y422+4*PI())/3)</f>
        <v>-0.20160645295625126</v>
      </c>
      <c r="AC422" s="11">
        <f>'OddsRatio_working_3-way'!X422^(1/3)*SIN('OddsRatio_working_3-way'!Y422/3)</f>
        <v>6.6297944673670353E-2</v>
      </c>
      <c r="AD422" s="11">
        <f>'OddsRatio_working_3-way'!X422^(1/3)*SIN(('OddsRatio_working_3-way'!Y422+2*PI())/3)</f>
        <v>0.41549056432764231</v>
      </c>
      <c r="AE422" s="11">
        <f>'OddsRatio_working_3-way'!X422^(1/3)*SIN(('OddsRatio_working_3-way'!Y422+4*PI())/3)</f>
        <v>-0.48178850900131265</v>
      </c>
      <c r="AF422" s="11">
        <f>-'OddsRatio_working_3-way'!U422/(3*'OddsRatio_working_3-way'!X422^(1/3))*COS(('OddsRatio_working_3-way'!Y422)/3)</f>
        <v>0.51804431452469002</v>
      </c>
      <c r="AG422" s="11">
        <f>-'OddsRatio_working_3-way'!U422/(3*'OddsRatio_working_3-way'!X422^(1/3))*COS(('OddsRatio_working_3-way'!Y422+2*PI())/3)</f>
        <v>-0.31643786156843867</v>
      </c>
      <c r="AH422" s="11">
        <f>-'OddsRatio_working_3-way'!U422/(3*'OddsRatio_working_3-way'!X422^(1/3))*COS(('OddsRatio_working_3-way'!Y422+4*PI())/3)</f>
        <v>-0.20160645295625126</v>
      </c>
      <c r="AI422" s="11">
        <f>'OddsRatio_working_3-way'!U422/(3*'OddsRatio_working_3-way'!X422^(1/3))*SIN(('OddsRatio_working_3-way'!Y422)/3)</f>
        <v>-6.6297944673670353E-2</v>
      </c>
      <c r="AJ422" s="11">
        <f>'OddsRatio_working_3-way'!U422/(3*'OddsRatio_working_3-way'!X422^(1/3))*SIN(('OddsRatio_working_3-way'!Y422+2*PI())/3)</f>
        <v>-0.41549056432764231</v>
      </c>
      <c r="AK422" s="11">
        <f>'OddsRatio_working_3-way'!U422/(3*'OddsRatio_working_3-way'!X422^(1/3))*SIN(('OddsRatio_working_3-way'!Y422+4*PI())/3)</f>
        <v>0.48178850900131265</v>
      </c>
      <c r="AL422" s="11">
        <f>'OddsRatio_working_3-way'!Z422+'OddsRatio_working_3-way'!AF422</f>
        <v>1.03608862904938</v>
      </c>
      <c r="AM422" s="11">
        <f>'OddsRatio_working_3-way'!AA422+'OddsRatio_working_3-way'!AG422</f>
        <v>-0.63287572313687734</v>
      </c>
      <c r="AN422" s="11">
        <f>'OddsRatio_working_3-way'!AB422+'OddsRatio_working_3-way'!AH422</f>
        <v>-0.40321290591250253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1.03608862904938</v>
      </c>
      <c r="AS422" s="11">
        <f>IF(('OddsRatio_working_3-way'!X422=0),IF(Q422&gt;0,-Q422^(1/3),(-Q422)^(1/3)),'OddsRatio_working_3-way'!AM422-'OddsRatio_working_3-way'!R422/3)</f>
        <v>-0.63287572313687734</v>
      </c>
      <c r="AT422" s="11">
        <f>IF(('OddsRatio_working_3-way'!X422=0),IF(Q422&gt;0,-Q422^(1/3),(-Q422)^(1/3)),'OddsRatio_working_3-way'!AN422-'OddsRatio_working_3-way'!R422/3)</f>
        <v>-0.40321290591250253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IF('True_Odds_Calculator_3-way'!A424="","",'True_Odds_Calculator_3-way'!A424)</f>
        <v>1.37</v>
      </c>
      <c r="B423" s="4">
        <f>IF('True_Odds_Calculator_3-way'!B424="","",'True_Odds_Calculator_3-way'!B424)</f>
        <v>5.5</v>
      </c>
      <c r="C423" s="4">
        <f>IF('True_Odds_Calculator_3-way'!C424="","",'True_Odds_Calculator_3-way'!C424)</f>
        <v>8.8699999999999992</v>
      </c>
      <c r="D423" s="9">
        <f t="shared" si="91"/>
        <v>0.71891120242054507</v>
      </c>
      <c r="E423" s="9">
        <f t="shared" si="92"/>
        <v>0.17375250661097469</v>
      </c>
      <c r="F423" s="9">
        <f t="shared" si="93"/>
        <v>0.10733629096847998</v>
      </c>
      <c r="G423" s="9">
        <f t="shared" si="94"/>
        <v>1.0567361453814716</v>
      </c>
      <c r="H423" s="9">
        <f t="shared" si="95"/>
        <v>1.3909923737911445</v>
      </c>
      <c r="I423" s="9">
        <f t="shared" si="96"/>
        <v>5.7553126542166222</v>
      </c>
      <c r="J423" s="9">
        <f t="shared" si="97"/>
        <v>9.3165134641521821</v>
      </c>
      <c r="K423" s="11">
        <f t="shared" si="98"/>
        <v>0.72992700729927007</v>
      </c>
      <c r="L423" s="11">
        <f t="shared" si="99"/>
        <v>0.18181818181818182</v>
      </c>
      <c r="M423" s="11">
        <f t="shared" si="100"/>
        <v>0.11273957158962797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-0.1960568829864987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0.19061740438644462</v>
      </c>
      <c r="Q423" s="11">
        <f>2*'OddsRatio_working_3-way'!K423*'OddsRatio_working_3-way'!L423*'OddsRatio_working_3-way'!M423</f>
        <v>2.9924239307134164E-2</v>
      </c>
      <c r="R423" s="11">
        <f t="shared" si="101"/>
        <v>0</v>
      </c>
      <c r="S423" s="11">
        <f t="shared" si="102"/>
        <v>-0.97225561012092254</v>
      </c>
      <c r="T423" s="11">
        <f t="shared" si="103"/>
        <v>-0.15263039405352002</v>
      </c>
      <c r="U423" s="11">
        <f>'OddsRatio_working_3-way'!S423-'OddsRatio_working_3-way'!R423^2/3</f>
        <v>-0.97225561012092254</v>
      </c>
      <c r="V423" s="11">
        <f>'OddsRatio_working_3-way'!S423*'OddsRatio_working_3-way'!R423/3-2*'OddsRatio_working_3-way'!R423^3/27-'OddsRatio_working_3-way'!T423</f>
        <v>0.15263039405352002</v>
      </c>
      <c r="W423" s="11">
        <f>'OddsRatio_working_3-way'!V423^2+4*'OddsRatio_working_3-way'!U423^3/27</f>
        <v>-0.11286021875113988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0.1844967858392611</v>
      </c>
      <c r="Y423" s="11">
        <f>IF('OddsRatio_working_3-way'!W423&gt;=0,IF('OddsRatio_working_3-way'!V423+SQRT('OddsRatio_working_3-way'!W423)&gt;0,0,PI()),ACOS('OddsRatio_working_3-way'!V423/(2*'OddsRatio_working_3-way'!X423)))</f>
        <v>1.1443481322889726</v>
      </c>
      <c r="Z423" s="11">
        <f>'OddsRatio_working_3-way'!X423^(1/3)*COS('OddsRatio_working_3-way'!Y423/3)</f>
        <v>0.52836807269073582</v>
      </c>
      <c r="AA423" s="11">
        <f>'OddsRatio_working_3-way'!X423^(1/3)*COS(('OddsRatio_working_3-way'!Y423+2*PI())/3)</f>
        <v>-0.44771683273619989</v>
      </c>
      <c r="AB423" s="11">
        <f>'OddsRatio_working_3-way'!X423^(1/3)*COS(('OddsRatio_working_3-way'!Y423+4*PI())/3)</f>
        <v>-8.0651239954536255E-2</v>
      </c>
      <c r="AC423" s="11">
        <f>'OddsRatio_working_3-way'!X423^(1/3)*SIN('OddsRatio_working_3-way'!Y423/3)</f>
        <v>0.21192541880274332</v>
      </c>
      <c r="AD423" s="11">
        <f>'OddsRatio_working_3-way'!X423^(1/3)*SIN(('OddsRatio_working_3-way'!Y423+2*PI())/3)</f>
        <v>0.3516174640974285</v>
      </c>
      <c r="AE423" s="11">
        <f>'OddsRatio_working_3-way'!X423^(1/3)*SIN(('OddsRatio_working_3-way'!Y423+4*PI())/3)</f>
        <v>-0.56354288290017174</v>
      </c>
      <c r="AF423" s="11">
        <f>-'OddsRatio_working_3-way'!U423/(3*'OddsRatio_working_3-way'!X423^(1/3))*COS(('OddsRatio_working_3-way'!Y423)/3)</f>
        <v>0.52836807269073582</v>
      </c>
      <c r="AG423" s="11">
        <f>-'OddsRatio_working_3-way'!U423/(3*'OddsRatio_working_3-way'!X423^(1/3))*COS(('OddsRatio_working_3-way'!Y423+2*PI())/3)</f>
        <v>-0.44771683273619989</v>
      </c>
      <c r="AH423" s="11">
        <f>-'OddsRatio_working_3-way'!U423/(3*'OddsRatio_working_3-way'!X423^(1/3))*COS(('OddsRatio_working_3-way'!Y423+4*PI())/3)</f>
        <v>-8.0651239954536255E-2</v>
      </c>
      <c r="AI423" s="11">
        <f>'OddsRatio_working_3-way'!U423/(3*'OddsRatio_working_3-way'!X423^(1/3))*SIN(('OddsRatio_working_3-way'!Y423)/3)</f>
        <v>-0.21192541880274332</v>
      </c>
      <c r="AJ423" s="11">
        <f>'OddsRatio_working_3-way'!U423/(3*'OddsRatio_working_3-way'!X423^(1/3))*SIN(('OddsRatio_working_3-way'!Y423+2*PI())/3)</f>
        <v>-0.3516174640974285</v>
      </c>
      <c r="AK423" s="11">
        <f>'OddsRatio_working_3-way'!U423/(3*'OddsRatio_working_3-way'!X423^(1/3))*SIN(('OddsRatio_working_3-way'!Y423+4*PI())/3)</f>
        <v>0.56354288290017174</v>
      </c>
      <c r="AL423" s="11">
        <f>'OddsRatio_working_3-way'!Z423+'OddsRatio_working_3-way'!AF423</f>
        <v>1.0567361453814716</v>
      </c>
      <c r="AM423" s="11">
        <f>'OddsRatio_working_3-way'!AA423+'OddsRatio_working_3-way'!AG423</f>
        <v>-0.89543366547239978</v>
      </c>
      <c r="AN423" s="11">
        <f>'OddsRatio_working_3-way'!AB423+'OddsRatio_working_3-way'!AH423</f>
        <v>-0.16130247990907251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1.0567361453814716</v>
      </c>
      <c r="AS423" s="11">
        <f>IF(('OddsRatio_working_3-way'!X423=0),IF(Q423&gt;0,-Q423^(1/3),(-Q423)^(1/3)),'OddsRatio_working_3-way'!AM423-'OddsRatio_working_3-way'!R423/3)</f>
        <v>-0.89543366547239978</v>
      </c>
      <c r="AT423" s="11">
        <f>IF(('OddsRatio_working_3-way'!X423=0),IF(Q423&gt;0,-Q423^(1/3),(-Q423)^(1/3)),'OddsRatio_working_3-way'!AN423-'OddsRatio_working_3-way'!R423/3)</f>
        <v>-0.16130247990907251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>
        <f>IF('True_Odds_Calculator_3-way'!A425="","",'True_Odds_Calculator_3-way'!A425)</f>
        <v>1.42</v>
      </c>
      <c r="B424" s="4">
        <f>IF('True_Odds_Calculator_3-way'!B425="","",'True_Odds_Calculator_3-way'!B425)</f>
        <v>4.5</v>
      </c>
      <c r="C424" s="4">
        <f>IF('True_Odds_Calculator_3-way'!C425="","",'True_Odds_Calculator_3-way'!C425)</f>
        <v>9.36</v>
      </c>
      <c r="D424" s="9">
        <f t="shared" si="91"/>
        <v>0.68937676172156326</v>
      </c>
      <c r="E424" s="9">
        <f t="shared" si="92"/>
        <v>0.21031025156659508</v>
      </c>
      <c r="F424" s="9">
        <f t="shared" si="93"/>
        <v>0.10031298671184154</v>
      </c>
      <c r="G424" s="9">
        <f t="shared" si="94"/>
        <v>1.0728228449581765</v>
      </c>
      <c r="H424" s="9">
        <f t="shared" si="95"/>
        <v>1.4505855948824342</v>
      </c>
      <c r="I424" s="9">
        <f t="shared" si="96"/>
        <v>4.7548799573536167</v>
      </c>
      <c r="J424" s="9">
        <f t="shared" si="97"/>
        <v>9.9687989838503537</v>
      </c>
      <c r="K424" s="11">
        <f t="shared" si="98"/>
        <v>0.70422535211267612</v>
      </c>
      <c r="L424" s="11">
        <f t="shared" si="99"/>
        <v>0.22222222222222221</v>
      </c>
      <c r="M424" s="11">
        <f t="shared" si="100"/>
        <v>0.10683760683760685</v>
      </c>
      <c r="N424" s="11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-0.20546928293407163</v>
      </c>
      <c r="O424" s="11">
        <f>0</f>
        <v>0</v>
      </c>
      <c r="P424" s="11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0.20531546353142599</v>
      </c>
      <c r="Q424" s="11">
        <f>2*'OddsRatio_working_3-way'!K424*'OddsRatio_working_3-way'!L424*'OddsRatio_working_3-way'!M424</f>
        <v>3.3439000575150812E-2</v>
      </c>
      <c r="R424" s="11">
        <f t="shared" si="101"/>
        <v>0</v>
      </c>
      <c r="S424" s="11">
        <f t="shared" si="102"/>
        <v>-0.99925137519122509</v>
      </c>
      <c r="T424" s="11">
        <f t="shared" si="103"/>
        <v>-0.16274452364677933</v>
      </c>
      <c r="U424" s="11">
        <f>'OddsRatio_working_3-way'!S424-'OddsRatio_working_3-way'!R424^2/3</f>
        <v>-0.99925137519122509</v>
      </c>
      <c r="V424" s="11">
        <f>'OddsRatio_working_3-way'!S424*'OddsRatio_working_3-way'!R424/3-2*'OddsRatio_working_3-way'!R424^3/27-'OddsRatio_working_3-way'!T424</f>
        <v>0.16274452364677933</v>
      </c>
      <c r="W424" s="11">
        <f>'OddsRatio_working_3-way'!V424^2+4*'OddsRatio_working_3-way'!U424^3/27</f>
        <v>-0.12132989505578726</v>
      </c>
      <c r="X424" s="11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0.19223402081369753</v>
      </c>
      <c r="Y424" s="11">
        <f>IF('OddsRatio_working_3-way'!W424&gt;=0,IF('OddsRatio_working_3-way'!V424+SQRT('OddsRatio_working_3-way'!W424)&gt;0,0,PI()),ACOS('OddsRatio_working_3-way'!V424/(2*'OddsRatio_working_3-way'!X424)))</f>
        <v>1.1337139588553884</v>
      </c>
      <c r="Z424" s="11">
        <f>'OddsRatio_working_3-way'!X424^(1/3)*COS('OddsRatio_working_3-way'!Y424/3)</f>
        <v>0.53641142247908824</v>
      </c>
      <c r="AA424" s="11">
        <f>'OddsRatio_working_3-way'!X424^(1/3)*COS(('OddsRatio_working_3-way'!Y424+2*PI())/3)</f>
        <v>-0.45262353351623497</v>
      </c>
      <c r="AB424" s="11">
        <f>'OddsRatio_working_3-way'!X424^(1/3)*COS(('OddsRatio_working_3-way'!Y424+4*PI())/3)</f>
        <v>-8.3787888962853191E-2</v>
      </c>
      <c r="AC424" s="11">
        <f>'OddsRatio_working_3-way'!X424^(1/3)*SIN('OddsRatio_working_3-way'!Y424/3)</f>
        <v>0.21294735866962408</v>
      </c>
      <c r="AD424" s="11">
        <f>'OddsRatio_working_3-way'!X424^(1/3)*SIN(('OddsRatio_working_3-way'!Y424+2*PI())/3)</f>
        <v>0.35807223941222549</v>
      </c>
      <c r="AE424" s="11">
        <f>'OddsRatio_working_3-way'!X424^(1/3)*SIN(('OddsRatio_working_3-way'!Y424+4*PI())/3)</f>
        <v>-0.57101959808184954</v>
      </c>
      <c r="AF424" s="11">
        <f>-'OddsRatio_working_3-way'!U424/(3*'OddsRatio_working_3-way'!X424^(1/3))*COS(('OddsRatio_working_3-way'!Y424)/3)</f>
        <v>0.53641142247908824</v>
      </c>
      <c r="AG424" s="11">
        <f>-'OddsRatio_working_3-way'!U424/(3*'OddsRatio_working_3-way'!X424^(1/3))*COS(('OddsRatio_working_3-way'!Y424+2*PI())/3)</f>
        <v>-0.45262353351623497</v>
      </c>
      <c r="AH424" s="11">
        <f>-'OddsRatio_working_3-way'!U424/(3*'OddsRatio_working_3-way'!X424^(1/3))*COS(('OddsRatio_working_3-way'!Y424+4*PI())/3)</f>
        <v>-8.3787888962853191E-2</v>
      </c>
      <c r="AI424" s="11">
        <f>'OddsRatio_working_3-way'!U424/(3*'OddsRatio_working_3-way'!X424^(1/3))*SIN(('OddsRatio_working_3-way'!Y424)/3)</f>
        <v>-0.21294735866962408</v>
      </c>
      <c r="AJ424" s="11">
        <f>'OddsRatio_working_3-way'!U424/(3*'OddsRatio_working_3-way'!X424^(1/3))*SIN(('OddsRatio_working_3-way'!Y424+2*PI())/3)</f>
        <v>-0.35807223941222549</v>
      </c>
      <c r="AK424" s="11">
        <f>'OddsRatio_working_3-way'!U424/(3*'OddsRatio_working_3-way'!X424^(1/3))*SIN(('OddsRatio_working_3-way'!Y424+4*PI())/3)</f>
        <v>0.57101959808184954</v>
      </c>
      <c r="AL424" s="11">
        <f>'OddsRatio_working_3-way'!Z424+'OddsRatio_working_3-way'!AF424</f>
        <v>1.0728228449581765</v>
      </c>
      <c r="AM424" s="11">
        <f>'OddsRatio_working_3-way'!AA424+'OddsRatio_working_3-way'!AG424</f>
        <v>-0.90524706703246993</v>
      </c>
      <c r="AN424" s="11">
        <f>'OddsRatio_working_3-way'!AB424+'OddsRatio_working_3-way'!AH424</f>
        <v>-0.16757577792570638</v>
      </c>
      <c r="AO424" s="11">
        <f>'OddsRatio_working_3-way'!AC424+'OddsRatio_working_3-way'!AI424</f>
        <v>0</v>
      </c>
      <c r="AP424" s="11">
        <f>'OddsRatio_working_3-way'!AD424+'OddsRatio_working_3-way'!AJ424</f>
        <v>0</v>
      </c>
      <c r="AQ424" s="11">
        <f>'OddsRatio_working_3-way'!AE424+'OddsRatio_working_3-way'!AK424</f>
        <v>0</v>
      </c>
      <c r="AR424" s="10">
        <f>IF(A424="","",IF(('OddsRatio_working_3-way'!X424=0),IF(Q424&gt;0,-Q424^(1/3),(-Q424)^(1/3)),'OddsRatio_working_3-way'!AL424-'OddsRatio_working_3-way'!R424/3))</f>
        <v>1.0728228449581765</v>
      </c>
      <c r="AS424" s="11">
        <f>IF(('OddsRatio_working_3-way'!X424=0),IF(Q424&gt;0,-Q424^(1/3),(-Q424)^(1/3)),'OddsRatio_working_3-way'!AM424-'OddsRatio_working_3-way'!R424/3)</f>
        <v>-0.90524706703246993</v>
      </c>
      <c r="AT424" s="11">
        <f>IF(('OddsRatio_working_3-way'!X424=0),IF(Q424&gt;0,-Q424^(1/3),(-Q424)^(1/3)),'OddsRatio_working_3-way'!AN424-'OddsRatio_working_3-way'!R424/3)</f>
        <v>-0.16757577792570638</v>
      </c>
      <c r="AU424" s="11">
        <f>IF(('OddsRatio_working_3-way'!X424=0),0,'OddsRatio_working_3-way'!AO424)</f>
        <v>0</v>
      </c>
      <c r="AV424" s="11">
        <f>IF(('OddsRatio_working_3-way'!X424=0),0,'OddsRatio_working_3-way'!AP424)</f>
        <v>0</v>
      </c>
      <c r="AW424" s="11">
        <f>IF(('OddsRatio_working_3-way'!X424=0),0,'OddsRatio_working_3-way'!AQ424)</f>
        <v>0</v>
      </c>
    </row>
    <row r="425" spans="1:49" x14ac:dyDescent="0.2">
      <c r="A425" s="4">
        <f>IF('True_Odds_Calculator_3-way'!A426="","",'True_Odds_Calculator_3-way'!A426)</f>
        <v>4.05</v>
      </c>
      <c r="B425" s="4">
        <f>IF('True_Odds_Calculator_3-way'!B426="","",'True_Odds_Calculator_3-way'!B426)</f>
        <v>3.14</v>
      </c>
      <c r="C425" s="4">
        <f>IF('True_Odds_Calculator_3-way'!C426="","",'True_Odds_Calculator_3-way'!C426)</f>
        <v>2.08</v>
      </c>
      <c r="D425" s="9">
        <f t="shared" si="91"/>
        <v>0.23386836030484159</v>
      </c>
      <c r="E425" s="9">
        <f t="shared" si="92"/>
        <v>0.30316744838453596</v>
      </c>
      <c r="F425" s="9">
        <f t="shared" si="93"/>
        <v>0.46296419131062244</v>
      </c>
      <c r="G425" s="9">
        <f t="shared" si="94"/>
        <v>1.0740687676262639</v>
      </c>
      <c r="H425" s="9">
        <f t="shared" si="95"/>
        <v>4.2759097412601044</v>
      </c>
      <c r="I425" s="9">
        <f t="shared" si="96"/>
        <v>3.2985071627202052</v>
      </c>
      <c r="J425" s="9">
        <f t="shared" si="97"/>
        <v>2.1599942690363654</v>
      </c>
      <c r="K425" s="11">
        <f t="shared" si="98"/>
        <v>0.24691358024691359</v>
      </c>
      <c r="L425" s="11">
        <f t="shared" si="99"/>
        <v>0.31847133757961782</v>
      </c>
      <c r="M425" s="11">
        <f t="shared" si="100"/>
        <v>0.48076923076923073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-0.26649518210027767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0.23703885168853317</v>
      </c>
      <c r="Q425" s="11">
        <f>2*'OddsRatio_working_3-way'!K425*'OddsRatio_working_3-way'!L425*'OddsRatio_working_3-way'!M425</f>
        <v>7.5610479007506601E-2</v>
      </c>
      <c r="R425" s="11">
        <f t="shared" si="101"/>
        <v>0</v>
      </c>
      <c r="S425" s="11">
        <f t="shared" si="102"/>
        <v>-0.88946768125563869</v>
      </c>
      <c r="T425" s="11">
        <f t="shared" si="103"/>
        <v>-0.28372174840690234</v>
      </c>
      <c r="U425" s="11">
        <f>'OddsRatio_working_3-way'!S425-'OddsRatio_working_3-way'!R425^2/3</f>
        <v>-0.88946768125563869</v>
      </c>
      <c r="V425" s="11">
        <f>'OddsRatio_working_3-way'!S425*'OddsRatio_working_3-way'!R425/3-2*'OddsRatio_working_3-way'!R425^3/27-'OddsRatio_working_3-way'!T425</f>
        <v>0.28372174840690234</v>
      </c>
      <c r="W425" s="11">
        <f>'OddsRatio_working_3-way'!V425^2+4*'OddsRatio_working_3-way'!U425^3/27</f>
        <v>-2.3754533539715655E-2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0.16144082821484879</v>
      </c>
      <c r="Y425" s="11">
        <f>IF('OddsRatio_working_3-way'!W425&gt;=0,IF('OddsRatio_working_3-way'!V425+SQRT('OddsRatio_working_3-way'!W425)&gt;0,0,PI()),ACOS('OddsRatio_working_3-way'!V425/(2*'OddsRatio_working_3-way'!X425)))</f>
        <v>0.49762764656114911</v>
      </c>
      <c r="Z425" s="11">
        <f>'OddsRatio_working_3-way'!X425^(1/3)*COS('OddsRatio_working_3-way'!Y425/3)</f>
        <v>0.53703438381313195</v>
      </c>
      <c r="AA425" s="11">
        <f>'OddsRatio_working_3-way'!X425^(1/3)*COS(('OddsRatio_working_3-way'!Y425+2*PI())/3)</f>
        <v>-0.34637907774133703</v>
      </c>
      <c r="AB425" s="11">
        <f>'OddsRatio_working_3-way'!X425^(1/3)*COS(('OddsRatio_working_3-way'!Y425+4*PI())/3)</f>
        <v>-0.19065530607179487</v>
      </c>
      <c r="AC425" s="11">
        <f>'OddsRatio_working_3-way'!X425^(1/3)*SIN('OddsRatio_working_3-way'!Y425/3)</f>
        <v>8.9907161492633961E-2</v>
      </c>
      <c r="AD425" s="11">
        <f>'OddsRatio_working_3-way'!X425^(1/3)*SIN(('OddsRatio_working_3-way'!Y425+2*PI())/3)</f>
        <v>0.42013183834157791</v>
      </c>
      <c r="AE425" s="11">
        <f>'OddsRatio_working_3-way'!X425^(1/3)*SIN(('OddsRatio_working_3-way'!Y425+4*PI())/3)</f>
        <v>-0.51003899983421186</v>
      </c>
      <c r="AF425" s="11">
        <f>-'OddsRatio_working_3-way'!U425/(3*'OddsRatio_working_3-way'!X425^(1/3))*COS(('OddsRatio_working_3-way'!Y425)/3)</f>
        <v>0.53703438381313184</v>
      </c>
      <c r="AG425" s="11">
        <f>-'OddsRatio_working_3-way'!U425/(3*'OddsRatio_working_3-way'!X425^(1/3))*COS(('OddsRatio_working_3-way'!Y425+2*PI())/3)</f>
        <v>-0.34637907774133697</v>
      </c>
      <c r="AH425" s="11">
        <f>-'OddsRatio_working_3-way'!U425/(3*'OddsRatio_working_3-way'!X425^(1/3))*COS(('OddsRatio_working_3-way'!Y425+4*PI())/3)</f>
        <v>-0.19065530607179484</v>
      </c>
      <c r="AI425" s="11">
        <f>'OddsRatio_working_3-way'!U425/(3*'OddsRatio_working_3-way'!X425^(1/3))*SIN(('OddsRatio_working_3-way'!Y425)/3)</f>
        <v>-8.9907161492633933E-2</v>
      </c>
      <c r="AJ425" s="11">
        <f>'OddsRatio_working_3-way'!U425/(3*'OddsRatio_working_3-way'!X425^(1/3))*SIN(('OddsRatio_working_3-way'!Y425+2*PI())/3)</f>
        <v>-0.4201318383415778</v>
      </c>
      <c r="AK425" s="11">
        <f>'OddsRatio_working_3-way'!U425/(3*'OddsRatio_working_3-way'!X425^(1/3))*SIN(('OddsRatio_working_3-way'!Y425+4*PI())/3)</f>
        <v>0.51003899983421175</v>
      </c>
      <c r="AL425" s="11">
        <f>'OddsRatio_working_3-way'!Z425+'OddsRatio_working_3-way'!AF425</f>
        <v>1.0740687676262639</v>
      </c>
      <c r="AM425" s="11">
        <f>'OddsRatio_working_3-way'!AA425+'OddsRatio_working_3-way'!AG425</f>
        <v>-0.69275815548267405</v>
      </c>
      <c r="AN425" s="11">
        <f>'OddsRatio_working_3-way'!AB425+'OddsRatio_working_3-way'!AH425</f>
        <v>-0.38131061214358974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1.0740687676262639</v>
      </c>
      <c r="AS425" s="11">
        <f>IF(('OddsRatio_working_3-way'!X425=0),IF(Q425&gt;0,-Q425^(1/3),(-Q425)^(1/3)),'OddsRatio_working_3-way'!AM425-'OddsRatio_working_3-way'!R425/3)</f>
        <v>-0.69275815548267405</v>
      </c>
      <c r="AT425" s="11">
        <f>IF(('OddsRatio_working_3-way'!X425=0),IF(Q425&gt;0,-Q425^(1/3),(-Q425)^(1/3)),'OddsRatio_working_3-way'!AN425-'OddsRatio_working_3-way'!R425/3)</f>
        <v>-0.38131061214358974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IF('True_Odds_Calculator_3-way'!A427="","",'True_Odds_Calculator_3-way'!A427)</f>
        <v>2.58</v>
      </c>
      <c r="B426" s="4">
        <f>IF('True_Odds_Calculator_3-way'!B427="","",'True_Odds_Calculator_3-way'!B427)</f>
        <v>3.02</v>
      </c>
      <c r="C426" s="4">
        <f>IF('True_Odds_Calculator_3-way'!C427="","",'True_Odds_Calculator_3-way'!C427)</f>
        <v>3.07</v>
      </c>
      <c r="D426" s="9">
        <f t="shared" si="91"/>
        <v>0.37200485959775226</v>
      </c>
      <c r="E426" s="9">
        <f t="shared" si="92"/>
        <v>0.31663094466041447</v>
      </c>
      <c r="F426" s="9">
        <f t="shared" si="93"/>
        <v>0.31136419574183355</v>
      </c>
      <c r="G426" s="9">
        <f t="shared" si="94"/>
        <v>1.0684410928539423</v>
      </c>
      <c r="H426" s="9">
        <f t="shared" si="95"/>
        <v>2.688136926709229</v>
      </c>
      <c r="I426" s="9">
        <f t="shared" si="96"/>
        <v>3.1582510075649628</v>
      </c>
      <c r="J426" s="9">
        <f t="shared" si="97"/>
        <v>3.2116730622076606</v>
      </c>
      <c r="K426" s="11">
        <f t="shared" si="98"/>
        <v>0.38759689922480617</v>
      </c>
      <c r="L426" s="11">
        <f t="shared" si="99"/>
        <v>0.33112582781456956</v>
      </c>
      <c r="M426" s="11">
        <f t="shared" si="100"/>
        <v>0.32573289902280134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-0.27619370597551574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0.23703803294051071</v>
      </c>
      <c r="Q426" s="11">
        <f>2*'OddsRatio_working_3-way'!K426*'OddsRatio_working_3-way'!L426*'OddsRatio_working_3-way'!M426</f>
        <v>8.3611299097181929E-2</v>
      </c>
      <c r="R426" s="11">
        <f t="shared" si="101"/>
        <v>0</v>
      </c>
      <c r="S426" s="11">
        <f t="shared" si="102"/>
        <v>-0.85823111755314174</v>
      </c>
      <c r="T426" s="11">
        <f t="shared" si="103"/>
        <v>-0.3027270255919372</v>
      </c>
      <c r="U426" s="11">
        <f>'OddsRatio_working_3-way'!S426-'OddsRatio_working_3-way'!R426^2/3</f>
        <v>-0.85823111755314174</v>
      </c>
      <c r="V426" s="11">
        <f>'OddsRatio_working_3-way'!S426*'OddsRatio_working_3-way'!R426/3-2*'OddsRatio_working_3-way'!R426^3/27-'OddsRatio_working_3-way'!T426</f>
        <v>0.3027270255919372</v>
      </c>
      <c r="W426" s="11">
        <f>'OddsRatio_working_3-way'!V426^2+4*'OddsRatio_working_3-way'!U426^3/27</f>
        <v>-2.0066103126379492E-3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0.15301165179193002</v>
      </c>
      <c r="Y426" s="11">
        <f>IF('OddsRatio_working_3-way'!W426&gt;=0,IF('OddsRatio_working_3-way'!V426+SQRT('OddsRatio_working_3-way'!W426)&gt;0,0,PI()),ACOS('OddsRatio_working_3-way'!V426/(2*'OddsRatio_working_3-way'!X426)))</f>
        <v>0.1469062467351594</v>
      </c>
      <c r="Z426" s="11">
        <f>'OddsRatio_working_3-way'!X426^(1/3)*COS('OddsRatio_working_3-way'!Y426/3)</f>
        <v>0.53422054642697125</v>
      </c>
      <c r="AA426" s="11">
        <f>'OddsRatio_working_3-way'!X426^(1/3)*COS(('OddsRatio_working_3-way'!Y426+2*PI())/3)</f>
        <v>-0.28978372067382213</v>
      </c>
      <c r="AB426" s="11">
        <f>'OddsRatio_working_3-way'!X426^(1/3)*COS(('OddsRatio_working_3-way'!Y426+4*PI())/3)</f>
        <v>-0.24443682575314904</v>
      </c>
      <c r="AC426" s="11">
        <f>'OddsRatio_working_3-way'!X426^(1/3)*SIN('OddsRatio_working_3-way'!Y426/3)</f>
        <v>2.618104198936419E-2</v>
      </c>
      <c r="AD426" s="11">
        <f>'OddsRatio_working_3-way'!X426^(1/3)*SIN(('OddsRatio_working_3-way'!Y426+2*PI())/3)</f>
        <v>0.44955804343467914</v>
      </c>
      <c r="AE426" s="11">
        <f>'OddsRatio_working_3-way'!X426^(1/3)*SIN(('OddsRatio_working_3-way'!Y426+4*PI())/3)</f>
        <v>-0.47573908542404347</v>
      </c>
      <c r="AF426" s="11">
        <f>-'OddsRatio_working_3-way'!U426/(3*'OddsRatio_working_3-way'!X426^(1/3))*COS(('OddsRatio_working_3-way'!Y426)/3)</f>
        <v>0.53422054642697114</v>
      </c>
      <c r="AG426" s="11">
        <f>-'OddsRatio_working_3-way'!U426/(3*'OddsRatio_working_3-way'!X426^(1/3))*COS(('OddsRatio_working_3-way'!Y426+2*PI())/3)</f>
        <v>-0.28978372067382208</v>
      </c>
      <c r="AH426" s="11">
        <f>-'OddsRatio_working_3-way'!U426/(3*'OddsRatio_working_3-way'!X426^(1/3))*COS(('OddsRatio_working_3-way'!Y426+4*PI())/3)</f>
        <v>-0.24443682575314898</v>
      </c>
      <c r="AI426" s="11">
        <f>'OddsRatio_working_3-way'!U426/(3*'OddsRatio_working_3-way'!X426^(1/3))*SIN(('OddsRatio_working_3-way'!Y426)/3)</f>
        <v>-2.6181041989364186E-2</v>
      </c>
      <c r="AJ426" s="11">
        <f>'OddsRatio_working_3-way'!U426/(3*'OddsRatio_working_3-way'!X426^(1/3))*SIN(('OddsRatio_working_3-way'!Y426+2*PI())/3)</f>
        <v>-0.44955804343467903</v>
      </c>
      <c r="AK426" s="11">
        <f>'OddsRatio_working_3-way'!U426/(3*'OddsRatio_working_3-way'!X426^(1/3))*SIN(('OddsRatio_working_3-way'!Y426+4*PI())/3)</f>
        <v>0.47573908542404336</v>
      </c>
      <c r="AL426" s="11">
        <f>'OddsRatio_working_3-way'!Z426+'OddsRatio_working_3-way'!AF426</f>
        <v>1.0684410928539423</v>
      </c>
      <c r="AM426" s="11">
        <f>'OddsRatio_working_3-way'!AA426+'OddsRatio_working_3-way'!AG426</f>
        <v>-0.57956744134764415</v>
      </c>
      <c r="AN426" s="11">
        <f>'OddsRatio_working_3-way'!AB426+'OddsRatio_working_3-way'!AH426</f>
        <v>-0.48887365150629802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1.0684410928539423</v>
      </c>
      <c r="AS426" s="11">
        <f>IF(('OddsRatio_working_3-way'!X426=0),IF(Q426&gt;0,-Q426^(1/3),(-Q426)^(1/3)),'OddsRatio_working_3-way'!AM426-'OddsRatio_working_3-way'!R426/3)</f>
        <v>-0.57956744134764415</v>
      </c>
      <c r="AT426" s="11">
        <f>IF(('OddsRatio_working_3-way'!X426=0),IF(Q426&gt;0,-Q426^(1/3),(-Q426)^(1/3)),'OddsRatio_working_3-way'!AN426-'OddsRatio_working_3-way'!R426/3)</f>
        <v>-0.48887365150629802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IF('True_Odds_Calculator_3-way'!A428="","",'True_Odds_Calculator_3-way'!A428)</f>
        <v>2.67</v>
      </c>
      <c r="B427" s="4">
        <f>IF('True_Odds_Calculator_3-way'!B428="","",'True_Odds_Calculator_3-way'!B428)</f>
        <v>3.08</v>
      </c>
      <c r="C427" s="4">
        <f>IF('True_Odds_Calculator_3-way'!C428="","",'True_Odds_Calculator_3-way'!C428)</f>
        <v>2.9</v>
      </c>
      <c r="D427" s="9">
        <f t="shared" si="91"/>
        <v>0.359323954082232</v>
      </c>
      <c r="E427" s="9">
        <f t="shared" si="92"/>
        <v>0.31048692968049152</v>
      </c>
      <c r="F427" s="9">
        <f t="shared" si="93"/>
        <v>0.33018911623727659</v>
      </c>
      <c r="G427" s="9">
        <f t="shared" si="94"/>
        <v>1.0676670633574474</v>
      </c>
      <c r="H427" s="9">
        <f t="shared" si="95"/>
        <v>2.7830039958069368</v>
      </c>
      <c r="I427" s="9">
        <f t="shared" si="96"/>
        <v>3.2207474917834902</v>
      </c>
      <c r="J427" s="9">
        <f t="shared" si="97"/>
        <v>3.0285674203791499</v>
      </c>
      <c r="K427" s="11">
        <f t="shared" si="98"/>
        <v>0.37453183520599254</v>
      </c>
      <c r="L427" s="11">
        <f t="shared" si="99"/>
        <v>0.32467532467532467</v>
      </c>
      <c r="M427" s="11">
        <f t="shared" si="100"/>
        <v>0.34482758620689657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-0.27674095244804275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0.23691277081435932</v>
      </c>
      <c r="Q427" s="11">
        <f>2*'OddsRatio_working_3-way'!K427*'OddsRatio_working_3-way'!L427*'OddsRatio_working_3-way'!M427</f>
        <v>8.3862927721897129E-2</v>
      </c>
      <c r="R427" s="11">
        <f t="shared" si="101"/>
        <v>0</v>
      </c>
      <c r="S427" s="11">
        <f t="shared" si="102"/>
        <v>-0.85608135954811004</v>
      </c>
      <c r="T427" s="11">
        <f t="shared" si="103"/>
        <v>-0.30303764939756117</v>
      </c>
      <c r="U427" s="11">
        <f>'OddsRatio_working_3-way'!S427-'OddsRatio_working_3-way'!R427^2/3</f>
        <v>-0.85608135954811004</v>
      </c>
      <c r="V427" s="11">
        <f>'OddsRatio_working_3-way'!S427*'OddsRatio_working_3-way'!R427/3-2*'OddsRatio_working_3-way'!R427^3/27-'OddsRatio_working_3-way'!T427</f>
        <v>0.30303764939756117</v>
      </c>
      <c r="W427" s="11">
        <f>'OddsRatio_working_3-way'!V427^2+4*'OddsRatio_working_3-way'!U427^3/27</f>
        <v>-1.1164613007308977E-3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0.15243710035054631</v>
      </c>
      <c r="Y427" s="11">
        <f>IF('OddsRatio_working_3-way'!W427&gt;=0,IF('OddsRatio_working_3-way'!V427+SQRT('OddsRatio_working_3-way'!W427)&gt;0,0,PI()),ACOS('OddsRatio_working_3-way'!V427/(2*'OddsRatio_working_3-way'!X427)))</f>
        <v>0.10981823224700027</v>
      </c>
      <c r="Z427" s="11">
        <f>'OddsRatio_working_3-way'!X427^(1/3)*COS('OddsRatio_working_3-way'!Y427/3)</f>
        <v>0.53383353167872372</v>
      </c>
      <c r="AA427" s="11">
        <f>'OddsRatio_working_3-way'!X427^(1/3)*COS(('OddsRatio_working_3-way'!Y427+2*PI())/3)</f>
        <v>-0.28384780917972757</v>
      </c>
      <c r="AB427" s="11">
        <f>'OddsRatio_working_3-way'!X427^(1/3)*COS(('OddsRatio_working_3-way'!Y427+4*PI())/3)</f>
        <v>-0.24998572249899584</v>
      </c>
      <c r="AC427" s="11">
        <f>'OddsRatio_working_3-way'!X427^(1/3)*SIN('OddsRatio_working_3-way'!Y427/3)</f>
        <v>1.9550284860442888E-2</v>
      </c>
      <c r="AD427" s="11">
        <f>'OddsRatio_working_3-way'!X427^(1/3)*SIN(('OddsRatio_working_3-way'!Y427+2*PI())/3)</f>
        <v>0.45253825739551823</v>
      </c>
      <c r="AE427" s="11">
        <f>'OddsRatio_working_3-way'!X427^(1/3)*SIN(('OddsRatio_working_3-way'!Y427+4*PI())/3)</f>
        <v>-0.47208854225596109</v>
      </c>
      <c r="AF427" s="11">
        <f>-'OddsRatio_working_3-way'!U427/(3*'OddsRatio_working_3-way'!X427^(1/3))*COS(('OddsRatio_working_3-way'!Y427)/3)</f>
        <v>0.53383353167872372</v>
      </c>
      <c r="AG427" s="11">
        <f>-'OddsRatio_working_3-way'!U427/(3*'OddsRatio_working_3-way'!X427^(1/3))*COS(('OddsRatio_working_3-way'!Y427+2*PI())/3)</f>
        <v>-0.28384780917972757</v>
      </c>
      <c r="AH427" s="11">
        <f>-'OddsRatio_working_3-way'!U427/(3*'OddsRatio_working_3-way'!X427^(1/3))*COS(('OddsRatio_working_3-way'!Y427+4*PI())/3)</f>
        <v>-0.24998572249899584</v>
      </c>
      <c r="AI427" s="11">
        <f>'OddsRatio_working_3-way'!U427/(3*'OddsRatio_working_3-way'!X427^(1/3))*SIN(('OddsRatio_working_3-way'!Y427)/3)</f>
        <v>-1.9550284860442888E-2</v>
      </c>
      <c r="AJ427" s="11">
        <f>'OddsRatio_working_3-way'!U427/(3*'OddsRatio_working_3-way'!X427^(1/3))*SIN(('OddsRatio_working_3-way'!Y427+2*PI())/3)</f>
        <v>-0.45253825739551823</v>
      </c>
      <c r="AK427" s="11">
        <f>'OddsRatio_working_3-way'!U427/(3*'OddsRatio_working_3-way'!X427^(1/3))*SIN(('OddsRatio_working_3-way'!Y427+4*PI())/3)</f>
        <v>0.47208854225596109</v>
      </c>
      <c r="AL427" s="11">
        <f>'OddsRatio_working_3-way'!Z427+'OddsRatio_working_3-way'!AF427</f>
        <v>1.0676670633574474</v>
      </c>
      <c r="AM427" s="11">
        <f>'OddsRatio_working_3-way'!AA427+'OddsRatio_working_3-way'!AG427</f>
        <v>-0.56769561835945515</v>
      </c>
      <c r="AN427" s="11">
        <f>'OddsRatio_working_3-way'!AB427+'OddsRatio_working_3-way'!AH427</f>
        <v>-0.49997144499799168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1.0676670633574474</v>
      </c>
      <c r="AS427" s="11">
        <f>IF(('OddsRatio_working_3-way'!X427=0),IF(Q427&gt;0,-Q427^(1/3),(-Q427)^(1/3)),'OddsRatio_working_3-way'!AM427-'OddsRatio_working_3-way'!R427/3)</f>
        <v>-0.56769561835945515</v>
      </c>
      <c r="AT427" s="11">
        <f>IF(('OddsRatio_working_3-way'!X427=0),IF(Q427&gt;0,-Q427^(1/3),(-Q427)^(1/3)),'OddsRatio_working_3-way'!AN427-'OddsRatio_working_3-way'!R427/3)</f>
        <v>-0.49997144499799168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IF('True_Odds_Calculator_3-way'!A429="","",'True_Odds_Calculator_3-way'!A429)</f>
        <v>1.6</v>
      </c>
      <c r="B428" s="4">
        <f>IF('True_Odds_Calculator_3-way'!B429="","",'True_Odds_Calculator_3-way'!B429)</f>
        <v>4.2</v>
      </c>
      <c r="C428" s="4">
        <f>IF('True_Odds_Calculator_3-way'!C429="","",'True_Odds_Calculator_3-way'!C429)</f>
        <v>5.36</v>
      </c>
      <c r="D428" s="9">
        <f t="shared" si="91"/>
        <v>0.60405626536583212</v>
      </c>
      <c r="E428" s="9">
        <f t="shared" si="92"/>
        <v>0.22242654515704946</v>
      </c>
      <c r="F428" s="9">
        <f t="shared" si="93"/>
        <v>0.17351718947711831</v>
      </c>
      <c r="G428" s="9">
        <f t="shared" si="94"/>
        <v>1.0924582066715645</v>
      </c>
      <c r="H428" s="9">
        <f t="shared" si="95"/>
        <v>1.6554749240029389</v>
      </c>
      <c r="I428" s="9">
        <f t="shared" si="96"/>
        <v>4.4958662613490068</v>
      </c>
      <c r="J428" s="9">
        <f t="shared" si="97"/>
        <v>5.7631177810880221</v>
      </c>
      <c r="K428" s="11">
        <f t="shared" si="98"/>
        <v>0.625</v>
      </c>
      <c r="L428" s="11">
        <f t="shared" si="99"/>
        <v>0.23809523809523808</v>
      </c>
      <c r="M428" s="11">
        <f t="shared" si="100"/>
        <v>0.18656716417910446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-0.23240938166311298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0.22654584221748397</v>
      </c>
      <c r="Q428" s="11">
        <f>2*'OddsRatio_working_3-way'!K428*'OddsRatio_working_3-way'!L428*'OddsRatio_working_3-way'!M428</f>
        <v>5.5525941719971564E-2</v>
      </c>
      <c r="R428" s="11">
        <f t="shared" si="101"/>
        <v>0</v>
      </c>
      <c r="S428" s="11">
        <f t="shared" si="102"/>
        <v>-0.97477064220183485</v>
      </c>
      <c r="T428" s="11">
        <f t="shared" si="103"/>
        <v>-0.23891437308868502</v>
      </c>
      <c r="U428" s="11">
        <f>'OddsRatio_working_3-way'!S428-'OddsRatio_working_3-way'!R428^2/3</f>
        <v>-0.97477064220183485</v>
      </c>
      <c r="V428" s="11">
        <f>'OddsRatio_working_3-way'!S428*'OddsRatio_working_3-way'!R428/3-2*'OddsRatio_working_3-way'!R428^3/27-'OddsRatio_working_3-way'!T428</f>
        <v>0.23891437308868502</v>
      </c>
      <c r="W428" s="11">
        <f>'OddsRatio_working_3-way'!V428^2+4*'OddsRatio_working_3-way'!U428^3/27</f>
        <v>-8.0135541455628206E-2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0.18521313339230805</v>
      </c>
      <c r="Y428" s="11">
        <f>IF('OddsRatio_working_3-way'!W428&gt;=0,IF('OddsRatio_working_3-way'!V428+SQRT('OddsRatio_working_3-way'!W428)&gt;0,0,PI()),ACOS('OddsRatio_working_3-way'!V428/(2*'OddsRatio_working_3-way'!X428)))</f>
        <v>0.86981037955439944</v>
      </c>
      <c r="Z428" s="11">
        <f>'OddsRatio_working_3-way'!X428^(1/3)*COS('OddsRatio_working_3-way'!Y428/3)</f>
        <v>0.54622910333578234</v>
      </c>
      <c r="AA428" s="11">
        <f>'OddsRatio_working_3-way'!X428^(1/3)*COS(('OddsRatio_working_3-way'!Y428+2*PI())/3)</f>
        <v>-0.41424564516680512</v>
      </c>
      <c r="AB428" s="11">
        <f>'OddsRatio_working_3-way'!X428^(1/3)*COS(('OddsRatio_working_3-way'!Y428+4*PI())/3)</f>
        <v>-0.13198345816897705</v>
      </c>
      <c r="AC428" s="11">
        <f>'OddsRatio_working_3-way'!X428^(1/3)*SIN('OddsRatio_working_3-way'!Y428/3)</f>
        <v>0.16296414964524847</v>
      </c>
      <c r="AD428" s="11">
        <f>'OddsRatio_working_3-way'!X428^(1/3)*SIN(('OddsRatio_working_3-way'!Y428+2*PI())/3)</f>
        <v>0.39156620495255856</v>
      </c>
      <c r="AE428" s="11">
        <f>'OddsRatio_working_3-way'!X428^(1/3)*SIN(('OddsRatio_working_3-way'!Y428+4*PI())/3)</f>
        <v>-0.55453035459780697</v>
      </c>
      <c r="AF428" s="11">
        <f>-'OddsRatio_working_3-way'!U428/(3*'OddsRatio_working_3-way'!X428^(1/3))*COS(('OddsRatio_working_3-way'!Y428)/3)</f>
        <v>0.54622910333578212</v>
      </c>
      <c r="AG428" s="11">
        <f>-'OddsRatio_working_3-way'!U428/(3*'OddsRatio_working_3-way'!X428^(1/3))*COS(('OddsRatio_working_3-way'!Y428+2*PI())/3)</f>
        <v>-0.41424564516680495</v>
      </c>
      <c r="AH428" s="11">
        <f>-'OddsRatio_working_3-way'!U428/(3*'OddsRatio_working_3-way'!X428^(1/3))*COS(('OddsRatio_working_3-way'!Y428+4*PI())/3)</f>
        <v>-0.131983458168977</v>
      </c>
      <c r="AI428" s="11">
        <f>'OddsRatio_working_3-way'!U428/(3*'OddsRatio_working_3-way'!X428^(1/3))*SIN(('OddsRatio_working_3-way'!Y428)/3)</f>
        <v>-0.16296414964524841</v>
      </c>
      <c r="AJ428" s="11">
        <f>'OddsRatio_working_3-way'!U428/(3*'OddsRatio_working_3-way'!X428^(1/3))*SIN(('OddsRatio_working_3-way'!Y428+2*PI())/3)</f>
        <v>-0.39156620495255839</v>
      </c>
      <c r="AK428" s="11">
        <f>'OddsRatio_working_3-way'!U428/(3*'OddsRatio_working_3-way'!X428^(1/3))*SIN(('OddsRatio_working_3-way'!Y428+4*PI())/3)</f>
        <v>0.55453035459780675</v>
      </c>
      <c r="AL428" s="11">
        <f>'OddsRatio_working_3-way'!Z428+'OddsRatio_working_3-way'!AF428</f>
        <v>1.0924582066715645</v>
      </c>
      <c r="AM428" s="11">
        <f>'OddsRatio_working_3-way'!AA428+'OddsRatio_working_3-way'!AG428</f>
        <v>-0.82849129033361013</v>
      </c>
      <c r="AN428" s="11">
        <f>'OddsRatio_working_3-way'!AB428+'OddsRatio_working_3-way'!AH428</f>
        <v>-0.26396691633795405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1.0924582066715645</v>
      </c>
      <c r="AS428" s="11">
        <f>IF(('OddsRatio_working_3-way'!X428=0),IF(Q428&gt;0,-Q428^(1/3),(-Q428)^(1/3)),'OddsRatio_working_3-way'!AM428-'OddsRatio_working_3-way'!R428/3)</f>
        <v>-0.82849129033361013</v>
      </c>
      <c r="AT428" s="11">
        <f>IF(('OddsRatio_working_3-way'!X428=0),IF(Q428&gt;0,-Q428^(1/3),(-Q428)^(1/3)),'OddsRatio_working_3-way'!AN428-'OddsRatio_working_3-way'!R428/3)</f>
        <v>-0.26396691633795405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IF('True_Odds_Calculator_3-way'!A430="","",'True_Odds_Calculator_3-way'!A430)</f>
        <v>2.1800000000000002</v>
      </c>
      <c r="B429" s="4">
        <f>IF('True_Odds_Calculator_3-way'!B430="","",'True_Odds_Calculator_3-way'!B430)</f>
        <v>3.36</v>
      </c>
      <c r="C429" s="4">
        <f>IF('True_Odds_Calculator_3-way'!C430="","",'True_Odds_Calculator_3-way'!C430)</f>
        <v>3.47</v>
      </c>
      <c r="D429" s="9">
        <f t="shared" si="91"/>
        <v>0.4419132318376317</v>
      </c>
      <c r="E429" s="9">
        <f t="shared" si="92"/>
        <v>0.28362555980038967</v>
      </c>
      <c r="F429" s="9">
        <f t="shared" si="93"/>
        <v>0.27446120836197857</v>
      </c>
      <c r="G429" s="9">
        <f t="shared" si="94"/>
        <v>1.070243781356081</v>
      </c>
      <c r="H429" s="9">
        <f t="shared" si="95"/>
        <v>2.2628876620001757</v>
      </c>
      <c r="I429" s="9">
        <f t="shared" si="96"/>
        <v>3.5257753240003518</v>
      </c>
      <c r="J429" s="9">
        <f t="shared" si="97"/>
        <v>3.6435021399495198</v>
      </c>
      <c r="K429" s="11">
        <f t="shared" si="98"/>
        <v>0.4587155963302752</v>
      </c>
      <c r="L429" s="11">
        <f t="shared" si="99"/>
        <v>0.29761904761904762</v>
      </c>
      <c r="M429" s="11">
        <f t="shared" si="100"/>
        <v>0.28818443804034583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-0.27062363162751812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0.23645539436195914</v>
      </c>
      <c r="Q429" s="11">
        <f>2*'OddsRatio_working_3-way'!K429*'OddsRatio_working_3-way'!L429*'OddsRatio_working_3-way'!M429</f>
        <v>7.8687319255227664E-2</v>
      </c>
      <c r="R429" s="11">
        <f t="shared" si="101"/>
        <v>0</v>
      </c>
      <c r="S429" s="11">
        <f t="shared" si="102"/>
        <v>-0.87374259572206325</v>
      </c>
      <c r="T429" s="11">
        <f t="shared" si="103"/>
        <v>-0.29076292702897277</v>
      </c>
      <c r="U429" s="11">
        <f>'OddsRatio_working_3-way'!S429-'OddsRatio_working_3-way'!R429^2/3</f>
        <v>-0.87374259572206325</v>
      </c>
      <c r="V429" s="11">
        <f>'OddsRatio_working_3-way'!S429*'OddsRatio_working_3-way'!R429/3-2*'OddsRatio_working_3-way'!R429^3/27-'OddsRatio_working_3-way'!T429</f>
        <v>0.29076292702897277</v>
      </c>
      <c r="W429" s="11">
        <f>'OddsRatio_working_3-way'!V429^2+4*'OddsRatio_working_3-way'!U429^3/27</f>
        <v>-1.4277353281553259E-2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0.1571785871357872</v>
      </c>
      <c r="Y429" s="11">
        <f>IF('OddsRatio_working_3-way'!W429&gt;=0,IF('OddsRatio_working_3-way'!V429+SQRT('OddsRatio_working_3-way'!W429)&gt;0,0,PI()),ACOS('OddsRatio_working_3-way'!V429/(2*'OddsRatio_working_3-way'!X429)))</f>
        <v>0.38990687546415903</v>
      </c>
      <c r="Z429" s="11">
        <f>'OddsRatio_working_3-way'!X429^(1/3)*COS('OddsRatio_working_3-way'!Y429/3)</f>
        <v>0.5351218906780405</v>
      </c>
      <c r="AA429" s="11">
        <f>'OddsRatio_working_3-way'!X429^(1/3)*COS(('OddsRatio_working_3-way'!Y429+2*PI())/3)</f>
        <v>-0.32813379832107209</v>
      </c>
      <c r="AB429" s="11">
        <f>'OddsRatio_working_3-way'!X429^(1/3)*COS(('OddsRatio_working_3-way'!Y429+4*PI())/3)</f>
        <v>-0.20698809235696858</v>
      </c>
      <c r="AC429" s="11">
        <f>'OddsRatio_working_3-way'!X429^(1/3)*SIN('OddsRatio_working_3-way'!Y429/3)</f>
        <v>6.9943505949542475E-2</v>
      </c>
      <c r="AD429" s="11">
        <f>'OddsRatio_working_3-way'!X429^(1/3)*SIN(('OddsRatio_working_3-way'!Y429+2*PI())/3)</f>
        <v>0.42845739847357106</v>
      </c>
      <c r="AE429" s="11">
        <f>'OddsRatio_working_3-way'!X429^(1/3)*SIN(('OddsRatio_working_3-way'!Y429+4*PI())/3)</f>
        <v>-0.49840090442311352</v>
      </c>
      <c r="AF429" s="11">
        <f>-'OddsRatio_working_3-way'!U429/(3*'OddsRatio_working_3-way'!X429^(1/3))*COS(('OddsRatio_working_3-way'!Y429)/3)</f>
        <v>0.5351218906780405</v>
      </c>
      <c r="AG429" s="11">
        <f>-'OddsRatio_working_3-way'!U429/(3*'OddsRatio_working_3-way'!X429^(1/3))*COS(('OddsRatio_working_3-way'!Y429+2*PI())/3)</f>
        <v>-0.32813379832107209</v>
      </c>
      <c r="AH429" s="11">
        <f>-'OddsRatio_working_3-way'!U429/(3*'OddsRatio_working_3-way'!X429^(1/3))*COS(('OddsRatio_working_3-way'!Y429+4*PI())/3)</f>
        <v>-0.20698809235696858</v>
      </c>
      <c r="AI429" s="11">
        <f>'OddsRatio_working_3-way'!U429/(3*'OddsRatio_working_3-way'!X429^(1/3))*SIN(('OddsRatio_working_3-way'!Y429)/3)</f>
        <v>-6.9943505949542475E-2</v>
      </c>
      <c r="AJ429" s="11">
        <f>'OddsRatio_working_3-way'!U429/(3*'OddsRatio_working_3-way'!X429^(1/3))*SIN(('OddsRatio_working_3-way'!Y429+2*PI())/3)</f>
        <v>-0.42845739847357106</v>
      </c>
      <c r="AK429" s="11">
        <f>'OddsRatio_working_3-way'!U429/(3*'OddsRatio_working_3-way'!X429^(1/3))*SIN(('OddsRatio_working_3-way'!Y429+4*PI())/3)</f>
        <v>0.49840090442311352</v>
      </c>
      <c r="AL429" s="11">
        <f>'OddsRatio_working_3-way'!Z429+'OddsRatio_working_3-way'!AF429</f>
        <v>1.070243781356081</v>
      </c>
      <c r="AM429" s="11">
        <f>'OddsRatio_working_3-way'!AA429+'OddsRatio_working_3-way'!AG429</f>
        <v>-0.65626759664214418</v>
      </c>
      <c r="AN429" s="11">
        <f>'OddsRatio_working_3-way'!AB429+'OddsRatio_working_3-way'!AH429</f>
        <v>-0.41397618471393716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1.070243781356081</v>
      </c>
      <c r="AS429" s="11">
        <f>IF(('OddsRatio_working_3-way'!X429=0),IF(Q429&gt;0,-Q429^(1/3),(-Q429)^(1/3)),'OddsRatio_working_3-way'!AM429-'OddsRatio_working_3-way'!R429/3)</f>
        <v>-0.65626759664214418</v>
      </c>
      <c r="AT429" s="11">
        <f>IF(('OddsRatio_working_3-way'!X429=0),IF(Q429&gt;0,-Q429^(1/3),(-Q429)^(1/3)),'OddsRatio_working_3-way'!AN429-'OddsRatio_working_3-way'!R429/3)</f>
        <v>-0.41397618471393716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>
        <f>IF('True_Odds_Calculator_3-way'!A431="","",'True_Odds_Calculator_3-way'!A431)</f>
        <v>8.01</v>
      </c>
      <c r="B430" s="4">
        <f>IF('True_Odds_Calculator_3-way'!B431="","",'True_Odds_Calculator_3-way'!B431)</f>
        <v>5.0199999999999996</v>
      </c>
      <c r="C430" s="4">
        <f>IF('True_Odds_Calculator_3-way'!C431="","",'True_Odds_Calculator_3-way'!C431)</f>
        <v>1.37</v>
      </c>
      <c r="D430" s="9">
        <f t="shared" si="91"/>
        <v>0.11259898480460968</v>
      </c>
      <c r="E430" s="9">
        <f t="shared" si="92"/>
        <v>0.18117477539619131</v>
      </c>
      <c r="F430" s="9">
        <f t="shared" si="93"/>
        <v>0.70622623979919863</v>
      </c>
      <c r="G430" s="9">
        <f t="shared" si="94"/>
        <v>1.1242617321944797</v>
      </c>
      <c r="H430" s="9">
        <f t="shared" si="95"/>
        <v>8.8810747426833014</v>
      </c>
      <c r="I430" s="9">
        <f t="shared" si="96"/>
        <v>5.5195321634218084</v>
      </c>
      <c r="J430" s="9">
        <f t="shared" si="97"/>
        <v>1.4159768409119577</v>
      </c>
      <c r="K430" s="11">
        <f t="shared" si="98"/>
        <v>0.12484394506866417</v>
      </c>
      <c r="L430" s="11">
        <f t="shared" si="99"/>
        <v>0.19920318725099603</v>
      </c>
      <c r="M430" s="11">
        <f t="shared" si="100"/>
        <v>0.72992700729927007</v>
      </c>
      <c r="N430" s="11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-0.18927314335430068</v>
      </c>
      <c r="O430" s="11">
        <f>0</f>
        <v>0</v>
      </c>
      <c r="P430" s="11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0.20694171835036082</v>
      </c>
      <c r="Q430" s="11">
        <f>2*'OddsRatio_working_3-way'!K430*'OddsRatio_working_3-way'!L430*'OddsRatio_working_3-way'!M430</f>
        <v>3.6305564622870323E-2</v>
      </c>
      <c r="R430" s="11">
        <f t="shared" si="101"/>
        <v>0</v>
      </c>
      <c r="S430" s="11">
        <f t="shared" si="102"/>
        <v>-1.0933496146518067</v>
      </c>
      <c r="T430" s="11">
        <f t="shared" si="103"/>
        <v>-0.19181572186873805</v>
      </c>
      <c r="U430" s="11">
        <f>'OddsRatio_working_3-way'!S430-'OddsRatio_working_3-way'!R430^2/3</f>
        <v>-1.0933496146518067</v>
      </c>
      <c r="V430" s="11">
        <f>'OddsRatio_working_3-way'!S430*'OddsRatio_working_3-way'!R430/3-2*'OddsRatio_working_3-way'!R430^3/27-'OddsRatio_working_3-way'!T430</f>
        <v>0.19181572186873805</v>
      </c>
      <c r="W430" s="11">
        <f>'OddsRatio_working_3-way'!V430^2+4*'OddsRatio_working_3-way'!U430^3/27</f>
        <v>-0.15683706339489778</v>
      </c>
      <c r="X430" s="11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0.22001723486520486</v>
      </c>
      <c r="Y430" s="11">
        <f>IF('OddsRatio_working_3-way'!W430&gt;=0,IF('OddsRatio_working_3-way'!V430+SQRT('OddsRatio_working_3-way'!W430)&gt;0,0,PI()),ACOS('OddsRatio_working_3-way'!V430/(2*'OddsRatio_working_3-way'!X430)))</f>
        <v>1.1197464274211539</v>
      </c>
      <c r="Z430" s="11">
        <f>'OddsRatio_working_3-way'!X430^(1/3)*COS('OddsRatio_working_3-way'!Y430/3)</f>
        <v>0.56213086609723983</v>
      </c>
      <c r="AA430" s="11">
        <f>'OddsRatio_working_3-way'!X430^(1/3)*COS(('OddsRatio_working_3-way'!Y430+2*PI())/3)</f>
        <v>-0.47170664238838184</v>
      </c>
      <c r="AB430" s="11">
        <f>'OddsRatio_working_3-way'!X430^(1/3)*COS(('OddsRatio_working_3-way'!Y430+4*PI())/3)</f>
        <v>-9.0424223708857887E-2</v>
      </c>
      <c r="AC430" s="11">
        <f>'OddsRatio_working_3-way'!X430^(1/3)*SIN('OddsRatio_working_3-way'!Y430/3)</f>
        <v>0.22013350706189477</v>
      </c>
      <c r="AD430" s="11">
        <f>'OddsRatio_working_3-way'!X430^(1/3)*SIN(('OddsRatio_working_3-way'!Y430+2*PI())/3)</f>
        <v>0.37675285676061099</v>
      </c>
      <c r="AE430" s="11">
        <f>'OddsRatio_working_3-way'!X430^(1/3)*SIN(('OddsRatio_working_3-way'!Y430+4*PI())/3)</f>
        <v>-0.59688636382250571</v>
      </c>
      <c r="AF430" s="11">
        <f>-'OddsRatio_working_3-way'!U430/(3*'OddsRatio_working_3-way'!X430^(1/3))*COS(('OddsRatio_working_3-way'!Y430)/3)</f>
        <v>0.56213086609723983</v>
      </c>
      <c r="AG430" s="11">
        <f>-'OddsRatio_working_3-way'!U430/(3*'OddsRatio_working_3-way'!X430^(1/3))*COS(('OddsRatio_working_3-way'!Y430+2*PI())/3)</f>
        <v>-0.47170664238838184</v>
      </c>
      <c r="AH430" s="11">
        <f>-'OddsRatio_working_3-way'!U430/(3*'OddsRatio_working_3-way'!X430^(1/3))*COS(('OddsRatio_working_3-way'!Y430+4*PI())/3)</f>
        <v>-9.0424223708857887E-2</v>
      </c>
      <c r="AI430" s="11">
        <f>'OddsRatio_working_3-way'!U430/(3*'OddsRatio_working_3-way'!X430^(1/3))*SIN(('OddsRatio_working_3-way'!Y430)/3)</f>
        <v>-0.22013350706189477</v>
      </c>
      <c r="AJ430" s="11">
        <f>'OddsRatio_working_3-way'!U430/(3*'OddsRatio_working_3-way'!X430^(1/3))*SIN(('OddsRatio_working_3-way'!Y430+2*PI())/3)</f>
        <v>-0.37675285676061099</v>
      </c>
      <c r="AK430" s="11">
        <f>'OddsRatio_working_3-way'!U430/(3*'OddsRatio_working_3-way'!X430^(1/3))*SIN(('OddsRatio_working_3-way'!Y430+4*PI())/3)</f>
        <v>0.59688636382250571</v>
      </c>
      <c r="AL430" s="11">
        <f>'OddsRatio_working_3-way'!Z430+'OddsRatio_working_3-way'!AF430</f>
        <v>1.1242617321944797</v>
      </c>
      <c r="AM430" s="11">
        <f>'OddsRatio_working_3-way'!AA430+'OddsRatio_working_3-way'!AG430</f>
        <v>-0.94341328477676367</v>
      </c>
      <c r="AN430" s="11">
        <f>'OddsRatio_working_3-way'!AB430+'OddsRatio_working_3-way'!AH430</f>
        <v>-0.18084844741771577</v>
      </c>
      <c r="AO430" s="11">
        <f>'OddsRatio_working_3-way'!AC430+'OddsRatio_working_3-way'!AI430</f>
        <v>0</v>
      </c>
      <c r="AP430" s="11">
        <f>'OddsRatio_working_3-way'!AD430+'OddsRatio_working_3-way'!AJ430</f>
        <v>0</v>
      </c>
      <c r="AQ430" s="11">
        <f>'OddsRatio_working_3-way'!AE430+'OddsRatio_working_3-way'!AK430</f>
        <v>0</v>
      </c>
      <c r="AR430" s="10">
        <f>IF(A430="","",IF(('OddsRatio_working_3-way'!X430=0),IF(Q430&gt;0,-Q430^(1/3),(-Q430)^(1/3)),'OddsRatio_working_3-way'!AL430-'OddsRatio_working_3-way'!R430/3))</f>
        <v>1.1242617321944797</v>
      </c>
      <c r="AS430" s="11">
        <f>IF(('OddsRatio_working_3-way'!X430=0),IF(Q430&gt;0,-Q430^(1/3),(-Q430)^(1/3)),'OddsRatio_working_3-way'!AM430-'OddsRatio_working_3-way'!R430/3)</f>
        <v>-0.94341328477676367</v>
      </c>
      <c r="AT430" s="11">
        <f>IF(('OddsRatio_working_3-way'!X430=0),IF(Q430&gt;0,-Q430^(1/3),(-Q430)^(1/3)),'OddsRatio_working_3-way'!AN430-'OddsRatio_working_3-way'!R430/3)</f>
        <v>-0.18084844741771577</v>
      </c>
      <c r="AU430" s="11">
        <f>IF(('OddsRatio_working_3-way'!X430=0),0,'OddsRatio_working_3-way'!AO430)</f>
        <v>0</v>
      </c>
      <c r="AV430" s="11">
        <f>IF(('OddsRatio_working_3-way'!X430=0),0,'OddsRatio_working_3-way'!AP430)</f>
        <v>0</v>
      </c>
      <c r="AW430" s="11">
        <f>IF(('OddsRatio_working_3-way'!X430=0),0,'OddsRatio_working_3-way'!AQ430)</f>
        <v>0</v>
      </c>
    </row>
    <row r="431" spans="1:49" x14ac:dyDescent="0.2">
      <c r="A431" s="4">
        <f>IF('True_Odds_Calculator_3-way'!A432="","",'True_Odds_Calculator_3-way'!A432)</f>
        <v>2.48</v>
      </c>
      <c r="B431" s="4">
        <f>IF('True_Odds_Calculator_3-way'!B432="","",'True_Odds_Calculator_3-way'!B432)</f>
        <v>3.17</v>
      </c>
      <c r="C431" s="4">
        <f>IF('True_Odds_Calculator_3-way'!C432="","",'True_Odds_Calculator_3-way'!C432)</f>
        <v>3.07</v>
      </c>
      <c r="D431" s="9">
        <f t="shared" si="91"/>
        <v>0.38736465426195626</v>
      </c>
      <c r="E431" s="9">
        <f t="shared" si="92"/>
        <v>0.30130559086139963</v>
      </c>
      <c r="F431" s="9">
        <f t="shared" si="93"/>
        <v>0.31132975487664405</v>
      </c>
      <c r="G431" s="9">
        <f t="shared" si="94"/>
        <v>1.0686127312339244</v>
      </c>
      <c r="H431" s="9">
        <f t="shared" si="95"/>
        <v>2.5815468422262078</v>
      </c>
      <c r="I431" s="9">
        <f t="shared" si="96"/>
        <v>3.3188896267776169</v>
      </c>
      <c r="J431" s="9">
        <f t="shared" si="97"/>
        <v>3.2120283536542238</v>
      </c>
      <c r="K431" s="11">
        <f t="shared" si="98"/>
        <v>0.40322580645161293</v>
      </c>
      <c r="L431" s="11">
        <f t="shared" si="99"/>
        <v>0.31545741324921134</v>
      </c>
      <c r="M431" s="11">
        <f t="shared" si="100"/>
        <v>0.32573289902280134</v>
      </c>
      <c r="N431" s="11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-0.27544980938973884</v>
      </c>
      <c r="O431" s="11">
        <f>0</f>
        <v>0</v>
      </c>
      <c r="P431" s="11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0.23699910735860685</v>
      </c>
      <c r="Q431" s="11">
        <f>2*'OddsRatio_working_3-way'!K431*'OddsRatio_working_3-way'!L431*'OddsRatio_working_3-way'!M431</f>
        <v>8.2866820754757639E-2</v>
      </c>
      <c r="R431" s="11">
        <f t="shared" si="101"/>
        <v>0</v>
      </c>
      <c r="S431" s="11">
        <f t="shared" si="102"/>
        <v>-0.86040759252540489</v>
      </c>
      <c r="T431" s="11">
        <f t="shared" si="103"/>
        <v>-0.30084181556832335</v>
      </c>
      <c r="U431" s="11">
        <f>'OddsRatio_working_3-way'!S431-'OddsRatio_working_3-way'!R431^2/3</f>
        <v>-0.86040759252540489</v>
      </c>
      <c r="V431" s="11">
        <f>'OddsRatio_working_3-way'!S431*'OddsRatio_working_3-way'!R431/3-2*'OddsRatio_working_3-way'!R431^3/27-'OddsRatio_working_3-way'!T431</f>
        <v>0.30084181556832335</v>
      </c>
      <c r="W431" s="11">
        <f>'OddsRatio_working_3-way'!V431^2+4*'OddsRatio_working_3-way'!U431^3/27</f>
        <v>-3.8587642252264076E-3</v>
      </c>
      <c r="X431" s="11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0.15359407721301585</v>
      </c>
      <c r="Y431" s="11">
        <f>IF('OddsRatio_working_3-way'!W431&gt;=0,IF('OddsRatio_working_3-way'!V431+SQRT('OddsRatio_working_3-way'!W431)&gt;0,0,PI()),ACOS('OddsRatio_working_3-way'!V431/(2*'OddsRatio_working_3-way'!X431)))</f>
        <v>0.20362210966355243</v>
      </c>
      <c r="Z431" s="11">
        <f>'OddsRatio_working_3-way'!X431^(1/3)*COS('OddsRatio_working_3-way'!Y431/3)</f>
        <v>0.53430636561696232</v>
      </c>
      <c r="AA431" s="11">
        <f>'OddsRatio_working_3-way'!X431^(1/3)*COS(('OddsRatio_working_3-way'!Y431+2*PI())/3)</f>
        <v>-0.2986083712079482</v>
      </c>
      <c r="AB431" s="11">
        <f>'OddsRatio_working_3-way'!X431^(1/3)*COS(('OddsRatio_working_3-way'!Y431+4*PI())/3)</f>
        <v>-0.23569799440901429</v>
      </c>
      <c r="AC431" s="11">
        <f>'OddsRatio_working_3-way'!X431^(1/3)*SIN('OddsRatio_working_3-way'!Y431/3)</f>
        <v>3.6321322979685489E-2</v>
      </c>
      <c r="AD431" s="11">
        <f>'OddsRatio_working_3-way'!X431^(1/3)*SIN(('OddsRatio_working_3-way'!Y431+2*PI())/3)</f>
        <v>0.44456222453818306</v>
      </c>
      <c r="AE431" s="11">
        <f>'OddsRatio_working_3-way'!X431^(1/3)*SIN(('OddsRatio_working_3-way'!Y431+4*PI())/3)</f>
        <v>-0.48088354751786833</v>
      </c>
      <c r="AF431" s="11">
        <f>-'OddsRatio_working_3-way'!U431/(3*'OddsRatio_working_3-way'!X431^(1/3))*COS(('OddsRatio_working_3-way'!Y431)/3)</f>
        <v>0.53430636561696221</v>
      </c>
      <c r="AG431" s="11">
        <f>-'OddsRatio_working_3-way'!U431/(3*'OddsRatio_working_3-way'!X431^(1/3))*COS(('OddsRatio_working_3-way'!Y431+2*PI())/3)</f>
        <v>-0.29860837120794814</v>
      </c>
      <c r="AH431" s="11">
        <f>-'OddsRatio_working_3-way'!U431/(3*'OddsRatio_working_3-way'!X431^(1/3))*COS(('OddsRatio_working_3-way'!Y431+4*PI())/3)</f>
        <v>-0.23569799440901426</v>
      </c>
      <c r="AI431" s="11">
        <f>'OddsRatio_working_3-way'!U431/(3*'OddsRatio_working_3-way'!X431^(1/3))*SIN(('OddsRatio_working_3-way'!Y431)/3)</f>
        <v>-3.6321322979685482E-2</v>
      </c>
      <c r="AJ431" s="11">
        <f>'OddsRatio_working_3-way'!U431/(3*'OddsRatio_working_3-way'!X431^(1/3))*SIN(('OddsRatio_working_3-way'!Y431+2*PI())/3)</f>
        <v>-0.444562224538183</v>
      </c>
      <c r="AK431" s="11">
        <f>'OddsRatio_working_3-way'!U431/(3*'OddsRatio_working_3-way'!X431^(1/3))*SIN(('OddsRatio_working_3-way'!Y431+4*PI())/3)</f>
        <v>0.48088354751786822</v>
      </c>
      <c r="AL431" s="11">
        <f>'OddsRatio_working_3-way'!Z431+'OddsRatio_working_3-way'!AF431</f>
        <v>1.0686127312339244</v>
      </c>
      <c r="AM431" s="11">
        <f>'OddsRatio_working_3-way'!AA431+'OddsRatio_working_3-way'!AG431</f>
        <v>-0.59721674241589628</v>
      </c>
      <c r="AN431" s="11">
        <f>'OddsRatio_working_3-way'!AB431+'OddsRatio_working_3-way'!AH431</f>
        <v>-0.47139598881802858</v>
      </c>
      <c r="AO431" s="11">
        <f>'OddsRatio_working_3-way'!AC431+'OddsRatio_working_3-way'!AI431</f>
        <v>0</v>
      </c>
      <c r="AP431" s="11">
        <f>'OddsRatio_working_3-way'!AD431+'OddsRatio_working_3-way'!AJ431</f>
        <v>0</v>
      </c>
      <c r="AQ431" s="11">
        <f>'OddsRatio_working_3-way'!AE431+'OddsRatio_working_3-way'!AK431</f>
        <v>0</v>
      </c>
      <c r="AR431" s="10">
        <f>IF(A431="","",IF(('OddsRatio_working_3-way'!X431=0),IF(Q431&gt;0,-Q431^(1/3),(-Q431)^(1/3)),'OddsRatio_working_3-way'!AL431-'OddsRatio_working_3-way'!R431/3))</f>
        <v>1.0686127312339244</v>
      </c>
      <c r="AS431" s="11">
        <f>IF(('OddsRatio_working_3-way'!X431=0),IF(Q431&gt;0,-Q431^(1/3),(-Q431)^(1/3)),'OddsRatio_working_3-way'!AM431-'OddsRatio_working_3-way'!R431/3)</f>
        <v>-0.59721674241589628</v>
      </c>
      <c r="AT431" s="11">
        <f>IF(('OddsRatio_working_3-way'!X431=0),IF(Q431&gt;0,-Q431^(1/3),(-Q431)^(1/3)),'OddsRatio_working_3-way'!AN431-'OddsRatio_working_3-way'!R431/3)</f>
        <v>-0.47139598881802858</v>
      </c>
      <c r="AU431" s="11">
        <f>IF(('OddsRatio_working_3-way'!X431=0),0,'OddsRatio_working_3-way'!AO431)</f>
        <v>0</v>
      </c>
      <c r="AV431" s="11">
        <f>IF(('OddsRatio_working_3-way'!X431=0),0,'OddsRatio_working_3-way'!AP431)</f>
        <v>0</v>
      </c>
      <c r="AW431" s="11">
        <f>IF(('OddsRatio_working_3-way'!X431=0),0,'OddsRatio_working_3-way'!AQ431)</f>
        <v>0</v>
      </c>
    </row>
    <row r="432" spans="1:49" x14ac:dyDescent="0.2">
      <c r="A432" s="4">
        <f>IF('True_Odds_Calculator_3-way'!A433="","",'True_Odds_Calculator_3-way'!A433)</f>
        <v>1.5</v>
      </c>
      <c r="B432" s="4">
        <f>IF('True_Odds_Calculator_3-way'!B433="","",'True_Odds_Calculator_3-way'!B433)</f>
        <v>4.6500000000000004</v>
      </c>
      <c r="C432" s="4">
        <f>IF('True_Odds_Calculator_3-way'!C433="","",'True_Odds_Calculator_3-way'!C433)</f>
        <v>5.96</v>
      </c>
      <c r="D432" s="9">
        <f t="shared" si="91"/>
        <v>0.64540018912944996</v>
      </c>
      <c r="E432" s="9">
        <f t="shared" si="92"/>
        <v>0.19956846576613868</v>
      </c>
      <c r="F432" s="9">
        <f t="shared" si="93"/>
        <v>0.15503134510441136</v>
      </c>
      <c r="G432" s="9">
        <f t="shared" si="94"/>
        <v>1.0988525161384071</v>
      </c>
      <c r="H432" s="9">
        <f t="shared" si="95"/>
        <v>1.5494262580692038</v>
      </c>
      <c r="I432" s="9">
        <f t="shared" si="96"/>
        <v>5.0108116839051871</v>
      </c>
      <c r="J432" s="9">
        <f t="shared" si="97"/>
        <v>6.4503084800465</v>
      </c>
      <c r="K432" s="11">
        <f t="shared" si="98"/>
        <v>0.66666666666666663</v>
      </c>
      <c r="L432" s="11">
        <f t="shared" si="99"/>
        <v>0.21505376344086019</v>
      </c>
      <c r="M432" s="11">
        <f t="shared" si="100"/>
        <v>0.16778523489932887</v>
      </c>
      <c r="N432" s="11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-0.21774794929157348</v>
      </c>
      <c r="O432" s="11">
        <f>0</f>
        <v>0</v>
      </c>
      <c r="P432" s="11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0.21914315267854989</v>
      </c>
      <c r="Q432" s="11">
        <f>2*'OddsRatio_working_3-way'!K432*'OddsRatio_working_3-way'!L432*'OddsRatio_working_3-way'!M432</f>
        <v>4.8110461619879231E-2</v>
      </c>
      <c r="R432" s="11">
        <f t="shared" si="101"/>
        <v>0</v>
      </c>
      <c r="S432" s="11">
        <f t="shared" si="102"/>
        <v>-1.0064074237737513</v>
      </c>
      <c r="T432" s="11">
        <f t="shared" si="103"/>
        <v>-0.22094564737074671</v>
      </c>
      <c r="U432" s="11">
        <f>'OddsRatio_working_3-way'!S432-'OddsRatio_working_3-way'!R432^2/3</f>
        <v>-1.0064074237737513</v>
      </c>
      <c r="V432" s="11">
        <f>'OddsRatio_working_3-way'!S432*'OddsRatio_working_3-way'!R432/3-2*'OddsRatio_working_3-way'!R432^3/27-'OddsRatio_working_3-way'!T432</f>
        <v>0.22094564737074671</v>
      </c>
      <c r="W432" s="11">
        <f>'OddsRatio_working_3-way'!V432^2+4*'OddsRatio_working_3-way'!U432^3/27</f>
        <v>-0.10219719862892832</v>
      </c>
      <c r="X432" s="11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0.19430271338880389</v>
      </c>
      <c r="Y432" s="11">
        <f>IF('OddsRatio_working_3-way'!W432&gt;=0,IF('OddsRatio_working_3-way'!V432+SQRT('OddsRatio_working_3-way'!W432)&gt;0,0,PI()),ACOS('OddsRatio_working_3-way'!V432/(2*'OddsRatio_working_3-way'!X432)))</f>
        <v>0.96604153426697825</v>
      </c>
      <c r="Z432" s="11">
        <f>'OddsRatio_working_3-way'!X432^(1/3)*COS('OddsRatio_working_3-way'!Y432/3)</f>
        <v>0.54942625806920364</v>
      </c>
      <c r="AA432" s="11">
        <f>'OddsRatio_working_3-way'!X432^(1/3)*COS(('OddsRatio_working_3-way'!Y432+2*PI())/3)</f>
        <v>-0.43345803809153022</v>
      </c>
      <c r="AB432" s="11">
        <f>'OddsRatio_working_3-way'!X432^(1/3)*COS(('OddsRatio_working_3-way'!Y432+4*PI())/3)</f>
        <v>-0.11596821997767356</v>
      </c>
      <c r="AC432" s="11">
        <f>'OddsRatio_working_3-way'!X432^(1/3)*SIN('OddsRatio_working_3-way'!Y432/3)</f>
        <v>0.18330283195300071</v>
      </c>
      <c r="AD432" s="11">
        <f>'OddsRatio_working_3-way'!X432^(1/3)*SIN(('OddsRatio_working_3-way'!Y432+2*PI())/3)</f>
        <v>0.38416568101765508</v>
      </c>
      <c r="AE432" s="11">
        <f>'OddsRatio_working_3-way'!X432^(1/3)*SIN(('OddsRatio_working_3-way'!Y432+4*PI())/3)</f>
        <v>-0.56746851297065548</v>
      </c>
      <c r="AF432" s="11">
        <f>-'OddsRatio_working_3-way'!U432/(3*'OddsRatio_working_3-way'!X432^(1/3))*COS(('OddsRatio_working_3-way'!Y432)/3)</f>
        <v>0.54942625806920353</v>
      </c>
      <c r="AG432" s="11">
        <f>-'OddsRatio_working_3-way'!U432/(3*'OddsRatio_working_3-way'!X432^(1/3))*COS(('OddsRatio_working_3-way'!Y432+2*PI())/3)</f>
        <v>-0.43345803809153016</v>
      </c>
      <c r="AH432" s="11">
        <f>-'OddsRatio_working_3-way'!U432/(3*'OddsRatio_working_3-way'!X432^(1/3))*COS(('OddsRatio_working_3-way'!Y432+4*PI())/3)</f>
        <v>-0.11596821997767355</v>
      </c>
      <c r="AI432" s="11">
        <f>'OddsRatio_working_3-way'!U432/(3*'OddsRatio_working_3-way'!X432^(1/3))*SIN(('OddsRatio_working_3-way'!Y432)/3)</f>
        <v>-0.18330283195300068</v>
      </c>
      <c r="AJ432" s="11">
        <f>'OddsRatio_working_3-way'!U432/(3*'OddsRatio_working_3-way'!X432^(1/3))*SIN(('OddsRatio_working_3-way'!Y432+2*PI())/3)</f>
        <v>-0.38416568101765497</v>
      </c>
      <c r="AK432" s="11">
        <f>'OddsRatio_working_3-way'!U432/(3*'OddsRatio_working_3-way'!X432^(1/3))*SIN(('OddsRatio_working_3-way'!Y432+4*PI())/3)</f>
        <v>0.56746851297065537</v>
      </c>
      <c r="AL432" s="11">
        <f>'OddsRatio_working_3-way'!Z432+'OddsRatio_working_3-way'!AF432</f>
        <v>1.0988525161384071</v>
      </c>
      <c r="AM432" s="11">
        <f>'OddsRatio_working_3-way'!AA432+'OddsRatio_working_3-way'!AG432</f>
        <v>-0.86691607618306032</v>
      </c>
      <c r="AN432" s="11">
        <f>'OddsRatio_working_3-way'!AB432+'OddsRatio_working_3-way'!AH432</f>
        <v>-0.23193643995534713</v>
      </c>
      <c r="AO432" s="11">
        <f>'OddsRatio_working_3-way'!AC432+'OddsRatio_working_3-way'!AI432</f>
        <v>0</v>
      </c>
      <c r="AP432" s="11">
        <f>'OddsRatio_working_3-way'!AD432+'OddsRatio_working_3-way'!AJ432</f>
        <v>0</v>
      </c>
      <c r="AQ432" s="11">
        <f>'OddsRatio_working_3-way'!AE432+'OddsRatio_working_3-way'!AK432</f>
        <v>0</v>
      </c>
      <c r="AR432" s="10">
        <f>IF(A432="","",IF(('OddsRatio_working_3-way'!X432=0),IF(Q432&gt;0,-Q432^(1/3),(-Q432)^(1/3)),'OddsRatio_working_3-way'!AL432-'OddsRatio_working_3-way'!R432/3))</f>
        <v>1.0988525161384071</v>
      </c>
      <c r="AS432" s="11">
        <f>IF(('OddsRatio_working_3-way'!X432=0),IF(Q432&gt;0,-Q432^(1/3),(-Q432)^(1/3)),'OddsRatio_working_3-way'!AM432-'OddsRatio_working_3-way'!R432/3)</f>
        <v>-0.86691607618306032</v>
      </c>
      <c r="AT432" s="11">
        <f>IF(('OddsRatio_working_3-way'!X432=0),IF(Q432&gt;0,-Q432^(1/3),(-Q432)^(1/3)),'OddsRatio_working_3-way'!AN432-'OddsRatio_working_3-way'!R432/3)</f>
        <v>-0.23193643995534713</v>
      </c>
      <c r="AU432" s="11">
        <f>IF(('OddsRatio_working_3-way'!X432=0),0,'OddsRatio_working_3-way'!AO432)</f>
        <v>0</v>
      </c>
      <c r="AV432" s="11">
        <f>IF(('OddsRatio_working_3-way'!X432=0),0,'OddsRatio_working_3-way'!AP432)</f>
        <v>0</v>
      </c>
      <c r="AW432" s="11">
        <f>IF(('OddsRatio_working_3-way'!X432=0),0,'OddsRatio_working_3-way'!AQ432)</f>
        <v>0</v>
      </c>
    </row>
    <row r="433" spans="1:49" x14ac:dyDescent="0.2">
      <c r="A433" s="4">
        <f>IF('True_Odds_Calculator_3-way'!A434="","",'True_Odds_Calculator_3-way'!A434)</f>
        <v>1.08</v>
      </c>
      <c r="B433" s="4">
        <f>IF('True_Odds_Calculator_3-way'!B434="","",'True_Odds_Calculator_3-way'!B434)</f>
        <v>11.91</v>
      </c>
      <c r="C433" s="4">
        <f>IF('True_Odds_Calculator_3-way'!C434="","",'True_Odds_Calculator_3-way'!C434)</f>
        <v>24.99</v>
      </c>
      <c r="D433" s="9">
        <f t="shared" si="91"/>
        <v>0.90447238313848455</v>
      </c>
      <c r="E433" s="9">
        <f t="shared" si="92"/>
        <v>6.4920260091515691E-2</v>
      </c>
      <c r="F433" s="9">
        <f t="shared" si="93"/>
        <v>3.0607356770000128E-2</v>
      </c>
      <c r="G433" s="9">
        <f t="shared" si="94"/>
        <v>1.3202119081021362</v>
      </c>
      <c r="H433" s="9">
        <f t="shared" si="95"/>
        <v>1.1056169526481707</v>
      </c>
      <c r="I433" s="9">
        <f t="shared" si="96"/>
        <v>15.403511917394308</v>
      </c>
      <c r="J433" s="9">
        <f t="shared" si="97"/>
        <v>32.671883675370239</v>
      </c>
      <c r="K433" s="11">
        <f t="shared" si="98"/>
        <v>0.92592592592592582</v>
      </c>
      <c r="L433" s="11">
        <f t="shared" si="99"/>
        <v>8.3963056255247692E-2</v>
      </c>
      <c r="M433" s="11">
        <f t="shared" si="100"/>
        <v>4.0016006402561026E-2</v>
      </c>
      <c r="N433" s="11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-6.5139318780657929E-2</v>
      </c>
      <c r="O433" s="11">
        <f>0</f>
        <v>0</v>
      </c>
      <c r="P433" s="11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0.10882233292608021</v>
      </c>
      <c r="Q433" s="11">
        <f>2*'OddsRatio_working_3-way'!K433*'OddsRatio_working_3-way'!L433*'OddsRatio_working_3-way'!M433</f>
        <v>6.2219744383121903E-3</v>
      </c>
      <c r="R433" s="11">
        <f t="shared" si="101"/>
        <v>0</v>
      </c>
      <c r="S433" s="11">
        <f t="shared" si="102"/>
        <v>-1.6706090110109233</v>
      </c>
      <c r="T433" s="11">
        <f t="shared" si="103"/>
        <v>-9.5517953745621692E-2</v>
      </c>
      <c r="U433" s="11">
        <f>'OddsRatio_working_3-way'!S433-'OddsRatio_working_3-way'!R433^2/3</f>
        <v>-1.6706090110109233</v>
      </c>
      <c r="V433" s="11">
        <f>'OddsRatio_working_3-way'!S433*'OddsRatio_working_3-way'!R433/3-2*'OddsRatio_working_3-way'!R433^3/27-'OddsRatio_working_3-way'!T433</f>
        <v>9.5517953745621692E-2</v>
      </c>
      <c r="W433" s="11">
        <f>'OddsRatio_working_3-way'!V433^2+4*'OddsRatio_working_3-way'!U433^3/27</f>
        <v>-0.68162599026513404</v>
      </c>
      <c r="X433" s="11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0.41555675597711222</v>
      </c>
      <c r="Y433" s="11">
        <f>IF('OddsRatio_working_3-way'!W433&gt;=0,IF('OddsRatio_working_3-way'!V433+SQRT('OddsRatio_working_3-way'!W433)&gt;0,0,PI()),ACOS('OddsRatio_working_3-way'!V433/(2*'OddsRatio_working_3-way'!X433)))</f>
        <v>1.4556141225653063</v>
      </c>
      <c r="Z433" s="11">
        <f>'OddsRatio_working_3-way'!X433^(1/3)*COS('OddsRatio_working_3-way'!Y433/3)</f>
        <v>0.66010595405106809</v>
      </c>
      <c r="AA433" s="11">
        <f>'OddsRatio_working_3-way'!X433^(1/3)*COS(('OddsRatio_working_3-way'!Y433+2*PI())/3)</f>
        <v>-0.6314619182042549</v>
      </c>
      <c r="AB433" s="11">
        <f>'OddsRatio_working_3-way'!X433^(1/3)*COS(('OddsRatio_working_3-way'!Y433+4*PI())/3)</f>
        <v>-2.8644035846813451E-2</v>
      </c>
      <c r="AC433" s="11">
        <f>'OddsRatio_working_3-way'!X433^(1/3)*SIN('OddsRatio_working_3-way'!Y433/3)</f>
        <v>0.34803706665138928</v>
      </c>
      <c r="AD433" s="11">
        <f>'OddsRatio_working_3-way'!X433^(1/3)*SIN(('OddsRatio_working_3-way'!Y433+2*PI())/3)</f>
        <v>0.39764999207189389</v>
      </c>
      <c r="AE433" s="11">
        <f>'OddsRatio_working_3-way'!X433^(1/3)*SIN(('OddsRatio_working_3-way'!Y433+4*PI())/3)</f>
        <v>-0.74568705872328311</v>
      </c>
      <c r="AF433" s="11">
        <f>-'OddsRatio_working_3-way'!U433/(3*'OddsRatio_working_3-way'!X433^(1/3))*COS(('OddsRatio_working_3-way'!Y433)/3)</f>
        <v>0.66010595405106798</v>
      </c>
      <c r="AG433" s="11">
        <f>-'OddsRatio_working_3-way'!U433/(3*'OddsRatio_working_3-way'!X433^(1/3))*COS(('OddsRatio_working_3-way'!Y433+2*PI())/3)</f>
        <v>-0.63146191820425479</v>
      </c>
      <c r="AH433" s="11">
        <f>-'OddsRatio_working_3-way'!U433/(3*'OddsRatio_working_3-way'!X433^(1/3))*COS(('OddsRatio_working_3-way'!Y433+4*PI())/3)</f>
        <v>-2.8644035846813447E-2</v>
      </c>
      <c r="AI433" s="11">
        <f>'OddsRatio_working_3-way'!U433/(3*'OddsRatio_working_3-way'!X433^(1/3))*SIN(('OddsRatio_working_3-way'!Y433)/3)</f>
        <v>-0.34803706665138923</v>
      </c>
      <c r="AJ433" s="11">
        <f>'OddsRatio_working_3-way'!U433/(3*'OddsRatio_working_3-way'!X433^(1/3))*SIN(('OddsRatio_working_3-way'!Y433+2*PI())/3)</f>
        <v>-0.39764999207189383</v>
      </c>
      <c r="AK433" s="11">
        <f>'OddsRatio_working_3-way'!U433/(3*'OddsRatio_working_3-way'!X433^(1/3))*SIN(('OddsRatio_working_3-way'!Y433+4*PI())/3)</f>
        <v>0.745687058723283</v>
      </c>
      <c r="AL433" s="11">
        <f>'OddsRatio_working_3-way'!Z433+'OddsRatio_working_3-way'!AF433</f>
        <v>1.3202119081021362</v>
      </c>
      <c r="AM433" s="11">
        <f>'OddsRatio_working_3-way'!AA433+'OddsRatio_working_3-way'!AG433</f>
        <v>-1.2629238364085098</v>
      </c>
      <c r="AN433" s="11">
        <f>'OddsRatio_working_3-way'!AB433+'OddsRatio_working_3-way'!AH433</f>
        <v>-5.7288071693626902E-2</v>
      </c>
      <c r="AO433" s="11">
        <f>'OddsRatio_working_3-way'!AC433+'OddsRatio_working_3-way'!AI433</f>
        <v>0</v>
      </c>
      <c r="AP433" s="11">
        <f>'OddsRatio_working_3-way'!AD433+'OddsRatio_working_3-way'!AJ433</f>
        <v>0</v>
      </c>
      <c r="AQ433" s="11">
        <f>'OddsRatio_working_3-way'!AE433+'OddsRatio_working_3-way'!AK433</f>
        <v>0</v>
      </c>
      <c r="AR433" s="10">
        <f>IF(A433="","",IF(('OddsRatio_working_3-way'!X433=0),IF(Q433&gt;0,-Q433^(1/3),(-Q433)^(1/3)),'OddsRatio_working_3-way'!AL433-'OddsRatio_working_3-way'!R433/3))</f>
        <v>1.3202119081021362</v>
      </c>
      <c r="AS433" s="11">
        <f>IF(('OddsRatio_working_3-way'!X433=0),IF(Q433&gt;0,-Q433^(1/3),(-Q433)^(1/3)),'OddsRatio_working_3-way'!AM433-'OddsRatio_working_3-way'!R433/3)</f>
        <v>-1.2629238364085098</v>
      </c>
      <c r="AT433" s="11">
        <f>IF(('OddsRatio_working_3-way'!X433=0),IF(Q433&gt;0,-Q433^(1/3),(-Q433)^(1/3)),'OddsRatio_working_3-way'!AN433-'OddsRatio_working_3-way'!R433/3)</f>
        <v>-5.7288071693626902E-2</v>
      </c>
      <c r="AU433" s="11">
        <f>IF(('OddsRatio_working_3-way'!X433=0),0,'OddsRatio_working_3-way'!AO433)</f>
        <v>0</v>
      </c>
      <c r="AV433" s="11">
        <f>IF(('OddsRatio_working_3-way'!X433=0),0,'OddsRatio_working_3-way'!AP433)</f>
        <v>0</v>
      </c>
      <c r="AW433" s="11">
        <f>IF(('OddsRatio_working_3-way'!X433=0),0,'OddsRatio_working_3-way'!AQ433)</f>
        <v>0</v>
      </c>
    </row>
    <row r="434" spans="1:49" x14ac:dyDescent="0.2">
      <c r="A434" s="4">
        <f>IF('True_Odds_Calculator_3-way'!A435="","",'True_Odds_Calculator_3-way'!A435)</f>
        <v>2.11</v>
      </c>
      <c r="B434" s="4">
        <f>IF('True_Odds_Calculator_3-way'!B435="","",'True_Odds_Calculator_3-way'!B435)</f>
        <v>3.17</v>
      </c>
      <c r="C434" s="4">
        <f>IF('True_Odds_Calculator_3-way'!C435="","",'True_Odds_Calculator_3-way'!C435)</f>
        <v>3.9</v>
      </c>
      <c r="D434" s="9">
        <f t="shared" si="91"/>
        <v>0.45638374880447652</v>
      </c>
      <c r="E434" s="9">
        <f t="shared" si="92"/>
        <v>0.3004246110690022</v>
      </c>
      <c r="F434" s="9">
        <f t="shared" si="93"/>
        <v>0.24319164012652145</v>
      </c>
      <c r="G434" s="9">
        <f t="shared" si="94"/>
        <v>1.0730977422603922</v>
      </c>
      <c r="H434" s="9">
        <f t="shared" si="95"/>
        <v>2.191138493909035</v>
      </c>
      <c r="I434" s="9">
        <f t="shared" si="96"/>
        <v>3.3286221007050507</v>
      </c>
      <c r="J434" s="9">
        <f t="shared" si="97"/>
        <v>4.1119834525551369</v>
      </c>
      <c r="K434" s="11">
        <f t="shared" si="98"/>
        <v>0.47393364928909953</v>
      </c>
      <c r="L434" s="11">
        <f t="shared" si="99"/>
        <v>0.31545741324921134</v>
      </c>
      <c r="M434" s="11">
        <f t="shared" si="100"/>
        <v>0.25641025641025644</v>
      </c>
      <c r="N434" s="11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-0.26777768705198546</v>
      </c>
      <c r="O434" s="11">
        <f>0</f>
        <v>0</v>
      </c>
      <c r="P434" s="11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0.23690932238183571</v>
      </c>
      <c r="Q434" s="11">
        <f>2*'OddsRatio_working_3-way'!K434*'OddsRatio_working_3-way'!L434*'OddsRatio_working_3-way'!M434</f>
        <v>7.6669683618717066E-2</v>
      </c>
      <c r="R434" s="11">
        <f t="shared" si="101"/>
        <v>0</v>
      </c>
      <c r="S434" s="11">
        <f t="shared" si="102"/>
        <v>-0.88472391030789255</v>
      </c>
      <c r="T434" s="11">
        <f t="shared" si="103"/>
        <v>-0.2863184175753698</v>
      </c>
      <c r="U434" s="11">
        <f>'OddsRatio_working_3-way'!S434-'OddsRatio_working_3-way'!R434^2/3</f>
        <v>-0.88472391030789255</v>
      </c>
      <c r="V434" s="11">
        <f>'OddsRatio_working_3-way'!S434*'OddsRatio_working_3-way'!R434/3-2*'OddsRatio_working_3-way'!R434^3/27-'OddsRatio_working_3-way'!T434</f>
        <v>0.2863184175753698</v>
      </c>
      <c r="W434" s="11">
        <f>'OddsRatio_working_3-way'!V434^2+4*'OddsRatio_working_3-way'!U434^3/27</f>
        <v>-2.0615186914232878E-2</v>
      </c>
      <c r="X434" s="11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0.16015104055008253</v>
      </c>
      <c r="Y434" s="11">
        <f>IF('OddsRatio_working_3-way'!W434&gt;=0,IF('OddsRatio_working_3-way'!V434+SQRT('OddsRatio_working_3-way'!W434)&gt;0,0,PI()),ACOS('OddsRatio_working_3-way'!V434/(2*'OddsRatio_working_3-way'!X434)))</f>
        <v>0.464822360494489</v>
      </c>
      <c r="Z434" s="11">
        <f>'OddsRatio_working_3-way'!X434^(1/3)*COS('OddsRatio_working_3-way'!Y434/3)</f>
        <v>0.53654887113019611</v>
      </c>
      <c r="AA434" s="11">
        <f>'OddsRatio_working_3-way'!X434^(1/3)*COS(('OddsRatio_working_3-way'!Y434+2*PI())/3)</f>
        <v>-0.34085169952329142</v>
      </c>
      <c r="AB434" s="11">
        <f>'OddsRatio_working_3-way'!X434^(1/3)*COS(('OddsRatio_working_3-way'!Y434+4*PI())/3)</f>
        <v>-0.19569717160690484</v>
      </c>
      <c r="AC434" s="11">
        <f>'OddsRatio_working_3-way'!X434^(1/3)*SIN('OddsRatio_working_3-way'!Y434/3)</f>
        <v>8.3805005766618854E-2</v>
      </c>
      <c r="AD434" s="11">
        <f>'OddsRatio_working_3-way'!X434^(1/3)*SIN(('OddsRatio_working_3-way'!Y434+2*PI())/3)</f>
        <v>0.42276244988730338</v>
      </c>
      <c r="AE434" s="11">
        <f>'OddsRatio_working_3-way'!X434^(1/3)*SIN(('OddsRatio_working_3-way'!Y434+4*PI())/3)</f>
        <v>-0.50656745565392225</v>
      </c>
      <c r="AF434" s="11">
        <f>-'OddsRatio_working_3-way'!U434/(3*'OddsRatio_working_3-way'!X434^(1/3))*COS(('OddsRatio_working_3-way'!Y434)/3)</f>
        <v>0.53654887113019611</v>
      </c>
      <c r="AG434" s="11">
        <f>-'OddsRatio_working_3-way'!U434/(3*'OddsRatio_working_3-way'!X434^(1/3))*COS(('OddsRatio_working_3-way'!Y434+2*PI())/3)</f>
        <v>-0.34085169952329142</v>
      </c>
      <c r="AH434" s="11">
        <f>-'OddsRatio_working_3-way'!U434/(3*'OddsRatio_working_3-way'!X434^(1/3))*COS(('OddsRatio_working_3-way'!Y434+4*PI())/3)</f>
        <v>-0.19569717160690484</v>
      </c>
      <c r="AI434" s="11">
        <f>'OddsRatio_working_3-way'!U434/(3*'OddsRatio_working_3-way'!X434^(1/3))*SIN(('OddsRatio_working_3-way'!Y434)/3)</f>
        <v>-8.3805005766618854E-2</v>
      </c>
      <c r="AJ434" s="11">
        <f>'OddsRatio_working_3-way'!U434/(3*'OddsRatio_working_3-way'!X434^(1/3))*SIN(('OddsRatio_working_3-way'!Y434+2*PI())/3)</f>
        <v>-0.42276244988730338</v>
      </c>
      <c r="AK434" s="11">
        <f>'OddsRatio_working_3-way'!U434/(3*'OddsRatio_working_3-way'!X434^(1/3))*SIN(('OddsRatio_working_3-way'!Y434+4*PI())/3)</f>
        <v>0.50656745565392225</v>
      </c>
      <c r="AL434" s="11">
        <f>'OddsRatio_working_3-way'!Z434+'OddsRatio_working_3-way'!AF434</f>
        <v>1.0730977422603922</v>
      </c>
      <c r="AM434" s="11">
        <f>'OddsRatio_working_3-way'!AA434+'OddsRatio_working_3-way'!AG434</f>
        <v>-0.68170339904658284</v>
      </c>
      <c r="AN434" s="11">
        <f>'OddsRatio_working_3-way'!AB434+'OddsRatio_working_3-way'!AH434</f>
        <v>-0.39139434321380967</v>
      </c>
      <c r="AO434" s="11">
        <f>'OddsRatio_working_3-way'!AC434+'OddsRatio_working_3-way'!AI434</f>
        <v>0</v>
      </c>
      <c r="AP434" s="11">
        <f>'OddsRatio_working_3-way'!AD434+'OddsRatio_working_3-way'!AJ434</f>
        <v>0</v>
      </c>
      <c r="AQ434" s="11">
        <f>'OddsRatio_working_3-way'!AE434+'OddsRatio_working_3-way'!AK434</f>
        <v>0</v>
      </c>
      <c r="AR434" s="10">
        <f>IF(A434="","",IF(('OddsRatio_working_3-way'!X434=0),IF(Q434&gt;0,-Q434^(1/3),(-Q434)^(1/3)),'OddsRatio_working_3-way'!AL434-'OddsRatio_working_3-way'!R434/3))</f>
        <v>1.0730977422603922</v>
      </c>
      <c r="AS434" s="11">
        <f>IF(('OddsRatio_working_3-way'!X434=0),IF(Q434&gt;0,-Q434^(1/3),(-Q434)^(1/3)),'OddsRatio_working_3-way'!AM434-'OddsRatio_working_3-way'!R434/3)</f>
        <v>-0.68170339904658284</v>
      </c>
      <c r="AT434" s="11">
        <f>IF(('OddsRatio_working_3-way'!X434=0),IF(Q434&gt;0,-Q434^(1/3),(-Q434)^(1/3)),'OddsRatio_working_3-way'!AN434-'OddsRatio_working_3-way'!R434/3)</f>
        <v>-0.39139434321380967</v>
      </c>
      <c r="AU434" s="11">
        <f>IF(('OddsRatio_working_3-way'!X434=0),0,'OddsRatio_working_3-way'!AO434)</f>
        <v>0</v>
      </c>
      <c r="AV434" s="11">
        <f>IF(('OddsRatio_working_3-way'!X434=0),0,'OddsRatio_working_3-way'!AP434)</f>
        <v>0</v>
      </c>
      <c r="AW434" s="11">
        <f>IF(('OddsRatio_working_3-way'!X434=0),0,'OddsRatio_working_3-way'!AQ434)</f>
        <v>0</v>
      </c>
    </row>
    <row r="435" spans="1:49" x14ac:dyDescent="0.2">
      <c r="A435" s="4">
        <f>IF('True_Odds_Calculator_3-way'!A436="","",'True_Odds_Calculator_3-way'!A436)</f>
        <v>3.26</v>
      </c>
      <c r="B435" s="4">
        <f>IF('True_Odds_Calculator_3-way'!B436="","",'True_Odds_Calculator_3-way'!B436)</f>
        <v>3.54</v>
      </c>
      <c r="C435" s="4">
        <f>IF('True_Odds_Calculator_3-way'!C436="","",'True_Odds_Calculator_3-way'!C436)</f>
        <v>2.2799999999999998</v>
      </c>
      <c r="D435" s="9">
        <f t="shared" si="91"/>
        <v>0.2978183091389639</v>
      </c>
      <c r="E435" s="9">
        <f t="shared" si="92"/>
        <v>0.27398290300297273</v>
      </c>
      <c r="F435" s="9">
        <f t="shared" si="93"/>
        <v>0.42819878785806326</v>
      </c>
      <c r="G435" s="9">
        <f t="shared" si="94"/>
        <v>1.0432530629534713</v>
      </c>
      <c r="H435" s="9">
        <f t="shared" si="95"/>
        <v>3.3577519222748449</v>
      </c>
      <c r="I435" s="9">
        <f t="shared" si="96"/>
        <v>3.6498627799018171</v>
      </c>
      <c r="J435" s="9">
        <f t="shared" si="97"/>
        <v>2.3353639205804431</v>
      </c>
      <c r="K435" s="11">
        <f t="shared" si="98"/>
        <v>0.30674846625766872</v>
      </c>
      <c r="L435" s="11">
        <f t="shared" si="99"/>
        <v>0.2824858757062147</v>
      </c>
      <c r="M435" s="11">
        <f t="shared" si="100"/>
        <v>0.43859649122807021</v>
      </c>
      <c r="N435" s="11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-0.27925207980263977</v>
      </c>
      <c r="O435" s="11">
        <f>0</f>
        <v>0</v>
      </c>
      <c r="P435" s="11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0.2310722909662288</v>
      </c>
      <c r="Q435" s="11">
        <f>2*'OddsRatio_working_3-way'!K435*'OddsRatio_working_3-way'!L435*'OddsRatio_working_3-way'!M435</f>
        <v>7.6010622028364741E-2</v>
      </c>
      <c r="R435" s="11">
        <f t="shared" si="101"/>
        <v>0</v>
      </c>
      <c r="S435" s="11">
        <f t="shared" si="102"/>
        <v>-0.82746846909623084</v>
      </c>
      <c r="T435" s="11">
        <f t="shared" si="103"/>
        <v>-0.27219357536060224</v>
      </c>
      <c r="U435" s="11">
        <f>'OddsRatio_working_3-way'!S435-'OddsRatio_working_3-way'!R435^2/3</f>
        <v>-0.82746846909623084</v>
      </c>
      <c r="V435" s="11">
        <f>'OddsRatio_working_3-way'!S435*'OddsRatio_working_3-way'!R435/3-2*'OddsRatio_working_3-way'!R435^3/27-'OddsRatio_working_3-way'!T435</f>
        <v>0.27219357536060224</v>
      </c>
      <c r="W435" s="11">
        <f>'OddsRatio_working_3-way'!V435^2+4*'OddsRatio_working_3-way'!U435^3/27</f>
        <v>-9.8471058868999511E-3</v>
      </c>
      <c r="X435" s="11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0.14485893858724061</v>
      </c>
      <c r="Y435" s="11">
        <f>IF('OddsRatio_working_3-way'!W435&gt;=0,IF('OddsRatio_working_3-way'!V435+SQRT('OddsRatio_working_3-way'!W435)&gt;0,0,PI()),ACOS('OddsRatio_working_3-way'!V435/(2*'OddsRatio_working_3-way'!X435)))</f>
        <v>0.3495920244592039</v>
      </c>
      <c r="Z435" s="11">
        <f>'OddsRatio_working_3-way'!X435^(1/3)*COS('OddsRatio_working_3-way'!Y435/3)</f>
        <v>0.52162653147673566</v>
      </c>
      <c r="AA435" s="11">
        <f>'OddsRatio_working_3-way'!X435^(1/3)*COS(('OddsRatio_working_3-way'!Y435+2*PI())/3)</f>
        <v>-0.31369462841672802</v>
      </c>
      <c r="AB435" s="11">
        <f>'OddsRatio_working_3-way'!X435^(1/3)*COS(('OddsRatio_working_3-way'!Y435+4*PI())/3)</f>
        <v>-0.2079319030600075</v>
      </c>
      <c r="AC435" s="11">
        <f>'OddsRatio_working_3-way'!X435^(1/3)*SIN('OddsRatio_working_3-way'!Y435/3)</f>
        <v>6.1062137954931046E-2</v>
      </c>
      <c r="AD435" s="11">
        <f>'OddsRatio_working_3-way'!X435^(1/3)*SIN(('OddsRatio_working_3-way'!Y435+2*PI())/3)</f>
        <v>0.4212107585693507</v>
      </c>
      <c r="AE435" s="11">
        <f>'OddsRatio_working_3-way'!X435^(1/3)*SIN(('OddsRatio_working_3-way'!Y435+4*PI())/3)</f>
        <v>-0.48227289652428174</v>
      </c>
      <c r="AF435" s="11">
        <f>-'OddsRatio_working_3-way'!U435/(3*'OddsRatio_working_3-way'!X435^(1/3))*COS(('OddsRatio_working_3-way'!Y435)/3)</f>
        <v>0.52162653147673566</v>
      </c>
      <c r="AG435" s="11">
        <f>-'OddsRatio_working_3-way'!U435/(3*'OddsRatio_working_3-way'!X435^(1/3))*COS(('OddsRatio_working_3-way'!Y435+2*PI())/3)</f>
        <v>-0.31369462841672802</v>
      </c>
      <c r="AH435" s="11">
        <f>-'OddsRatio_working_3-way'!U435/(3*'OddsRatio_working_3-way'!X435^(1/3))*COS(('OddsRatio_working_3-way'!Y435+4*PI())/3)</f>
        <v>-0.2079319030600075</v>
      </c>
      <c r="AI435" s="11">
        <f>'OddsRatio_working_3-way'!U435/(3*'OddsRatio_working_3-way'!X435^(1/3))*SIN(('OddsRatio_working_3-way'!Y435)/3)</f>
        <v>-6.1062137954931046E-2</v>
      </c>
      <c r="AJ435" s="11">
        <f>'OddsRatio_working_3-way'!U435/(3*'OddsRatio_working_3-way'!X435^(1/3))*SIN(('OddsRatio_working_3-way'!Y435+2*PI())/3)</f>
        <v>-0.4212107585693507</v>
      </c>
      <c r="AK435" s="11">
        <f>'OddsRatio_working_3-way'!U435/(3*'OddsRatio_working_3-way'!X435^(1/3))*SIN(('OddsRatio_working_3-way'!Y435+4*PI())/3)</f>
        <v>0.48227289652428174</v>
      </c>
      <c r="AL435" s="11">
        <f>'OddsRatio_working_3-way'!Z435+'OddsRatio_working_3-way'!AF435</f>
        <v>1.0432530629534713</v>
      </c>
      <c r="AM435" s="11">
        <f>'OddsRatio_working_3-way'!AA435+'OddsRatio_working_3-way'!AG435</f>
        <v>-0.62738925683345603</v>
      </c>
      <c r="AN435" s="11">
        <f>'OddsRatio_working_3-way'!AB435+'OddsRatio_working_3-way'!AH435</f>
        <v>-0.415863806120015</v>
      </c>
      <c r="AO435" s="11">
        <f>'OddsRatio_working_3-way'!AC435+'OddsRatio_working_3-way'!AI435</f>
        <v>0</v>
      </c>
      <c r="AP435" s="11">
        <f>'OddsRatio_working_3-way'!AD435+'OddsRatio_working_3-way'!AJ435</f>
        <v>0</v>
      </c>
      <c r="AQ435" s="11">
        <f>'OddsRatio_working_3-way'!AE435+'OddsRatio_working_3-way'!AK435</f>
        <v>0</v>
      </c>
      <c r="AR435" s="10">
        <f>IF(A435="","",IF(('OddsRatio_working_3-way'!X435=0),IF(Q435&gt;0,-Q435^(1/3),(-Q435)^(1/3)),'OddsRatio_working_3-way'!AL435-'OddsRatio_working_3-way'!R435/3))</f>
        <v>1.0432530629534713</v>
      </c>
      <c r="AS435" s="11">
        <f>IF(('OddsRatio_working_3-way'!X435=0),IF(Q435&gt;0,-Q435^(1/3),(-Q435)^(1/3)),'OddsRatio_working_3-way'!AM435-'OddsRatio_working_3-way'!R435/3)</f>
        <v>-0.62738925683345603</v>
      </c>
      <c r="AT435" s="11">
        <f>IF(('OddsRatio_working_3-way'!X435=0),IF(Q435&gt;0,-Q435^(1/3),(-Q435)^(1/3)),'OddsRatio_working_3-way'!AN435-'OddsRatio_working_3-way'!R435/3)</f>
        <v>-0.415863806120015</v>
      </c>
      <c r="AU435" s="11">
        <f>IF(('OddsRatio_working_3-way'!X435=0),0,'OddsRatio_working_3-way'!AO435)</f>
        <v>0</v>
      </c>
      <c r="AV435" s="11">
        <f>IF(('OddsRatio_working_3-way'!X435=0),0,'OddsRatio_working_3-way'!AP435)</f>
        <v>0</v>
      </c>
      <c r="AW435" s="11">
        <f>IF(('OddsRatio_working_3-way'!X435=0),0,'OddsRatio_working_3-way'!AQ435)</f>
        <v>0</v>
      </c>
    </row>
    <row r="436" spans="1:49" x14ac:dyDescent="0.2">
      <c r="A436" s="4">
        <f>IF('True_Odds_Calculator_3-way'!A437="","",'True_Odds_Calculator_3-way'!A437)</f>
        <v>2.04</v>
      </c>
      <c r="B436" s="4">
        <f>IF('True_Odds_Calculator_3-way'!B437="","",'True_Odds_Calculator_3-way'!B437)</f>
        <v>3.54</v>
      </c>
      <c r="C436" s="4">
        <f>IF('True_Odds_Calculator_3-way'!C437="","",'True_Odds_Calculator_3-way'!C437)</f>
        <v>3.92</v>
      </c>
      <c r="D436" s="9">
        <f t="shared" si="91"/>
        <v>0.47932808945479105</v>
      </c>
      <c r="E436" s="9">
        <f t="shared" si="92"/>
        <v>0.27375017010654495</v>
      </c>
      <c r="F436" s="9">
        <f t="shared" si="93"/>
        <v>0.24692174043866366</v>
      </c>
      <c r="G436" s="9">
        <f t="shared" si="94"/>
        <v>1.0444747112596477</v>
      </c>
      <c r="H436" s="9">
        <f t="shared" si="95"/>
        <v>2.086253699710034</v>
      </c>
      <c r="I436" s="9">
        <f t="shared" si="96"/>
        <v>3.6529657665995052</v>
      </c>
      <c r="J436" s="9">
        <f t="shared" si="97"/>
        <v>4.0498661568781706</v>
      </c>
      <c r="K436" s="11">
        <f t="shared" si="98"/>
        <v>0.49019607843137253</v>
      </c>
      <c r="L436" s="11">
        <f t="shared" si="99"/>
        <v>0.2824858757062147</v>
      </c>
      <c r="M436" s="11">
        <f t="shared" si="100"/>
        <v>0.25510204081632654</v>
      </c>
      <c r="N436" s="11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-0.27247735252292993</v>
      </c>
      <c r="O436" s="11">
        <f>0</f>
        <v>0</v>
      </c>
      <c r="P436" s="11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0.22961161865876298</v>
      </c>
      <c r="Q436" s="11">
        <f>2*'OddsRatio_working_3-way'!K436*'OddsRatio_working_3-way'!L436*'OddsRatio_working_3-way'!M436</f>
        <v>7.0649728818080917E-2</v>
      </c>
      <c r="R436" s="11">
        <f t="shared" si="101"/>
        <v>0</v>
      </c>
      <c r="S436" s="11">
        <f t="shared" si="102"/>
        <v>-0.84268147988350828</v>
      </c>
      <c r="T436" s="11">
        <f t="shared" si="103"/>
        <v>-0.25928660919492563</v>
      </c>
      <c r="U436" s="11">
        <f>'OddsRatio_working_3-way'!S436-'OddsRatio_working_3-way'!R436^2/3</f>
        <v>-0.84268147988350828</v>
      </c>
      <c r="V436" s="11">
        <f>'OddsRatio_working_3-way'!S436*'OddsRatio_working_3-way'!R436/3-2*'OddsRatio_working_3-way'!R436^3/27-'OddsRatio_working_3-way'!T436</f>
        <v>0.25928660919492563</v>
      </c>
      <c r="W436" s="11">
        <f>'OddsRatio_working_3-way'!V436^2+4*'OddsRatio_working_3-way'!U436^3/27</f>
        <v>-2.1422053631568086E-2</v>
      </c>
      <c r="X436" s="11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0.14887209219609479</v>
      </c>
      <c r="Y436" s="11">
        <f>IF('OddsRatio_working_3-way'!W436&gt;=0,IF('OddsRatio_working_3-way'!V436+SQRT('OddsRatio_working_3-way'!W436)&gt;0,0,PI()),ACOS('OddsRatio_working_3-way'!V436/(2*'OddsRatio_working_3-way'!X436)))</f>
        <v>0.51389415913734271</v>
      </c>
      <c r="Z436" s="11">
        <f>'OddsRatio_working_3-way'!X436^(1/3)*COS('OddsRatio_working_3-way'!Y436/3)</f>
        <v>0.52223735562982376</v>
      </c>
      <c r="AA436" s="11">
        <f>'OddsRatio_working_3-way'!X436^(1/3)*COS(('OddsRatio_working_3-way'!Y436+2*PI())/3)</f>
        <v>-0.33935855421725408</v>
      </c>
      <c r="AB436" s="11">
        <f>'OddsRatio_working_3-way'!X436^(1/3)*COS(('OddsRatio_working_3-way'!Y436+4*PI())/3)</f>
        <v>-0.18287880141256985</v>
      </c>
      <c r="AC436" s="11">
        <f>'OddsRatio_working_3-way'!X436^(1/3)*SIN('OddsRatio_working_3-way'!Y436/3)</f>
        <v>9.0343627404510518E-2</v>
      </c>
      <c r="AD436" s="11">
        <f>'OddsRatio_working_3-way'!X436^(1/3)*SIN(('OddsRatio_working_3-way'!Y436+2*PI())/3)</f>
        <v>0.40709900307838032</v>
      </c>
      <c r="AE436" s="11">
        <f>'OddsRatio_working_3-way'!X436^(1/3)*SIN(('OddsRatio_working_3-way'!Y436+4*PI())/3)</f>
        <v>-0.49744263048289089</v>
      </c>
      <c r="AF436" s="11">
        <f>-'OddsRatio_working_3-way'!U436/(3*'OddsRatio_working_3-way'!X436^(1/3))*COS(('OddsRatio_working_3-way'!Y436)/3)</f>
        <v>0.52223735562982387</v>
      </c>
      <c r="AG436" s="11">
        <f>-'OddsRatio_working_3-way'!U436/(3*'OddsRatio_working_3-way'!X436^(1/3))*COS(('OddsRatio_working_3-way'!Y436+2*PI())/3)</f>
        <v>-0.33935855421725414</v>
      </c>
      <c r="AH436" s="11">
        <f>-'OddsRatio_working_3-way'!U436/(3*'OddsRatio_working_3-way'!X436^(1/3))*COS(('OddsRatio_working_3-way'!Y436+4*PI())/3)</f>
        <v>-0.18287880141256987</v>
      </c>
      <c r="AI436" s="11">
        <f>'OddsRatio_working_3-way'!U436/(3*'OddsRatio_working_3-way'!X436^(1/3))*SIN(('OddsRatio_working_3-way'!Y436)/3)</f>
        <v>-9.0343627404510546E-2</v>
      </c>
      <c r="AJ436" s="11">
        <f>'OddsRatio_working_3-way'!U436/(3*'OddsRatio_working_3-way'!X436^(1/3))*SIN(('OddsRatio_working_3-way'!Y436+2*PI())/3)</f>
        <v>-0.40709900307838037</v>
      </c>
      <c r="AK436" s="11">
        <f>'OddsRatio_working_3-way'!U436/(3*'OddsRatio_working_3-way'!X436^(1/3))*SIN(('OddsRatio_working_3-way'!Y436+4*PI())/3)</f>
        <v>0.497442630482891</v>
      </c>
      <c r="AL436" s="11">
        <f>'OddsRatio_working_3-way'!Z436+'OddsRatio_working_3-way'!AF436</f>
        <v>1.0444747112596477</v>
      </c>
      <c r="AM436" s="11">
        <f>'OddsRatio_working_3-way'!AA436+'OddsRatio_working_3-way'!AG436</f>
        <v>-0.67871710843450828</v>
      </c>
      <c r="AN436" s="11">
        <f>'OddsRatio_working_3-way'!AB436+'OddsRatio_working_3-way'!AH436</f>
        <v>-0.36575760282513969</v>
      </c>
      <c r="AO436" s="11">
        <f>'OddsRatio_working_3-way'!AC436+'OddsRatio_working_3-way'!AI436</f>
        <v>0</v>
      </c>
      <c r="AP436" s="11">
        <f>'OddsRatio_working_3-way'!AD436+'OddsRatio_working_3-way'!AJ436</f>
        <v>0</v>
      </c>
      <c r="AQ436" s="11">
        <f>'OddsRatio_working_3-way'!AE436+'OddsRatio_working_3-way'!AK436</f>
        <v>0</v>
      </c>
      <c r="AR436" s="10">
        <f>IF(A436="","",IF(('OddsRatio_working_3-way'!X436=0),IF(Q436&gt;0,-Q436^(1/3),(-Q436)^(1/3)),'OddsRatio_working_3-way'!AL436-'OddsRatio_working_3-way'!R436/3))</f>
        <v>1.0444747112596477</v>
      </c>
      <c r="AS436" s="11">
        <f>IF(('OddsRatio_working_3-way'!X436=0),IF(Q436&gt;0,-Q436^(1/3),(-Q436)^(1/3)),'OddsRatio_working_3-way'!AM436-'OddsRatio_working_3-way'!R436/3)</f>
        <v>-0.67871710843450828</v>
      </c>
      <c r="AT436" s="11">
        <f>IF(('OddsRatio_working_3-way'!X436=0),IF(Q436&gt;0,-Q436^(1/3),(-Q436)^(1/3)),'OddsRatio_working_3-way'!AN436-'OddsRatio_working_3-way'!R436/3)</f>
        <v>-0.36575760282513969</v>
      </c>
      <c r="AU436" s="11">
        <f>IF(('OddsRatio_working_3-way'!X436=0),0,'OddsRatio_working_3-way'!AO436)</f>
        <v>0</v>
      </c>
      <c r="AV436" s="11">
        <f>IF(('OddsRatio_working_3-way'!X436=0),0,'OddsRatio_working_3-way'!AP436)</f>
        <v>0</v>
      </c>
      <c r="AW436" s="11">
        <f>IF(('OddsRatio_working_3-way'!X436=0),0,'OddsRatio_working_3-way'!AQ436)</f>
        <v>0</v>
      </c>
    </row>
    <row r="437" spans="1:49" x14ac:dyDescent="0.2">
      <c r="A437" s="4">
        <f>IF('True_Odds_Calculator_3-way'!A438="","",'True_Odds_Calculator_3-way'!A438)</f>
        <v>1.24</v>
      </c>
      <c r="B437" s="4">
        <f>IF('True_Odds_Calculator_3-way'!B438="","",'True_Odds_Calculator_3-way'!B438)</f>
        <v>6.93</v>
      </c>
      <c r="C437" s="4">
        <f>IF('True_Odds_Calculator_3-way'!C438="","",'True_Odds_Calculator_3-way'!C438)</f>
        <v>11.87</v>
      </c>
      <c r="D437" s="9">
        <f t="shared" si="91"/>
        <v>0.79055439107968239</v>
      </c>
      <c r="E437" s="9">
        <f t="shared" si="92"/>
        <v>0.13251869965967913</v>
      </c>
      <c r="F437" s="9">
        <f t="shared" si="93"/>
        <v>7.6926909260638804E-2</v>
      </c>
      <c r="G437" s="9">
        <f t="shared" si="94"/>
        <v>1.1038962619335198</v>
      </c>
      <c r="H437" s="9">
        <f t="shared" si="95"/>
        <v>1.2649351028640443</v>
      </c>
      <c r="I437" s="9">
        <f t="shared" si="96"/>
        <v>7.5461048332657725</v>
      </c>
      <c r="J437" s="9">
        <f t="shared" si="97"/>
        <v>12.999352367217359</v>
      </c>
      <c r="K437" s="11">
        <f t="shared" si="98"/>
        <v>0.80645161290322587</v>
      </c>
      <c r="L437" s="11">
        <f t="shared" si="99"/>
        <v>0.14430014430014432</v>
      </c>
      <c r="M437" s="11">
        <f t="shared" si="100"/>
        <v>8.4245998315080034E-2</v>
      </c>
      <c r="N437" s="11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-0.15166656137387458</v>
      </c>
      <c r="O437" s="11">
        <f>0</f>
        <v>0</v>
      </c>
      <c r="P437" s="11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0.16705672058010565</v>
      </c>
      <c r="Q437" s="11">
        <f>2*'OddsRatio_working_3-way'!K437*'OddsRatio_working_3-way'!L437*'OddsRatio_working_3-way'!M437</f>
        <v>1.9607596312218974E-2</v>
      </c>
      <c r="R437" s="11">
        <f t="shared" si="101"/>
        <v>0</v>
      </c>
      <c r="S437" s="11">
        <f t="shared" si="102"/>
        <v>-1.1014736476308227</v>
      </c>
      <c r="T437" s="11">
        <f t="shared" si="103"/>
        <v>-0.1292809445576083</v>
      </c>
      <c r="U437" s="11">
        <f>'OddsRatio_working_3-way'!S437-'OddsRatio_working_3-way'!R437^2/3</f>
        <v>-1.1014736476308227</v>
      </c>
      <c r="V437" s="11">
        <f>'OddsRatio_working_3-way'!S437*'OddsRatio_working_3-way'!R437/3-2*'OddsRatio_working_3-way'!R437^3/27-'OddsRatio_working_3-way'!T437</f>
        <v>0.1292809445576083</v>
      </c>
      <c r="W437" s="11">
        <f>'OddsRatio_working_3-way'!V437^2+4*'OddsRatio_working_3-way'!U437^3/27</f>
        <v>-0.1812651796710831</v>
      </c>
      <c r="X437" s="11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0.22247401100847178</v>
      </c>
      <c r="Y437" s="11">
        <f>IF('OddsRatio_working_3-way'!W437&gt;=0,IF('OddsRatio_working_3-way'!V437+SQRT('OddsRatio_working_3-way'!W437)&gt;0,0,PI()),ACOS('OddsRatio_working_3-way'!V437/(2*'OddsRatio_working_3-way'!X437)))</f>
        <v>1.2759916965152853</v>
      </c>
      <c r="Z437" s="11">
        <f>'OddsRatio_working_3-way'!X437^(1/3)*COS('OddsRatio_working_3-way'!Y437/3)</f>
        <v>0.55194813096675999</v>
      </c>
      <c r="AA437" s="11">
        <f>'OddsRatio_working_3-way'!X437^(1/3)*COS(('OddsRatio_working_3-way'!Y437+2*PI())/3)</f>
        <v>-0.49249971627198991</v>
      </c>
      <c r="AB437" s="11">
        <f>'OddsRatio_working_3-way'!X437^(1/3)*COS(('OddsRatio_working_3-way'!Y437+4*PI())/3)</f>
        <v>-5.9448414694769913E-2</v>
      </c>
      <c r="AC437" s="11">
        <f>'OddsRatio_working_3-way'!X437^(1/3)*SIN('OddsRatio_working_3-way'!Y437/3)</f>
        <v>0.25002228553852568</v>
      </c>
      <c r="AD437" s="11">
        <f>'OddsRatio_working_3-way'!X437^(1/3)*SIN(('OddsRatio_working_3-way'!Y437+2*PI())/3)</f>
        <v>0.35298996021929163</v>
      </c>
      <c r="AE437" s="11">
        <f>'OddsRatio_working_3-way'!X437^(1/3)*SIN(('OddsRatio_working_3-way'!Y437+4*PI())/3)</f>
        <v>-0.60301224575781731</v>
      </c>
      <c r="AF437" s="11">
        <f>-'OddsRatio_working_3-way'!U437/(3*'OddsRatio_working_3-way'!X437^(1/3))*COS(('OddsRatio_working_3-way'!Y437)/3)</f>
        <v>0.55194813096675976</v>
      </c>
      <c r="AG437" s="11">
        <f>-'OddsRatio_working_3-way'!U437/(3*'OddsRatio_working_3-way'!X437^(1/3))*COS(('OddsRatio_working_3-way'!Y437+2*PI())/3)</f>
        <v>-0.49249971627198968</v>
      </c>
      <c r="AH437" s="11">
        <f>-'OddsRatio_working_3-way'!U437/(3*'OddsRatio_working_3-way'!X437^(1/3))*COS(('OddsRatio_working_3-way'!Y437+4*PI())/3)</f>
        <v>-5.9448414694769892E-2</v>
      </c>
      <c r="AI437" s="11">
        <f>'OddsRatio_working_3-way'!U437/(3*'OddsRatio_working_3-way'!X437^(1/3))*SIN(('OddsRatio_working_3-way'!Y437)/3)</f>
        <v>-0.25002228553852557</v>
      </c>
      <c r="AJ437" s="11">
        <f>'OddsRatio_working_3-way'!U437/(3*'OddsRatio_working_3-way'!X437^(1/3))*SIN(('OddsRatio_working_3-way'!Y437+2*PI())/3)</f>
        <v>-0.35298996021929152</v>
      </c>
      <c r="AK437" s="11">
        <f>'OddsRatio_working_3-way'!U437/(3*'OddsRatio_working_3-way'!X437^(1/3))*SIN(('OddsRatio_working_3-way'!Y437+4*PI())/3)</f>
        <v>0.60301224575781709</v>
      </c>
      <c r="AL437" s="11">
        <f>'OddsRatio_working_3-way'!Z437+'OddsRatio_working_3-way'!AF437</f>
        <v>1.1038962619335198</v>
      </c>
      <c r="AM437" s="11">
        <f>'OddsRatio_working_3-way'!AA437+'OddsRatio_working_3-way'!AG437</f>
        <v>-0.98499943254397959</v>
      </c>
      <c r="AN437" s="11">
        <f>'OddsRatio_working_3-way'!AB437+'OddsRatio_working_3-way'!AH437</f>
        <v>-0.1188968293895398</v>
      </c>
      <c r="AO437" s="11">
        <f>'OddsRatio_working_3-way'!AC437+'OddsRatio_working_3-way'!AI437</f>
        <v>0</v>
      </c>
      <c r="AP437" s="11">
        <f>'OddsRatio_working_3-way'!AD437+'OddsRatio_working_3-way'!AJ437</f>
        <v>0</v>
      </c>
      <c r="AQ437" s="11">
        <f>'OddsRatio_working_3-way'!AE437+'OddsRatio_working_3-way'!AK437</f>
        <v>0</v>
      </c>
      <c r="AR437" s="10">
        <f>IF(A437="","",IF(('OddsRatio_working_3-way'!X437=0),IF(Q437&gt;0,-Q437^(1/3),(-Q437)^(1/3)),'OddsRatio_working_3-way'!AL437-'OddsRatio_working_3-way'!R437/3))</f>
        <v>1.1038962619335198</v>
      </c>
      <c r="AS437" s="11">
        <f>IF(('OddsRatio_working_3-way'!X437=0),IF(Q437&gt;0,-Q437^(1/3),(-Q437)^(1/3)),'OddsRatio_working_3-way'!AM437-'OddsRatio_working_3-way'!R437/3)</f>
        <v>-0.98499943254397959</v>
      </c>
      <c r="AT437" s="11">
        <f>IF(('OddsRatio_working_3-way'!X437=0),IF(Q437&gt;0,-Q437^(1/3),(-Q437)^(1/3)),'OddsRatio_working_3-way'!AN437-'OddsRatio_working_3-way'!R437/3)</f>
        <v>-0.1188968293895398</v>
      </c>
      <c r="AU437" s="11">
        <f>IF(('OddsRatio_working_3-way'!X437=0),0,'OddsRatio_working_3-way'!AO437)</f>
        <v>0</v>
      </c>
      <c r="AV437" s="11">
        <f>IF(('OddsRatio_working_3-way'!X437=0),0,'OddsRatio_working_3-way'!AP437)</f>
        <v>0</v>
      </c>
      <c r="AW437" s="11">
        <f>IF(('OddsRatio_working_3-way'!X437=0),0,'OddsRatio_working_3-way'!AQ437)</f>
        <v>0</v>
      </c>
    </row>
    <row r="438" spans="1:49" x14ac:dyDescent="0.2">
      <c r="A438" s="4">
        <f>IF('True_Odds_Calculator_3-way'!A439="","",'True_Odds_Calculator_3-way'!A439)</f>
        <v>3.98</v>
      </c>
      <c r="B438" s="4">
        <f>IF('True_Odds_Calculator_3-way'!B439="","",'True_Odds_Calculator_3-way'!B439)</f>
        <v>3.67</v>
      </c>
      <c r="C438" s="4">
        <f>IF('True_Odds_Calculator_3-way'!C439="","",'True_Odds_Calculator_3-way'!C439)</f>
        <v>1.93</v>
      </c>
      <c r="D438" s="9">
        <f t="shared" si="91"/>
        <v>0.23896271848910272</v>
      </c>
      <c r="E438" s="9">
        <f t="shared" si="92"/>
        <v>0.25950748710691007</v>
      </c>
      <c r="F438" s="9">
        <f t="shared" si="93"/>
        <v>0.50152979440398726</v>
      </c>
      <c r="G438" s="9">
        <f t="shared" si="94"/>
        <v>1.0687091262838606</v>
      </c>
      <c r="H438" s="9">
        <f t="shared" si="95"/>
        <v>4.1847531963259046</v>
      </c>
      <c r="I438" s="9">
        <f t="shared" si="96"/>
        <v>3.8534533671779072</v>
      </c>
      <c r="J438" s="9">
        <f t="shared" si="97"/>
        <v>1.9938994874439901</v>
      </c>
      <c r="K438" s="11">
        <f t="shared" si="98"/>
        <v>0.25125628140703515</v>
      </c>
      <c r="L438" s="11">
        <f t="shared" si="99"/>
        <v>0.27247956403269757</v>
      </c>
      <c r="M438" s="11">
        <f t="shared" si="100"/>
        <v>0.5181347150259068</v>
      </c>
      <c r="N438" s="11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-0.26248472104561438</v>
      </c>
      <c r="O438" s="11">
        <f>0</f>
        <v>0</v>
      </c>
      <c r="P438" s="11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0.23340999444569355</v>
      </c>
      <c r="Q438" s="11">
        <f>2*'OddsRatio_working_3-way'!K438*'OddsRatio_working_3-way'!L438*'OddsRatio_working_3-way'!M438</f>
        <v>7.0945287065560345E-2</v>
      </c>
      <c r="R438" s="11">
        <f t="shared" si="101"/>
        <v>0</v>
      </c>
      <c r="S438" s="11">
        <f t="shared" si="102"/>
        <v>-0.88923268949102663</v>
      </c>
      <c r="T438" s="11">
        <f t="shared" si="103"/>
        <v>-0.27028349224651266</v>
      </c>
      <c r="U438" s="11">
        <f>'OddsRatio_working_3-way'!S438-'OddsRatio_working_3-way'!R438^2/3</f>
        <v>-0.88923268949102663</v>
      </c>
      <c r="V438" s="11">
        <f>'OddsRatio_working_3-way'!S438*'OddsRatio_working_3-way'!R438/3-2*'OddsRatio_working_3-way'!R438^3/27-'OddsRatio_working_3-way'!T438</f>
        <v>0.27028349224651266</v>
      </c>
      <c r="W438" s="11">
        <f>'OddsRatio_working_3-way'!V438^2+4*'OddsRatio_working_3-way'!U438^3/27</f>
        <v>-3.1116791091536658E-2</v>
      </c>
      <c r="X438" s="11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0.16137685496417023</v>
      </c>
      <c r="Y438" s="11">
        <f>IF('OddsRatio_working_3-way'!W438&gt;=0,IF('OddsRatio_working_3-way'!V438+SQRT('OddsRatio_working_3-way'!W438)&gt;0,0,PI()),ACOS('OddsRatio_working_3-way'!V438/(2*'OddsRatio_working_3-way'!X438)))</f>
        <v>0.57823328818590813</v>
      </c>
      <c r="Z438" s="11">
        <f>'OddsRatio_working_3-way'!X438^(1/3)*COS('OddsRatio_working_3-way'!Y438/3)</f>
        <v>0.53435456314193031</v>
      </c>
      <c r="AA438" s="11">
        <f>'OddsRatio_working_3-way'!X438^(1/3)*COS(('OddsRatio_working_3-way'!Y438+2*PI())/3)</f>
        <v>-0.35749379727991071</v>
      </c>
      <c r="AB438" s="11">
        <f>'OddsRatio_working_3-way'!X438^(1/3)*COS(('OddsRatio_working_3-way'!Y438+4*PI())/3)</f>
        <v>-0.17686076586201976</v>
      </c>
      <c r="AC438" s="11">
        <f>'OddsRatio_working_3-way'!X438^(1/3)*SIN('OddsRatio_working_3-way'!Y438/3)</f>
        <v>0.10428852931365767</v>
      </c>
      <c r="AD438" s="11">
        <f>'OddsRatio_working_3-way'!X438^(1/3)*SIN(('OddsRatio_working_3-way'!Y438+2*PI())/3)</f>
        <v>0.41062036165221882</v>
      </c>
      <c r="AE438" s="11">
        <f>'OddsRatio_working_3-way'!X438^(1/3)*SIN(('OddsRatio_working_3-way'!Y438+4*PI())/3)</f>
        <v>-0.51490889096587633</v>
      </c>
      <c r="AF438" s="11">
        <f>-'OddsRatio_working_3-way'!U438/(3*'OddsRatio_working_3-way'!X438^(1/3))*COS(('OddsRatio_working_3-way'!Y438)/3)</f>
        <v>0.53435456314193031</v>
      </c>
      <c r="AG438" s="11">
        <f>-'OddsRatio_working_3-way'!U438/(3*'OddsRatio_working_3-way'!X438^(1/3))*COS(('OddsRatio_working_3-way'!Y438+2*PI())/3)</f>
        <v>-0.35749379727991071</v>
      </c>
      <c r="AH438" s="11">
        <f>-'OddsRatio_working_3-way'!U438/(3*'OddsRatio_working_3-way'!X438^(1/3))*COS(('OddsRatio_working_3-way'!Y438+4*PI())/3)</f>
        <v>-0.17686076586201976</v>
      </c>
      <c r="AI438" s="11">
        <f>'OddsRatio_working_3-way'!U438/(3*'OddsRatio_working_3-way'!X438^(1/3))*SIN(('OddsRatio_working_3-way'!Y438)/3)</f>
        <v>-0.10428852931365767</v>
      </c>
      <c r="AJ438" s="11">
        <f>'OddsRatio_working_3-way'!U438/(3*'OddsRatio_working_3-way'!X438^(1/3))*SIN(('OddsRatio_working_3-way'!Y438+2*PI())/3)</f>
        <v>-0.41062036165221882</v>
      </c>
      <c r="AK438" s="11">
        <f>'OddsRatio_working_3-way'!U438/(3*'OddsRatio_working_3-way'!X438^(1/3))*SIN(('OddsRatio_working_3-way'!Y438+4*PI())/3)</f>
        <v>0.51490889096587633</v>
      </c>
      <c r="AL438" s="11">
        <f>'OddsRatio_working_3-way'!Z438+'OddsRatio_working_3-way'!AF438</f>
        <v>1.0687091262838606</v>
      </c>
      <c r="AM438" s="11">
        <f>'OddsRatio_working_3-way'!AA438+'OddsRatio_working_3-way'!AG438</f>
        <v>-0.71498759455982142</v>
      </c>
      <c r="AN438" s="11">
        <f>'OddsRatio_working_3-way'!AB438+'OddsRatio_working_3-way'!AH438</f>
        <v>-0.35372153172403953</v>
      </c>
      <c r="AO438" s="11">
        <f>'OddsRatio_working_3-way'!AC438+'OddsRatio_working_3-way'!AI438</f>
        <v>0</v>
      </c>
      <c r="AP438" s="11">
        <f>'OddsRatio_working_3-way'!AD438+'OddsRatio_working_3-way'!AJ438</f>
        <v>0</v>
      </c>
      <c r="AQ438" s="11">
        <f>'OddsRatio_working_3-way'!AE438+'OddsRatio_working_3-way'!AK438</f>
        <v>0</v>
      </c>
      <c r="AR438" s="10">
        <f>IF(A438="","",IF(('OddsRatio_working_3-way'!X438=0),IF(Q438&gt;0,-Q438^(1/3),(-Q438)^(1/3)),'OddsRatio_working_3-way'!AL438-'OddsRatio_working_3-way'!R438/3))</f>
        <v>1.0687091262838606</v>
      </c>
      <c r="AS438" s="11">
        <f>IF(('OddsRatio_working_3-way'!X438=0),IF(Q438&gt;0,-Q438^(1/3),(-Q438)^(1/3)),'OddsRatio_working_3-way'!AM438-'OddsRatio_working_3-way'!R438/3)</f>
        <v>-0.71498759455982142</v>
      </c>
      <c r="AT438" s="11">
        <f>IF(('OddsRatio_working_3-way'!X438=0),IF(Q438&gt;0,-Q438^(1/3),(-Q438)^(1/3)),'OddsRatio_working_3-way'!AN438-'OddsRatio_working_3-way'!R438/3)</f>
        <v>-0.35372153172403953</v>
      </c>
      <c r="AU438" s="11">
        <f>IF(('OddsRatio_working_3-way'!X438=0),0,'OddsRatio_working_3-way'!AO438)</f>
        <v>0</v>
      </c>
      <c r="AV438" s="11">
        <f>IF(('OddsRatio_working_3-way'!X438=0),0,'OddsRatio_working_3-way'!AP438)</f>
        <v>0</v>
      </c>
      <c r="AW438" s="11">
        <f>IF(('OddsRatio_working_3-way'!X438=0),0,'OddsRatio_working_3-way'!AQ438)</f>
        <v>0</v>
      </c>
    </row>
    <row r="439" spans="1:49" x14ac:dyDescent="0.2">
      <c r="A439" s="4">
        <f>IF('True_Odds_Calculator_3-way'!A440="","",'True_Odds_Calculator_3-way'!A440)</f>
        <v>1.93</v>
      </c>
      <c r="B439" s="4">
        <f>IF('True_Odds_Calculator_3-way'!B440="","",'True_Odds_Calculator_3-way'!B440)</f>
        <v>3.76</v>
      </c>
      <c r="C439" s="4">
        <f>IF('True_Odds_Calculator_3-way'!C440="","",'True_Odds_Calculator_3-way'!C440)</f>
        <v>3.89</v>
      </c>
      <c r="D439" s="9">
        <f t="shared" si="91"/>
        <v>0.50180948706344908</v>
      </c>
      <c r="E439" s="9">
        <f t="shared" si="92"/>
        <v>0.25339941462908921</v>
      </c>
      <c r="F439" s="9">
        <f t="shared" si="93"/>
        <v>0.24479109830746162</v>
      </c>
      <c r="G439" s="9">
        <f t="shared" si="94"/>
        <v>1.0675141411185727</v>
      </c>
      <c r="H439" s="9">
        <f t="shared" si="95"/>
        <v>1.9927881512402723</v>
      </c>
      <c r="I439" s="9">
        <f t="shared" si="96"/>
        <v>3.9463390294872611</v>
      </c>
      <c r="J439" s="9">
        <f t="shared" si="97"/>
        <v>4.085115867832676</v>
      </c>
      <c r="K439" s="11">
        <f t="shared" si="98"/>
        <v>0.5181347150259068</v>
      </c>
      <c r="L439" s="11">
        <f t="shared" si="99"/>
        <v>0.26595744680851063</v>
      </c>
      <c r="M439" s="11">
        <f t="shared" si="100"/>
        <v>0.25706940874035988</v>
      </c>
      <c r="N439" s="11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-0.26278170014954849</v>
      </c>
      <c r="O439" s="11">
        <f>0</f>
        <v>0</v>
      </c>
      <c r="P439" s="11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0.23309402346923827</v>
      </c>
      <c r="Q439" s="11">
        <f>2*'OddsRatio_working_3-way'!K439*'OddsRatio_working_3-way'!L439*'OddsRatio_working_3-way'!M439</f>
        <v>7.0849247255087622E-2</v>
      </c>
      <c r="R439" s="11">
        <f t="shared" si="101"/>
        <v>0</v>
      </c>
      <c r="S439" s="11">
        <f t="shared" si="102"/>
        <v>-0.88702532686478919</v>
      </c>
      <c r="T439" s="11">
        <f t="shared" si="103"/>
        <v>-0.26961256135707878</v>
      </c>
      <c r="U439" s="11">
        <f>'OddsRatio_working_3-way'!S439-'OddsRatio_working_3-way'!R439^2/3</f>
        <v>-0.88702532686478919</v>
      </c>
      <c r="V439" s="11">
        <f>'OddsRatio_working_3-way'!S439*'OddsRatio_working_3-way'!R439/3-2*'OddsRatio_working_3-way'!R439^3/27-'OddsRatio_working_3-way'!T439</f>
        <v>0.26961256135707878</v>
      </c>
      <c r="W439" s="11">
        <f>'OddsRatio_working_3-way'!V439^2+4*'OddsRatio_working_3-way'!U439^3/27</f>
        <v>-3.0705197704129494E-2</v>
      </c>
      <c r="X439" s="11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0.16077634383333114</v>
      </c>
      <c r="Y439" s="11">
        <f>IF('OddsRatio_working_3-way'!W439&gt;=0,IF('OddsRatio_working_3-way'!V439+SQRT('OddsRatio_working_3-way'!W439)&gt;0,0,PI()),ACOS('OddsRatio_working_3-way'!V439/(2*'OddsRatio_working_3-way'!X439)))</f>
        <v>0.57632521321673291</v>
      </c>
      <c r="Z439" s="11">
        <f>'OddsRatio_working_3-way'!X439^(1/3)*COS('OddsRatio_working_3-way'!Y439/3)</f>
        <v>0.53375707055928634</v>
      </c>
      <c r="AA439" s="11">
        <f>'OddsRatio_working_3-way'!X439^(1/3)*COS(('OddsRatio_working_3-way'!Y439+2*PI())/3)</f>
        <v>-0.35678890140710379</v>
      </c>
      <c r="AB439" s="11">
        <f>'OddsRatio_working_3-way'!X439^(1/3)*COS(('OddsRatio_working_3-way'!Y439+4*PI())/3)</f>
        <v>-0.17696816915218228</v>
      </c>
      <c r="AC439" s="11">
        <f>'OddsRatio_working_3-way'!X439^(1/3)*SIN('OddsRatio_working_3-way'!Y439/3)</f>
        <v>0.10381954817325445</v>
      </c>
      <c r="AD439" s="11">
        <f>'OddsRatio_working_3-way'!X439^(1/3)*SIN(('OddsRatio_working_3-way'!Y439+2*PI())/3)</f>
        <v>0.41033740846727795</v>
      </c>
      <c r="AE439" s="11">
        <f>'OddsRatio_working_3-way'!X439^(1/3)*SIN(('OddsRatio_working_3-way'!Y439+4*PI())/3)</f>
        <v>-0.5141569566405324</v>
      </c>
      <c r="AF439" s="11">
        <f>-'OddsRatio_working_3-way'!U439/(3*'OddsRatio_working_3-way'!X439^(1/3))*COS(('OddsRatio_working_3-way'!Y439)/3)</f>
        <v>0.53375707055928634</v>
      </c>
      <c r="AG439" s="11">
        <f>-'OddsRatio_working_3-way'!U439/(3*'OddsRatio_working_3-way'!X439^(1/3))*COS(('OddsRatio_working_3-way'!Y439+2*PI())/3)</f>
        <v>-0.35678890140710379</v>
      </c>
      <c r="AH439" s="11">
        <f>-'OddsRatio_working_3-way'!U439/(3*'OddsRatio_working_3-way'!X439^(1/3))*COS(('OddsRatio_working_3-way'!Y439+4*PI())/3)</f>
        <v>-0.17696816915218228</v>
      </c>
      <c r="AI439" s="11">
        <f>'OddsRatio_working_3-way'!U439/(3*'OddsRatio_working_3-way'!X439^(1/3))*SIN(('OddsRatio_working_3-way'!Y439)/3)</f>
        <v>-0.10381954817325445</v>
      </c>
      <c r="AJ439" s="11">
        <f>'OddsRatio_working_3-way'!U439/(3*'OddsRatio_working_3-way'!X439^(1/3))*SIN(('OddsRatio_working_3-way'!Y439+2*PI())/3)</f>
        <v>-0.41033740846727795</v>
      </c>
      <c r="AK439" s="11">
        <f>'OddsRatio_working_3-way'!U439/(3*'OddsRatio_working_3-way'!X439^(1/3))*SIN(('OddsRatio_working_3-way'!Y439+4*PI())/3)</f>
        <v>0.5141569566405324</v>
      </c>
      <c r="AL439" s="11">
        <f>'OddsRatio_working_3-way'!Z439+'OddsRatio_working_3-way'!AF439</f>
        <v>1.0675141411185727</v>
      </c>
      <c r="AM439" s="11">
        <f>'OddsRatio_working_3-way'!AA439+'OddsRatio_working_3-way'!AG439</f>
        <v>-0.71357780281420757</v>
      </c>
      <c r="AN439" s="11">
        <f>'OddsRatio_working_3-way'!AB439+'OddsRatio_working_3-way'!AH439</f>
        <v>-0.35393633830436455</v>
      </c>
      <c r="AO439" s="11">
        <f>'OddsRatio_working_3-way'!AC439+'OddsRatio_working_3-way'!AI439</f>
        <v>0</v>
      </c>
      <c r="AP439" s="11">
        <f>'OddsRatio_working_3-way'!AD439+'OddsRatio_working_3-way'!AJ439</f>
        <v>0</v>
      </c>
      <c r="AQ439" s="11">
        <f>'OddsRatio_working_3-way'!AE439+'OddsRatio_working_3-way'!AK439</f>
        <v>0</v>
      </c>
      <c r="AR439" s="10">
        <f>IF(A439="","",IF(('OddsRatio_working_3-way'!X439=0),IF(Q439&gt;0,-Q439^(1/3),(-Q439)^(1/3)),'OddsRatio_working_3-way'!AL439-'OddsRatio_working_3-way'!R439/3))</f>
        <v>1.0675141411185727</v>
      </c>
      <c r="AS439" s="11">
        <f>IF(('OddsRatio_working_3-way'!X439=0),IF(Q439&gt;0,-Q439^(1/3),(-Q439)^(1/3)),'OddsRatio_working_3-way'!AM439-'OddsRatio_working_3-way'!R439/3)</f>
        <v>-0.71357780281420757</v>
      </c>
      <c r="AT439" s="11">
        <f>IF(('OddsRatio_working_3-way'!X439=0),IF(Q439&gt;0,-Q439^(1/3),(-Q439)^(1/3)),'OddsRatio_working_3-way'!AN439-'OddsRatio_working_3-way'!R439/3)</f>
        <v>-0.35393633830436455</v>
      </c>
      <c r="AU439" s="11">
        <f>IF(('OddsRatio_working_3-way'!X439=0),0,'OddsRatio_working_3-way'!AO439)</f>
        <v>0</v>
      </c>
      <c r="AV439" s="11">
        <f>IF(('OddsRatio_working_3-way'!X439=0),0,'OddsRatio_working_3-way'!AP439)</f>
        <v>0</v>
      </c>
      <c r="AW439" s="11">
        <f>IF(('OddsRatio_working_3-way'!X439=0),0,'OddsRatio_working_3-way'!AQ439)</f>
        <v>0</v>
      </c>
    </row>
    <row r="440" spans="1:49" x14ac:dyDescent="0.2">
      <c r="A440" s="4">
        <f>IF('True_Odds_Calculator_3-way'!A441="","",'True_Odds_Calculator_3-way'!A441)</f>
        <v>1.7</v>
      </c>
      <c r="B440" s="4">
        <f>IF('True_Odds_Calculator_3-way'!B441="","",'True_Odds_Calculator_3-way'!B441)</f>
        <v>3.78</v>
      </c>
      <c r="C440" s="4">
        <f>IF('True_Odds_Calculator_3-way'!C441="","",'True_Odds_Calculator_3-way'!C441)</f>
        <v>5.27</v>
      </c>
      <c r="D440" s="9">
        <f t="shared" si="91"/>
        <v>0.57052164941946648</v>
      </c>
      <c r="E440" s="9">
        <f t="shared" si="92"/>
        <v>0.25065047546265423</v>
      </c>
      <c r="F440" s="9">
        <f t="shared" si="93"/>
        <v>0.1788278751178794</v>
      </c>
      <c r="G440" s="9">
        <f t="shared" si="94"/>
        <v>1.0754026625521411</v>
      </c>
      <c r="H440" s="9">
        <f t="shared" si="95"/>
        <v>1.7527818637864989</v>
      </c>
      <c r="I440" s="9">
        <f t="shared" si="96"/>
        <v>3.9896194018949522</v>
      </c>
      <c r="J440" s="9">
        <f t="shared" si="97"/>
        <v>5.591969369097642</v>
      </c>
      <c r="K440" s="11">
        <f t="shared" si="98"/>
        <v>0.58823529411764708</v>
      </c>
      <c r="L440" s="11">
        <f t="shared" si="99"/>
        <v>0.26455026455026459</v>
      </c>
      <c r="M440" s="11">
        <f t="shared" si="100"/>
        <v>0.18975332068311196</v>
      </c>
      <c r="N440" s="11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-0.24536882009814265</v>
      </c>
      <c r="O440" s="11">
        <f>0</f>
        <v>0</v>
      </c>
      <c r="P440" s="11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0.22884970981856795</v>
      </c>
      <c r="Q440" s="11">
        <f>2*'OddsRatio_working_3-way'!K440*'OddsRatio_working_3-way'!L440*'OddsRatio_working_3-way'!M440</f>
        <v>5.905798963059819E-2</v>
      </c>
      <c r="R440" s="11">
        <f t="shared" si="101"/>
        <v>0</v>
      </c>
      <c r="S440" s="11">
        <f t="shared" si="102"/>
        <v>-0.93267640822103071</v>
      </c>
      <c r="T440" s="11">
        <f t="shared" si="103"/>
        <v>-0.24069068599252411</v>
      </c>
      <c r="U440" s="11">
        <f>'OddsRatio_working_3-way'!S440-'OddsRatio_working_3-way'!R440^2/3</f>
        <v>-0.93267640822103071</v>
      </c>
      <c r="V440" s="11">
        <f>'OddsRatio_working_3-way'!S440*'OddsRatio_working_3-way'!R440/3-2*'OddsRatio_working_3-way'!R440^3/27-'OddsRatio_working_3-way'!T440</f>
        <v>0.24069068599252411</v>
      </c>
      <c r="W440" s="11">
        <f>'OddsRatio_working_3-way'!V440^2+4*'OddsRatio_working_3-way'!U440^3/27</f>
        <v>-6.2263768610040064E-2</v>
      </c>
      <c r="X440" s="11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0.17334631156559974</v>
      </c>
      <c r="Y440" s="11">
        <f>IF('OddsRatio_working_3-way'!W440&gt;=0,IF('OddsRatio_working_3-way'!V440+SQRT('OddsRatio_working_3-way'!W440)&gt;0,0,PI()),ACOS('OddsRatio_working_3-way'!V440/(2*'OddsRatio_working_3-way'!X440)))</f>
        <v>0.80342167769304174</v>
      </c>
      <c r="Z440" s="11">
        <f>'OddsRatio_working_3-way'!X440^(1/3)*COS('OddsRatio_working_3-way'!Y440/3)</f>
        <v>0.53770133127607056</v>
      </c>
      <c r="AA440" s="11">
        <f>'OddsRatio_working_3-way'!X440^(1/3)*COS(('OddsRatio_working_3-way'!Y440+2*PI())/3)</f>
        <v>-0.39662805336064322</v>
      </c>
      <c r="AB440" s="11">
        <f>'OddsRatio_working_3-way'!X440^(1/3)*COS(('OddsRatio_working_3-way'!Y440+4*PI())/3)</f>
        <v>-0.14107327791542759</v>
      </c>
      <c r="AC440" s="11">
        <f>'OddsRatio_working_3-way'!X440^(1/3)*SIN('OddsRatio_working_3-way'!Y440/3)</f>
        <v>0.14754461839598984</v>
      </c>
      <c r="AD440" s="11">
        <f>'OddsRatio_working_3-way'!X440^(1/3)*SIN(('OddsRatio_working_3-way'!Y440+2*PI())/3)</f>
        <v>0.39189070333579445</v>
      </c>
      <c r="AE440" s="11">
        <f>'OddsRatio_working_3-way'!X440^(1/3)*SIN(('OddsRatio_working_3-way'!Y440+4*PI())/3)</f>
        <v>-0.5394353217317841</v>
      </c>
      <c r="AF440" s="11">
        <f>-'OddsRatio_working_3-way'!U440/(3*'OddsRatio_working_3-way'!X440^(1/3))*COS(('OddsRatio_working_3-way'!Y440)/3)</f>
        <v>0.53770133127607056</v>
      </c>
      <c r="AG440" s="11">
        <f>-'OddsRatio_working_3-way'!U440/(3*'OddsRatio_working_3-way'!X440^(1/3))*COS(('OddsRatio_working_3-way'!Y440+2*PI())/3)</f>
        <v>-0.39662805336064322</v>
      </c>
      <c r="AH440" s="11">
        <f>-'OddsRatio_working_3-way'!U440/(3*'OddsRatio_working_3-way'!X440^(1/3))*COS(('OddsRatio_working_3-way'!Y440+4*PI())/3)</f>
        <v>-0.14107327791542759</v>
      </c>
      <c r="AI440" s="11">
        <f>'OddsRatio_working_3-way'!U440/(3*'OddsRatio_working_3-way'!X440^(1/3))*SIN(('OddsRatio_working_3-way'!Y440)/3)</f>
        <v>-0.14754461839598984</v>
      </c>
      <c r="AJ440" s="11">
        <f>'OddsRatio_working_3-way'!U440/(3*'OddsRatio_working_3-way'!X440^(1/3))*SIN(('OddsRatio_working_3-way'!Y440+2*PI())/3)</f>
        <v>-0.39189070333579445</v>
      </c>
      <c r="AK440" s="11">
        <f>'OddsRatio_working_3-way'!U440/(3*'OddsRatio_working_3-way'!X440^(1/3))*SIN(('OddsRatio_working_3-way'!Y440+4*PI())/3)</f>
        <v>0.5394353217317841</v>
      </c>
      <c r="AL440" s="11">
        <f>'OddsRatio_working_3-way'!Z440+'OddsRatio_working_3-way'!AF440</f>
        <v>1.0754026625521411</v>
      </c>
      <c r="AM440" s="11">
        <f>'OddsRatio_working_3-way'!AA440+'OddsRatio_working_3-way'!AG440</f>
        <v>-0.79325610672128644</v>
      </c>
      <c r="AN440" s="11">
        <f>'OddsRatio_working_3-way'!AB440+'OddsRatio_working_3-way'!AH440</f>
        <v>-0.28214655583085518</v>
      </c>
      <c r="AO440" s="11">
        <f>'OddsRatio_working_3-way'!AC440+'OddsRatio_working_3-way'!AI440</f>
        <v>0</v>
      </c>
      <c r="AP440" s="11">
        <f>'OddsRatio_working_3-way'!AD440+'OddsRatio_working_3-way'!AJ440</f>
        <v>0</v>
      </c>
      <c r="AQ440" s="11">
        <f>'OddsRatio_working_3-way'!AE440+'OddsRatio_working_3-way'!AK440</f>
        <v>0</v>
      </c>
      <c r="AR440" s="10">
        <f>IF(A440="","",IF(('OddsRatio_working_3-way'!X440=0),IF(Q440&gt;0,-Q440^(1/3),(-Q440)^(1/3)),'OddsRatio_working_3-way'!AL440-'OddsRatio_working_3-way'!R440/3))</f>
        <v>1.0754026625521411</v>
      </c>
      <c r="AS440" s="11">
        <f>IF(('OddsRatio_working_3-way'!X440=0),IF(Q440&gt;0,-Q440^(1/3),(-Q440)^(1/3)),'OddsRatio_working_3-way'!AM440-'OddsRatio_working_3-way'!R440/3)</f>
        <v>-0.79325610672128644</v>
      </c>
      <c r="AT440" s="11">
        <f>IF(('OddsRatio_working_3-way'!X440=0),IF(Q440&gt;0,-Q440^(1/3),(-Q440)^(1/3)),'OddsRatio_working_3-way'!AN440-'OddsRatio_working_3-way'!R440/3)</f>
        <v>-0.28214655583085518</v>
      </c>
      <c r="AU440" s="11">
        <f>IF(('OddsRatio_working_3-way'!X440=0),0,'OddsRatio_working_3-way'!AO440)</f>
        <v>0</v>
      </c>
      <c r="AV440" s="11">
        <f>IF(('OddsRatio_working_3-way'!X440=0),0,'OddsRatio_working_3-way'!AP440)</f>
        <v>0</v>
      </c>
      <c r="AW440" s="11">
        <f>IF(('OddsRatio_working_3-way'!X440=0),0,'OddsRatio_working_3-way'!AQ440)</f>
        <v>0</v>
      </c>
    </row>
    <row r="441" spans="1:49" x14ac:dyDescent="0.2">
      <c r="A441" s="4">
        <f>IF('True_Odds_Calculator_3-way'!A442="","",'True_Odds_Calculator_3-way'!A442)</f>
        <v>2.39</v>
      </c>
      <c r="B441" s="4">
        <f>IF('True_Odds_Calculator_3-way'!B442="","",'True_Odds_Calculator_3-way'!B442)</f>
        <v>3.44</v>
      </c>
      <c r="C441" s="4">
        <f>IF('True_Odds_Calculator_3-way'!C442="","",'True_Odds_Calculator_3-way'!C442)</f>
        <v>3.03</v>
      </c>
      <c r="D441" s="9">
        <f t="shared" si="91"/>
        <v>0.40415111445253332</v>
      </c>
      <c r="E441" s="9">
        <f t="shared" si="92"/>
        <v>0.27870536328893364</v>
      </c>
      <c r="F441" s="9">
        <f t="shared" si="93"/>
        <v>0.31714352225853276</v>
      </c>
      <c r="G441" s="9">
        <f t="shared" si="94"/>
        <v>1.0606633203633913</v>
      </c>
      <c r="H441" s="9">
        <f t="shared" si="95"/>
        <v>2.474322015305114</v>
      </c>
      <c r="I441" s="9">
        <f t="shared" si="96"/>
        <v>3.5880185016866748</v>
      </c>
      <c r="J441" s="9">
        <f t="shared" si="97"/>
        <v>3.1531465403376844</v>
      </c>
      <c r="K441" s="11">
        <f t="shared" si="98"/>
        <v>0.41841004184100417</v>
      </c>
      <c r="L441" s="11">
        <f t="shared" si="99"/>
        <v>0.29069767441860467</v>
      </c>
      <c r="M441" s="11">
        <f t="shared" si="100"/>
        <v>0.33003300330033003</v>
      </c>
      <c r="N441" s="11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-0.27637686898007685</v>
      </c>
      <c r="O441" s="11">
        <f>0</f>
        <v>0</v>
      </c>
      <c r="P441" s="11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0.23523321486571155</v>
      </c>
      <c r="Q441" s="11">
        <f>2*'OddsRatio_working_3-way'!K441*'OddsRatio_working_3-way'!L441*'OddsRatio_working_3-way'!M441</f>
        <v>8.0284373674304285E-2</v>
      </c>
      <c r="R441" s="11">
        <f t="shared" si="101"/>
        <v>0</v>
      </c>
      <c r="S441" s="11">
        <f t="shared" si="102"/>
        <v>-0.8511320637425297</v>
      </c>
      <c r="T441" s="11">
        <f t="shared" si="103"/>
        <v>-0.29048875895649479</v>
      </c>
      <c r="U441" s="11">
        <f>'OddsRatio_working_3-way'!S441-'OddsRatio_working_3-way'!R441^2/3</f>
        <v>-0.8511320637425297</v>
      </c>
      <c r="V441" s="11">
        <f>'OddsRatio_working_3-way'!S441*'OddsRatio_working_3-way'!R441/3-2*'OddsRatio_working_3-way'!R441^3/27-'OddsRatio_working_3-way'!T441</f>
        <v>0.29048875895649479</v>
      </c>
      <c r="W441" s="11">
        <f>'OddsRatio_working_3-way'!V441^2+4*'OddsRatio_working_3-way'!U441^3/27</f>
        <v>-6.9617650105760487E-3</v>
      </c>
      <c r="X441" s="11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0.15111707720395184</v>
      </c>
      <c r="Y441" s="11">
        <f>IF('OddsRatio_working_3-way'!W441&gt;=0,IF('OddsRatio_working_3-way'!V441+SQRT('OddsRatio_working_3-way'!W441)&gt;0,0,PI()),ACOS('OddsRatio_working_3-way'!V441/(2*'OddsRatio_working_3-way'!X441)))</f>
        <v>0.27970075438832009</v>
      </c>
      <c r="Z441" s="11">
        <f>'OddsRatio_working_3-way'!X441^(1/3)*COS('OddsRatio_working_3-way'!Y441/3)</f>
        <v>0.53033166018169553</v>
      </c>
      <c r="AA441" s="11">
        <f>'OddsRatio_working_3-way'!X441^(1/3)*COS(('OddsRatio_working_3-way'!Y441+2*PI())/3)</f>
        <v>-0.30811072026799674</v>
      </c>
      <c r="AB441" s="11">
        <f>'OddsRatio_working_3-way'!X441^(1/3)*COS(('OddsRatio_working_3-way'!Y441+4*PI())/3)</f>
        <v>-0.22222093991369868</v>
      </c>
      <c r="AC441" s="11">
        <f>'OddsRatio_working_3-way'!X441^(1/3)*SIN('OddsRatio_working_3-way'!Y441/3)</f>
        <v>4.958848780819182E-2</v>
      </c>
      <c r="AD441" s="11">
        <f>'OddsRatio_working_3-way'!X441^(1/3)*SIN(('OddsRatio_working_3-way'!Y441+2*PI())/3)</f>
        <v>0.43448644624442873</v>
      </c>
      <c r="AE441" s="11">
        <f>'OddsRatio_working_3-way'!X441^(1/3)*SIN(('OddsRatio_working_3-way'!Y441+4*PI())/3)</f>
        <v>-0.48407493405262042</v>
      </c>
      <c r="AF441" s="11">
        <f>-'OddsRatio_working_3-way'!U441/(3*'OddsRatio_working_3-way'!X441^(1/3))*COS(('OddsRatio_working_3-way'!Y441)/3)</f>
        <v>0.53033166018169564</v>
      </c>
      <c r="AG441" s="11">
        <f>-'OddsRatio_working_3-way'!U441/(3*'OddsRatio_working_3-way'!X441^(1/3))*COS(('OddsRatio_working_3-way'!Y441+2*PI())/3)</f>
        <v>-0.3081107202679968</v>
      </c>
      <c r="AH441" s="11">
        <f>-'OddsRatio_working_3-way'!U441/(3*'OddsRatio_working_3-way'!X441^(1/3))*COS(('OddsRatio_working_3-way'!Y441+4*PI())/3)</f>
        <v>-0.22222093991369873</v>
      </c>
      <c r="AI441" s="11">
        <f>'OddsRatio_working_3-way'!U441/(3*'OddsRatio_working_3-way'!X441^(1/3))*SIN(('OddsRatio_working_3-way'!Y441)/3)</f>
        <v>-4.9588487808191833E-2</v>
      </c>
      <c r="AJ441" s="11">
        <f>'OddsRatio_working_3-way'!U441/(3*'OddsRatio_working_3-way'!X441^(1/3))*SIN(('OddsRatio_working_3-way'!Y441+2*PI())/3)</f>
        <v>-0.43448644624442878</v>
      </c>
      <c r="AK441" s="11">
        <f>'OddsRatio_working_3-way'!U441/(3*'OddsRatio_working_3-way'!X441^(1/3))*SIN(('OddsRatio_working_3-way'!Y441+4*PI())/3)</f>
        <v>0.48407493405262053</v>
      </c>
      <c r="AL441" s="11">
        <f>'OddsRatio_working_3-way'!Z441+'OddsRatio_working_3-way'!AF441</f>
        <v>1.0606633203633913</v>
      </c>
      <c r="AM441" s="11">
        <f>'OddsRatio_working_3-way'!AA441+'OddsRatio_working_3-way'!AG441</f>
        <v>-0.61622144053599359</v>
      </c>
      <c r="AN441" s="11">
        <f>'OddsRatio_working_3-way'!AB441+'OddsRatio_working_3-way'!AH441</f>
        <v>-0.44444187982739741</v>
      </c>
      <c r="AO441" s="11">
        <f>'OddsRatio_working_3-way'!AC441+'OddsRatio_working_3-way'!AI441</f>
        <v>0</v>
      </c>
      <c r="AP441" s="11">
        <f>'OddsRatio_working_3-way'!AD441+'OddsRatio_working_3-way'!AJ441</f>
        <v>0</v>
      </c>
      <c r="AQ441" s="11">
        <f>'OddsRatio_working_3-way'!AE441+'OddsRatio_working_3-way'!AK441</f>
        <v>0</v>
      </c>
      <c r="AR441" s="10">
        <f>IF(A441="","",IF(('OddsRatio_working_3-way'!X441=0),IF(Q441&gt;0,-Q441^(1/3),(-Q441)^(1/3)),'OddsRatio_working_3-way'!AL441-'OddsRatio_working_3-way'!R441/3))</f>
        <v>1.0606633203633913</v>
      </c>
      <c r="AS441" s="11">
        <f>IF(('OddsRatio_working_3-way'!X441=0),IF(Q441&gt;0,-Q441^(1/3),(-Q441)^(1/3)),'OddsRatio_working_3-way'!AM441-'OddsRatio_working_3-way'!R441/3)</f>
        <v>-0.61622144053599359</v>
      </c>
      <c r="AT441" s="11">
        <f>IF(('OddsRatio_working_3-way'!X441=0),IF(Q441&gt;0,-Q441^(1/3),(-Q441)^(1/3)),'OddsRatio_working_3-way'!AN441-'OddsRatio_working_3-way'!R441/3)</f>
        <v>-0.44444187982739741</v>
      </c>
      <c r="AU441" s="11">
        <f>IF(('OddsRatio_working_3-way'!X441=0),0,'OddsRatio_working_3-way'!AO441)</f>
        <v>0</v>
      </c>
      <c r="AV441" s="11">
        <f>IF(('OddsRatio_working_3-way'!X441=0),0,'OddsRatio_working_3-way'!AP441)</f>
        <v>0</v>
      </c>
      <c r="AW441" s="11">
        <f>IF(('OddsRatio_working_3-way'!X441=0),0,'OddsRatio_working_3-way'!AQ441)</f>
        <v>0</v>
      </c>
    </row>
    <row r="442" spans="1:49" x14ac:dyDescent="0.2">
      <c r="A442" s="4">
        <f>IF('True_Odds_Calculator_3-way'!A443="","",'True_Odds_Calculator_3-way'!A443)</f>
        <v>3.91</v>
      </c>
      <c r="B442" s="4">
        <f>IF('True_Odds_Calculator_3-way'!B443="","",'True_Odds_Calculator_3-way'!B443)</f>
        <v>3.72</v>
      </c>
      <c r="C442" s="4">
        <f>IF('True_Odds_Calculator_3-way'!C443="","",'True_Odds_Calculator_3-way'!C443)</f>
        <v>1.93</v>
      </c>
      <c r="D442" s="9">
        <f t="shared" si="91"/>
        <v>0.24307646251621273</v>
      </c>
      <c r="E442" s="9">
        <f t="shared" si="92"/>
        <v>0.25571414299854528</v>
      </c>
      <c r="F442" s="9">
        <f t="shared" si="93"/>
        <v>0.50120939448524215</v>
      </c>
      <c r="G442" s="9">
        <f t="shared" si="94"/>
        <v>1.070079671940912</v>
      </c>
      <c r="H442" s="9">
        <f t="shared" si="95"/>
        <v>4.1139318453480538</v>
      </c>
      <c r="I442" s="9">
        <f t="shared" si="96"/>
        <v>3.910616707679281</v>
      </c>
      <c r="J442" s="9">
        <f t="shared" si="97"/>
        <v>1.9951740949050476</v>
      </c>
      <c r="K442" s="11">
        <f t="shared" si="98"/>
        <v>0.25575447570332482</v>
      </c>
      <c r="L442" s="11">
        <f t="shared" si="99"/>
        <v>0.26881720430107525</v>
      </c>
      <c r="M442" s="11">
        <f t="shared" si="100"/>
        <v>0.5181347150259068</v>
      </c>
      <c r="N442" s="11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-0.26222122099571976</v>
      </c>
      <c r="O442" s="11">
        <f>0</f>
        <v>0</v>
      </c>
      <c r="P442" s="11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0.23368284592648764</v>
      </c>
      <c r="Q442" s="11">
        <f>2*'OddsRatio_working_3-way'!K442*'OddsRatio_working_3-way'!L442*'OddsRatio_working_3-way'!M442</f>
        <v>7.1244770099538932E-2</v>
      </c>
      <c r="R442" s="11">
        <f t="shared" si="101"/>
        <v>0</v>
      </c>
      <c r="S442" s="11">
        <f t="shared" si="102"/>
        <v>-0.89116679816810873</v>
      </c>
      <c r="T442" s="11">
        <f t="shared" si="103"/>
        <v>-0.27169719456344787</v>
      </c>
      <c r="U442" s="11">
        <f>'OddsRatio_working_3-way'!S442-'OddsRatio_working_3-way'!R442^2/3</f>
        <v>-0.89116679816810873</v>
      </c>
      <c r="V442" s="11">
        <f>'OddsRatio_working_3-way'!S442*'OddsRatio_working_3-way'!R442/3-2*'OddsRatio_working_3-way'!R442^3/27-'OddsRatio_working_3-way'!T442</f>
        <v>0.27169719456344787</v>
      </c>
      <c r="W442" s="11">
        <f>'OddsRatio_working_3-way'!V442^2+4*'OddsRatio_working_3-way'!U442^3/27</f>
        <v>-3.1031789882847299E-2</v>
      </c>
      <c r="X442" s="11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0.16190364064505727</v>
      </c>
      <c r="Y442" s="11">
        <f>IF('OddsRatio_working_3-way'!W442&gt;=0,IF('OddsRatio_working_3-way'!V442+SQRT('OddsRatio_working_3-way'!W442)&gt;0,0,PI()),ACOS('OddsRatio_working_3-way'!V442/(2*'OddsRatio_working_3-way'!X442)))</f>
        <v>0.57522360642829917</v>
      </c>
      <c r="Z442" s="11">
        <f>'OddsRatio_working_3-way'!X442^(1/3)*COS('OddsRatio_working_3-way'!Y442/3)</f>
        <v>0.53503983597045601</v>
      </c>
      <c r="AA442" s="11">
        <f>'OddsRatio_working_3-way'!X442^(1/3)*COS(('OddsRatio_working_3-way'!Y442+2*PI())/3)</f>
        <v>-0.35746979283537894</v>
      </c>
      <c r="AB442" s="11">
        <f>'OddsRatio_working_3-way'!X442^(1/3)*COS(('OddsRatio_working_3-way'!Y442+4*PI())/3)</f>
        <v>-0.17757004313507702</v>
      </c>
      <c r="AC442" s="11">
        <f>'OddsRatio_working_3-way'!X442^(1/3)*SIN('OddsRatio_working_3-way'!Y442/3)</f>
        <v>0.10386516891661562</v>
      </c>
      <c r="AD442" s="11">
        <f>'OddsRatio_working_3-way'!X442^(1/3)*SIN(('OddsRatio_working_3-way'!Y442+2*PI())/3)</f>
        <v>0.41142550552876628</v>
      </c>
      <c r="AE442" s="11">
        <f>'OddsRatio_working_3-way'!X442^(1/3)*SIN(('OddsRatio_working_3-way'!Y442+4*PI())/3)</f>
        <v>-0.5152906744453819</v>
      </c>
      <c r="AF442" s="11">
        <f>-'OddsRatio_working_3-way'!U442/(3*'OddsRatio_working_3-way'!X442^(1/3))*COS(('OddsRatio_working_3-way'!Y442)/3)</f>
        <v>0.5350398359704559</v>
      </c>
      <c r="AG442" s="11">
        <f>-'OddsRatio_working_3-way'!U442/(3*'OddsRatio_working_3-way'!X442^(1/3))*COS(('OddsRatio_working_3-way'!Y442+2*PI())/3)</f>
        <v>-0.35746979283537889</v>
      </c>
      <c r="AH442" s="11">
        <f>-'OddsRatio_working_3-way'!U442/(3*'OddsRatio_working_3-way'!X442^(1/3))*COS(('OddsRatio_working_3-way'!Y442+4*PI())/3)</f>
        <v>-0.17757004313507699</v>
      </c>
      <c r="AI442" s="11">
        <f>'OddsRatio_working_3-way'!U442/(3*'OddsRatio_working_3-way'!X442^(1/3))*SIN(('OddsRatio_working_3-way'!Y442)/3)</f>
        <v>-0.10386516891661561</v>
      </c>
      <c r="AJ442" s="11">
        <f>'OddsRatio_working_3-way'!U442/(3*'OddsRatio_working_3-way'!X442^(1/3))*SIN(('OddsRatio_working_3-way'!Y442+2*PI())/3)</f>
        <v>-0.41142550552876617</v>
      </c>
      <c r="AK442" s="11">
        <f>'OddsRatio_working_3-way'!U442/(3*'OddsRatio_working_3-way'!X442^(1/3))*SIN(('OddsRatio_working_3-way'!Y442+4*PI())/3)</f>
        <v>0.51529067444538179</v>
      </c>
      <c r="AL442" s="11">
        <f>'OddsRatio_working_3-way'!Z442+'OddsRatio_working_3-way'!AF442</f>
        <v>1.070079671940912</v>
      </c>
      <c r="AM442" s="11">
        <f>'OddsRatio_working_3-way'!AA442+'OddsRatio_working_3-way'!AG442</f>
        <v>-0.71493958567075788</v>
      </c>
      <c r="AN442" s="11">
        <f>'OddsRatio_working_3-way'!AB442+'OddsRatio_working_3-way'!AH442</f>
        <v>-0.35514008627015403</v>
      </c>
      <c r="AO442" s="11">
        <f>'OddsRatio_working_3-way'!AC442+'OddsRatio_working_3-way'!AI442</f>
        <v>0</v>
      </c>
      <c r="AP442" s="11">
        <f>'OddsRatio_working_3-way'!AD442+'OddsRatio_working_3-way'!AJ442</f>
        <v>0</v>
      </c>
      <c r="AQ442" s="11">
        <f>'OddsRatio_working_3-way'!AE442+'OddsRatio_working_3-way'!AK442</f>
        <v>0</v>
      </c>
      <c r="AR442" s="10">
        <f>IF(A442="","",IF(('OddsRatio_working_3-way'!X442=0),IF(Q442&gt;0,-Q442^(1/3),(-Q442)^(1/3)),'OddsRatio_working_3-way'!AL442-'OddsRatio_working_3-way'!R442/3))</f>
        <v>1.070079671940912</v>
      </c>
      <c r="AS442" s="11">
        <f>IF(('OddsRatio_working_3-way'!X442=0),IF(Q442&gt;0,-Q442^(1/3),(-Q442)^(1/3)),'OddsRatio_working_3-way'!AM442-'OddsRatio_working_3-way'!R442/3)</f>
        <v>-0.71493958567075788</v>
      </c>
      <c r="AT442" s="11">
        <f>IF(('OddsRatio_working_3-way'!X442=0),IF(Q442&gt;0,-Q442^(1/3),(-Q442)^(1/3)),'OddsRatio_working_3-way'!AN442-'OddsRatio_working_3-way'!R442/3)</f>
        <v>-0.35514008627015403</v>
      </c>
      <c r="AU442" s="11">
        <f>IF(('OddsRatio_working_3-way'!X442=0),0,'OddsRatio_working_3-way'!AO442)</f>
        <v>0</v>
      </c>
      <c r="AV442" s="11">
        <f>IF(('OddsRatio_working_3-way'!X442=0),0,'OddsRatio_working_3-way'!AP442)</f>
        <v>0</v>
      </c>
      <c r="AW442" s="11">
        <f>IF(('OddsRatio_working_3-way'!X442=0),0,'OddsRatio_working_3-way'!AQ442)</f>
        <v>0</v>
      </c>
    </row>
    <row r="443" spans="1:49" x14ac:dyDescent="0.2">
      <c r="A443" s="4">
        <f>IF('True_Odds_Calculator_3-way'!A444="","",'True_Odds_Calculator_3-way'!A444)</f>
        <v>4.53</v>
      </c>
      <c r="B443" s="4">
        <f>IF('True_Odds_Calculator_3-way'!B444="","",'True_Odds_Calculator_3-way'!B444)</f>
        <v>3.82</v>
      </c>
      <c r="C443" s="4">
        <f>IF('True_Odds_Calculator_3-way'!C444="","",'True_Odds_Calculator_3-way'!C444)</f>
        <v>1.79</v>
      </c>
      <c r="D443" s="9">
        <f t="shared" si="91"/>
        <v>0.20928613862193479</v>
      </c>
      <c r="E443" s="9">
        <f t="shared" si="92"/>
        <v>0.24886538165042649</v>
      </c>
      <c r="F443" s="9">
        <f t="shared" si="93"/>
        <v>0.54184847972763872</v>
      </c>
      <c r="G443" s="9">
        <f t="shared" si="94"/>
        <v>1.0702966880107532</v>
      </c>
      <c r="H443" s="9">
        <f t="shared" si="95"/>
        <v>4.7781473086779593</v>
      </c>
      <c r="I443" s="9">
        <f t="shared" si="96"/>
        <v>4.0182366601903237</v>
      </c>
      <c r="J443" s="9">
        <f t="shared" si="97"/>
        <v>1.8455343835284952</v>
      </c>
      <c r="K443" s="11">
        <f t="shared" si="98"/>
        <v>0.22075055187637968</v>
      </c>
      <c r="L443" s="11">
        <f t="shared" si="99"/>
        <v>0.26178010471204188</v>
      </c>
      <c r="M443" s="11">
        <f t="shared" si="100"/>
        <v>0.55865921787709494</v>
      </c>
      <c r="N443" s="11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-0.25388457113834884</v>
      </c>
      <c r="O443" s="11">
        <f>0</f>
        <v>0</v>
      </c>
      <c r="P443" s="11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0.23050673321789916</v>
      </c>
      <c r="Q443" s="11">
        <f>2*'OddsRatio_working_3-way'!K443*'OddsRatio_working_3-way'!L443*'OddsRatio_working_3-way'!M443</f>
        <v>6.4567712385966147E-2</v>
      </c>
      <c r="R443" s="11">
        <f t="shared" si="101"/>
        <v>0</v>
      </c>
      <c r="S443" s="11">
        <f t="shared" si="102"/>
        <v>-0.90791942253272873</v>
      </c>
      <c r="T443" s="11">
        <f t="shared" si="103"/>
        <v>-0.25431916597555426</v>
      </c>
      <c r="U443" s="11">
        <f>'OddsRatio_working_3-way'!S443-'OddsRatio_working_3-way'!R443^2/3</f>
        <v>-0.90791942253272873</v>
      </c>
      <c r="V443" s="11">
        <f>'OddsRatio_working_3-way'!S443*'OddsRatio_working_3-way'!R443/3-2*'OddsRatio_working_3-way'!R443^3/27-'OddsRatio_working_3-way'!T443</f>
        <v>0.25431916597555426</v>
      </c>
      <c r="W443" s="11">
        <f>'OddsRatio_working_3-way'!V443^2+4*'OddsRatio_working_3-way'!U443^3/27</f>
        <v>-4.6197914413459898E-2</v>
      </c>
      <c r="X443" s="11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0.16649035452238772</v>
      </c>
      <c r="Y443" s="11">
        <f>IF('OddsRatio_working_3-way'!W443&gt;=0,IF('OddsRatio_working_3-way'!V443+SQRT('OddsRatio_working_3-way'!W443)&gt;0,0,PI()),ACOS('OddsRatio_working_3-way'!V443/(2*'OddsRatio_working_3-way'!X443)))</f>
        <v>0.70166971033878933</v>
      </c>
      <c r="Z443" s="11">
        <f>'OddsRatio_working_3-way'!X443^(1/3)*COS('OddsRatio_working_3-way'!Y443/3)</f>
        <v>0.53514834400537659</v>
      </c>
      <c r="AA443" s="11">
        <f>'OddsRatio_working_3-way'!X443^(1/3)*COS(('OddsRatio_working_3-way'!Y443+2*PI())/3)</f>
        <v>-0.37799175694462378</v>
      </c>
      <c r="AB443" s="11">
        <f>'OddsRatio_working_3-way'!X443^(1/3)*COS(('OddsRatio_working_3-way'!Y443+4*PI())/3)</f>
        <v>-0.15715658706075297</v>
      </c>
      <c r="AC443" s="11">
        <f>'OddsRatio_working_3-way'!X443^(1/3)*SIN('OddsRatio_working_3-way'!Y443/3)</f>
        <v>0.12749924477898972</v>
      </c>
      <c r="AD443" s="11">
        <f>'OddsRatio_working_3-way'!X443^(1/3)*SIN(('OddsRatio_working_3-way'!Y443+2*PI())/3)</f>
        <v>0.39970243831233515</v>
      </c>
      <c r="AE443" s="11">
        <f>'OddsRatio_working_3-way'!X443^(1/3)*SIN(('OddsRatio_working_3-way'!Y443+4*PI())/3)</f>
        <v>-0.52720168309132476</v>
      </c>
      <c r="AF443" s="11">
        <f>-'OddsRatio_working_3-way'!U443/(3*'OddsRatio_working_3-way'!X443^(1/3))*COS(('OddsRatio_working_3-way'!Y443)/3)</f>
        <v>0.53514834400537659</v>
      </c>
      <c r="AG443" s="11">
        <f>-'OddsRatio_working_3-way'!U443/(3*'OddsRatio_working_3-way'!X443^(1/3))*COS(('OddsRatio_working_3-way'!Y443+2*PI())/3)</f>
        <v>-0.37799175694462378</v>
      </c>
      <c r="AH443" s="11">
        <f>-'OddsRatio_working_3-way'!U443/(3*'OddsRatio_working_3-way'!X443^(1/3))*COS(('OddsRatio_working_3-way'!Y443+4*PI())/3)</f>
        <v>-0.15715658706075297</v>
      </c>
      <c r="AI443" s="11">
        <f>'OddsRatio_working_3-way'!U443/(3*'OddsRatio_working_3-way'!X443^(1/3))*SIN(('OddsRatio_working_3-way'!Y443)/3)</f>
        <v>-0.12749924477898972</v>
      </c>
      <c r="AJ443" s="11">
        <f>'OddsRatio_working_3-way'!U443/(3*'OddsRatio_working_3-way'!X443^(1/3))*SIN(('OddsRatio_working_3-way'!Y443+2*PI())/3)</f>
        <v>-0.39970243831233515</v>
      </c>
      <c r="AK443" s="11">
        <f>'OddsRatio_working_3-way'!U443/(3*'OddsRatio_working_3-way'!X443^(1/3))*SIN(('OddsRatio_working_3-way'!Y443+4*PI())/3)</f>
        <v>0.52720168309132476</v>
      </c>
      <c r="AL443" s="11">
        <f>'OddsRatio_working_3-way'!Z443+'OddsRatio_working_3-way'!AF443</f>
        <v>1.0702966880107532</v>
      </c>
      <c r="AM443" s="11">
        <f>'OddsRatio_working_3-way'!AA443+'OddsRatio_working_3-way'!AG443</f>
        <v>-0.75598351388924756</v>
      </c>
      <c r="AN443" s="11">
        <f>'OddsRatio_working_3-way'!AB443+'OddsRatio_working_3-way'!AH443</f>
        <v>-0.31431317412150594</v>
      </c>
      <c r="AO443" s="11">
        <f>'OddsRatio_working_3-way'!AC443+'OddsRatio_working_3-way'!AI443</f>
        <v>0</v>
      </c>
      <c r="AP443" s="11">
        <f>'OddsRatio_working_3-way'!AD443+'OddsRatio_working_3-way'!AJ443</f>
        <v>0</v>
      </c>
      <c r="AQ443" s="11">
        <f>'OddsRatio_working_3-way'!AE443+'OddsRatio_working_3-way'!AK443</f>
        <v>0</v>
      </c>
      <c r="AR443" s="10">
        <f>IF(A443="","",IF(('OddsRatio_working_3-way'!X443=0),IF(Q443&gt;0,-Q443^(1/3),(-Q443)^(1/3)),'OddsRatio_working_3-way'!AL443-'OddsRatio_working_3-way'!R443/3))</f>
        <v>1.0702966880107532</v>
      </c>
      <c r="AS443" s="11">
        <f>IF(('OddsRatio_working_3-way'!X443=0),IF(Q443&gt;0,-Q443^(1/3),(-Q443)^(1/3)),'OddsRatio_working_3-way'!AM443-'OddsRatio_working_3-way'!R443/3)</f>
        <v>-0.75598351388924756</v>
      </c>
      <c r="AT443" s="11">
        <f>IF(('OddsRatio_working_3-way'!X443=0),IF(Q443&gt;0,-Q443^(1/3),(-Q443)^(1/3)),'OddsRatio_working_3-way'!AN443-'OddsRatio_working_3-way'!R443/3)</f>
        <v>-0.31431317412150594</v>
      </c>
      <c r="AU443" s="11">
        <f>IF(('OddsRatio_working_3-way'!X443=0),0,'OddsRatio_working_3-way'!AO443)</f>
        <v>0</v>
      </c>
      <c r="AV443" s="11">
        <f>IF(('OddsRatio_working_3-way'!X443=0),0,'OddsRatio_working_3-way'!AP443)</f>
        <v>0</v>
      </c>
      <c r="AW443" s="11">
        <f>IF(('OddsRatio_working_3-way'!X443=0),0,'OddsRatio_working_3-way'!AQ443)</f>
        <v>0</v>
      </c>
    </row>
    <row r="444" spans="1:49" x14ac:dyDescent="0.2">
      <c r="A444" s="4">
        <f>IF('True_Odds_Calculator_3-way'!A445="","",'True_Odds_Calculator_3-way'!A445)</f>
        <v>1.8</v>
      </c>
      <c r="B444" s="4">
        <f>IF('True_Odds_Calculator_3-way'!B445="","",'True_Odds_Calculator_3-way'!B445)</f>
        <v>3.68</v>
      </c>
      <c r="C444" s="4">
        <f>IF('True_Odds_Calculator_3-way'!C445="","",'True_Odds_Calculator_3-way'!C445)</f>
        <v>4.66</v>
      </c>
      <c r="D444" s="9">
        <f t="shared" si="91"/>
        <v>0.53847922552583338</v>
      </c>
      <c r="E444" s="9">
        <f t="shared" si="92"/>
        <v>0.25831621809494937</v>
      </c>
      <c r="F444" s="9">
        <f t="shared" si="93"/>
        <v>0.20320455637921719</v>
      </c>
      <c r="G444" s="9">
        <f t="shared" si="94"/>
        <v>1.0713523210284581</v>
      </c>
      <c r="H444" s="9">
        <f t="shared" si="95"/>
        <v>1.8570818568227667</v>
      </c>
      <c r="I444" s="9">
        <f t="shared" si="96"/>
        <v>3.8712242203562677</v>
      </c>
      <c r="J444" s="9">
        <f t="shared" si="97"/>
        <v>4.9211494949641557</v>
      </c>
      <c r="K444" s="11">
        <f t="shared" si="98"/>
        <v>0.55555555555555558</v>
      </c>
      <c r="L444" s="11">
        <f t="shared" si="99"/>
        <v>0.27173913043478259</v>
      </c>
      <c r="M444" s="11">
        <f t="shared" si="100"/>
        <v>0.21459227467811159</v>
      </c>
      <c r="N444" s="11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-0.25421409466940348</v>
      </c>
      <c r="O444" s="11">
        <f>0</f>
        <v>0</v>
      </c>
      <c r="P444" s="11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0.23130870187223984</v>
      </c>
      <c r="Q444" s="11">
        <f>2*'OddsRatio_working_3-way'!K444*'OddsRatio_working_3-way'!L444*'OddsRatio_working_3-way'!M444</f>
        <v>6.4792353465613406E-2</v>
      </c>
      <c r="R444" s="11">
        <f t="shared" si="101"/>
        <v>0</v>
      </c>
      <c r="S444" s="11">
        <f t="shared" si="102"/>
        <v>-0.90989723513579646</v>
      </c>
      <c r="T444" s="11">
        <f t="shared" si="103"/>
        <v>-0.25487317510806629</v>
      </c>
      <c r="U444" s="11">
        <f>'OddsRatio_working_3-way'!S444-'OddsRatio_working_3-way'!R444^2/3</f>
        <v>-0.90989723513579646</v>
      </c>
      <c r="V444" s="11">
        <f>'OddsRatio_working_3-way'!S444*'OddsRatio_working_3-way'!R444/3-2*'OddsRatio_working_3-way'!R444^3/27-'OddsRatio_working_3-way'!T444</f>
        <v>0.25487317510806629</v>
      </c>
      <c r="W444" s="11">
        <f>'OddsRatio_working_3-way'!V444^2+4*'OddsRatio_working_3-way'!U444^3/27</f>
        <v>-4.6641994992149161E-2</v>
      </c>
      <c r="X444" s="11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0.16703467482967135</v>
      </c>
      <c r="Y444" s="11">
        <f>IF('OddsRatio_working_3-way'!W444&gt;=0,IF('OddsRatio_working_3-way'!V444+SQRT('OddsRatio_working_3-way'!W444)&gt;0,0,PI()),ACOS('OddsRatio_working_3-way'!V444/(2*'OddsRatio_working_3-way'!X444)))</f>
        <v>0.70295540193985884</v>
      </c>
      <c r="Z444" s="11">
        <f>'OddsRatio_working_3-way'!X444^(1/3)*COS('OddsRatio_working_3-way'!Y444/3)</f>
        <v>0.53567616051422917</v>
      </c>
      <c r="AA444" s="11">
        <f>'OddsRatio_working_3-way'!X444^(1/3)*COS(('OddsRatio_working_3-way'!Y444+2*PI())/3)</f>
        <v>-0.37857469153134282</v>
      </c>
      <c r="AB444" s="11">
        <f>'OddsRatio_working_3-way'!X444^(1/3)*COS(('OddsRatio_working_3-way'!Y444+4*PI())/3)</f>
        <v>-0.15710146898288618</v>
      </c>
      <c r="AC444" s="11">
        <f>'OddsRatio_working_3-way'!X444^(1/3)*SIN('OddsRatio_working_3-way'!Y444/3)</f>
        <v>0.12786762465664539</v>
      </c>
      <c r="AD444" s="11">
        <f>'OddsRatio_working_3-way'!X444^(1/3)*SIN(('OddsRatio_working_3-way'!Y444+2*PI())/3)</f>
        <v>0.39997535087871039</v>
      </c>
      <c r="AE444" s="11">
        <f>'OddsRatio_working_3-way'!X444^(1/3)*SIN(('OddsRatio_working_3-way'!Y444+4*PI())/3)</f>
        <v>-0.52784297553535575</v>
      </c>
      <c r="AF444" s="11">
        <f>-'OddsRatio_working_3-way'!U444/(3*'OddsRatio_working_3-way'!X444^(1/3))*COS(('OddsRatio_working_3-way'!Y444)/3)</f>
        <v>0.53567616051422906</v>
      </c>
      <c r="AG444" s="11">
        <f>-'OddsRatio_working_3-way'!U444/(3*'OddsRatio_working_3-way'!X444^(1/3))*COS(('OddsRatio_working_3-way'!Y444+2*PI())/3)</f>
        <v>-0.37857469153134277</v>
      </c>
      <c r="AH444" s="11">
        <f>-'OddsRatio_working_3-way'!U444/(3*'OddsRatio_working_3-way'!X444^(1/3))*COS(('OddsRatio_working_3-way'!Y444+4*PI())/3)</f>
        <v>-0.15710146898288616</v>
      </c>
      <c r="AI444" s="11">
        <f>'OddsRatio_working_3-way'!U444/(3*'OddsRatio_working_3-way'!X444^(1/3))*SIN(('OddsRatio_working_3-way'!Y444)/3)</f>
        <v>-0.12786762465664536</v>
      </c>
      <c r="AJ444" s="11">
        <f>'OddsRatio_working_3-way'!U444/(3*'OddsRatio_working_3-way'!X444^(1/3))*SIN(('OddsRatio_working_3-way'!Y444+2*PI())/3)</f>
        <v>-0.39997535087871033</v>
      </c>
      <c r="AK444" s="11">
        <f>'OddsRatio_working_3-way'!U444/(3*'OddsRatio_working_3-way'!X444^(1/3))*SIN(('OddsRatio_working_3-way'!Y444+4*PI())/3)</f>
        <v>0.52784297553535564</v>
      </c>
      <c r="AL444" s="11">
        <f>'OddsRatio_working_3-way'!Z444+'OddsRatio_working_3-way'!AF444</f>
        <v>1.0713523210284581</v>
      </c>
      <c r="AM444" s="11">
        <f>'OddsRatio_working_3-way'!AA444+'OddsRatio_working_3-way'!AG444</f>
        <v>-0.75714938306268564</v>
      </c>
      <c r="AN444" s="11">
        <f>'OddsRatio_working_3-way'!AB444+'OddsRatio_working_3-way'!AH444</f>
        <v>-0.31420293796577237</v>
      </c>
      <c r="AO444" s="11">
        <f>'OddsRatio_working_3-way'!AC444+'OddsRatio_working_3-way'!AI444</f>
        <v>0</v>
      </c>
      <c r="AP444" s="11">
        <f>'OddsRatio_working_3-way'!AD444+'OddsRatio_working_3-way'!AJ444</f>
        <v>0</v>
      </c>
      <c r="AQ444" s="11">
        <f>'OddsRatio_working_3-way'!AE444+'OddsRatio_working_3-way'!AK444</f>
        <v>0</v>
      </c>
      <c r="AR444" s="10">
        <f>IF(A444="","",IF(('OddsRatio_working_3-way'!X444=0),IF(Q444&gt;0,-Q444^(1/3),(-Q444)^(1/3)),'OddsRatio_working_3-way'!AL444-'OddsRatio_working_3-way'!R444/3))</f>
        <v>1.0713523210284581</v>
      </c>
      <c r="AS444" s="11">
        <f>IF(('OddsRatio_working_3-way'!X444=0),IF(Q444&gt;0,-Q444^(1/3),(-Q444)^(1/3)),'OddsRatio_working_3-way'!AM444-'OddsRatio_working_3-way'!R444/3)</f>
        <v>-0.75714938306268564</v>
      </c>
      <c r="AT444" s="11">
        <f>IF(('OddsRatio_working_3-way'!X444=0),IF(Q444&gt;0,-Q444^(1/3),(-Q444)^(1/3)),'OddsRatio_working_3-way'!AN444-'OddsRatio_working_3-way'!R444/3)</f>
        <v>-0.31420293796577237</v>
      </c>
      <c r="AU444" s="11">
        <f>IF(('OddsRatio_working_3-way'!X444=0),0,'OddsRatio_working_3-way'!AO444)</f>
        <v>0</v>
      </c>
      <c r="AV444" s="11">
        <f>IF(('OddsRatio_working_3-way'!X444=0),0,'OddsRatio_working_3-way'!AP444)</f>
        <v>0</v>
      </c>
      <c r="AW444" s="11">
        <f>IF(('OddsRatio_working_3-way'!X444=0),0,'OddsRatio_working_3-way'!AQ444)</f>
        <v>0</v>
      </c>
    </row>
    <row r="445" spans="1:49" x14ac:dyDescent="0.2">
      <c r="A445" s="4">
        <f>IF('True_Odds_Calculator_3-way'!A446="","",'True_Odds_Calculator_3-way'!A446)</f>
        <v>3.58</v>
      </c>
      <c r="B445" s="4">
        <f>IF('True_Odds_Calculator_3-way'!B446="","",'True_Odds_Calculator_3-way'!B446)</f>
        <v>3.52</v>
      </c>
      <c r="C445" s="4">
        <f>IF('True_Odds_Calculator_3-way'!C446="","",'True_Odds_Calculator_3-way'!C446)</f>
        <v>2.1800000000000002</v>
      </c>
      <c r="D445" s="9">
        <f t="shared" si="91"/>
        <v>0.27252153403790147</v>
      </c>
      <c r="E445" s="9">
        <f t="shared" si="92"/>
        <v>0.27721142572945578</v>
      </c>
      <c r="F445" s="9">
        <f t="shared" si="93"/>
        <v>0.45026704023264275</v>
      </c>
      <c r="G445" s="9">
        <f t="shared" si="94"/>
        <v>1.0346646500988532</v>
      </c>
      <c r="H445" s="9">
        <f t="shared" si="95"/>
        <v>3.6694347972550418</v>
      </c>
      <c r="I445" s="9">
        <f t="shared" si="96"/>
        <v>3.6073549182491091</v>
      </c>
      <c r="J445" s="9">
        <f t="shared" si="97"/>
        <v>2.2209042871166469</v>
      </c>
      <c r="K445" s="11">
        <f t="shared" si="98"/>
        <v>0.27932960893854747</v>
      </c>
      <c r="L445" s="11">
        <f t="shared" si="99"/>
        <v>0.28409090909090912</v>
      </c>
      <c r="M445" s="11">
        <f t="shared" si="100"/>
        <v>0.4587155963302752</v>
      </c>
      <c r="N445" s="11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-0.27926728978059001</v>
      </c>
      <c r="O445" s="11">
        <f>0</f>
        <v>0</v>
      </c>
      <c r="P445" s="11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0.22860064951705561</v>
      </c>
      <c r="Q445" s="11">
        <f>2*'OddsRatio_working_3-way'!K445*'OddsRatio_working_3-way'!L445*'OddsRatio_working_3-way'!M445</f>
        <v>7.2802754623266117E-2</v>
      </c>
      <c r="R445" s="11">
        <f t="shared" si="101"/>
        <v>0</v>
      </c>
      <c r="S445" s="11">
        <f t="shared" si="102"/>
        <v>-0.81857295101284044</v>
      </c>
      <c r="T445" s="11">
        <f t="shared" si="103"/>
        <v>-0.26069202261555424</v>
      </c>
      <c r="U445" s="11">
        <f>'OddsRatio_working_3-way'!S445-'OddsRatio_working_3-way'!R445^2/3</f>
        <v>-0.81857295101284044</v>
      </c>
      <c r="V445" s="11">
        <f>'OddsRatio_working_3-way'!S445*'OddsRatio_working_3-way'!R445/3-2*'OddsRatio_working_3-way'!R445^3/27-'OddsRatio_working_3-way'!T445</f>
        <v>0.26069202261555424</v>
      </c>
      <c r="W445" s="11">
        <f>'OddsRatio_working_3-way'!V445^2+4*'OddsRatio_working_3-way'!U445^3/27</f>
        <v>-1.3298093580202161E-2</v>
      </c>
      <c r="X445" s="11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0.14252931648926723</v>
      </c>
      <c r="Y445" s="11">
        <f>IF('OddsRatio_working_3-way'!W445&gt;=0,IF('OddsRatio_working_3-way'!V445+SQRT('OddsRatio_working_3-way'!W445)&gt;0,0,PI()),ACOS('OddsRatio_working_3-way'!V445/(2*'OddsRatio_working_3-way'!X445)))</f>
        <v>0.41647478474589961</v>
      </c>
      <c r="Z445" s="11">
        <f>'OddsRatio_working_3-way'!X445^(1/3)*COS('OddsRatio_working_3-way'!Y445/3)</f>
        <v>0.51733232504942661</v>
      </c>
      <c r="AA445" s="11">
        <f>'OddsRatio_working_3-way'!X445^(1/3)*COS(('OddsRatio_working_3-way'!Y445+2*PI())/3)</f>
        <v>-0.32126557823625129</v>
      </c>
      <c r="AB445" s="11">
        <f>'OddsRatio_working_3-way'!X445^(1/3)*COS(('OddsRatio_working_3-way'!Y445+4*PI())/3)</f>
        <v>-0.19606674681317537</v>
      </c>
      <c r="AC445" s="11">
        <f>'OddsRatio_working_3-way'!X445^(1/3)*SIN('OddsRatio_working_3-way'!Y445/3)</f>
        <v>7.2283579024339684E-2</v>
      </c>
      <c r="AD445" s="11">
        <f>'OddsRatio_working_3-way'!X445^(1/3)*SIN(('OddsRatio_working_3-way'!Y445+2*PI())/3)</f>
        <v>0.41188114617950233</v>
      </c>
      <c r="AE445" s="11">
        <f>'OddsRatio_working_3-way'!X445^(1/3)*SIN(('OddsRatio_working_3-way'!Y445+4*PI())/3)</f>
        <v>-0.48416472520384179</v>
      </c>
      <c r="AF445" s="11">
        <f>-'OddsRatio_working_3-way'!U445/(3*'OddsRatio_working_3-way'!X445^(1/3))*COS(('OddsRatio_working_3-way'!Y445)/3)</f>
        <v>0.51733232504942661</v>
      </c>
      <c r="AG445" s="11">
        <f>-'OddsRatio_working_3-way'!U445/(3*'OddsRatio_working_3-way'!X445^(1/3))*COS(('OddsRatio_working_3-way'!Y445+2*PI())/3)</f>
        <v>-0.32126557823625129</v>
      </c>
      <c r="AH445" s="11">
        <f>-'OddsRatio_working_3-way'!U445/(3*'OddsRatio_working_3-way'!X445^(1/3))*COS(('OddsRatio_working_3-way'!Y445+4*PI())/3)</f>
        <v>-0.19606674681317537</v>
      </c>
      <c r="AI445" s="11">
        <f>'OddsRatio_working_3-way'!U445/(3*'OddsRatio_working_3-way'!X445^(1/3))*SIN(('OddsRatio_working_3-way'!Y445)/3)</f>
        <v>-7.2283579024339684E-2</v>
      </c>
      <c r="AJ445" s="11">
        <f>'OddsRatio_working_3-way'!U445/(3*'OddsRatio_working_3-way'!X445^(1/3))*SIN(('OddsRatio_working_3-way'!Y445+2*PI())/3)</f>
        <v>-0.41188114617950233</v>
      </c>
      <c r="AK445" s="11">
        <f>'OddsRatio_working_3-way'!U445/(3*'OddsRatio_working_3-way'!X445^(1/3))*SIN(('OddsRatio_working_3-way'!Y445+4*PI())/3)</f>
        <v>0.48416472520384179</v>
      </c>
      <c r="AL445" s="11">
        <f>'OddsRatio_working_3-way'!Z445+'OddsRatio_working_3-way'!AF445</f>
        <v>1.0346646500988532</v>
      </c>
      <c r="AM445" s="11">
        <f>'OddsRatio_working_3-way'!AA445+'OddsRatio_working_3-way'!AG445</f>
        <v>-0.64253115647250258</v>
      </c>
      <c r="AN445" s="11">
        <f>'OddsRatio_working_3-way'!AB445+'OddsRatio_working_3-way'!AH445</f>
        <v>-0.39213349362635075</v>
      </c>
      <c r="AO445" s="11">
        <f>'OddsRatio_working_3-way'!AC445+'OddsRatio_working_3-way'!AI445</f>
        <v>0</v>
      </c>
      <c r="AP445" s="11">
        <f>'OddsRatio_working_3-way'!AD445+'OddsRatio_working_3-way'!AJ445</f>
        <v>0</v>
      </c>
      <c r="AQ445" s="11">
        <f>'OddsRatio_working_3-way'!AE445+'OddsRatio_working_3-way'!AK445</f>
        <v>0</v>
      </c>
      <c r="AR445" s="10">
        <f>IF(A445="","",IF(('OddsRatio_working_3-way'!X445=0),IF(Q445&gt;0,-Q445^(1/3),(-Q445)^(1/3)),'OddsRatio_working_3-way'!AL445-'OddsRatio_working_3-way'!R445/3))</f>
        <v>1.0346646500988532</v>
      </c>
      <c r="AS445" s="11">
        <f>IF(('OddsRatio_working_3-way'!X445=0),IF(Q445&gt;0,-Q445^(1/3),(-Q445)^(1/3)),'OddsRatio_working_3-way'!AM445-'OddsRatio_working_3-way'!R445/3)</f>
        <v>-0.64253115647250258</v>
      </c>
      <c r="AT445" s="11">
        <f>IF(('OddsRatio_working_3-way'!X445=0),IF(Q445&gt;0,-Q445^(1/3),(-Q445)^(1/3)),'OddsRatio_working_3-way'!AN445-'OddsRatio_working_3-way'!R445/3)</f>
        <v>-0.39213349362635075</v>
      </c>
      <c r="AU445" s="11">
        <f>IF(('OddsRatio_working_3-way'!X445=0),0,'OddsRatio_working_3-way'!AO445)</f>
        <v>0</v>
      </c>
      <c r="AV445" s="11">
        <f>IF(('OddsRatio_working_3-way'!X445=0),0,'OddsRatio_working_3-way'!AP445)</f>
        <v>0</v>
      </c>
      <c r="AW445" s="11">
        <f>IF(('OddsRatio_working_3-way'!X445=0),0,'OddsRatio_working_3-way'!AQ445)</f>
        <v>0</v>
      </c>
    </row>
    <row r="446" spans="1:49" x14ac:dyDescent="0.2">
      <c r="A446" s="4">
        <f>IF('True_Odds_Calculator_3-way'!A447="","",'True_Odds_Calculator_3-way'!A447)</f>
        <v>2.78</v>
      </c>
      <c r="B446" s="4">
        <f>IF('True_Odds_Calculator_3-way'!B447="","",'True_Odds_Calculator_3-way'!B447)</f>
        <v>2.93</v>
      </c>
      <c r="C446" s="4">
        <f>IF('True_Odds_Calculator_3-way'!C447="","",'True_Odds_Calculator_3-way'!C447)</f>
        <v>3.07</v>
      </c>
      <c r="D446" s="9">
        <f t="shared" si="91"/>
        <v>0.35057805192845515</v>
      </c>
      <c r="E446" s="9">
        <f t="shared" si="92"/>
        <v>0.33238761812420653</v>
      </c>
      <c r="F446" s="9">
        <f t="shared" si="93"/>
        <v>0.31703432994733849</v>
      </c>
      <c r="G446" s="9">
        <f t="shared" si="94"/>
        <v>1.0406920485880442</v>
      </c>
      <c r="H446" s="9">
        <f t="shared" si="95"/>
        <v>2.8524318464867187</v>
      </c>
      <c r="I446" s="9">
        <f t="shared" si="96"/>
        <v>3.0085356537749255</v>
      </c>
      <c r="J446" s="9">
        <f t="shared" si="97"/>
        <v>3.1542325405772513</v>
      </c>
      <c r="K446" s="11">
        <f t="shared" si="98"/>
        <v>0.35971223021582738</v>
      </c>
      <c r="L446" s="11">
        <f t="shared" si="99"/>
        <v>0.34129692832764502</v>
      </c>
      <c r="M446" s="11">
        <f t="shared" si="100"/>
        <v>0.32573289902280134</v>
      </c>
      <c r="N446" s="11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-0.28437856933939032</v>
      </c>
      <c r="O446" s="11">
        <f>0</f>
        <v>0</v>
      </c>
      <c r="P446" s="11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0.23114103130009475</v>
      </c>
      <c r="Q446" s="11">
        <f>2*'OddsRatio_working_3-way'!K446*'OddsRatio_working_3-way'!L446*'OddsRatio_working_3-way'!M446</f>
        <v>7.9979595605569123E-2</v>
      </c>
      <c r="R446" s="11">
        <f t="shared" si="101"/>
        <v>0</v>
      </c>
      <c r="S446" s="11">
        <f t="shared" si="102"/>
        <v>-0.81279342475431238</v>
      </c>
      <c r="T446" s="11">
        <f t="shared" si="103"/>
        <v>-0.28124339956896621</v>
      </c>
      <c r="U446" s="11">
        <f>'OddsRatio_working_3-way'!S446-'OddsRatio_working_3-way'!R446^2/3</f>
        <v>-0.81279342475431238</v>
      </c>
      <c r="V446" s="11">
        <f>'OddsRatio_working_3-way'!S446*'OddsRatio_working_3-way'!R446/3-2*'OddsRatio_working_3-way'!R446^3/27-'OddsRatio_working_3-way'!T446</f>
        <v>0.28124339956896621</v>
      </c>
      <c r="W446" s="11">
        <f>'OddsRatio_working_3-way'!V446^2+4*'OddsRatio_working_3-way'!U446^3/27</f>
        <v>-4.5152524640801328E-4</v>
      </c>
      <c r="X446" s="11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0.1410224938152751</v>
      </c>
      <c r="Y446" s="11">
        <f>IF('OddsRatio_working_3-way'!W446&gt;=0,IF('OddsRatio_working_3-way'!V446+SQRT('OddsRatio_working_3-way'!W446)&gt;0,0,PI()),ACOS('OddsRatio_working_3-way'!V446/(2*'OddsRatio_working_3-way'!X446)))</f>
        <v>7.5410936843971044E-2</v>
      </c>
      <c r="Z446" s="11">
        <f>'OddsRatio_working_3-way'!X446^(1/3)*COS('OddsRatio_working_3-way'!Y446/3)</f>
        <v>0.5203460242940221</v>
      </c>
      <c r="AA446" s="11">
        <f>'OddsRatio_working_3-way'!X446^(1/3)*COS(('OddsRatio_working_3-way'!Y446+2*PI())/3)</f>
        <v>-0.27150294769986488</v>
      </c>
      <c r="AB446" s="11">
        <f>'OddsRatio_working_3-way'!X446^(1/3)*COS(('OddsRatio_working_3-way'!Y446+4*PI())/3)</f>
        <v>-0.24884307659415708</v>
      </c>
      <c r="AC446" s="11">
        <f>'OddsRatio_working_3-way'!X446^(1/3)*SIN('OddsRatio_working_3-way'!Y446/3)</f>
        <v>1.3082682682682615E-2</v>
      </c>
      <c r="AD446" s="11">
        <f>'OddsRatio_working_3-way'!X446^(1/3)*SIN(('OddsRatio_working_3-way'!Y446+2*PI())/3)</f>
        <v>0.44409153445551652</v>
      </c>
      <c r="AE446" s="11">
        <f>'OddsRatio_working_3-way'!X446^(1/3)*SIN(('OddsRatio_working_3-way'!Y446+4*PI())/3)</f>
        <v>-0.45717421713819911</v>
      </c>
      <c r="AF446" s="11">
        <f>-'OddsRatio_working_3-way'!U446/(3*'OddsRatio_working_3-way'!X446^(1/3))*COS(('OddsRatio_working_3-way'!Y446)/3)</f>
        <v>0.5203460242940221</v>
      </c>
      <c r="AG446" s="11">
        <f>-'OddsRatio_working_3-way'!U446/(3*'OddsRatio_working_3-way'!X446^(1/3))*COS(('OddsRatio_working_3-way'!Y446+2*PI())/3)</f>
        <v>-0.27150294769986488</v>
      </c>
      <c r="AH446" s="11">
        <f>-'OddsRatio_working_3-way'!U446/(3*'OddsRatio_working_3-way'!X446^(1/3))*COS(('OddsRatio_working_3-way'!Y446+4*PI())/3)</f>
        <v>-0.24884307659415708</v>
      </c>
      <c r="AI446" s="11">
        <f>'OddsRatio_working_3-way'!U446/(3*'OddsRatio_working_3-way'!X446^(1/3))*SIN(('OddsRatio_working_3-way'!Y446)/3)</f>
        <v>-1.3082682682682615E-2</v>
      </c>
      <c r="AJ446" s="11">
        <f>'OddsRatio_working_3-way'!U446/(3*'OddsRatio_working_3-way'!X446^(1/3))*SIN(('OddsRatio_working_3-way'!Y446+2*PI())/3)</f>
        <v>-0.44409153445551652</v>
      </c>
      <c r="AK446" s="11">
        <f>'OddsRatio_working_3-way'!U446/(3*'OddsRatio_working_3-way'!X446^(1/3))*SIN(('OddsRatio_working_3-way'!Y446+4*PI())/3)</f>
        <v>0.45717421713819911</v>
      </c>
      <c r="AL446" s="11">
        <f>'OddsRatio_working_3-way'!Z446+'OddsRatio_working_3-way'!AF446</f>
        <v>1.0406920485880442</v>
      </c>
      <c r="AM446" s="11">
        <f>'OddsRatio_working_3-way'!AA446+'OddsRatio_working_3-way'!AG446</f>
        <v>-0.54300589539972977</v>
      </c>
      <c r="AN446" s="11">
        <f>'OddsRatio_working_3-way'!AB446+'OddsRatio_working_3-way'!AH446</f>
        <v>-0.49768615318831416</v>
      </c>
      <c r="AO446" s="11">
        <f>'OddsRatio_working_3-way'!AC446+'OddsRatio_working_3-way'!AI446</f>
        <v>0</v>
      </c>
      <c r="AP446" s="11">
        <f>'OddsRatio_working_3-way'!AD446+'OddsRatio_working_3-way'!AJ446</f>
        <v>0</v>
      </c>
      <c r="AQ446" s="11">
        <f>'OddsRatio_working_3-way'!AE446+'OddsRatio_working_3-way'!AK446</f>
        <v>0</v>
      </c>
      <c r="AR446" s="10">
        <f>IF(A446="","",IF(('OddsRatio_working_3-way'!X446=0),IF(Q446&gt;0,-Q446^(1/3),(-Q446)^(1/3)),'OddsRatio_working_3-way'!AL446-'OddsRatio_working_3-way'!R446/3))</f>
        <v>1.0406920485880442</v>
      </c>
      <c r="AS446" s="11">
        <f>IF(('OddsRatio_working_3-way'!X446=0),IF(Q446&gt;0,-Q446^(1/3),(-Q446)^(1/3)),'OddsRatio_working_3-way'!AM446-'OddsRatio_working_3-way'!R446/3)</f>
        <v>-0.54300589539972977</v>
      </c>
      <c r="AT446" s="11">
        <f>IF(('OddsRatio_working_3-way'!X446=0),IF(Q446&gt;0,-Q446^(1/3),(-Q446)^(1/3)),'OddsRatio_working_3-way'!AN446-'OddsRatio_working_3-way'!R446/3)</f>
        <v>-0.49768615318831416</v>
      </c>
      <c r="AU446" s="11">
        <f>IF(('OddsRatio_working_3-way'!X446=0),0,'OddsRatio_working_3-way'!AO446)</f>
        <v>0</v>
      </c>
      <c r="AV446" s="11">
        <f>IF(('OddsRatio_working_3-way'!X446=0),0,'OddsRatio_working_3-way'!AP446)</f>
        <v>0</v>
      </c>
      <c r="AW446" s="11">
        <f>IF(('OddsRatio_working_3-way'!X446=0),0,'OddsRatio_working_3-way'!AQ446)</f>
        <v>0</v>
      </c>
    </row>
    <row r="447" spans="1:49" x14ac:dyDescent="0.2">
      <c r="A447" s="4">
        <f>IF('True_Odds_Calculator_3-way'!A448="","",'True_Odds_Calculator_3-way'!A448)</f>
        <v>8.9600000000000009</v>
      </c>
      <c r="B447" s="4">
        <f>IF('True_Odds_Calculator_3-way'!B448="","",'True_Odds_Calculator_3-way'!B448)</f>
        <v>4.7</v>
      </c>
      <c r="C447" s="4">
        <f>IF('True_Odds_Calculator_3-way'!C448="","",'True_Odds_Calculator_3-way'!C448)</f>
        <v>1.41</v>
      </c>
      <c r="D447" s="9">
        <f t="shared" si="91"/>
        <v>0.10471119623801382</v>
      </c>
      <c r="E447" s="9">
        <f t="shared" si="92"/>
        <v>0.20103403540561932</v>
      </c>
      <c r="F447" s="9">
        <f t="shared" si="93"/>
        <v>0.69425476835636679</v>
      </c>
      <c r="G447" s="9">
        <f t="shared" si="94"/>
        <v>1.0741302921765583</v>
      </c>
      <c r="H447" s="9">
        <f t="shared" si="95"/>
        <v>9.5500771257254051</v>
      </c>
      <c r="I447" s="9">
        <f t="shared" si="96"/>
        <v>4.974282081053266</v>
      </c>
      <c r="J447" s="9">
        <f t="shared" si="97"/>
        <v>1.4403934197923889</v>
      </c>
      <c r="K447" s="11">
        <f t="shared" si="98"/>
        <v>0.11160714285714285</v>
      </c>
      <c r="L447" s="11">
        <f t="shared" si="99"/>
        <v>0.21276595744680851</v>
      </c>
      <c r="M447" s="11">
        <f t="shared" si="100"/>
        <v>0.70921985815602839</v>
      </c>
      <c r="N447" s="11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-0.20336380930824116</v>
      </c>
      <c r="O447" s="11">
        <f>0</f>
        <v>0</v>
      </c>
      <c r="P447" s="11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0.20327421371445814</v>
      </c>
      <c r="Q447" s="11">
        <f>2*'OddsRatio_working_3-way'!K447*'OddsRatio_working_3-way'!L447*'OddsRatio_working_3-way'!M447</f>
        <v>3.3682554053762741E-2</v>
      </c>
      <c r="R447" s="11">
        <f t="shared" si="101"/>
        <v>0</v>
      </c>
      <c r="S447" s="11">
        <f t="shared" si="102"/>
        <v>-0.99955943196536401</v>
      </c>
      <c r="T447" s="11">
        <f t="shared" si="103"/>
        <v>-0.16562708069020116</v>
      </c>
      <c r="U447" s="11">
        <f>'OddsRatio_working_3-way'!S447-'OddsRatio_working_3-way'!R447^2/3</f>
        <v>-0.99955943196536401</v>
      </c>
      <c r="V447" s="11">
        <f>'OddsRatio_working_3-way'!S447*'OddsRatio_working_3-way'!R447/3-2*'OddsRatio_working_3-way'!R447^3/27-'OddsRatio_working_3-way'!T447</f>
        <v>0.16562708069020116</v>
      </c>
      <c r="W447" s="11">
        <f>'OddsRatio_working_3-way'!V447^2+4*'OddsRatio_working_3-way'!U447^3/27</f>
        <v>-0.12052009652887968</v>
      </c>
      <c r="X447" s="11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0.19232292270218213</v>
      </c>
      <c r="Y447" s="11">
        <f>IF('OddsRatio_working_3-way'!W447&gt;=0,IF('OddsRatio_working_3-way'!V447+SQRT('OddsRatio_working_3-way'!W447)&gt;0,0,PI()),ACOS('OddsRatio_working_3-way'!V447/(2*'OddsRatio_working_3-way'!X447)))</f>
        <v>1.1256429581570084</v>
      </c>
      <c r="Z447" s="11">
        <f>'OddsRatio_working_3-way'!X447^(1/3)*COS('OddsRatio_working_3-way'!Y447/3)</f>
        <v>0.53706514608827904</v>
      </c>
      <c r="AA447" s="11">
        <f>'OddsRatio_working_3-way'!X447^(1/3)*COS(('OddsRatio_working_3-way'!Y447+2*PI())/3)</f>
        <v>-0.45172817788831293</v>
      </c>
      <c r="AB447" s="11">
        <f>'OddsRatio_working_3-way'!X447^(1/3)*COS(('OddsRatio_working_3-way'!Y447+4*PI())/3)</f>
        <v>-8.5336968199966307E-2</v>
      </c>
      <c r="AC447" s="11">
        <f>'OddsRatio_working_3-way'!X447^(1/3)*SIN('OddsRatio_working_3-way'!Y447/3)</f>
        <v>0.21153606354227966</v>
      </c>
      <c r="AD447" s="11">
        <f>'OddsRatio_working_3-way'!X447^(1/3)*SIN(('OddsRatio_working_3-way'!Y447+2*PI())/3)</f>
        <v>0.35934402822851064</v>
      </c>
      <c r="AE447" s="11">
        <f>'OddsRatio_working_3-way'!X447^(1/3)*SIN(('OddsRatio_working_3-way'!Y447+4*PI())/3)</f>
        <v>-0.57088009177079024</v>
      </c>
      <c r="AF447" s="11">
        <f>-'OddsRatio_working_3-way'!U447/(3*'OddsRatio_working_3-way'!X447^(1/3))*COS(('OddsRatio_working_3-way'!Y447)/3)</f>
        <v>0.53706514608827916</v>
      </c>
      <c r="AG447" s="11">
        <f>-'OddsRatio_working_3-way'!U447/(3*'OddsRatio_working_3-way'!X447^(1/3))*COS(('OddsRatio_working_3-way'!Y447+2*PI())/3)</f>
        <v>-0.45172817788831304</v>
      </c>
      <c r="AH447" s="11">
        <f>-'OddsRatio_working_3-way'!U447/(3*'OddsRatio_working_3-way'!X447^(1/3))*COS(('OddsRatio_working_3-way'!Y447+4*PI())/3)</f>
        <v>-8.5336968199966334E-2</v>
      </c>
      <c r="AI447" s="11">
        <f>'OddsRatio_working_3-way'!U447/(3*'OddsRatio_working_3-way'!X447^(1/3))*SIN(('OddsRatio_working_3-way'!Y447)/3)</f>
        <v>-0.21153606354227969</v>
      </c>
      <c r="AJ447" s="11">
        <f>'OddsRatio_working_3-way'!U447/(3*'OddsRatio_working_3-way'!X447^(1/3))*SIN(('OddsRatio_working_3-way'!Y447+2*PI())/3)</f>
        <v>-0.35934402822851069</v>
      </c>
      <c r="AK447" s="11">
        <f>'OddsRatio_working_3-way'!U447/(3*'OddsRatio_working_3-way'!X447^(1/3))*SIN(('OddsRatio_working_3-way'!Y447+4*PI())/3)</f>
        <v>0.57088009177079035</v>
      </c>
      <c r="AL447" s="11">
        <f>'OddsRatio_working_3-way'!Z447+'OddsRatio_working_3-way'!AF447</f>
        <v>1.0741302921765583</v>
      </c>
      <c r="AM447" s="11">
        <f>'OddsRatio_working_3-way'!AA447+'OddsRatio_working_3-way'!AG447</f>
        <v>-0.90345635577662597</v>
      </c>
      <c r="AN447" s="11">
        <f>'OddsRatio_working_3-way'!AB447+'OddsRatio_working_3-way'!AH447</f>
        <v>-0.17067393639993264</v>
      </c>
      <c r="AO447" s="11">
        <f>'OddsRatio_working_3-way'!AC447+'OddsRatio_working_3-way'!AI447</f>
        <v>0</v>
      </c>
      <c r="AP447" s="11">
        <f>'OddsRatio_working_3-way'!AD447+'OddsRatio_working_3-way'!AJ447</f>
        <v>0</v>
      </c>
      <c r="AQ447" s="11">
        <f>'OddsRatio_working_3-way'!AE447+'OddsRatio_working_3-way'!AK447</f>
        <v>0</v>
      </c>
      <c r="AR447" s="10">
        <f>IF(A447="","",IF(('OddsRatio_working_3-way'!X447=0),IF(Q447&gt;0,-Q447^(1/3),(-Q447)^(1/3)),'OddsRatio_working_3-way'!AL447-'OddsRatio_working_3-way'!R447/3))</f>
        <v>1.0741302921765583</v>
      </c>
      <c r="AS447" s="11">
        <f>IF(('OddsRatio_working_3-way'!X447=0),IF(Q447&gt;0,-Q447^(1/3),(-Q447)^(1/3)),'OddsRatio_working_3-way'!AM447-'OddsRatio_working_3-way'!R447/3)</f>
        <v>-0.90345635577662597</v>
      </c>
      <c r="AT447" s="11">
        <f>IF(('OddsRatio_working_3-way'!X447=0),IF(Q447&gt;0,-Q447^(1/3),(-Q447)^(1/3)),'OddsRatio_working_3-way'!AN447-'OddsRatio_working_3-way'!R447/3)</f>
        <v>-0.17067393639993264</v>
      </c>
      <c r="AU447" s="11">
        <f>IF(('OddsRatio_working_3-way'!X447=0),0,'OddsRatio_working_3-way'!AO447)</f>
        <v>0</v>
      </c>
      <c r="AV447" s="11">
        <f>IF(('OddsRatio_working_3-way'!X447=0),0,'OddsRatio_working_3-way'!AP447)</f>
        <v>0</v>
      </c>
      <c r="AW447" s="11">
        <f>IF(('OddsRatio_working_3-way'!X447=0),0,'OddsRatio_working_3-way'!AQ447)</f>
        <v>0</v>
      </c>
    </row>
    <row r="448" spans="1:49" x14ac:dyDescent="0.2">
      <c r="A448" s="4">
        <f>IF('True_Odds_Calculator_3-way'!A449="","",'True_Odds_Calculator_3-way'!A449)</f>
        <v>1.42</v>
      </c>
      <c r="B448" s="4">
        <f>IF('True_Odds_Calculator_3-way'!B449="","",'True_Odds_Calculator_3-way'!B449)</f>
        <v>4.9000000000000004</v>
      </c>
      <c r="C448" s="4">
        <f>IF('True_Odds_Calculator_3-way'!C449="","",'True_Odds_Calculator_3-way'!C449)</f>
        <v>7.99</v>
      </c>
      <c r="D448" s="9">
        <f t="shared" si="91"/>
        <v>0.68940473672195124</v>
      </c>
      <c r="E448" s="9">
        <f t="shared" si="92"/>
        <v>0.192921236958945</v>
      </c>
      <c r="F448" s="9">
        <f t="shared" si="93"/>
        <v>0.11767402631910392</v>
      </c>
      <c r="G448" s="9">
        <f t="shared" si="94"/>
        <v>1.0726826959888736</v>
      </c>
      <c r="H448" s="9">
        <f t="shared" si="95"/>
        <v>1.4505267323153266</v>
      </c>
      <c r="I448" s="9">
        <f t="shared" si="96"/>
        <v>5.1834625143566075</v>
      </c>
      <c r="J448" s="9">
        <f t="shared" si="97"/>
        <v>8.4980520449622272</v>
      </c>
      <c r="K448" s="11">
        <f t="shared" si="98"/>
        <v>0.70422535211267612</v>
      </c>
      <c r="L448" s="11">
        <f t="shared" si="99"/>
        <v>0.2040816326530612</v>
      </c>
      <c r="M448" s="11">
        <f t="shared" si="100"/>
        <v>0.12515644555694619</v>
      </c>
      <c r="N448" s="11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-0.20594908625721797</v>
      </c>
      <c r="O448" s="11">
        <f>0</f>
        <v>0</v>
      </c>
      <c r="P448" s="11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0.20343768313438654</v>
      </c>
      <c r="Q448" s="11">
        <f>2*'OddsRatio_working_3-way'!K448*'OddsRatio_working_3-way'!L448*'OddsRatio_working_3-way'!M448</f>
        <v>3.5974833445514859E-2</v>
      </c>
      <c r="R448" s="11">
        <f t="shared" si="101"/>
        <v>0</v>
      </c>
      <c r="S448" s="11">
        <f t="shared" si="102"/>
        <v>-0.98780570883575158</v>
      </c>
      <c r="T448" s="11">
        <f t="shared" si="103"/>
        <v>-0.17467828626626905</v>
      </c>
      <c r="U448" s="11">
        <f>'OddsRatio_working_3-way'!S448-'OddsRatio_working_3-way'!R448^2/3</f>
        <v>-0.98780570883575158</v>
      </c>
      <c r="V448" s="11">
        <f>'OddsRatio_working_3-way'!S448*'OddsRatio_working_3-way'!R448/3-2*'OddsRatio_working_3-way'!R448^3/27-'OddsRatio_working_3-way'!T448</f>
        <v>0.17467828626626905</v>
      </c>
      <c r="W448" s="11">
        <f>'OddsRatio_working_3-way'!V448^2+4*'OddsRatio_working_3-way'!U448^3/27</f>
        <v>-0.11228178007273371</v>
      </c>
      <c r="X448" s="11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0.1889406545490239</v>
      </c>
      <c r="Y448" s="11">
        <f>IF('OddsRatio_working_3-way'!W448&gt;=0,IF('OddsRatio_working_3-way'!V448+SQRT('OddsRatio_working_3-way'!W448)&gt;0,0,PI()),ACOS('OddsRatio_working_3-way'!V448/(2*'OddsRatio_working_3-way'!X448)))</f>
        <v>1.0902575330704423</v>
      </c>
      <c r="Z448" s="11">
        <f>'OddsRatio_working_3-way'!X448^(1/3)*COS('OddsRatio_working_3-way'!Y448/3)</f>
        <v>0.53634134799443689</v>
      </c>
      <c r="AA448" s="11">
        <f>'OddsRatio_working_3-way'!X448^(1/3)*COS(('OddsRatio_working_3-way'!Y448+2*PI())/3)</f>
        <v>-0.44481974994320428</v>
      </c>
      <c r="AB448" s="11">
        <f>'OddsRatio_working_3-way'!X448^(1/3)*COS(('OddsRatio_working_3-way'!Y448+4*PI())/3)</f>
        <v>-9.1521598051232791E-2</v>
      </c>
      <c r="AC448" s="11">
        <f>'OddsRatio_working_3-way'!X448^(1/3)*SIN('OddsRatio_working_3-way'!Y448/3)</f>
        <v>0.20397678309902725</v>
      </c>
      <c r="AD448" s="11">
        <f>'OddsRatio_working_3-way'!X448^(1/3)*SIN(('OddsRatio_working_3-way'!Y448+2*PI())/3)</f>
        <v>0.36249684091365886</v>
      </c>
      <c r="AE448" s="11">
        <f>'OddsRatio_working_3-way'!X448^(1/3)*SIN(('OddsRatio_working_3-way'!Y448+4*PI())/3)</f>
        <v>-0.56647362401268597</v>
      </c>
      <c r="AF448" s="11">
        <f>-'OddsRatio_working_3-way'!U448/(3*'OddsRatio_working_3-way'!X448^(1/3))*COS(('OddsRatio_working_3-way'!Y448)/3)</f>
        <v>0.53634134799443678</v>
      </c>
      <c r="AG448" s="11">
        <f>-'OddsRatio_working_3-way'!U448/(3*'OddsRatio_working_3-way'!X448^(1/3))*COS(('OddsRatio_working_3-way'!Y448+2*PI())/3)</f>
        <v>-0.44481974994320411</v>
      </c>
      <c r="AH448" s="11">
        <f>-'OddsRatio_working_3-way'!U448/(3*'OddsRatio_working_3-way'!X448^(1/3))*COS(('OddsRatio_working_3-way'!Y448+4*PI())/3)</f>
        <v>-9.152159805123275E-2</v>
      </c>
      <c r="AI448" s="11">
        <f>'OddsRatio_working_3-way'!U448/(3*'OddsRatio_working_3-way'!X448^(1/3))*SIN(('OddsRatio_working_3-way'!Y448)/3)</f>
        <v>-0.20397678309902717</v>
      </c>
      <c r="AJ448" s="11">
        <f>'OddsRatio_working_3-way'!U448/(3*'OddsRatio_working_3-way'!X448^(1/3))*SIN(('OddsRatio_working_3-way'!Y448+2*PI())/3)</f>
        <v>-0.36249684091365875</v>
      </c>
      <c r="AK448" s="11">
        <f>'OddsRatio_working_3-way'!U448/(3*'OddsRatio_working_3-way'!X448^(1/3))*SIN(('OddsRatio_working_3-way'!Y448+4*PI())/3)</f>
        <v>0.56647362401268575</v>
      </c>
      <c r="AL448" s="11">
        <f>'OddsRatio_working_3-way'!Z448+'OddsRatio_working_3-way'!AF448</f>
        <v>1.0726826959888736</v>
      </c>
      <c r="AM448" s="11">
        <f>'OddsRatio_working_3-way'!AA448+'OddsRatio_working_3-way'!AG448</f>
        <v>-0.88963949988640834</v>
      </c>
      <c r="AN448" s="11">
        <f>'OddsRatio_working_3-way'!AB448+'OddsRatio_working_3-way'!AH448</f>
        <v>-0.18304319610246556</v>
      </c>
      <c r="AO448" s="11">
        <f>'OddsRatio_working_3-way'!AC448+'OddsRatio_working_3-way'!AI448</f>
        <v>0</v>
      </c>
      <c r="AP448" s="11">
        <f>'OddsRatio_working_3-way'!AD448+'OddsRatio_working_3-way'!AJ448</f>
        <v>0</v>
      </c>
      <c r="AQ448" s="11">
        <f>'OddsRatio_working_3-way'!AE448+'OddsRatio_working_3-way'!AK448</f>
        <v>0</v>
      </c>
      <c r="AR448" s="10">
        <f>IF(A448="","",IF(('OddsRatio_working_3-way'!X448=0),IF(Q448&gt;0,-Q448^(1/3),(-Q448)^(1/3)),'OddsRatio_working_3-way'!AL448-'OddsRatio_working_3-way'!R448/3))</f>
        <v>1.0726826959888736</v>
      </c>
      <c r="AS448" s="11">
        <f>IF(('OddsRatio_working_3-way'!X448=0),IF(Q448&gt;0,-Q448^(1/3),(-Q448)^(1/3)),'OddsRatio_working_3-way'!AM448-'OddsRatio_working_3-way'!R448/3)</f>
        <v>-0.88963949988640834</v>
      </c>
      <c r="AT448" s="11">
        <f>IF(('OddsRatio_working_3-way'!X448=0),IF(Q448&gt;0,-Q448^(1/3),(-Q448)^(1/3)),'OddsRatio_working_3-way'!AN448-'OddsRatio_working_3-way'!R448/3)</f>
        <v>-0.18304319610246556</v>
      </c>
      <c r="AU448" s="11">
        <f>IF(('OddsRatio_working_3-way'!X448=0),0,'OddsRatio_working_3-way'!AO448)</f>
        <v>0</v>
      </c>
      <c r="AV448" s="11">
        <f>IF(('OddsRatio_working_3-way'!X448=0),0,'OddsRatio_working_3-way'!AP448)</f>
        <v>0</v>
      </c>
      <c r="AW448" s="11">
        <f>IF(('OddsRatio_working_3-way'!X448=0),0,'OddsRatio_working_3-way'!AQ448)</f>
        <v>0</v>
      </c>
    </row>
    <row r="449" spans="1:49" x14ac:dyDescent="0.2">
      <c r="A449" s="4">
        <f>IF('True_Odds_Calculator_3-way'!A450="","",'True_Odds_Calculator_3-way'!A450)</f>
        <v>2.13</v>
      </c>
      <c r="B449" s="4">
        <f>IF('True_Odds_Calculator_3-way'!B450="","",'True_Odds_Calculator_3-way'!B450)</f>
        <v>3.19</v>
      </c>
      <c r="C449" s="4">
        <f>IF('True_Odds_Calculator_3-way'!C450="","",'True_Odds_Calculator_3-way'!C450)</f>
        <v>4.07</v>
      </c>
      <c r="D449" s="9">
        <f t="shared" si="91"/>
        <v>0.45843753636796453</v>
      </c>
      <c r="E449" s="9">
        <f t="shared" si="92"/>
        <v>0.30400077920845797</v>
      </c>
      <c r="F449" s="9">
        <f t="shared" si="93"/>
        <v>0.23756168442357758</v>
      </c>
      <c r="G449" s="9">
        <f t="shared" si="94"/>
        <v>1.0454179236073855</v>
      </c>
      <c r="H449" s="9">
        <f t="shared" si="95"/>
        <v>2.1813222536763455</v>
      </c>
      <c r="I449" s="9">
        <f t="shared" si="96"/>
        <v>3.289465252700174</v>
      </c>
      <c r="J449" s="9">
        <f t="shared" si="97"/>
        <v>4.2094330254746746</v>
      </c>
      <c r="K449" s="11">
        <f t="shared" si="98"/>
        <v>0.46948356807511737</v>
      </c>
      <c r="L449" s="11">
        <f t="shared" si="99"/>
        <v>0.31347962382445144</v>
      </c>
      <c r="M449" s="11">
        <f t="shared" si="100"/>
        <v>0.24570024570024568</v>
      </c>
      <c r="N449" s="11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-0.27472377028648831</v>
      </c>
      <c r="O449" s="11">
        <f>0</f>
        <v>0</v>
      </c>
      <c r="P449" s="11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0.23106606178706493</v>
      </c>
      <c r="Q449" s="11">
        <f>2*'OddsRatio_working_3-way'!K449*'OddsRatio_working_3-way'!L449*'OddsRatio_working_3-way'!M449</f>
        <v>7.2321146099237857E-2</v>
      </c>
      <c r="R449" s="11">
        <f t="shared" si="101"/>
        <v>0</v>
      </c>
      <c r="S449" s="11">
        <f t="shared" si="102"/>
        <v>-0.84108507081896799</v>
      </c>
      <c r="T449" s="11">
        <f t="shared" si="103"/>
        <v>-0.26325041340186794</v>
      </c>
      <c r="U449" s="11">
        <f>'OddsRatio_working_3-way'!S449-'OddsRatio_working_3-way'!R449^2/3</f>
        <v>-0.84108507081896799</v>
      </c>
      <c r="V449" s="11">
        <f>'OddsRatio_working_3-way'!S449*'OddsRatio_working_3-way'!R449/3-2*'OddsRatio_working_3-way'!R449^3/27-'OddsRatio_working_3-way'!T449</f>
        <v>0.26325041340186794</v>
      </c>
      <c r="W449" s="11">
        <f>'OddsRatio_working_3-way'!V449^2+4*'OddsRatio_working_3-way'!U449^3/27</f>
        <v>-1.8847937796547073E-2</v>
      </c>
      <c r="X449" s="11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0.14844924886371222</v>
      </c>
      <c r="Y449" s="11">
        <f>IF('OddsRatio_working_3-way'!W449&gt;=0,IF('OddsRatio_working_3-way'!V449+SQRT('OddsRatio_working_3-way'!W449)&gt;0,0,PI()),ACOS('OddsRatio_working_3-way'!V449/(2*'OddsRatio_working_3-way'!X449)))</f>
        <v>0.48070736465742669</v>
      </c>
      <c r="Z449" s="11">
        <f>'OddsRatio_working_3-way'!X449^(1/3)*COS('OddsRatio_working_3-way'!Y449/3)</f>
        <v>0.52270896180369275</v>
      </c>
      <c r="AA449" s="11">
        <f>'OddsRatio_working_3-way'!X449^(1/3)*COS(('OddsRatio_working_3-way'!Y449+2*PI())/3)</f>
        <v>-0.33451713286527113</v>
      </c>
      <c r="AB449" s="11">
        <f>'OddsRatio_working_3-way'!X449^(1/3)*COS(('OddsRatio_working_3-way'!Y449+4*PI())/3)</f>
        <v>-0.18819182893842179</v>
      </c>
      <c r="AC449" s="11">
        <f>'OddsRatio_working_3-way'!X449^(1/3)*SIN('OddsRatio_working_3-way'!Y449/3)</f>
        <v>8.4480953611420301E-2</v>
      </c>
      <c r="AD449" s="11">
        <f>'OddsRatio_working_3-way'!X449^(1/3)*SIN(('OddsRatio_working_3-way'!Y449+2*PI())/3)</f>
        <v>0.41043876290207759</v>
      </c>
      <c r="AE449" s="11">
        <f>'OddsRatio_working_3-way'!X449^(1/3)*SIN(('OddsRatio_working_3-way'!Y449+4*PI())/3)</f>
        <v>-0.49491971651349792</v>
      </c>
      <c r="AF449" s="11">
        <f>-'OddsRatio_working_3-way'!U449/(3*'OddsRatio_working_3-way'!X449^(1/3))*COS(('OddsRatio_working_3-way'!Y449)/3)</f>
        <v>0.52270896180369275</v>
      </c>
      <c r="AG449" s="11">
        <f>-'OddsRatio_working_3-way'!U449/(3*'OddsRatio_working_3-way'!X449^(1/3))*COS(('OddsRatio_working_3-way'!Y449+2*PI())/3)</f>
        <v>-0.33451713286527113</v>
      </c>
      <c r="AH449" s="11">
        <f>-'OddsRatio_working_3-way'!U449/(3*'OddsRatio_working_3-way'!X449^(1/3))*COS(('OddsRatio_working_3-way'!Y449+4*PI())/3)</f>
        <v>-0.18819182893842179</v>
      </c>
      <c r="AI449" s="11">
        <f>'OddsRatio_working_3-way'!U449/(3*'OddsRatio_working_3-way'!X449^(1/3))*SIN(('OddsRatio_working_3-way'!Y449)/3)</f>
        <v>-8.4480953611420301E-2</v>
      </c>
      <c r="AJ449" s="11">
        <f>'OddsRatio_working_3-way'!U449/(3*'OddsRatio_working_3-way'!X449^(1/3))*SIN(('OddsRatio_working_3-way'!Y449+2*PI())/3)</f>
        <v>-0.41043876290207759</v>
      </c>
      <c r="AK449" s="11">
        <f>'OddsRatio_working_3-way'!U449/(3*'OddsRatio_working_3-way'!X449^(1/3))*SIN(('OddsRatio_working_3-way'!Y449+4*PI())/3)</f>
        <v>0.49491971651349792</v>
      </c>
      <c r="AL449" s="11">
        <f>'OddsRatio_working_3-way'!Z449+'OddsRatio_working_3-way'!AF449</f>
        <v>1.0454179236073855</v>
      </c>
      <c r="AM449" s="11">
        <f>'OddsRatio_working_3-way'!AA449+'OddsRatio_working_3-way'!AG449</f>
        <v>-0.66903426573054225</v>
      </c>
      <c r="AN449" s="11">
        <f>'OddsRatio_working_3-way'!AB449+'OddsRatio_working_3-way'!AH449</f>
        <v>-0.37638365787684358</v>
      </c>
      <c r="AO449" s="11">
        <f>'OddsRatio_working_3-way'!AC449+'OddsRatio_working_3-way'!AI449</f>
        <v>0</v>
      </c>
      <c r="AP449" s="11">
        <f>'OddsRatio_working_3-way'!AD449+'OddsRatio_working_3-way'!AJ449</f>
        <v>0</v>
      </c>
      <c r="AQ449" s="11">
        <f>'OddsRatio_working_3-way'!AE449+'OddsRatio_working_3-way'!AK449</f>
        <v>0</v>
      </c>
      <c r="AR449" s="10">
        <f>IF(A449="","",IF(('OddsRatio_working_3-way'!X449=0),IF(Q449&gt;0,-Q449^(1/3),(-Q449)^(1/3)),'OddsRatio_working_3-way'!AL449-'OddsRatio_working_3-way'!R449/3))</f>
        <v>1.0454179236073855</v>
      </c>
      <c r="AS449" s="11">
        <f>IF(('OddsRatio_working_3-way'!X449=0),IF(Q449&gt;0,-Q449^(1/3),(-Q449)^(1/3)),'OddsRatio_working_3-way'!AM449-'OddsRatio_working_3-way'!R449/3)</f>
        <v>-0.66903426573054225</v>
      </c>
      <c r="AT449" s="11">
        <f>IF(('OddsRatio_working_3-way'!X449=0),IF(Q449&gt;0,-Q449^(1/3),(-Q449)^(1/3)),'OddsRatio_working_3-way'!AN449-'OddsRatio_working_3-way'!R449/3)</f>
        <v>-0.37638365787684358</v>
      </c>
      <c r="AU449" s="11">
        <f>IF(('OddsRatio_working_3-way'!X449=0),0,'OddsRatio_working_3-way'!AO449)</f>
        <v>0</v>
      </c>
      <c r="AV449" s="11">
        <f>IF(('OddsRatio_working_3-way'!X449=0),0,'OddsRatio_working_3-way'!AP449)</f>
        <v>0</v>
      </c>
      <c r="AW449" s="11">
        <f>IF(('OddsRatio_working_3-way'!X449=0),0,'OddsRatio_working_3-way'!AQ449)</f>
        <v>0</v>
      </c>
    </row>
    <row r="450" spans="1:49" x14ac:dyDescent="0.2">
      <c r="A450" s="4">
        <f>IF('True_Odds_Calculator_3-way'!A451="","",'True_Odds_Calculator_3-way'!A451)</f>
        <v>2.38</v>
      </c>
      <c r="B450" s="4">
        <f>IF('True_Odds_Calculator_3-way'!B451="","",'True_Odds_Calculator_3-way'!B451)</f>
        <v>3.46</v>
      </c>
      <c r="C450" s="4">
        <f>IF('True_Odds_Calculator_3-way'!C451="","",'True_Odds_Calculator_3-way'!C451)</f>
        <v>3.03</v>
      </c>
      <c r="D450" s="9">
        <f t="shared" si="91"/>
        <v>0.40585372022525307</v>
      </c>
      <c r="E450" s="9">
        <f t="shared" si="92"/>
        <v>0.27703627326116387</v>
      </c>
      <c r="F450" s="9">
        <f t="shared" si="93"/>
        <v>0.31711000651358329</v>
      </c>
      <c r="G450" s="9">
        <f t="shared" si="94"/>
        <v>1.060827487811407</v>
      </c>
      <c r="H450" s="9">
        <f t="shared" si="95"/>
        <v>2.4639419331797416</v>
      </c>
      <c r="I450" s="9">
        <f t="shared" si="96"/>
        <v>3.6096356200160606</v>
      </c>
      <c r="J450" s="9">
        <f t="shared" si="97"/>
        <v>3.153479800257156</v>
      </c>
      <c r="K450" s="11">
        <f t="shared" si="98"/>
        <v>0.42016806722689076</v>
      </c>
      <c r="L450" s="11">
        <f t="shared" si="99"/>
        <v>0.28901734104046245</v>
      </c>
      <c r="M450" s="11">
        <f t="shared" si="100"/>
        <v>0.33003300330033003</v>
      </c>
      <c r="N450" s="11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-0.27619419541410117</v>
      </c>
      <c r="O450" s="11">
        <f>0</f>
        <v>0</v>
      </c>
      <c r="P450" s="11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0.23525692541080989</v>
      </c>
      <c r="Q450" s="11">
        <f>2*'OddsRatio_working_3-way'!K450*'OddsRatio_working_3-way'!L450*'OddsRatio_working_3-way'!M450</f>
        <v>8.0155681570974413E-2</v>
      </c>
      <c r="R450" s="11">
        <f t="shared" si="101"/>
        <v>0</v>
      </c>
      <c r="S450" s="11">
        <f t="shared" si="102"/>
        <v>-0.8517808459301125</v>
      </c>
      <c r="T450" s="11">
        <f t="shared" si="103"/>
        <v>-0.29021493898811329</v>
      </c>
      <c r="U450" s="11">
        <f>'OddsRatio_working_3-way'!S450-'OddsRatio_working_3-way'!R450^2/3</f>
        <v>-0.8517808459301125</v>
      </c>
      <c r="V450" s="11">
        <f>'OddsRatio_working_3-way'!S450*'OddsRatio_working_3-way'!R450/3-2*'OddsRatio_working_3-way'!R450^3/27-'OddsRatio_working_3-way'!T450</f>
        <v>0.29021493898811329</v>
      </c>
      <c r="W450" s="11">
        <f>'OddsRatio_working_3-way'!V450^2+4*'OddsRatio_working_3-way'!U450^3/27</f>
        <v>-7.329819010717345E-3</v>
      </c>
      <c r="X450" s="11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0.15128989541819346</v>
      </c>
      <c r="Y450" s="11">
        <f>IF('OddsRatio_working_3-way'!W450&gt;=0,IF('OddsRatio_working_3-way'!V450+SQRT('OddsRatio_working_3-way'!W450)&gt;0,0,PI()),ACOS('OddsRatio_working_3-way'!V450/(2*'OddsRatio_working_3-way'!X450)))</f>
        <v>0.28686637729217912</v>
      </c>
      <c r="Z450" s="11">
        <f>'OddsRatio_working_3-way'!X450^(1/3)*COS('OddsRatio_working_3-way'!Y450/3)</f>
        <v>0.53041374390570339</v>
      </c>
      <c r="AA450" s="11">
        <f>'OddsRatio_working_3-way'!X450^(1/3)*COS(('OddsRatio_working_3-way'!Y450+2*PI())/3)</f>
        <v>-0.30926543172821447</v>
      </c>
      <c r="AB450" s="11">
        <f>'OddsRatio_working_3-way'!X450^(1/3)*COS(('OddsRatio_working_3-way'!Y450+4*PI())/3)</f>
        <v>-0.22114831217748909</v>
      </c>
      <c r="AC450" s="11">
        <f>'OddsRatio_working_3-way'!X450^(1/3)*SIN('OddsRatio_working_3-way'!Y450/3)</f>
        <v>5.0874442692825664E-2</v>
      </c>
      <c r="AD450" s="11">
        <f>'OddsRatio_working_3-way'!X450^(1/3)*SIN(('OddsRatio_working_3-way'!Y450+2*PI())/3)</f>
        <v>0.43391455539233975</v>
      </c>
      <c r="AE450" s="11">
        <f>'OddsRatio_working_3-way'!X450^(1/3)*SIN(('OddsRatio_working_3-way'!Y450+4*PI())/3)</f>
        <v>-0.48478899808516551</v>
      </c>
      <c r="AF450" s="11">
        <f>-'OddsRatio_working_3-way'!U450/(3*'OddsRatio_working_3-way'!X450^(1/3))*COS(('OddsRatio_working_3-way'!Y450)/3)</f>
        <v>0.53041374390570351</v>
      </c>
      <c r="AG450" s="11">
        <f>-'OddsRatio_working_3-way'!U450/(3*'OddsRatio_working_3-way'!X450^(1/3))*COS(('OddsRatio_working_3-way'!Y450+2*PI())/3)</f>
        <v>-0.30926543172821452</v>
      </c>
      <c r="AH450" s="11">
        <f>-'OddsRatio_working_3-way'!U450/(3*'OddsRatio_working_3-way'!X450^(1/3))*COS(('OddsRatio_working_3-way'!Y450+4*PI())/3)</f>
        <v>-0.22114831217748915</v>
      </c>
      <c r="AI450" s="11">
        <f>'OddsRatio_working_3-way'!U450/(3*'OddsRatio_working_3-way'!X450^(1/3))*SIN(('OddsRatio_working_3-way'!Y450)/3)</f>
        <v>-5.0874442692825671E-2</v>
      </c>
      <c r="AJ450" s="11">
        <f>'OddsRatio_working_3-way'!U450/(3*'OddsRatio_working_3-way'!X450^(1/3))*SIN(('OddsRatio_working_3-way'!Y450+2*PI())/3)</f>
        <v>-0.43391455539233986</v>
      </c>
      <c r="AK450" s="11">
        <f>'OddsRatio_working_3-way'!U450/(3*'OddsRatio_working_3-way'!X450^(1/3))*SIN(('OddsRatio_working_3-way'!Y450+4*PI())/3)</f>
        <v>0.48478899808516557</v>
      </c>
      <c r="AL450" s="11">
        <f>'OddsRatio_working_3-way'!Z450+'OddsRatio_working_3-way'!AF450</f>
        <v>1.060827487811407</v>
      </c>
      <c r="AM450" s="11">
        <f>'OddsRatio_working_3-way'!AA450+'OddsRatio_working_3-way'!AG450</f>
        <v>-0.61853086345642905</v>
      </c>
      <c r="AN450" s="11">
        <f>'OddsRatio_working_3-way'!AB450+'OddsRatio_working_3-way'!AH450</f>
        <v>-0.44229662435497824</v>
      </c>
      <c r="AO450" s="11">
        <f>'OddsRatio_working_3-way'!AC450+'OddsRatio_working_3-way'!AI450</f>
        <v>0</v>
      </c>
      <c r="AP450" s="11">
        <f>'OddsRatio_working_3-way'!AD450+'OddsRatio_working_3-way'!AJ450</f>
        <v>0</v>
      </c>
      <c r="AQ450" s="11">
        <f>'OddsRatio_working_3-way'!AE450+'OddsRatio_working_3-way'!AK450</f>
        <v>0</v>
      </c>
      <c r="AR450" s="10">
        <f>IF(A450="","",IF(('OddsRatio_working_3-way'!X450=0),IF(Q450&gt;0,-Q450^(1/3),(-Q450)^(1/3)),'OddsRatio_working_3-way'!AL450-'OddsRatio_working_3-way'!R450/3))</f>
        <v>1.060827487811407</v>
      </c>
      <c r="AS450" s="11">
        <f>IF(('OddsRatio_working_3-way'!X450=0),IF(Q450&gt;0,-Q450^(1/3),(-Q450)^(1/3)),'OddsRatio_working_3-way'!AM450-'OddsRatio_working_3-way'!R450/3)</f>
        <v>-0.61853086345642905</v>
      </c>
      <c r="AT450" s="11">
        <f>IF(('OddsRatio_working_3-way'!X450=0),IF(Q450&gt;0,-Q450^(1/3),(-Q450)^(1/3)),'OddsRatio_working_3-way'!AN450-'OddsRatio_working_3-way'!R450/3)</f>
        <v>-0.44229662435497824</v>
      </c>
      <c r="AU450" s="11">
        <f>IF(('OddsRatio_working_3-way'!X450=0),0,'OddsRatio_working_3-way'!AO450)</f>
        <v>0</v>
      </c>
      <c r="AV450" s="11">
        <f>IF(('OddsRatio_working_3-way'!X450=0),0,'OddsRatio_working_3-way'!AP450)</f>
        <v>0</v>
      </c>
      <c r="AW450" s="11">
        <f>IF(('OddsRatio_working_3-way'!X450=0),0,'OddsRatio_working_3-way'!AQ450)</f>
        <v>0</v>
      </c>
    </row>
    <row r="451" spans="1:49" x14ac:dyDescent="0.2">
      <c r="A451" s="4">
        <f>IF('True_Odds_Calculator_3-way'!A452="","",'True_Odds_Calculator_3-way'!A452)</f>
        <v>1.57</v>
      </c>
      <c r="B451" s="4">
        <f>IF('True_Odds_Calculator_3-way'!B452="","",'True_Odds_Calculator_3-way'!B452)</f>
        <v>3.88</v>
      </c>
      <c r="C451" s="4">
        <f>IF('True_Odds_Calculator_3-way'!C452="","",'True_Odds_Calculator_3-way'!C452)</f>
        <v>6.73</v>
      </c>
      <c r="D451" s="9">
        <f t="shared" si="91"/>
        <v>0.61836892797147203</v>
      </c>
      <c r="E451" s="9">
        <f t="shared" si="92"/>
        <v>0.24282041436695195</v>
      </c>
      <c r="F451" s="9">
        <f t="shared" si="93"/>
        <v>0.13881065766157605</v>
      </c>
      <c r="G451" s="9">
        <f t="shared" si="94"/>
        <v>1.0827325990289167</v>
      </c>
      <c r="H451" s="9">
        <f t="shared" si="95"/>
        <v>1.6171575814464827</v>
      </c>
      <c r="I451" s="9">
        <f t="shared" si="96"/>
        <v>4.1182698852032793</v>
      </c>
      <c r="J451" s="9">
        <f t="shared" si="97"/>
        <v>7.204057792435691</v>
      </c>
      <c r="K451" s="11">
        <f t="shared" si="98"/>
        <v>0.63694267515923564</v>
      </c>
      <c r="L451" s="11">
        <f t="shared" si="99"/>
        <v>0.25773195876288663</v>
      </c>
      <c r="M451" s="11">
        <f t="shared" si="100"/>
        <v>0.14858841010401189</v>
      </c>
      <c r="N451" s="11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-0.22944337546346671</v>
      </c>
      <c r="O451" s="11">
        <f>0</f>
        <v>0</v>
      </c>
      <c r="P451" s="11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0.22392172906212315</v>
      </c>
      <c r="Q451" s="11">
        <f>2*'OddsRatio_working_3-way'!K451*'OddsRatio_working_3-way'!L451*'OddsRatio_working_3-way'!M451</f>
        <v>4.8784690427477802E-2</v>
      </c>
      <c r="R451" s="11">
        <f t="shared" si="101"/>
        <v>0</v>
      </c>
      <c r="S451" s="11">
        <f t="shared" si="102"/>
        <v>-0.97593460090015649</v>
      </c>
      <c r="T451" s="11">
        <f t="shared" si="103"/>
        <v>-0.21262191740744146</v>
      </c>
      <c r="U451" s="11">
        <f>'OddsRatio_working_3-way'!S451-'OddsRatio_working_3-way'!R451^2/3</f>
        <v>-0.97593460090015649</v>
      </c>
      <c r="V451" s="11">
        <f>'OddsRatio_working_3-way'!S451*'OddsRatio_working_3-way'!R451/3-2*'OddsRatio_working_3-way'!R451^3/27-'OddsRatio_working_3-way'!T451</f>
        <v>0.21262191740744146</v>
      </c>
      <c r="W451" s="11">
        <f>'OddsRatio_working_3-way'!V451^2+4*'OddsRatio_working_3-way'!U451^3/27</f>
        <v>-9.2499667746739067E-2</v>
      </c>
      <c r="X451" s="11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0.18554497265404143</v>
      </c>
      <c r="Y451" s="11">
        <f>IF('OddsRatio_working_3-way'!W451&gt;=0,IF('OddsRatio_working_3-way'!V451+SQRT('OddsRatio_working_3-way'!W451)&gt;0,0,PI()),ACOS('OddsRatio_working_3-way'!V451/(2*'OddsRatio_working_3-way'!X451)))</f>
        <v>0.96067611332539671</v>
      </c>
      <c r="Z451" s="11">
        <f>'OddsRatio_working_3-way'!X451^(1/3)*COS('OddsRatio_working_3-way'!Y451/3)</f>
        <v>0.54136629951445847</v>
      </c>
      <c r="AA451" s="11">
        <f>'OddsRatio_working_3-way'!X451^(1/3)*COS(('OddsRatio_working_3-way'!Y451+2*PI())/3)</f>
        <v>-0.42616802856399716</v>
      </c>
      <c r="AB451" s="11">
        <f>'OddsRatio_working_3-way'!X451^(1/3)*COS(('OddsRatio_working_3-way'!Y451+4*PI())/3)</f>
        <v>-0.11519827095046153</v>
      </c>
      <c r="AC451" s="11">
        <f>'OddsRatio_working_3-way'!X451^(1/3)*SIN('OddsRatio_working_3-way'!Y451/3)</f>
        <v>0.1795384732680077</v>
      </c>
      <c r="AD451" s="11">
        <f>'OddsRatio_working_3-way'!X451^(1/3)*SIN(('OddsRatio_working_3-way'!Y451+2*PI())/3)</f>
        <v>0.37906773149829259</v>
      </c>
      <c r="AE451" s="11">
        <f>'OddsRatio_working_3-way'!X451^(1/3)*SIN(('OddsRatio_working_3-way'!Y451+4*PI())/3)</f>
        <v>-0.55860620476630019</v>
      </c>
      <c r="AF451" s="11">
        <f>-'OddsRatio_working_3-way'!U451/(3*'OddsRatio_working_3-way'!X451^(1/3))*COS(('OddsRatio_working_3-way'!Y451)/3)</f>
        <v>0.54136629951445836</v>
      </c>
      <c r="AG451" s="11">
        <f>-'OddsRatio_working_3-way'!U451/(3*'OddsRatio_working_3-way'!X451^(1/3))*COS(('OddsRatio_working_3-way'!Y451+2*PI())/3)</f>
        <v>-0.4261680285639971</v>
      </c>
      <c r="AH451" s="11">
        <f>-'OddsRatio_working_3-way'!U451/(3*'OddsRatio_working_3-way'!X451^(1/3))*COS(('OddsRatio_working_3-way'!Y451+4*PI())/3)</f>
        <v>-0.11519827095046151</v>
      </c>
      <c r="AI451" s="11">
        <f>'OddsRatio_working_3-way'!U451/(3*'OddsRatio_working_3-way'!X451^(1/3))*SIN(('OddsRatio_working_3-way'!Y451)/3)</f>
        <v>-0.17953847326800768</v>
      </c>
      <c r="AJ451" s="11">
        <f>'OddsRatio_working_3-way'!U451/(3*'OddsRatio_working_3-way'!X451^(1/3))*SIN(('OddsRatio_working_3-way'!Y451+2*PI())/3)</f>
        <v>-0.37906773149829248</v>
      </c>
      <c r="AK451" s="11">
        <f>'OddsRatio_working_3-way'!U451/(3*'OddsRatio_working_3-way'!X451^(1/3))*SIN(('OddsRatio_working_3-way'!Y451+4*PI())/3)</f>
        <v>0.55860620476630007</v>
      </c>
      <c r="AL451" s="11">
        <f>'OddsRatio_working_3-way'!Z451+'OddsRatio_working_3-way'!AF451</f>
        <v>1.0827325990289167</v>
      </c>
      <c r="AM451" s="11">
        <f>'OddsRatio_working_3-way'!AA451+'OddsRatio_working_3-way'!AG451</f>
        <v>-0.85233605712799432</v>
      </c>
      <c r="AN451" s="11">
        <f>'OddsRatio_working_3-way'!AB451+'OddsRatio_working_3-way'!AH451</f>
        <v>-0.23039654190092304</v>
      </c>
      <c r="AO451" s="11">
        <f>'OddsRatio_working_3-way'!AC451+'OddsRatio_working_3-way'!AI451</f>
        <v>0</v>
      </c>
      <c r="AP451" s="11">
        <f>'OddsRatio_working_3-way'!AD451+'OddsRatio_working_3-way'!AJ451</f>
        <v>0</v>
      </c>
      <c r="AQ451" s="11">
        <f>'OddsRatio_working_3-way'!AE451+'OddsRatio_working_3-way'!AK451</f>
        <v>0</v>
      </c>
      <c r="AR451" s="10">
        <f>IF(A451="","",IF(('OddsRatio_working_3-way'!X451=0),IF(Q451&gt;0,-Q451^(1/3),(-Q451)^(1/3)),'OddsRatio_working_3-way'!AL451-'OddsRatio_working_3-way'!R451/3))</f>
        <v>1.0827325990289167</v>
      </c>
      <c r="AS451" s="11">
        <f>IF(('OddsRatio_working_3-way'!X451=0),IF(Q451&gt;0,-Q451^(1/3),(-Q451)^(1/3)),'OddsRatio_working_3-way'!AM451-'OddsRatio_working_3-way'!R451/3)</f>
        <v>-0.85233605712799432</v>
      </c>
      <c r="AT451" s="11">
        <f>IF(('OddsRatio_working_3-way'!X451=0),IF(Q451&gt;0,-Q451^(1/3),(-Q451)^(1/3)),'OddsRatio_working_3-way'!AN451-'OddsRatio_working_3-way'!R451/3)</f>
        <v>-0.23039654190092304</v>
      </c>
      <c r="AU451" s="11">
        <f>IF(('OddsRatio_working_3-way'!X451=0),0,'OddsRatio_working_3-way'!AO451)</f>
        <v>0</v>
      </c>
      <c r="AV451" s="11">
        <f>IF(('OddsRatio_working_3-way'!X451=0),0,'OddsRatio_working_3-way'!AP451)</f>
        <v>0</v>
      </c>
      <c r="AW451" s="11">
        <f>IF(('OddsRatio_working_3-way'!X451=0),0,'OddsRatio_working_3-way'!AQ451)</f>
        <v>0</v>
      </c>
    </row>
    <row r="452" spans="1:49" x14ac:dyDescent="0.2">
      <c r="A452" s="4">
        <f>IF('True_Odds_Calculator_3-way'!A453="","",'True_Odds_Calculator_3-way'!A453)</f>
        <v>1.88</v>
      </c>
      <c r="B452" s="4">
        <f>IF('True_Odds_Calculator_3-way'!B453="","",'True_Odds_Calculator_3-way'!B453)</f>
        <v>3.27</v>
      </c>
      <c r="C452" s="4">
        <f>IF('True_Odds_Calculator_3-way'!C453="","",'True_Odds_Calculator_3-way'!C453)</f>
        <v>4.99</v>
      </c>
      <c r="D452" s="9">
        <f t="shared" ref="D452:D515" si="104">(K452/(AR452+K452-(AR452*K452)))</f>
        <v>0.51648851056143719</v>
      </c>
      <c r="E452" s="9">
        <f t="shared" ref="E452:E515" si="105">(L452/(AR452+L452-(AR452*L452)))</f>
        <v>0.29283903223197993</v>
      </c>
      <c r="F452" s="9">
        <f t="shared" ref="F452:F515" si="106">(M452/(AR452+M452-(AR452*M452)))</f>
        <v>0.19067245720658291</v>
      </c>
      <c r="G452" s="9">
        <f t="shared" ref="G452:G515" si="107">AR452</f>
        <v>1.063808512922662</v>
      </c>
      <c r="H452" s="9">
        <f t="shared" ref="H452:H515" si="108">IF(A452="","",1/D452)</f>
        <v>1.9361514913719426</v>
      </c>
      <c r="I452" s="9">
        <f t="shared" ref="I452:I515" si="109">IF(B452="","",1/E452)</f>
        <v>3.4148453243344434</v>
      </c>
      <c r="J452" s="9">
        <f t="shared" ref="J452:J515" si="110">IF(C452="","",1/F452)</f>
        <v>5.2445959665614215</v>
      </c>
      <c r="K452" s="11">
        <f t="shared" ref="K452:K515" si="111">1/A452</f>
        <v>0.53191489361702127</v>
      </c>
      <c r="L452" s="11">
        <f t="shared" ref="L452:L515" si="112">1/B452</f>
        <v>0.3058103975535168</v>
      </c>
      <c r="M452" s="11">
        <f t="shared" ref="M452:M515" si="113">1/C452</f>
        <v>0.20040080160320639</v>
      </c>
      <c r="N452" s="11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-0.25982161473053478</v>
      </c>
      <c r="O452" s="11">
        <f>0</f>
        <v>0</v>
      </c>
      <c r="P452" s="11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0.23275127260181105</v>
      </c>
      <c r="Q452" s="11">
        <f>2*'OddsRatio_working_3-way'!K452*'OddsRatio_working_3-way'!L452*'OddsRatio_working_3-way'!M452</f>
        <v>6.5196434902468084E-2</v>
      </c>
      <c r="R452" s="11">
        <f t="shared" ref="R452:R515" si="114">O452/N452</f>
        <v>0</v>
      </c>
      <c r="S452" s="11">
        <f t="shared" ref="S452:S515" si="115">P452/N452</f>
        <v>-0.89581181628480444</v>
      </c>
      <c r="T452" s="11">
        <f t="shared" ref="T452:T515" si="116">Q452/N452</f>
        <v>-0.2509276796315979</v>
      </c>
      <c r="U452" s="11">
        <f>'OddsRatio_working_3-way'!S452-'OddsRatio_working_3-way'!R452^2/3</f>
        <v>-0.89581181628480444</v>
      </c>
      <c r="V452" s="11">
        <f>'OddsRatio_working_3-way'!S452*'OddsRatio_working_3-way'!R452/3-2*'OddsRatio_working_3-way'!R452^3/27-'OddsRatio_working_3-way'!T452</f>
        <v>0.2509276796315979</v>
      </c>
      <c r="W452" s="11">
        <f>'OddsRatio_working_3-way'!V452^2+4*'OddsRatio_working_3-way'!U452^3/27</f>
        <v>-4.3534558926743933E-2</v>
      </c>
      <c r="X452" s="11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0.16317112132056469</v>
      </c>
      <c r="Y452" s="11">
        <f>IF('OddsRatio_working_3-way'!W452&gt;=0,IF('OddsRatio_working_3-way'!V452+SQRT('OddsRatio_working_3-way'!W452)&gt;0,0,PI()),ACOS('OddsRatio_working_3-way'!V452/(2*'OddsRatio_working_3-way'!X452)))</f>
        <v>0.69366240798407142</v>
      </c>
      <c r="Z452" s="11">
        <f>'OddsRatio_working_3-way'!X452^(1/3)*COS('OddsRatio_working_3-way'!Y452/3)</f>
        <v>0.53190425646133099</v>
      </c>
      <c r="AA452" s="11">
        <f>'OddsRatio_working_3-way'!X452^(1/3)*COS(('OddsRatio_working_3-way'!Y452+2*PI())/3)</f>
        <v>-0.37440188867272489</v>
      </c>
      <c r="AB452" s="11">
        <f>'OddsRatio_working_3-way'!X452^(1/3)*COS(('OddsRatio_working_3-way'!Y452+4*PI())/3)</f>
        <v>-0.15750236778860616</v>
      </c>
      <c r="AC452" s="11">
        <f>'OddsRatio_working_3-way'!X452^(1/3)*SIN('OddsRatio_working_3-way'!Y452/3)</f>
        <v>0.12522699676954688</v>
      </c>
      <c r="AD452" s="11">
        <f>'OddsRatio_working_3-way'!X452^(1/3)*SIN(('OddsRatio_working_3-way'!Y452+2*PI())/3)</f>
        <v>0.3980291000918123</v>
      </c>
      <c r="AE452" s="11">
        <f>'OddsRatio_working_3-way'!X452^(1/3)*SIN(('OddsRatio_working_3-way'!Y452+4*PI())/3)</f>
        <v>-0.52325609686135921</v>
      </c>
      <c r="AF452" s="11">
        <f>-'OddsRatio_working_3-way'!U452/(3*'OddsRatio_working_3-way'!X452^(1/3))*COS(('OddsRatio_working_3-way'!Y452)/3)</f>
        <v>0.53190425646133099</v>
      </c>
      <c r="AG452" s="11">
        <f>-'OddsRatio_working_3-way'!U452/(3*'OddsRatio_working_3-way'!X452^(1/3))*COS(('OddsRatio_working_3-way'!Y452+2*PI())/3)</f>
        <v>-0.37440188867272489</v>
      </c>
      <c r="AH452" s="11">
        <f>-'OddsRatio_working_3-way'!U452/(3*'OddsRatio_working_3-way'!X452^(1/3))*COS(('OddsRatio_working_3-way'!Y452+4*PI())/3)</f>
        <v>-0.15750236778860616</v>
      </c>
      <c r="AI452" s="11">
        <f>'OddsRatio_working_3-way'!U452/(3*'OddsRatio_working_3-way'!X452^(1/3))*SIN(('OddsRatio_working_3-way'!Y452)/3)</f>
        <v>-0.12522699676954688</v>
      </c>
      <c r="AJ452" s="11">
        <f>'OddsRatio_working_3-way'!U452/(3*'OddsRatio_working_3-way'!X452^(1/3))*SIN(('OddsRatio_working_3-way'!Y452+2*PI())/3)</f>
        <v>-0.3980291000918123</v>
      </c>
      <c r="AK452" s="11">
        <f>'OddsRatio_working_3-way'!U452/(3*'OddsRatio_working_3-way'!X452^(1/3))*SIN(('OddsRatio_working_3-way'!Y452+4*PI())/3)</f>
        <v>0.52325609686135921</v>
      </c>
      <c r="AL452" s="11">
        <f>'OddsRatio_working_3-way'!Z452+'OddsRatio_working_3-way'!AF452</f>
        <v>1.063808512922662</v>
      </c>
      <c r="AM452" s="11">
        <f>'OddsRatio_working_3-way'!AA452+'OddsRatio_working_3-way'!AG452</f>
        <v>-0.74880377734544978</v>
      </c>
      <c r="AN452" s="11">
        <f>'OddsRatio_working_3-way'!AB452+'OddsRatio_working_3-way'!AH452</f>
        <v>-0.31500473557721231</v>
      </c>
      <c r="AO452" s="11">
        <f>'OddsRatio_working_3-way'!AC452+'OddsRatio_working_3-way'!AI452</f>
        <v>0</v>
      </c>
      <c r="AP452" s="11">
        <f>'OddsRatio_working_3-way'!AD452+'OddsRatio_working_3-way'!AJ452</f>
        <v>0</v>
      </c>
      <c r="AQ452" s="11">
        <f>'OddsRatio_working_3-way'!AE452+'OddsRatio_working_3-way'!AK452</f>
        <v>0</v>
      </c>
      <c r="AR452" s="10">
        <f>IF(A452="","",IF(('OddsRatio_working_3-way'!X452=0),IF(Q452&gt;0,-Q452^(1/3),(-Q452)^(1/3)),'OddsRatio_working_3-way'!AL452-'OddsRatio_working_3-way'!R452/3))</f>
        <v>1.063808512922662</v>
      </c>
      <c r="AS452" s="11">
        <f>IF(('OddsRatio_working_3-way'!X452=0),IF(Q452&gt;0,-Q452^(1/3),(-Q452)^(1/3)),'OddsRatio_working_3-way'!AM452-'OddsRatio_working_3-way'!R452/3)</f>
        <v>-0.74880377734544978</v>
      </c>
      <c r="AT452" s="11">
        <f>IF(('OddsRatio_working_3-way'!X452=0),IF(Q452&gt;0,-Q452^(1/3),(-Q452)^(1/3)),'OddsRatio_working_3-way'!AN452-'OddsRatio_working_3-way'!R452/3)</f>
        <v>-0.31500473557721231</v>
      </c>
      <c r="AU452" s="11">
        <f>IF(('OddsRatio_working_3-way'!X452=0),0,'OddsRatio_working_3-way'!AO452)</f>
        <v>0</v>
      </c>
      <c r="AV452" s="11">
        <f>IF(('OddsRatio_working_3-way'!X452=0),0,'OddsRatio_working_3-way'!AP452)</f>
        <v>0</v>
      </c>
      <c r="AW452" s="11">
        <f>IF(('OddsRatio_working_3-way'!X452=0),0,'OddsRatio_working_3-way'!AQ452)</f>
        <v>0</v>
      </c>
    </row>
    <row r="453" spans="1:49" x14ac:dyDescent="0.2">
      <c r="A453" s="4">
        <f>IF('True_Odds_Calculator_3-way'!A454="","",'True_Odds_Calculator_3-way'!A454)</f>
        <v>1.45</v>
      </c>
      <c r="B453" s="4">
        <f>IF('True_Odds_Calculator_3-way'!B454="","",'True_Odds_Calculator_3-way'!B454)</f>
        <v>4.6900000000000004</v>
      </c>
      <c r="C453" s="4">
        <f>IF('True_Odds_Calculator_3-way'!C454="","",'True_Odds_Calculator_3-way'!C454)</f>
        <v>7.33</v>
      </c>
      <c r="D453" s="9">
        <f t="shared" si="104"/>
        <v>0.67243210366918837</v>
      </c>
      <c r="E453" s="9">
        <f t="shared" si="105"/>
        <v>0.20021864981092211</v>
      </c>
      <c r="F453" s="9">
        <f t="shared" si="106"/>
        <v>0.12734924651988941</v>
      </c>
      <c r="G453" s="9">
        <f t="shared" si="107"/>
        <v>1.0825310905605252</v>
      </c>
      <c r="H453" s="9">
        <f t="shared" si="108"/>
        <v>1.4871389907522363</v>
      </c>
      <c r="I453" s="9">
        <f t="shared" si="109"/>
        <v>4.9945397241683382</v>
      </c>
      <c r="J453" s="9">
        <f t="shared" si="110"/>
        <v>7.8524218032481254</v>
      </c>
      <c r="K453" s="11">
        <f t="shared" si="111"/>
        <v>0.68965517241379315</v>
      </c>
      <c r="L453" s="11">
        <f t="shared" si="112"/>
        <v>0.21321961620469082</v>
      </c>
      <c r="M453" s="11">
        <f t="shared" si="113"/>
        <v>0.13642564802182811</v>
      </c>
      <c r="N453" s="11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-0.21086173244022555</v>
      </c>
      <c r="O453" s="11">
        <f>0</f>
        <v>0</v>
      </c>
      <c r="P453" s="11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0.21003992865061985</v>
      </c>
      <c r="Q453" s="11">
        <f>2*'OddsRatio_working_3-way'!K453*'OddsRatio_working_3-way'!L453*'OddsRatio_working_3-way'!M453</f>
        <v>4.0122240429917834E-2</v>
      </c>
      <c r="R453" s="11">
        <f t="shared" si="114"/>
        <v>0</v>
      </c>
      <c r="S453" s="11">
        <f t="shared" si="115"/>
        <v>-0.99610264138449744</v>
      </c>
      <c r="T453" s="11">
        <f t="shared" si="116"/>
        <v>-0.19027748641537681</v>
      </c>
      <c r="U453" s="11">
        <f>'OddsRatio_working_3-way'!S453-'OddsRatio_working_3-way'!R453^2/3</f>
        <v>-0.99610264138449744</v>
      </c>
      <c r="V453" s="11">
        <f>'OddsRatio_working_3-way'!S453*'OddsRatio_working_3-way'!R453/3-2*'OddsRatio_working_3-way'!R453^3/27-'OddsRatio_working_3-way'!T453</f>
        <v>0.19027748641537681</v>
      </c>
      <c r="W453" s="11">
        <f>'OddsRatio_working_3-way'!V453^2+4*'OddsRatio_working_3-way'!U453^3/27</f>
        <v>-0.11021720900307139</v>
      </c>
      <c r="X453" s="11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0.19132611612089531</v>
      </c>
      <c r="Y453" s="11">
        <f>IF('OddsRatio_working_3-way'!W453&gt;=0,IF('OddsRatio_working_3-way'!V453+SQRT('OddsRatio_working_3-way'!W453)&gt;0,0,PI()),ACOS('OddsRatio_working_3-way'!V453/(2*'OddsRatio_working_3-way'!X453)))</f>
        <v>1.0503590412600969</v>
      </c>
      <c r="Z453" s="11">
        <f>'OddsRatio_working_3-way'!X453^(1/3)*COS('OddsRatio_working_3-way'!Y453/3)</f>
        <v>0.54126554528026272</v>
      </c>
      <c r="AA453" s="11">
        <f>'OddsRatio_working_3-way'!X453^(1/3)*COS(('OddsRatio_working_3-way'!Y453+2*PI())/3)</f>
        <v>-0.44180335266330395</v>
      </c>
      <c r="AB453" s="11">
        <f>'OddsRatio_working_3-way'!X453^(1/3)*COS(('OddsRatio_working_3-way'!Y453+4*PI())/3)</f>
        <v>-9.946219261695885E-2</v>
      </c>
      <c r="AC453" s="11">
        <f>'OddsRatio_working_3-way'!X453^(1/3)*SIN('OddsRatio_working_3-way'!Y453/3)</f>
        <v>0.19765076090744613</v>
      </c>
      <c r="AD453" s="11">
        <f>'OddsRatio_working_3-way'!X453^(1/3)*SIN(('OddsRatio_working_3-way'!Y453+2*PI())/3)</f>
        <v>0.36992433195222074</v>
      </c>
      <c r="AE453" s="11">
        <f>'OddsRatio_working_3-way'!X453^(1/3)*SIN(('OddsRatio_working_3-way'!Y453+4*PI())/3)</f>
        <v>-0.5675750928596669</v>
      </c>
      <c r="AF453" s="11">
        <f>-'OddsRatio_working_3-way'!U453/(3*'OddsRatio_working_3-way'!X453^(1/3))*COS(('OddsRatio_working_3-way'!Y453)/3)</f>
        <v>0.54126554528026261</v>
      </c>
      <c r="AG453" s="11">
        <f>-'OddsRatio_working_3-way'!U453/(3*'OddsRatio_working_3-way'!X453^(1/3))*COS(('OddsRatio_working_3-way'!Y453+2*PI())/3)</f>
        <v>-0.44180335266330389</v>
      </c>
      <c r="AH453" s="11">
        <f>-'OddsRatio_working_3-way'!U453/(3*'OddsRatio_working_3-way'!X453^(1/3))*COS(('OddsRatio_working_3-way'!Y453+4*PI())/3)</f>
        <v>-9.9462192616958836E-2</v>
      </c>
      <c r="AI453" s="11">
        <f>'OddsRatio_working_3-way'!U453/(3*'OddsRatio_working_3-way'!X453^(1/3))*SIN(('OddsRatio_working_3-way'!Y453)/3)</f>
        <v>-0.1976507609074461</v>
      </c>
      <c r="AJ453" s="11">
        <f>'OddsRatio_working_3-way'!U453/(3*'OddsRatio_working_3-way'!X453^(1/3))*SIN(('OddsRatio_working_3-way'!Y453+2*PI())/3)</f>
        <v>-0.36992433195222069</v>
      </c>
      <c r="AK453" s="11">
        <f>'OddsRatio_working_3-way'!U453/(3*'OddsRatio_working_3-way'!X453^(1/3))*SIN(('OddsRatio_working_3-way'!Y453+4*PI())/3)</f>
        <v>0.56757509285966679</v>
      </c>
      <c r="AL453" s="11">
        <f>'OddsRatio_working_3-way'!Z453+'OddsRatio_working_3-way'!AF453</f>
        <v>1.0825310905605252</v>
      </c>
      <c r="AM453" s="11">
        <f>'OddsRatio_working_3-way'!AA453+'OddsRatio_working_3-way'!AG453</f>
        <v>-0.8836067053266079</v>
      </c>
      <c r="AN453" s="11">
        <f>'OddsRatio_working_3-way'!AB453+'OddsRatio_working_3-way'!AH453</f>
        <v>-0.1989243852339177</v>
      </c>
      <c r="AO453" s="11">
        <f>'OddsRatio_working_3-way'!AC453+'OddsRatio_working_3-way'!AI453</f>
        <v>0</v>
      </c>
      <c r="AP453" s="11">
        <f>'OddsRatio_working_3-way'!AD453+'OddsRatio_working_3-way'!AJ453</f>
        <v>0</v>
      </c>
      <c r="AQ453" s="11">
        <f>'OddsRatio_working_3-way'!AE453+'OddsRatio_working_3-way'!AK453</f>
        <v>0</v>
      </c>
      <c r="AR453" s="10">
        <f>IF(A453="","",IF(('OddsRatio_working_3-way'!X453=0),IF(Q453&gt;0,-Q453^(1/3),(-Q453)^(1/3)),'OddsRatio_working_3-way'!AL453-'OddsRatio_working_3-way'!R453/3))</f>
        <v>1.0825310905605252</v>
      </c>
      <c r="AS453" s="11">
        <f>IF(('OddsRatio_working_3-way'!X453=0),IF(Q453&gt;0,-Q453^(1/3),(-Q453)^(1/3)),'OddsRatio_working_3-way'!AM453-'OddsRatio_working_3-way'!R453/3)</f>
        <v>-0.8836067053266079</v>
      </c>
      <c r="AT453" s="11">
        <f>IF(('OddsRatio_working_3-way'!X453=0),IF(Q453&gt;0,-Q453^(1/3),(-Q453)^(1/3)),'OddsRatio_working_3-way'!AN453-'OddsRatio_working_3-way'!R453/3)</f>
        <v>-0.1989243852339177</v>
      </c>
      <c r="AU453" s="11">
        <f>IF(('OddsRatio_working_3-way'!X453=0),0,'OddsRatio_working_3-way'!AO453)</f>
        <v>0</v>
      </c>
      <c r="AV453" s="11">
        <f>IF(('OddsRatio_working_3-way'!X453=0),0,'OddsRatio_working_3-way'!AP453)</f>
        <v>0</v>
      </c>
      <c r="AW453" s="11">
        <f>IF(('OddsRatio_working_3-way'!X453=0),0,'OddsRatio_working_3-way'!AQ453)</f>
        <v>0</v>
      </c>
    </row>
    <row r="454" spans="1:49" x14ac:dyDescent="0.2">
      <c r="A454" s="4">
        <f>IF('True_Odds_Calculator_3-way'!A455="","",'True_Odds_Calculator_3-way'!A455)</f>
        <v>7.86</v>
      </c>
      <c r="B454" s="4">
        <f>IF('True_Odds_Calculator_3-way'!B455="","",'True_Odds_Calculator_3-way'!B455)</f>
        <v>3.87</v>
      </c>
      <c r="C454" s="4">
        <f>IF('True_Odds_Calculator_3-way'!C455="","",'True_Odds_Calculator_3-way'!C455)</f>
        <v>1.53</v>
      </c>
      <c r="D454" s="9">
        <f t="shared" si="104"/>
        <v>0.11916067142912645</v>
      </c>
      <c r="E454" s="9">
        <f t="shared" si="105"/>
        <v>0.24434439084597542</v>
      </c>
      <c r="F454" s="9">
        <f t="shared" si="106"/>
        <v>0.63649493772489829</v>
      </c>
      <c r="G454" s="9">
        <f t="shared" si="107"/>
        <v>1.0775554798876765</v>
      </c>
      <c r="H454" s="9">
        <f t="shared" si="108"/>
        <v>8.3920305920294602</v>
      </c>
      <c r="I454" s="9">
        <f t="shared" si="109"/>
        <v>4.0925842272776318</v>
      </c>
      <c r="J454" s="9">
        <f t="shared" si="110"/>
        <v>1.5711044043404687</v>
      </c>
      <c r="K454" s="11">
        <f t="shared" si="111"/>
        <v>0.1272264631043257</v>
      </c>
      <c r="L454" s="11">
        <f t="shared" si="112"/>
        <v>0.25839793281653745</v>
      </c>
      <c r="M454" s="11">
        <f t="shared" si="113"/>
        <v>0.65359477124183007</v>
      </c>
      <c r="N454" s="11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-0.22421101264494969</v>
      </c>
      <c r="O454" s="11">
        <f>0</f>
        <v>0</v>
      </c>
      <c r="P454" s="11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0.22045625161716265</v>
      </c>
      <c r="Q454" s="11">
        <f>2*'OddsRatio_working_3-way'!K454*'OddsRatio_working_3-way'!L454*'OddsRatio_working_3-way'!M454</f>
        <v>4.2973928190480043E-2</v>
      </c>
      <c r="R454" s="11">
        <f t="shared" si="114"/>
        <v>0</v>
      </c>
      <c r="S454" s="11">
        <f t="shared" si="115"/>
        <v>-0.98325344958085126</v>
      </c>
      <c r="T454" s="11">
        <f t="shared" si="116"/>
        <v>-0.19166733909958111</v>
      </c>
      <c r="U454" s="11">
        <f>'OddsRatio_working_3-way'!S454-'OddsRatio_working_3-way'!R454^2/3</f>
        <v>-0.98325344958085126</v>
      </c>
      <c r="V454" s="11">
        <f>'OddsRatio_working_3-way'!S454*'OddsRatio_working_3-way'!R454/3-2*'OddsRatio_working_3-way'!R454^3/27-'OddsRatio_working_3-way'!T454</f>
        <v>0.19166733909958111</v>
      </c>
      <c r="W454" s="11">
        <f>'OddsRatio_working_3-way'!V454^2+4*'OddsRatio_working_3-way'!U454^3/27</f>
        <v>-0.10409281528194887</v>
      </c>
      <c r="X454" s="11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0.18763607339705676</v>
      </c>
      <c r="Y454" s="11">
        <f>IF('OddsRatio_working_3-way'!W454&gt;=0,IF('OddsRatio_working_3-way'!V454+SQRT('OddsRatio_working_3-way'!W454)&gt;0,0,PI()),ACOS('OddsRatio_working_3-way'!V454/(2*'OddsRatio_working_3-way'!X454)))</f>
        <v>1.0347484138540204</v>
      </c>
      <c r="Z454" s="11">
        <f>'OddsRatio_working_3-way'!X454^(1/3)*COS('OddsRatio_working_3-way'!Y454/3)</f>
        <v>0.53877773994383826</v>
      </c>
      <c r="AA454" s="11">
        <f>'OddsRatio_working_3-way'!X454^(1/3)*COS(('OddsRatio_working_3-way'!Y454+2*PI())/3)</f>
        <v>-0.43702619457765901</v>
      </c>
      <c r="AB454" s="11">
        <f>'OddsRatio_working_3-way'!X454^(1/3)*COS(('OddsRatio_working_3-way'!Y454+4*PI())/3)</f>
        <v>-0.10175154536617918</v>
      </c>
      <c r="AC454" s="11">
        <f>'OddsRatio_working_3-way'!X454^(1/3)*SIN('OddsRatio_working_3-way'!Y454/3)</f>
        <v>0.19357090897470527</v>
      </c>
      <c r="AD454" s="11">
        <f>'OddsRatio_working_3-way'!X454^(1/3)*SIN(('OddsRatio_working_3-way'!Y454+2*PI())/3)</f>
        <v>0.36980975529757726</v>
      </c>
      <c r="AE454" s="11">
        <f>'OddsRatio_working_3-way'!X454^(1/3)*SIN(('OddsRatio_working_3-way'!Y454+4*PI())/3)</f>
        <v>-0.56338066427228239</v>
      </c>
      <c r="AF454" s="11">
        <f>-'OddsRatio_working_3-way'!U454/(3*'OddsRatio_working_3-way'!X454^(1/3))*COS(('OddsRatio_working_3-way'!Y454)/3)</f>
        <v>0.53877773994383815</v>
      </c>
      <c r="AG454" s="11">
        <f>-'OddsRatio_working_3-way'!U454/(3*'OddsRatio_working_3-way'!X454^(1/3))*COS(('OddsRatio_working_3-way'!Y454+2*PI())/3)</f>
        <v>-0.4370261945776589</v>
      </c>
      <c r="AH454" s="11">
        <f>-'OddsRatio_working_3-way'!U454/(3*'OddsRatio_working_3-way'!X454^(1/3))*COS(('OddsRatio_working_3-way'!Y454+4*PI())/3)</f>
        <v>-0.10175154536617917</v>
      </c>
      <c r="AI454" s="11">
        <f>'OddsRatio_working_3-way'!U454/(3*'OddsRatio_working_3-way'!X454^(1/3))*SIN(('OddsRatio_working_3-way'!Y454)/3)</f>
        <v>-0.19357090897470522</v>
      </c>
      <c r="AJ454" s="11">
        <f>'OddsRatio_working_3-way'!U454/(3*'OddsRatio_working_3-way'!X454^(1/3))*SIN(('OddsRatio_working_3-way'!Y454+2*PI())/3)</f>
        <v>-0.3698097552975772</v>
      </c>
      <c r="AK454" s="11">
        <f>'OddsRatio_working_3-way'!U454/(3*'OddsRatio_working_3-way'!X454^(1/3))*SIN(('OddsRatio_working_3-way'!Y454+4*PI())/3)</f>
        <v>0.56338066427228228</v>
      </c>
      <c r="AL454" s="11">
        <f>'OddsRatio_working_3-way'!Z454+'OddsRatio_working_3-way'!AF454</f>
        <v>1.0775554798876765</v>
      </c>
      <c r="AM454" s="11">
        <f>'OddsRatio_working_3-way'!AA454+'OddsRatio_working_3-way'!AG454</f>
        <v>-0.87405238915531791</v>
      </c>
      <c r="AN454" s="11">
        <f>'OddsRatio_working_3-way'!AB454+'OddsRatio_working_3-way'!AH454</f>
        <v>-0.20350309073235834</v>
      </c>
      <c r="AO454" s="11">
        <f>'OddsRatio_working_3-way'!AC454+'OddsRatio_working_3-way'!AI454</f>
        <v>0</v>
      </c>
      <c r="AP454" s="11">
        <f>'OddsRatio_working_3-way'!AD454+'OddsRatio_working_3-way'!AJ454</f>
        <v>0</v>
      </c>
      <c r="AQ454" s="11">
        <f>'OddsRatio_working_3-way'!AE454+'OddsRatio_working_3-way'!AK454</f>
        <v>0</v>
      </c>
      <c r="AR454" s="10">
        <f>IF(A454="","",IF(('OddsRatio_working_3-way'!X454=0),IF(Q454&gt;0,-Q454^(1/3),(-Q454)^(1/3)),'OddsRatio_working_3-way'!AL454-'OddsRatio_working_3-way'!R454/3))</f>
        <v>1.0775554798876765</v>
      </c>
      <c r="AS454" s="11">
        <f>IF(('OddsRatio_working_3-way'!X454=0),IF(Q454&gt;0,-Q454^(1/3),(-Q454)^(1/3)),'OddsRatio_working_3-way'!AM454-'OddsRatio_working_3-way'!R454/3)</f>
        <v>-0.87405238915531791</v>
      </c>
      <c r="AT454" s="11">
        <f>IF(('OddsRatio_working_3-way'!X454=0),IF(Q454&gt;0,-Q454^(1/3),(-Q454)^(1/3)),'OddsRatio_working_3-way'!AN454-'OddsRatio_working_3-way'!R454/3)</f>
        <v>-0.20350309073235834</v>
      </c>
      <c r="AU454" s="11">
        <f>IF(('OddsRatio_working_3-way'!X454=0),0,'OddsRatio_working_3-way'!AO454)</f>
        <v>0</v>
      </c>
      <c r="AV454" s="11">
        <f>IF(('OddsRatio_working_3-way'!X454=0),0,'OddsRatio_working_3-way'!AP454)</f>
        <v>0</v>
      </c>
      <c r="AW454" s="11">
        <f>IF(('OddsRatio_working_3-way'!X454=0),0,'OddsRatio_working_3-way'!AQ454)</f>
        <v>0</v>
      </c>
    </row>
    <row r="455" spans="1:49" x14ac:dyDescent="0.2">
      <c r="A455" s="4">
        <f>IF('True_Odds_Calculator_3-way'!A456="","",'True_Odds_Calculator_3-way'!A456)</f>
        <v>2.4300000000000002</v>
      </c>
      <c r="B455" s="4">
        <f>IF('True_Odds_Calculator_3-way'!B456="","",'True_Odds_Calculator_3-way'!B456)</f>
        <v>2.92</v>
      </c>
      <c r="C455" s="4">
        <f>IF('True_Odds_Calculator_3-way'!C456="","",'True_Odds_Calculator_3-way'!C456)</f>
        <v>3.58</v>
      </c>
      <c r="D455" s="9">
        <f t="shared" si="104"/>
        <v>0.39941773989858614</v>
      </c>
      <c r="E455" s="9">
        <f t="shared" si="105"/>
        <v>0.33124875888420358</v>
      </c>
      <c r="F455" s="9">
        <f t="shared" si="106"/>
        <v>0.26933350121721006</v>
      </c>
      <c r="G455" s="9">
        <f t="shared" si="107"/>
        <v>1.0514996018533123</v>
      </c>
      <c r="H455" s="9">
        <f t="shared" si="108"/>
        <v>2.5036444306502368</v>
      </c>
      <c r="I455" s="9">
        <f t="shared" si="109"/>
        <v>3.01887923555836</v>
      </c>
      <c r="J455" s="9">
        <f t="shared" si="110"/>
        <v>3.7128689727815463</v>
      </c>
      <c r="K455" s="11">
        <f t="shared" si="111"/>
        <v>0.41152263374485593</v>
      </c>
      <c r="L455" s="11">
        <f t="shared" si="112"/>
        <v>0.34246575342465752</v>
      </c>
      <c r="M455" s="11">
        <f t="shared" si="113"/>
        <v>0.27932960893854747</v>
      </c>
      <c r="N455" s="11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-0.27885909939939157</v>
      </c>
      <c r="O455" s="11">
        <f>0</f>
        <v>0</v>
      </c>
      <c r="P455" s="11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0.23344390622436245</v>
      </c>
      <c r="Q455" s="11">
        <f>2*'OddsRatio_working_3-way'!K455*'OddsRatio_working_3-way'!L455*'OddsRatio_working_3-way'!M455</f>
        <v>7.8733189283090199E-2</v>
      </c>
      <c r="R455" s="11">
        <f t="shared" si="114"/>
        <v>0</v>
      </c>
      <c r="S455" s="11">
        <f t="shared" si="115"/>
        <v>-0.83713928190672404</v>
      </c>
      <c r="T455" s="11">
        <f t="shared" si="116"/>
        <v>-0.28234039861946847</v>
      </c>
      <c r="U455" s="11">
        <f>'OddsRatio_working_3-way'!S455-'OddsRatio_working_3-way'!R455^2/3</f>
        <v>-0.83713928190672404</v>
      </c>
      <c r="V455" s="11">
        <f>'OddsRatio_working_3-way'!S455*'OddsRatio_working_3-way'!R455/3-2*'OddsRatio_working_3-way'!R455^3/27-'OddsRatio_working_3-way'!T455</f>
        <v>0.28234039861946847</v>
      </c>
      <c r="W455" s="11">
        <f>'OddsRatio_working_3-way'!V455^2+4*'OddsRatio_working_3-way'!U455^3/27</f>
        <v>-7.1978298960004017E-3</v>
      </c>
      <c r="X455" s="11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0.14740584332769915</v>
      </c>
      <c r="Y455" s="11">
        <f>IF('OddsRatio_working_3-way'!W455&gt;=0,IF('OddsRatio_working_3-way'!V455+SQRT('OddsRatio_working_3-way'!W455)&gt;0,0,PI()),ACOS('OddsRatio_working_3-way'!V455/(2*'OddsRatio_working_3-way'!X455)))</f>
        <v>0.29190484231917679</v>
      </c>
      <c r="Z455" s="11">
        <f>'OddsRatio_working_3-way'!X455^(1/3)*COS('OddsRatio_working_3-way'!Y455/3)</f>
        <v>0.52574980092665624</v>
      </c>
      <c r="AA455" s="11">
        <f>'OddsRatio_working_3-way'!X455^(1/3)*COS(('OddsRatio_working_3-way'!Y455+2*PI())/3)</f>
        <v>-0.30731790436570977</v>
      </c>
      <c r="AB455" s="11">
        <f>'OddsRatio_working_3-way'!X455^(1/3)*COS(('OddsRatio_working_3-way'!Y455+4*PI())/3)</f>
        <v>-0.21843189656094655</v>
      </c>
      <c r="AC455" s="11">
        <f>'OddsRatio_working_3-way'!X455^(1/3)*SIN('OddsRatio_working_3-way'!Y455/3)</f>
        <v>5.1318360533271407E-2</v>
      </c>
      <c r="AD455" s="11">
        <f>'OddsRatio_working_3-way'!X455^(1/3)*SIN(('OddsRatio_working_3-way'!Y455+2*PI())/3)</f>
        <v>0.42965350337046004</v>
      </c>
      <c r="AE455" s="11">
        <f>'OddsRatio_working_3-way'!X455^(1/3)*SIN(('OddsRatio_working_3-way'!Y455+4*PI())/3)</f>
        <v>-0.48097186390373126</v>
      </c>
      <c r="AF455" s="11">
        <f>-'OddsRatio_working_3-way'!U455/(3*'OddsRatio_working_3-way'!X455^(1/3))*COS(('OddsRatio_working_3-way'!Y455)/3)</f>
        <v>0.52574980092665613</v>
      </c>
      <c r="AG455" s="11">
        <f>-'OddsRatio_working_3-way'!U455/(3*'OddsRatio_working_3-way'!X455^(1/3))*COS(('OddsRatio_working_3-way'!Y455+2*PI())/3)</f>
        <v>-0.30731790436570972</v>
      </c>
      <c r="AH455" s="11">
        <f>-'OddsRatio_working_3-way'!U455/(3*'OddsRatio_working_3-way'!X455^(1/3))*COS(('OddsRatio_working_3-way'!Y455+4*PI())/3)</f>
        <v>-0.2184318965609465</v>
      </c>
      <c r="AI455" s="11">
        <f>'OddsRatio_working_3-way'!U455/(3*'OddsRatio_working_3-way'!X455^(1/3))*SIN(('OddsRatio_working_3-way'!Y455)/3)</f>
        <v>-5.1318360533271393E-2</v>
      </c>
      <c r="AJ455" s="11">
        <f>'OddsRatio_working_3-way'!U455/(3*'OddsRatio_working_3-way'!X455^(1/3))*SIN(('OddsRatio_working_3-way'!Y455+2*PI())/3)</f>
        <v>-0.42965350337045993</v>
      </c>
      <c r="AK455" s="11">
        <f>'OddsRatio_working_3-way'!U455/(3*'OddsRatio_working_3-way'!X455^(1/3))*SIN(('OddsRatio_working_3-way'!Y455+4*PI())/3)</f>
        <v>0.48097186390373114</v>
      </c>
      <c r="AL455" s="11">
        <f>'OddsRatio_working_3-way'!Z455+'OddsRatio_working_3-way'!AF455</f>
        <v>1.0514996018533123</v>
      </c>
      <c r="AM455" s="11">
        <f>'OddsRatio_working_3-way'!AA455+'OddsRatio_working_3-way'!AG455</f>
        <v>-0.61463580873141943</v>
      </c>
      <c r="AN455" s="11">
        <f>'OddsRatio_working_3-way'!AB455+'OddsRatio_working_3-way'!AH455</f>
        <v>-0.43686379312189305</v>
      </c>
      <c r="AO455" s="11">
        <f>'OddsRatio_working_3-way'!AC455+'OddsRatio_working_3-way'!AI455</f>
        <v>0</v>
      </c>
      <c r="AP455" s="11">
        <f>'OddsRatio_working_3-way'!AD455+'OddsRatio_working_3-way'!AJ455</f>
        <v>0</v>
      </c>
      <c r="AQ455" s="11">
        <f>'OddsRatio_working_3-way'!AE455+'OddsRatio_working_3-way'!AK455</f>
        <v>0</v>
      </c>
      <c r="AR455" s="10">
        <f>IF(A455="","",IF(('OddsRatio_working_3-way'!X455=0),IF(Q455&gt;0,-Q455^(1/3),(-Q455)^(1/3)),'OddsRatio_working_3-way'!AL455-'OddsRatio_working_3-way'!R455/3))</f>
        <v>1.0514996018533123</v>
      </c>
      <c r="AS455" s="11">
        <f>IF(('OddsRatio_working_3-way'!X455=0),IF(Q455&gt;0,-Q455^(1/3),(-Q455)^(1/3)),'OddsRatio_working_3-way'!AM455-'OddsRatio_working_3-way'!R455/3)</f>
        <v>-0.61463580873141943</v>
      </c>
      <c r="AT455" s="11">
        <f>IF(('OddsRatio_working_3-way'!X455=0),IF(Q455&gt;0,-Q455^(1/3),(-Q455)^(1/3)),'OddsRatio_working_3-way'!AN455-'OddsRatio_working_3-way'!R455/3)</f>
        <v>-0.43686379312189305</v>
      </c>
      <c r="AU455" s="11">
        <f>IF(('OddsRatio_working_3-way'!X455=0),0,'OddsRatio_working_3-way'!AO455)</f>
        <v>0</v>
      </c>
      <c r="AV455" s="11">
        <f>IF(('OddsRatio_working_3-way'!X455=0),0,'OddsRatio_working_3-way'!AP455)</f>
        <v>0</v>
      </c>
      <c r="AW455" s="11">
        <f>IF(('OddsRatio_working_3-way'!X455=0),0,'OddsRatio_working_3-way'!AQ455)</f>
        <v>0</v>
      </c>
    </row>
    <row r="456" spans="1:49" x14ac:dyDescent="0.2">
      <c r="A456" s="4">
        <f>IF('True_Odds_Calculator_3-way'!A457="","",'True_Odds_Calculator_3-way'!A457)</f>
        <v>1.7</v>
      </c>
      <c r="B456" s="4">
        <f>IF('True_Odds_Calculator_3-way'!B457="","",'True_Odds_Calculator_3-way'!B457)</f>
        <v>3.86</v>
      </c>
      <c r="C456" s="4">
        <f>IF('True_Odds_Calculator_3-way'!C457="","",'True_Odds_Calculator_3-way'!C457)</f>
        <v>5.28</v>
      </c>
      <c r="D456" s="9">
        <f t="shared" si="104"/>
        <v>0.5729102502579636</v>
      </c>
      <c r="E456" s="9">
        <f t="shared" si="105"/>
        <v>0.24717026165699324</v>
      </c>
      <c r="F456" s="9">
        <f t="shared" si="106"/>
        <v>0.17991948808504332</v>
      </c>
      <c r="G456" s="9">
        <f t="shared" si="107"/>
        <v>1.0649629913978207</v>
      </c>
      <c r="H456" s="9">
        <f t="shared" si="108"/>
        <v>1.7454740939784743</v>
      </c>
      <c r="I456" s="9">
        <f t="shared" si="109"/>
        <v>4.0457941553977665</v>
      </c>
      <c r="J456" s="9">
        <f t="shared" si="110"/>
        <v>5.5580416031826729</v>
      </c>
      <c r="K456" s="11">
        <f t="shared" si="111"/>
        <v>0.58823529411764708</v>
      </c>
      <c r="L456" s="11">
        <f t="shared" si="112"/>
        <v>0.2590673575129534</v>
      </c>
      <c r="M456" s="11">
        <f t="shared" si="113"/>
        <v>0.18939393939393939</v>
      </c>
      <c r="N456" s="11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-0.24730773138270856</v>
      </c>
      <c r="O456" s="11">
        <f>0</f>
        <v>0</v>
      </c>
      <c r="P456" s="11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0.22627986663341743</v>
      </c>
      <c r="Q456" s="11">
        <f>2*'OddsRatio_working_3-way'!K456*'OddsRatio_working_3-way'!L456*'OddsRatio_working_3-way'!M456</f>
        <v>5.7724455773830979E-2</v>
      </c>
      <c r="R456" s="11">
        <f t="shared" si="114"/>
        <v>0</v>
      </c>
      <c r="S456" s="11">
        <f t="shared" si="115"/>
        <v>-0.91497287758970003</v>
      </c>
      <c r="T456" s="11">
        <f t="shared" si="116"/>
        <v>-0.23341144836471941</v>
      </c>
      <c r="U456" s="11">
        <f>'OddsRatio_working_3-way'!S456-'OddsRatio_working_3-way'!R456^2/3</f>
        <v>-0.91497287758970003</v>
      </c>
      <c r="V456" s="11">
        <f>'OddsRatio_working_3-way'!S456*'OddsRatio_working_3-way'!R456/3-2*'OddsRatio_working_3-way'!R456^3/27-'OddsRatio_working_3-way'!T456</f>
        <v>0.23341144836471941</v>
      </c>
      <c r="W456" s="11">
        <f>'OddsRatio_working_3-way'!V456^2+4*'OddsRatio_working_3-way'!U456^3/27</f>
        <v>-5.8999503822562568E-2</v>
      </c>
      <c r="X456" s="11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0.16843426614727083</v>
      </c>
      <c r="Y456" s="11">
        <f>IF('OddsRatio_working_3-way'!W456&gt;=0,IF('OddsRatio_working_3-way'!V456+SQRT('OddsRatio_working_3-way'!W456)&gt;0,0,PI()),ACOS('OddsRatio_working_3-way'!V456/(2*'OddsRatio_working_3-way'!X456)))</f>
        <v>0.80531258988006849</v>
      </c>
      <c r="Z456" s="11">
        <f>'OddsRatio_working_3-way'!X456^(1/3)*COS('OddsRatio_working_3-way'!Y456/3)</f>
        <v>0.53248149569891046</v>
      </c>
      <c r="AA456" s="11">
        <f>'OddsRatio_working_3-way'!X456^(1/3)*COS(('OddsRatio_working_3-way'!Y456+2*PI())/3)</f>
        <v>-0.39309031210220868</v>
      </c>
      <c r="AB456" s="11">
        <f>'OddsRatio_working_3-way'!X456^(1/3)*COS(('OddsRatio_working_3-way'!Y456+4*PI())/3)</f>
        <v>-0.13939118359670194</v>
      </c>
      <c r="AC456" s="11">
        <f>'OddsRatio_working_3-way'!X456^(1/3)*SIN('OddsRatio_working_3-way'!Y456/3)</f>
        <v>0.14647326013582784</v>
      </c>
      <c r="AD456" s="11">
        <f>'OddsRatio_working_3-way'!X456^(1/3)*SIN(('OddsRatio_working_3-way'!Y456+2*PI())/3)</f>
        <v>0.38790587225247691</v>
      </c>
      <c r="AE456" s="11">
        <f>'OddsRatio_working_3-way'!X456^(1/3)*SIN(('OddsRatio_working_3-way'!Y456+4*PI())/3)</f>
        <v>-0.5343791323883047</v>
      </c>
      <c r="AF456" s="11">
        <f>-'OddsRatio_working_3-way'!U456/(3*'OddsRatio_working_3-way'!X456^(1/3))*COS(('OddsRatio_working_3-way'!Y456)/3)</f>
        <v>0.53248149569891035</v>
      </c>
      <c r="AG456" s="11">
        <f>-'OddsRatio_working_3-way'!U456/(3*'OddsRatio_working_3-way'!X456^(1/3))*COS(('OddsRatio_working_3-way'!Y456+2*PI())/3)</f>
        <v>-0.39309031210220857</v>
      </c>
      <c r="AH456" s="11">
        <f>-'OddsRatio_working_3-way'!U456/(3*'OddsRatio_working_3-way'!X456^(1/3))*COS(('OddsRatio_working_3-way'!Y456+4*PI())/3)</f>
        <v>-0.13939118359670191</v>
      </c>
      <c r="AI456" s="11">
        <f>'OddsRatio_working_3-way'!U456/(3*'OddsRatio_working_3-way'!X456^(1/3))*SIN(('OddsRatio_working_3-way'!Y456)/3)</f>
        <v>-0.14647326013582782</v>
      </c>
      <c r="AJ456" s="11">
        <f>'OddsRatio_working_3-way'!U456/(3*'OddsRatio_working_3-way'!X456^(1/3))*SIN(('OddsRatio_working_3-way'!Y456+2*PI())/3)</f>
        <v>-0.3879058722524768</v>
      </c>
      <c r="AK456" s="11">
        <f>'OddsRatio_working_3-way'!U456/(3*'OddsRatio_working_3-way'!X456^(1/3))*SIN(('OddsRatio_working_3-way'!Y456+4*PI())/3)</f>
        <v>0.53437913238830459</v>
      </c>
      <c r="AL456" s="11">
        <f>'OddsRatio_working_3-way'!Z456+'OddsRatio_working_3-way'!AF456</f>
        <v>1.0649629913978207</v>
      </c>
      <c r="AM456" s="11">
        <f>'OddsRatio_working_3-way'!AA456+'OddsRatio_working_3-way'!AG456</f>
        <v>-0.78618062420441726</v>
      </c>
      <c r="AN456" s="11">
        <f>'OddsRatio_working_3-way'!AB456+'OddsRatio_working_3-way'!AH456</f>
        <v>-0.27878236719340388</v>
      </c>
      <c r="AO456" s="11">
        <f>'OddsRatio_working_3-way'!AC456+'OddsRatio_working_3-way'!AI456</f>
        <v>0</v>
      </c>
      <c r="AP456" s="11">
        <f>'OddsRatio_working_3-way'!AD456+'OddsRatio_working_3-way'!AJ456</f>
        <v>0</v>
      </c>
      <c r="AQ456" s="11">
        <f>'OddsRatio_working_3-way'!AE456+'OddsRatio_working_3-way'!AK456</f>
        <v>0</v>
      </c>
      <c r="AR456" s="10">
        <f>IF(A456="","",IF(('OddsRatio_working_3-way'!X456=0),IF(Q456&gt;0,-Q456^(1/3),(-Q456)^(1/3)),'OddsRatio_working_3-way'!AL456-'OddsRatio_working_3-way'!R456/3))</f>
        <v>1.0649629913978207</v>
      </c>
      <c r="AS456" s="11">
        <f>IF(('OddsRatio_working_3-way'!X456=0),IF(Q456&gt;0,-Q456^(1/3),(-Q456)^(1/3)),'OddsRatio_working_3-way'!AM456-'OddsRatio_working_3-way'!R456/3)</f>
        <v>-0.78618062420441726</v>
      </c>
      <c r="AT456" s="11">
        <f>IF(('OddsRatio_working_3-way'!X456=0),IF(Q456&gt;0,-Q456^(1/3),(-Q456)^(1/3)),'OddsRatio_working_3-way'!AN456-'OddsRatio_working_3-way'!R456/3)</f>
        <v>-0.27878236719340388</v>
      </c>
      <c r="AU456" s="11">
        <f>IF(('OddsRatio_working_3-way'!X456=0),0,'OddsRatio_working_3-way'!AO456)</f>
        <v>0</v>
      </c>
      <c r="AV456" s="11">
        <f>IF(('OddsRatio_working_3-way'!X456=0),0,'OddsRatio_working_3-way'!AP456)</f>
        <v>0</v>
      </c>
      <c r="AW456" s="11">
        <f>IF(('OddsRatio_working_3-way'!X456=0),0,'OddsRatio_working_3-way'!AQ456)</f>
        <v>0</v>
      </c>
    </row>
    <row r="457" spans="1:49" x14ac:dyDescent="0.2">
      <c r="A457" s="4">
        <f>IF('True_Odds_Calculator_3-way'!A458="","",'True_Odds_Calculator_3-way'!A458)</f>
        <v>3.18</v>
      </c>
      <c r="B457" s="4">
        <f>IF('True_Odds_Calculator_3-way'!B458="","",'True_Odds_Calculator_3-way'!B458)</f>
        <v>3.38</v>
      </c>
      <c r="C457" s="4">
        <f>IF('True_Odds_Calculator_3-way'!C458="","",'True_Odds_Calculator_3-way'!C458)</f>
        <v>2.36</v>
      </c>
      <c r="D457" s="9">
        <f t="shared" si="104"/>
        <v>0.30349666802718794</v>
      </c>
      <c r="E457" s="9">
        <f t="shared" si="105"/>
        <v>0.2852682042849522</v>
      </c>
      <c r="F457" s="9">
        <f t="shared" si="106"/>
        <v>0.4112351276878598</v>
      </c>
      <c r="G457" s="9">
        <f t="shared" si="107"/>
        <v>1.0527197657514673</v>
      </c>
      <c r="H457" s="9">
        <f t="shared" si="108"/>
        <v>3.2949290893381988</v>
      </c>
      <c r="I457" s="9">
        <f t="shared" si="109"/>
        <v>3.5054730424884917</v>
      </c>
      <c r="J457" s="9">
        <f t="shared" si="110"/>
        <v>2.4316988814219949</v>
      </c>
      <c r="K457" s="11">
        <f t="shared" si="111"/>
        <v>0.31446540880503143</v>
      </c>
      <c r="L457" s="11">
        <f t="shared" si="112"/>
        <v>0.29585798816568049</v>
      </c>
      <c r="M457" s="11">
        <f t="shared" si="113"/>
        <v>0.42372881355932207</v>
      </c>
      <c r="N457" s="11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-0.27817400019805849</v>
      </c>
      <c r="O457" s="11">
        <f>0</f>
        <v>0</v>
      </c>
      <c r="P457" s="11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0.23338120801897835</v>
      </c>
      <c r="Q457" s="11">
        <f>2*'OddsRatio_working_3-way'!K457*'OddsRatio_working_3-way'!L457*'OddsRatio_working_3-way'!M457</f>
        <v>7.8845002709114306E-2</v>
      </c>
      <c r="R457" s="11">
        <f t="shared" si="114"/>
        <v>0</v>
      </c>
      <c r="S457" s="11">
        <f t="shared" si="115"/>
        <v>-0.83897563342660386</v>
      </c>
      <c r="T457" s="11">
        <f t="shared" si="116"/>
        <v>-0.28343771399547429</v>
      </c>
      <c r="U457" s="11">
        <f>'OddsRatio_working_3-way'!S457-'OddsRatio_working_3-way'!R457^2/3</f>
        <v>-0.83897563342660386</v>
      </c>
      <c r="V457" s="11">
        <f>'OddsRatio_working_3-way'!S457*'OddsRatio_working_3-way'!R457/3-2*'OddsRatio_working_3-way'!R457^3/27-'OddsRatio_working_3-way'!T457</f>
        <v>0.28343771399547429</v>
      </c>
      <c r="W457" s="11">
        <f>'OddsRatio_working_3-way'!V457^2+4*'OddsRatio_working_3-way'!U457^3/27</f>
        <v>-7.1502125170595648E-3</v>
      </c>
      <c r="X457" s="11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0.14789113414268606</v>
      </c>
      <c r="Y457" s="11">
        <f>IF('OddsRatio_working_3-way'!W457&gt;=0,IF('OddsRatio_working_3-way'!V457+SQRT('OddsRatio_working_3-way'!W457)&gt;0,0,PI()),ACOS('OddsRatio_working_3-way'!V457/(2*'OddsRatio_working_3-way'!X457)))</f>
        <v>0.28992707840290532</v>
      </c>
      <c r="Z457" s="11">
        <f>'OddsRatio_working_3-way'!X457^(1/3)*COS('OddsRatio_working_3-way'!Y457/3)</f>
        <v>0.52635988287573376</v>
      </c>
      <c r="AA457" s="11">
        <f>'OddsRatio_working_3-way'!X457^(1/3)*COS(('OddsRatio_working_3-way'!Y457+2*PI())/3)</f>
        <v>-0.30737115810966592</v>
      </c>
      <c r="AB457" s="11">
        <f>'OddsRatio_working_3-way'!X457^(1/3)*COS(('OddsRatio_working_3-way'!Y457+4*PI())/3)</f>
        <v>-0.21898872476606795</v>
      </c>
      <c r="AC457" s="11">
        <f>'OddsRatio_working_3-way'!X457^(1/3)*SIN('OddsRatio_working_3-way'!Y457/3)</f>
        <v>5.1027621682560503E-2</v>
      </c>
      <c r="AD457" s="11">
        <f>'OddsRatio_working_3-way'!X457^(1/3)*SIN(('OddsRatio_working_3-way'!Y457+2*PI())/3)</f>
        <v>0.43032721926210687</v>
      </c>
      <c r="AE457" s="11">
        <f>'OddsRatio_working_3-way'!X457^(1/3)*SIN(('OddsRatio_working_3-way'!Y457+4*PI())/3)</f>
        <v>-0.48135484094466735</v>
      </c>
      <c r="AF457" s="11">
        <f>-'OddsRatio_working_3-way'!U457/(3*'OddsRatio_working_3-way'!X457^(1/3))*COS(('OddsRatio_working_3-way'!Y457)/3)</f>
        <v>0.52635988287573365</v>
      </c>
      <c r="AG457" s="11">
        <f>-'OddsRatio_working_3-way'!U457/(3*'OddsRatio_working_3-way'!X457^(1/3))*COS(('OddsRatio_working_3-way'!Y457+2*PI())/3)</f>
        <v>-0.30737115810966587</v>
      </c>
      <c r="AH457" s="11">
        <f>-'OddsRatio_working_3-way'!U457/(3*'OddsRatio_working_3-way'!X457^(1/3))*COS(('OddsRatio_working_3-way'!Y457+4*PI())/3)</f>
        <v>-0.2189887247660679</v>
      </c>
      <c r="AI457" s="11">
        <f>'OddsRatio_working_3-way'!U457/(3*'OddsRatio_working_3-way'!X457^(1/3))*SIN(('OddsRatio_working_3-way'!Y457)/3)</f>
        <v>-5.1027621682560489E-2</v>
      </c>
      <c r="AJ457" s="11">
        <f>'OddsRatio_working_3-way'!U457/(3*'OddsRatio_working_3-way'!X457^(1/3))*SIN(('OddsRatio_working_3-way'!Y457+2*PI())/3)</f>
        <v>-0.43032721926210682</v>
      </c>
      <c r="AK457" s="11">
        <f>'OddsRatio_working_3-way'!U457/(3*'OddsRatio_working_3-way'!X457^(1/3))*SIN(('OddsRatio_working_3-way'!Y457+4*PI())/3)</f>
        <v>0.48135484094466724</v>
      </c>
      <c r="AL457" s="11">
        <f>'OddsRatio_working_3-way'!Z457+'OddsRatio_working_3-way'!AF457</f>
        <v>1.0527197657514673</v>
      </c>
      <c r="AM457" s="11">
        <f>'OddsRatio_working_3-way'!AA457+'OddsRatio_working_3-way'!AG457</f>
        <v>-0.61474231621933173</v>
      </c>
      <c r="AN457" s="11">
        <f>'OddsRatio_working_3-way'!AB457+'OddsRatio_working_3-way'!AH457</f>
        <v>-0.43797744953213585</v>
      </c>
      <c r="AO457" s="11">
        <f>'OddsRatio_working_3-way'!AC457+'OddsRatio_working_3-way'!AI457</f>
        <v>0</v>
      </c>
      <c r="AP457" s="11">
        <f>'OddsRatio_working_3-way'!AD457+'OddsRatio_working_3-way'!AJ457</f>
        <v>0</v>
      </c>
      <c r="AQ457" s="11">
        <f>'OddsRatio_working_3-way'!AE457+'OddsRatio_working_3-way'!AK457</f>
        <v>0</v>
      </c>
      <c r="AR457" s="10">
        <f>IF(A457="","",IF(('OddsRatio_working_3-way'!X457=0),IF(Q457&gt;0,-Q457^(1/3),(-Q457)^(1/3)),'OddsRatio_working_3-way'!AL457-'OddsRatio_working_3-way'!R457/3))</f>
        <v>1.0527197657514673</v>
      </c>
      <c r="AS457" s="11">
        <f>IF(('OddsRatio_working_3-way'!X457=0),IF(Q457&gt;0,-Q457^(1/3),(-Q457)^(1/3)),'OddsRatio_working_3-way'!AM457-'OddsRatio_working_3-way'!R457/3)</f>
        <v>-0.61474231621933173</v>
      </c>
      <c r="AT457" s="11">
        <f>IF(('OddsRatio_working_3-way'!X457=0),IF(Q457&gt;0,-Q457^(1/3),(-Q457)^(1/3)),'OddsRatio_working_3-way'!AN457-'OddsRatio_working_3-way'!R457/3)</f>
        <v>-0.43797744953213585</v>
      </c>
      <c r="AU457" s="11">
        <f>IF(('OddsRatio_working_3-way'!X457=0),0,'OddsRatio_working_3-way'!AO457)</f>
        <v>0</v>
      </c>
      <c r="AV457" s="11">
        <f>IF(('OddsRatio_working_3-way'!X457=0),0,'OddsRatio_working_3-way'!AP457)</f>
        <v>0</v>
      </c>
      <c r="AW457" s="11">
        <f>IF(('OddsRatio_working_3-way'!X457=0),0,'OddsRatio_working_3-way'!AQ457)</f>
        <v>0</v>
      </c>
    </row>
    <row r="458" spans="1:49" x14ac:dyDescent="0.2">
      <c r="A458" s="4">
        <f>IF('True_Odds_Calculator_3-way'!A459="","",'True_Odds_Calculator_3-way'!A459)</f>
        <v>7.39</v>
      </c>
      <c r="B458" s="4">
        <f>IF('True_Odds_Calculator_3-way'!B459="","",'True_Odds_Calculator_3-way'!B459)</f>
        <v>5.66</v>
      </c>
      <c r="C458" s="4">
        <f>IF('True_Odds_Calculator_3-way'!C459="","",'True_Odds_Calculator_3-way'!C459)</f>
        <v>1.4</v>
      </c>
      <c r="D458" s="9">
        <f t="shared" si="104"/>
        <v>0.12882558582970152</v>
      </c>
      <c r="E458" s="9">
        <f t="shared" si="105"/>
        <v>0.16858851171712694</v>
      </c>
      <c r="F458" s="9">
        <f t="shared" si="106"/>
        <v>0.70258590245317154</v>
      </c>
      <c r="G458" s="9">
        <f t="shared" si="107"/>
        <v>1.0582837504580138</v>
      </c>
      <c r="H458" s="9">
        <f t="shared" si="108"/>
        <v>7.7624331654267076</v>
      </c>
      <c r="I458" s="9">
        <f t="shared" si="109"/>
        <v>5.9316022771343428</v>
      </c>
      <c r="J458" s="9">
        <f t="shared" si="110"/>
        <v>1.4233135001832058</v>
      </c>
      <c r="K458" s="11">
        <f t="shared" si="111"/>
        <v>0.13531799729364005</v>
      </c>
      <c r="L458" s="11">
        <f t="shared" si="112"/>
        <v>0.17667844522968199</v>
      </c>
      <c r="M458" s="11">
        <f t="shared" si="113"/>
        <v>0.7142857142857143</v>
      </c>
      <c r="N458" s="11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-0.20340323738574662</v>
      </c>
      <c r="O458" s="11">
        <f>0</f>
        <v>0</v>
      </c>
      <c r="P458" s="11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0.19553143223273328</v>
      </c>
      <c r="Q458" s="11">
        <f>2*'OddsRatio_working_3-way'!K458*'OddsRatio_working_3-way'!L458*'OddsRatio_working_3-way'!M458</f>
        <v>3.4153961962049485E-2</v>
      </c>
      <c r="R458" s="11">
        <f t="shared" si="114"/>
        <v>0</v>
      </c>
      <c r="S458" s="11">
        <f t="shared" si="115"/>
        <v>-0.96129950902362116</v>
      </c>
      <c r="T458" s="11">
        <f t="shared" si="116"/>
        <v>-0.16791257799539236</v>
      </c>
      <c r="U458" s="11">
        <f>'OddsRatio_working_3-way'!S458-'OddsRatio_working_3-way'!R458^2/3</f>
        <v>-0.96129950902362116</v>
      </c>
      <c r="V458" s="11">
        <f>'OddsRatio_working_3-way'!S458*'OddsRatio_working_3-way'!R458/3-2*'OddsRatio_working_3-way'!R458^3/27-'OddsRatio_working_3-way'!T458</f>
        <v>0.16791257799539236</v>
      </c>
      <c r="W458" s="11">
        <f>'OddsRatio_working_3-way'!V458^2+4*'OddsRatio_working_3-way'!U458^3/27</f>
        <v>-0.10341036589424239</v>
      </c>
      <c r="X458" s="11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0.18138701699908205</v>
      </c>
      <c r="Y458" s="11">
        <f>IF('OddsRatio_working_3-way'!W458&gt;=0,IF('OddsRatio_working_3-way'!V458+SQRT('OddsRatio_working_3-way'!W458)&gt;0,0,PI()),ACOS('OddsRatio_working_3-way'!V458/(2*'OddsRatio_working_3-way'!X458)))</f>
        <v>1.0895805609971405</v>
      </c>
      <c r="Z458" s="11">
        <f>'OddsRatio_working_3-way'!X458^(1/3)*COS('OddsRatio_working_3-way'!Y458/3)</f>
        <v>0.52914187522900691</v>
      </c>
      <c r="AA458" s="11">
        <f>'OddsRatio_working_3-way'!X458^(1/3)*COS(('OddsRatio_working_3-way'!Y458+2*PI())/3)</f>
        <v>-0.43873044543779999</v>
      </c>
      <c r="AB458" s="11">
        <f>'OddsRatio_working_3-way'!X458^(1/3)*COS(('OddsRatio_working_3-way'!Y458+4*PI())/3)</f>
        <v>-9.041142979120681E-2</v>
      </c>
      <c r="AC458" s="11">
        <f>'OddsRatio_working_3-way'!X458^(1/3)*SIN('OddsRatio_working_3-way'!Y458/3)</f>
        <v>0.20110207744742611</v>
      </c>
      <c r="AD458" s="11">
        <f>'OddsRatio_working_3-way'!X458^(1/3)*SIN(('OddsRatio_working_3-way'!Y458+2*PI())/3)</f>
        <v>0.35769926743074282</v>
      </c>
      <c r="AE458" s="11">
        <f>'OddsRatio_working_3-way'!X458^(1/3)*SIN(('OddsRatio_working_3-way'!Y458+4*PI())/3)</f>
        <v>-0.55880134487816879</v>
      </c>
      <c r="AF458" s="11">
        <f>-'OddsRatio_working_3-way'!U458/(3*'OddsRatio_working_3-way'!X458^(1/3))*COS(('OddsRatio_working_3-way'!Y458)/3)</f>
        <v>0.5291418752290068</v>
      </c>
      <c r="AG458" s="11">
        <f>-'OddsRatio_working_3-way'!U458/(3*'OddsRatio_working_3-way'!X458^(1/3))*COS(('OddsRatio_working_3-way'!Y458+2*PI())/3)</f>
        <v>-0.43873044543779993</v>
      </c>
      <c r="AH458" s="11">
        <f>-'OddsRatio_working_3-way'!U458/(3*'OddsRatio_working_3-way'!X458^(1/3))*COS(('OddsRatio_working_3-way'!Y458+4*PI())/3)</f>
        <v>-9.0411429791206796E-2</v>
      </c>
      <c r="AI458" s="11">
        <f>'OddsRatio_working_3-way'!U458/(3*'OddsRatio_working_3-way'!X458^(1/3))*SIN(('OddsRatio_working_3-way'!Y458)/3)</f>
        <v>-0.20110207744742609</v>
      </c>
      <c r="AJ458" s="11">
        <f>'OddsRatio_working_3-way'!U458/(3*'OddsRatio_working_3-way'!X458^(1/3))*SIN(('OddsRatio_working_3-way'!Y458+2*PI())/3)</f>
        <v>-0.35769926743074276</v>
      </c>
      <c r="AK458" s="11">
        <f>'OddsRatio_working_3-way'!U458/(3*'OddsRatio_working_3-way'!X458^(1/3))*SIN(('OddsRatio_working_3-way'!Y458+4*PI())/3)</f>
        <v>0.55880134487816868</v>
      </c>
      <c r="AL458" s="11">
        <f>'OddsRatio_working_3-way'!Z458+'OddsRatio_working_3-way'!AF458</f>
        <v>1.0582837504580138</v>
      </c>
      <c r="AM458" s="11">
        <f>'OddsRatio_working_3-way'!AA458+'OddsRatio_working_3-way'!AG458</f>
        <v>-0.87746089087559986</v>
      </c>
      <c r="AN458" s="11">
        <f>'OddsRatio_working_3-way'!AB458+'OddsRatio_working_3-way'!AH458</f>
        <v>-0.18082285958241362</v>
      </c>
      <c r="AO458" s="11">
        <f>'OddsRatio_working_3-way'!AC458+'OddsRatio_working_3-way'!AI458</f>
        <v>0</v>
      </c>
      <c r="AP458" s="11">
        <f>'OddsRatio_working_3-way'!AD458+'OddsRatio_working_3-way'!AJ458</f>
        <v>0</v>
      </c>
      <c r="AQ458" s="11">
        <f>'OddsRatio_working_3-way'!AE458+'OddsRatio_working_3-way'!AK458</f>
        <v>0</v>
      </c>
      <c r="AR458" s="10">
        <f>IF(A458="","",IF(('OddsRatio_working_3-way'!X458=0),IF(Q458&gt;0,-Q458^(1/3),(-Q458)^(1/3)),'OddsRatio_working_3-way'!AL458-'OddsRatio_working_3-way'!R458/3))</f>
        <v>1.0582837504580138</v>
      </c>
      <c r="AS458" s="11">
        <f>IF(('OddsRatio_working_3-way'!X458=0),IF(Q458&gt;0,-Q458^(1/3),(-Q458)^(1/3)),'OddsRatio_working_3-way'!AM458-'OddsRatio_working_3-way'!R458/3)</f>
        <v>-0.87746089087559986</v>
      </c>
      <c r="AT458" s="11">
        <f>IF(('OddsRatio_working_3-way'!X458=0),IF(Q458&gt;0,-Q458^(1/3),(-Q458)^(1/3)),'OddsRatio_working_3-way'!AN458-'OddsRatio_working_3-way'!R458/3)</f>
        <v>-0.18082285958241362</v>
      </c>
      <c r="AU458" s="11">
        <f>IF(('OddsRatio_working_3-way'!X458=0),0,'OddsRatio_working_3-way'!AO458)</f>
        <v>0</v>
      </c>
      <c r="AV458" s="11">
        <f>IF(('OddsRatio_working_3-way'!X458=0),0,'OddsRatio_working_3-way'!AP458)</f>
        <v>0</v>
      </c>
      <c r="AW458" s="11">
        <f>IF(('OddsRatio_working_3-way'!X458=0),0,'OddsRatio_working_3-way'!AQ458)</f>
        <v>0</v>
      </c>
    </row>
    <row r="459" spans="1:49" x14ac:dyDescent="0.2">
      <c r="A459" s="4">
        <f>IF('True_Odds_Calculator_3-way'!A460="","",'True_Odds_Calculator_3-way'!A460)</f>
        <v>5.04</v>
      </c>
      <c r="B459" s="4">
        <f>IF('True_Odds_Calculator_3-way'!B460="","",'True_Odds_Calculator_3-way'!B460)</f>
        <v>4.17</v>
      </c>
      <c r="C459" s="4">
        <f>IF('True_Odds_Calculator_3-way'!C460="","",'True_Odds_Calculator_3-way'!C460)</f>
        <v>1.69</v>
      </c>
      <c r="D459" s="9">
        <f t="shared" si="104"/>
        <v>0.19031871722510518</v>
      </c>
      <c r="E459" s="9">
        <f t="shared" si="105"/>
        <v>0.23051110861105406</v>
      </c>
      <c r="F459" s="9">
        <f t="shared" si="106"/>
        <v>0.57917017416384087</v>
      </c>
      <c r="G459" s="9">
        <f t="shared" si="107"/>
        <v>1.0530554326175312</v>
      </c>
      <c r="H459" s="9">
        <f t="shared" si="108"/>
        <v>5.2543439477748262</v>
      </c>
      <c r="I459" s="9">
        <f t="shared" si="109"/>
        <v>4.3381857213975739</v>
      </c>
      <c r="J459" s="9">
        <f t="shared" si="110"/>
        <v>1.7266082485060963</v>
      </c>
      <c r="K459" s="11">
        <f t="shared" si="111"/>
        <v>0.1984126984126984</v>
      </c>
      <c r="L459" s="11">
        <f t="shared" si="112"/>
        <v>0.23980815347721823</v>
      </c>
      <c r="M459" s="11">
        <f t="shared" si="113"/>
        <v>0.59171597633136097</v>
      </c>
      <c r="N459" s="11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-0.24879200612460162</v>
      </c>
      <c r="O459" s="11">
        <f>0</f>
        <v>0</v>
      </c>
      <c r="P459" s="11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0.22241997892246923</v>
      </c>
      <c r="Q459" s="11">
        <f>2*'OddsRatio_working_3-way'!K459*'OddsRatio_working_3-way'!L459*'OddsRatio_working_3-way'!M459</f>
        <v>5.6308855423409937E-2</v>
      </c>
      <c r="R459" s="11">
        <f t="shared" si="114"/>
        <v>0</v>
      </c>
      <c r="S459" s="11">
        <f t="shared" si="115"/>
        <v>-0.89399970034035348</v>
      </c>
      <c r="T459" s="11">
        <f t="shared" si="116"/>
        <v>-0.226329038060849</v>
      </c>
      <c r="U459" s="11">
        <f>'OddsRatio_working_3-way'!S459-'OddsRatio_working_3-way'!R459^2/3</f>
        <v>-0.89399970034035348</v>
      </c>
      <c r="V459" s="11">
        <f>'OddsRatio_working_3-way'!S459*'OddsRatio_working_3-way'!R459/3-2*'OddsRatio_working_3-way'!R459^3/27-'OddsRatio_working_3-way'!T459</f>
        <v>0.226329038060849</v>
      </c>
      <c r="W459" s="11">
        <f>'OddsRatio_working_3-way'!V459^2+4*'OddsRatio_working_3-way'!U459^3/27</f>
        <v>-5.4629428086585434E-2</v>
      </c>
      <c r="X459" s="11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0.16267625945119857</v>
      </c>
      <c r="Y459" s="11">
        <f>IF('OddsRatio_working_3-way'!W459&gt;=0,IF('OddsRatio_working_3-way'!V459+SQRT('OddsRatio_working_3-way'!W459)&gt;0,0,PI()),ACOS('OddsRatio_working_3-way'!V459/(2*'OddsRatio_working_3-way'!X459)))</f>
        <v>0.80148245621248815</v>
      </c>
      <c r="Z459" s="11">
        <f>'OddsRatio_working_3-way'!X459^(1/3)*COS('OddsRatio_working_3-way'!Y459/3)</f>
        <v>0.5265277163087656</v>
      </c>
      <c r="AA459" s="11">
        <f>'OddsRatio_working_3-way'!X459^(1/3)*COS(('OddsRatio_working_3-way'!Y459+2*PI())/3)</f>
        <v>-0.3880690986456995</v>
      </c>
      <c r="AB459" s="11">
        <f>'OddsRatio_working_3-way'!X459^(1/3)*COS(('OddsRatio_working_3-way'!Y459+4*PI())/3)</f>
        <v>-0.13845861766306619</v>
      </c>
      <c r="AC459" s="11">
        <f>'OddsRatio_working_3-way'!X459^(1/3)*SIN('OddsRatio_working_3-way'!Y459/3)</f>
        <v>0.14411267838787545</v>
      </c>
      <c r="AD459" s="11">
        <f>'OddsRatio_working_3-way'!X459^(1/3)*SIN(('OddsRatio_working_3-way'!Y459+2*PI())/3)</f>
        <v>0.38393003892605942</v>
      </c>
      <c r="AE459" s="11">
        <f>'OddsRatio_working_3-way'!X459^(1/3)*SIN(('OddsRatio_working_3-way'!Y459+4*PI())/3)</f>
        <v>-0.52804271731393471</v>
      </c>
      <c r="AF459" s="11">
        <f>-'OddsRatio_working_3-way'!U459/(3*'OddsRatio_working_3-way'!X459^(1/3))*COS(('OddsRatio_working_3-way'!Y459)/3)</f>
        <v>0.52652771630876571</v>
      </c>
      <c r="AG459" s="11">
        <f>-'OddsRatio_working_3-way'!U459/(3*'OddsRatio_working_3-way'!X459^(1/3))*COS(('OddsRatio_working_3-way'!Y459+2*PI())/3)</f>
        <v>-0.38806909864569961</v>
      </c>
      <c r="AH459" s="11">
        <f>-'OddsRatio_working_3-way'!U459/(3*'OddsRatio_working_3-way'!X459^(1/3))*COS(('OddsRatio_working_3-way'!Y459+4*PI())/3)</f>
        <v>-0.13845861766306622</v>
      </c>
      <c r="AI459" s="11">
        <f>'OddsRatio_working_3-way'!U459/(3*'OddsRatio_working_3-way'!X459^(1/3))*SIN(('OddsRatio_working_3-way'!Y459)/3)</f>
        <v>-0.14411267838787548</v>
      </c>
      <c r="AJ459" s="11">
        <f>'OddsRatio_working_3-way'!U459/(3*'OddsRatio_working_3-way'!X459^(1/3))*SIN(('OddsRatio_working_3-way'!Y459+2*PI())/3)</f>
        <v>-0.38393003892605948</v>
      </c>
      <c r="AK459" s="11">
        <f>'OddsRatio_working_3-way'!U459/(3*'OddsRatio_working_3-way'!X459^(1/3))*SIN(('OddsRatio_working_3-way'!Y459+4*PI())/3)</f>
        <v>0.52804271731393482</v>
      </c>
      <c r="AL459" s="11">
        <f>'OddsRatio_working_3-way'!Z459+'OddsRatio_working_3-way'!AF459</f>
        <v>1.0530554326175312</v>
      </c>
      <c r="AM459" s="11">
        <f>'OddsRatio_working_3-way'!AA459+'OddsRatio_working_3-way'!AG459</f>
        <v>-0.7761381972913991</v>
      </c>
      <c r="AN459" s="11">
        <f>'OddsRatio_working_3-way'!AB459+'OddsRatio_working_3-way'!AH459</f>
        <v>-0.27691723532613244</v>
      </c>
      <c r="AO459" s="11">
        <f>'OddsRatio_working_3-way'!AC459+'OddsRatio_working_3-way'!AI459</f>
        <v>0</v>
      </c>
      <c r="AP459" s="11">
        <f>'OddsRatio_working_3-way'!AD459+'OddsRatio_working_3-way'!AJ459</f>
        <v>0</v>
      </c>
      <c r="AQ459" s="11">
        <f>'OddsRatio_working_3-way'!AE459+'OddsRatio_working_3-way'!AK459</f>
        <v>0</v>
      </c>
      <c r="AR459" s="10">
        <f>IF(A459="","",IF(('OddsRatio_working_3-way'!X459=0),IF(Q459&gt;0,-Q459^(1/3),(-Q459)^(1/3)),'OddsRatio_working_3-way'!AL459-'OddsRatio_working_3-way'!R459/3))</f>
        <v>1.0530554326175312</v>
      </c>
      <c r="AS459" s="11">
        <f>IF(('OddsRatio_working_3-way'!X459=0),IF(Q459&gt;0,-Q459^(1/3),(-Q459)^(1/3)),'OddsRatio_working_3-way'!AM459-'OddsRatio_working_3-way'!R459/3)</f>
        <v>-0.7761381972913991</v>
      </c>
      <c r="AT459" s="11">
        <f>IF(('OddsRatio_working_3-way'!X459=0),IF(Q459&gt;0,-Q459^(1/3),(-Q459)^(1/3)),'OddsRatio_working_3-way'!AN459-'OddsRatio_working_3-way'!R459/3)</f>
        <v>-0.27691723532613244</v>
      </c>
      <c r="AU459" s="11">
        <f>IF(('OddsRatio_working_3-way'!X459=0),0,'OddsRatio_working_3-way'!AO459)</f>
        <v>0</v>
      </c>
      <c r="AV459" s="11">
        <f>IF(('OddsRatio_working_3-way'!X459=0),0,'OddsRatio_working_3-way'!AP459)</f>
        <v>0</v>
      </c>
      <c r="AW459" s="11">
        <f>IF(('OddsRatio_working_3-way'!X459=0),0,'OddsRatio_working_3-way'!AQ459)</f>
        <v>0</v>
      </c>
    </row>
    <row r="460" spans="1:49" x14ac:dyDescent="0.2">
      <c r="A460" s="4">
        <f>IF('True_Odds_Calculator_3-way'!A461="","",'True_Odds_Calculator_3-way'!A461)</f>
        <v>2.1</v>
      </c>
      <c r="B460" s="4">
        <f>IF('True_Odds_Calculator_3-way'!B461="","",'True_Odds_Calculator_3-way'!B461)</f>
        <v>3.71</v>
      </c>
      <c r="C460" s="4">
        <f>IF('True_Odds_Calculator_3-way'!C461="","",'True_Odds_Calculator_3-way'!C461)</f>
        <v>3.55</v>
      </c>
      <c r="D460" s="9">
        <f t="shared" si="104"/>
        <v>0.46559051120832051</v>
      </c>
      <c r="E460" s="9">
        <f t="shared" si="105"/>
        <v>0.26124757764895473</v>
      </c>
      <c r="F460" s="9">
        <f t="shared" si="106"/>
        <v>0.27316191114272476</v>
      </c>
      <c r="G460" s="9">
        <f t="shared" si="107"/>
        <v>1.0434637225135819</v>
      </c>
      <c r="H460" s="9">
        <f t="shared" si="108"/>
        <v>2.1478100947649406</v>
      </c>
      <c r="I460" s="9">
        <f t="shared" si="109"/>
        <v>3.8277866880118077</v>
      </c>
      <c r="J460" s="9">
        <f t="shared" si="110"/>
        <v>3.660832492409634</v>
      </c>
      <c r="K460" s="11">
        <f t="shared" si="111"/>
        <v>0.47619047619047616</v>
      </c>
      <c r="L460" s="11">
        <f t="shared" si="112"/>
        <v>0.26954177897574122</v>
      </c>
      <c r="M460" s="11">
        <f t="shared" si="113"/>
        <v>0.28169014084507044</v>
      </c>
      <c r="N460" s="11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-0.27484041716606933</v>
      </c>
      <c r="O460" s="11">
        <f>0</f>
        <v>0</v>
      </c>
      <c r="P460" s="11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0.22995113538373091</v>
      </c>
      <c r="Q460" s="11">
        <f>2*'OddsRatio_working_3-way'!K460*'OddsRatio_working_3-way'!L460*'OddsRatio_working_3-way'!M460</f>
        <v>7.2311677793626086E-2</v>
      </c>
      <c r="R460" s="11">
        <f t="shared" si="114"/>
        <v>0</v>
      </c>
      <c r="S460" s="11">
        <f t="shared" si="115"/>
        <v>-0.83667146831896066</v>
      </c>
      <c r="T460" s="11">
        <f t="shared" si="116"/>
        <v>-0.26310423532042793</v>
      </c>
      <c r="U460" s="11">
        <f>'OddsRatio_working_3-way'!S460-'OddsRatio_working_3-way'!R460^2/3</f>
        <v>-0.83667146831896066</v>
      </c>
      <c r="V460" s="11">
        <f>'OddsRatio_working_3-way'!S460*'OddsRatio_working_3-way'!R460/3-2*'OddsRatio_working_3-way'!R460^3/27-'OddsRatio_working_3-way'!T460</f>
        <v>0.26310423532042793</v>
      </c>
      <c r="W460" s="11">
        <f>'OddsRatio_working_3-way'!V460^2+4*'OddsRatio_working_3-way'!U460^3/27</f>
        <v>-1.7544464563964857E-2</v>
      </c>
      <c r="X460" s="11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0.14728229968967077</v>
      </c>
      <c r="Y460" s="11">
        <f>IF('OddsRatio_working_3-way'!W460&gt;=0,IF('OddsRatio_working_3-way'!V460+SQRT('OddsRatio_working_3-way'!W460)&gt;0,0,PI()),ACOS('OddsRatio_working_3-way'!V460/(2*'OddsRatio_working_3-way'!X460)))</f>
        <v>0.46639073532333475</v>
      </c>
      <c r="Z460" s="11">
        <f>'OddsRatio_working_3-way'!X460^(1/3)*COS('OddsRatio_working_3-way'!Y460/3)</f>
        <v>0.52173186125679094</v>
      </c>
      <c r="AA460" s="11">
        <f>'OddsRatio_working_3-way'!X460^(1/3)*COS(('OddsRatio_working_3-way'!Y460+2*PI())/3)</f>
        <v>-0.33168094169161344</v>
      </c>
      <c r="AB460" s="11">
        <f>'OddsRatio_working_3-way'!X460^(1/3)*COS(('OddsRatio_working_3-way'!Y460+4*PI())/3)</f>
        <v>-0.19005091956517758</v>
      </c>
      <c r="AC460" s="11">
        <f>'OddsRatio_working_3-way'!X460^(1/3)*SIN('OddsRatio_working_3-way'!Y460/3)</f>
        <v>8.1770131400030366E-2</v>
      </c>
      <c r="AD460" s="11">
        <f>'OddsRatio_working_3-way'!X460^(1/3)*SIN(('OddsRatio_working_3-way'!Y460+2*PI())/3)</f>
        <v>0.41094798011210387</v>
      </c>
      <c r="AE460" s="11">
        <f>'OddsRatio_working_3-way'!X460^(1/3)*SIN(('OddsRatio_working_3-way'!Y460+4*PI())/3)</f>
        <v>-0.49271811151213429</v>
      </c>
      <c r="AF460" s="11">
        <f>-'OddsRatio_working_3-way'!U460/(3*'OddsRatio_working_3-way'!X460^(1/3))*COS(('OddsRatio_working_3-way'!Y460)/3)</f>
        <v>0.52173186125679094</v>
      </c>
      <c r="AG460" s="11">
        <f>-'OddsRatio_working_3-way'!U460/(3*'OddsRatio_working_3-way'!X460^(1/3))*COS(('OddsRatio_working_3-way'!Y460+2*PI())/3)</f>
        <v>-0.33168094169161344</v>
      </c>
      <c r="AH460" s="11">
        <f>-'OddsRatio_working_3-way'!U460/(3*'OddsRatio_working_3-way'!X460^(1/3))*COS(('OddsRatio_working_3-way'!Y460+4*PI())/3)</f>
        <v>-0.19005091956517758</v>
      </c>
      <c r="AI460" s="11">
        <f>'OddsRatio_working_3-way'!U460/(3*'OddsRatio_working_3-way'!X460^(1/3))*SIN(('OddsRatio_working_3-way'!Y460)/3)</f>
        <v>-8.1770131400030366E-2</v>
      </c>
      <c r="AJ460" s="11">
        <f>'OddsRatio_working_3-way'!U460/(3*'OddsRatio_working_3-way'!X460^(1/3))*SIN(('OddsRatio_working_3-way'!Y460+2*PI())/3)</f>
        <v>-0.41094798011210387</v>
      </c>
      <c r="AK460" s="11">
        <f>'OddsRatio_working_3-way'!U460/(3*'OddsRatio_working_3-way'!X460^(1/3))*SIN(('OddsRatio_working_3-way'!Y460+4*PI())/3)</f>
        <v>0.49271811151213429</v>
      </c>
      <c r="AL460" s="11">
        <f>'OddsRatio_working_3-way'!Z460+'OddsRatio_working_3-way'!AF460</f>
        <v>1.0434637225135819</v>
      </c>
      <c r="AM460" s="11">
        <f>'OddsRatio_working_3-way'!AA460+'OddsRatio_working_3-way'!AG460</f>
        <v>-0.66336188338322688</v>
      </c>
      <c r="AN460" s="11">
        <f>'OddsRatio_working_3-way'!AB460+'OddsRatio_working_3-way'!AH460</f>
        <v>-0.38010183913035517</v>
      </c>
      <c r="AO460" s="11">
        <f>'OddsRatio_working_3-way'!AC460+'OddsRatio_working_3-way'!AI460</f>
        <v>0</v>
      </c>
      <c r="AP460" s="11">
        <f>'OddsRatio_working_3-way'!AD460+'OddsRatio_working_3-way'!AJ460</f>
        <v>0</v>
      </c>
      <c r="AQ460" s="11">
        <f>'OddsRatio_working_3-way'!AE460+'OddsRatio_working_3-way'!AK460</f>
        <v>0</v>
      </c>
      <c r="AR460" s="10">
        <f>IF(A460="","",IF(('OddsRatio_working_3-way'!X460=0),IF(Q460&gt;0,-Q460^(1/3),(-Q460)^(1/3)),'OddsRatio_working_3-way'!AL460-'OddsRatio_working_3-way'!R460/3))</f>
        <v>1.0434637225135819</v>
      </c>
      <c r="AS460" s="11">
        <f>IF(('OddsRatio_working_3-way'!X460=0),IF(Q460&gt;0,-Q460^(1/3),(-Q460)^(1/3)),'OddsRatio_working_3-way'!AM460-'OddsRatio_working_3-way'!R460/3)</f>
        <v>-0.66336188338322688</v>
      </c>
      <c r="AT460" s="11">
        <f>IF(('OddsRatio_working_3-way'!X460=0),IF(Q460&gt;0,-Q460^(1/3),(-Q460)^(1/3)),'OddsRatio_working_3-way'!AN460-'OddsRatio_working_3-way'!R460/3)</f>
        <v>-0.38010183913035517</v>
      </c>
      <c r="AU460" s="11">
        <f>IF(('OddsRatio_working_3-way'!X460=0),0,'OddsRatio_working_3-way'!AO460)</f>
        <v>0</v>
      </c>
      <c r="AV460" s="11">
        <f>IF(('OddsRatio_working_3-way'!X460=0),0,'OddsRatio_working_3-way'!AP460)</f>
        <v>0</v>
      </c>
      <c r="AW460" s="11">
        <f>IF(('OddsRatio_working_3-way'!X460=0),0,'OddsRatio_working_3-way'!AQ460)</f>
        <v>0</v>
      </c>
    </row>
    <row r="461" spans="1:49" x14ac:dyDescent="0.2">
      <c r="A461" s="4">
        <f>IF('True_Odds_Calculator_3-way'!A462="","",'True_Odds_Calculator_3-way'!A462)</f>
        <v>2.89</v>
      </c>
      <c r="B461" s="4">
        <f>IF('True_Odds_Calculator_3-way'!B462="","",'True_Odds_Calculator_3-way'!B462)</f>
        <v>3.15</v>
      </c>
      <c r="C461" s="4">
        <f>IF('True_Odds_Calculator_3-way'!C462="","",'True_Odds_Calculator_3-way'!C462)</f>
        <v>2.75</v>
      </c>
      <c r="D461" s="9">
        <f t="shared" si="104"/>
        <v>0.33692020212399643</v>
      </c>
      <c r="E461" s="9">
        <f t="shared" si="105"/>
        <v>0.30875627969121577</v>
      </c>
      <c r="F461" s="9">
        <f t="shared" si="106"/>
        <v>0.3543235181847878</v>
      </c>
      <c r="G461" s="9">
        <f t="shared" si="107"/>
        <v>1.0413025686211226</v>
      </c>
      <c r="H461" s="9">
        <f t="shared" si="108"/>
        <v>2.9680618546939224</v>
      </c>
      <c r="I461" s="9">
        <f t="shared" si="109"/>
        <v>3.238800522535414</v>
      </c>
      <c r="J461" s="9">
        <f t="shared" si="110"/>
        <v>2.8222794950869652</v>
      </c>
      <c r="K461" s="11">
        <f t="shared" si="111"/>
        <v>0.34602076124567471</v>
      </c>
      <c r="L461" s="11">
        <f t="shared" si="112"/>
        <v>0.31746031746031744</v>
      </c>
      <c r="M461" s="11">
        <f t="shared" si="113"/>
        <v>0.36363636363636365</v>
      </c>
      <c r="N461" s="11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-0.28405158854985868</v>
      </c>
      <c r="O461" s="11">
        <f>0</f>
        <v>0</v>
      </c>
      <c r="P461" s="11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0.23127967764645965</v>
      </c>
      <c r="Q461" s="11">
        <f>2*'OddsRatio_working_3-way'!K461*'OddsRatio_working_3-way'!L461*'OddsRatio_working_3-way'!M461</f>
        <v>7.9889353245754621E-2</v>
      </c>
      <c r="R461" s="11">
        <f t="shared" si="114"/>
        <v>0</v>
      </c>
      <c r="S461" s="11">
        <f t="shared" si="115"/>
        <v>-0.81421715973210917</v>
      </c>
      <c r="T461" s="11">
        <f t="shared" si="116"/>
        <v>-0.28124945068466639</v>
      </c>
      <c r="U461" s="11">
        <f>'OddsRatio_working_3-way'!S461-'OddsRatio_working_3-way'!R461^2/3</f>
        <v>-0.81421715973210917</v>
      </c>
      <c r="V461" s="11">
        <f>'OddsRatio_working_3-way'!S461*'OddsRatio_working_3-way'!R461/3-2*'OddsRatio_working_3-way'!R461^3/27-'OddsRatio_working_3-way'!T461</f>
        <v>0.28124945068466639</v>
      </c>
      <c r="W461" s="11">
        <f>'OddsRatio_working_3-way'!V461^2+4*'OddsRatio_working_3-way'!U461^3/27</f>
        <v>-8.6688377557335439E-4</v>
      </c>
      <c r="X461" s="11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0.14139319050612015</v>
      </c>
      <c r="Y461" s="11">
        <f>IF('OddsRatio_working_3-way'!W461&gt;=0,IF('OddsRatio_working_3-way'!V461+SQRT('OddsRatio_working_3-way'!W461)&gt;0,0,PI()),ACOS('OddsRatio_working_3-way'!V461/(2*'OddsRatio_working_3-way'!X461)))</f>
        <v>0.10430610704360088</v>
      </c>
      <c r="Z461" s="11">
        <f>'OddsRatio_working_3-way'!X461^(1/3)*COS('OddsRatio_working_3-way'!Y461/3)</f>
        <v>0.52065128431056118</v>
      </c>
      <c r="AA461" s="11">
        <f>'OddsRatio_working_3-way'!X461^(1/3)*COS(('OddsRatio_working_3-way'!Y461+2*PI())/3)</f>
        <v>-0.27600907425255006</v>
      </c>
      <c r="AB461" s="11">
        <f>'OddsRatio_working_3-way'!X461^(1/3)*COS(('OddsRatio_working_3-way'!Y461+4*PI())/3)</f>
        <v>-0.24464221005801107</v>
      </c>
      <c r="AC461" s="11">
        <f>'OddsRatio_working_3-way'!X461^(1/3)*SIN('OddsRatio_working_3-way'!Y461/3)</f>
        <v>1.8109667486351493E-2</v>
      </c>
      <c r="AD461" s="11">
        <f>'OddsRatio_working_3-way'!X461^(1/3)*SIN(('OddsRatio_working_3-way'!Y461+2*PI())/3)</f>
        <v>0.44184240498276461</v>
      </c>
      <c r="AE461" s="11">
        <f>'OddsRatio_working_3-way'!X461^(1/3)*SIN(('OddsRatio_working_3-way'!Y461+4*PI())/3)</f>
        <v>-0.45995207246911607</v>
      </c>
      <c r="AF461" s="11">
        <f>-'OddsRatio_working_3-way'!U461/(3*'OddsRatio_working_3-way'!X461^(1/3))*COS(('OddsRatio_working_3-way'!Y461)/3)</f>
        <v>0.52065128431056129</v>
      </c>
      <c r="AG461" s="11">
        <f>-'OddsRatio_working_3-way'!U461/(3*'OddsRatio_working_3-way'!X461^(1/3))*COS(('OddsRatio_working_3-way'!Y461+2*PI())/3)</f>
        <v>-0.27600907425255011</v>
      </c>
      <c r="AH461" s="11">
        <f>-'OddsRatio_working_3-way'!U461/(3*'OddsRatio_working_3-way'!X461^(1/3))*COS(('OddsRatio_working_3-way'!Y461+4*PI())/3)</f>
        <v>-0.24464221005801112</v>
      </c>
      <c r="AI461" s="11">
        <f>'OddsRatio_working_3-way'!U461/(3*'OddsRatio_working_3-way'!X461^(1/3))*SIN(('OddsRatio_working_3-way'!Y461)/3)</f>
        <v>-1.8109667486351497E-2</v>
      </c>
      <c r="AJ461" s="11">
        <f>'OddsRatio_working_3-way'!U461/(3*'OddsRatio_working_3-way'!X461^(1/3))*SIN(('OddsRatio_working_3-way'!Y461+2*PI())/3)</f>
        <v>-0.44184240498276472</v>
      </c>
      <c r="AK461" s="11">
        <f>'OddsRatio_working_3-way'!U461/(3*'OddsRatio_working_3-way'!X461^(1/3))*SIN(('OddsRatio_working_3-way'!Y461+4*PI())/3)</f>
        <v>0.45995207246911618</v>
      </c>
      <c r="AL461" s="11">
        <f>'OddsRatio_working_3-way'!Z461+'OddsRatio_working_3-way'!AF461</f>
        <v>1.0413025686211226</v>
      </c>
      <c r="AM461" s="11">
        <f>'OddsRatio_working_3-way'!AA461+'OddsRatio_working_3-way'!AG461</f>
        <v>-0.55201814850510011</v>
      </c>
      <c r="AN461" s="11">
        <f>'OddsRatio_working_3-way'!AB461+'OddsRatio_working_3-way'!AH461</f>
        <v>-0.48928442011602219</v>
      </c>
      <c r="AO461" s="11">
        <f>'OddsRatio_working_3-way'!AC461+'OddsRatio_working_3-way'!AI461</f>
        <v>0</v>
      </c>
      <c r="AP461" s="11">
        <f>'OddsRatio_working_3-way'!AD461+'OddsRatio_working_3-way'!AJ461</f>
        <v>0</v>
      </c>
      <c r="AQ461" s="11">
        <f>'OddsRatio_working_3-way'!AE461+'OddsRatio_working_3-way'!AK461</f>
        <v>0</v>
      </c>
      <c r="AR461" s="10">
        <f>IF(A461="","",IF(('OddsRatio_working_3-way'!X461=0),IF(Q461&gt;0,-Q461^(1/3),(-Q461)^(1/3)),'OddsRatio_working_3-way'!AL461-'OddsRatio_working_3-way'!R461/3))</f>
        <v>1.0413025686211226</v>
      </c>
      <c r="AS461" s="11">
        <f>IF(('OddsRatio_working_3-way'!X461=0),IF(Q461&gt;0,-Q461^(1/3),(-Q461)^(1/3)),'OddsRatio_working_3-way'!AM461-'OddsRatio_working_3-way'!R461/3)</f>
        <v>-0.55201814850510011</v>
      </c>
      <c r="AT461" s="11">
        <f>IF(('OddsRatio_working_3-way'!X461=0),IF(Q461&gt;0,-Q461^(1/3),(-Q461)^(1/3)),'OddsRatio_working_3-way'!AN461-'OddsRatio_working_3-way'!R461/3)</f>
        <v>-0.48928442011602219</v>
      </c>
      <c r="AU461" s="11">
        <f>IF(('OddsRatio_working_3-way'!X461=0),0,'OddsRatio_working_3-way'!AO461)</f>
        <v>0</v>
      </c>
      <c r="AV461" s="11">
        <f>IF(('OddsRatio_working_3-way'!X461=0),0,'OddsRatio_working_3-way'!AP461)</f>
        <v>0</v>
      </c>
      <c r="AW461" s="11">
        <f>IF(('OddsRatio_working_3-way'!X461=0),0,'OddsRatio_working_3-way'!AQ461)</f>
        <v>0</v>
      </c>
    </row>
    <row r="462" spans="1:49" x14ac:dyDescent="0.2">
      <c r="A462" s="4">
        <f>IF('True_Odds_Calculator_3-way'!A463="","",'True_Odds_Calculator_3-way'!A463)</f>
        <v>4.1900000000000004</v>
      </c>
      <c r="B462" s="4">
        <f>IF('True_Odds_Calculator_3-way'!B463="","",'True_Odds_Calculator_3-way'!B463)</f>
        <v>3.61</v>
      </c>
      <c r="C462" s="4">
        <f>IF('True_Odds_Calculator_3-way'!C463="","",'True_Odds_Calculator_3-way'!C463)</f>
        <v>1.94</v>
      </c>
      <c r="D462" s="9">
        <f t="shared" si="104"/>
        <v>0.22976179823769996</v>
      </c>
      <c r="E462" s="9">
        <f t="shared" si="105"/>
        <v>0.26717833671416569</v>
      </c>
      <c r="F462" s="9">
        <f t="shared" si="106"/>
        <v>0.50305986504813449</v>
      </c>
      <c r="G462" s="9">
        <f t="shared" si="107"/>
        <v>1.0508882834119864</v>
      </c>
      <c r="H462" s="9">
        <f t="shared" si="108"/>
        <v>4.3523336240842374</v>
      </c>
      <c r="I462" s="9">
        <f t="shared" si="109"/>
        <v>3.7428184197052845</v>
      </c>
      <c r="J462" s="9">
        <f t="shared" si="110"/>
        <v>1.9878349864072671</v>
      </c>
      <c r="K462" s="11">
        <f t="shared" si="111"/>
        <v>0.2386634844868735</v>
      </c>
      <c r="L462" s="11">
        <f t="shared" si="112"/>
        <v>0.2770083102493075</v>
      </c>
      <c r="M462" s="11">
        <f t="shared" si="113"/>
        <v>0.51546391752577325</v>
      </c>
      <c r="N462" s="11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-0.26670802855183262</v>
      </c>
      <c r="O462" s="11">
        <f>0</f>
        <v>0</v>
      </c>
      <c r="P462" s="11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0.22968727838500264</v>
      </c>
      <c r="Q462" s="11">
        <f>2*'OddsRatio_working_3-way'!K462*'OddsRatio_working_3-way'!L462*'OddsRatio_working_3-way'!M462</f>
        <v>6.8156462428784176E-2</v>
      </c>
      <c r="R462" s="11">
        <f t="shared" si="114"/>
        <v>0</v>
      </c>
      <c r="S462" s="11">
        <f t="shared" si="115"/>
        <v>-0.86119371671019906</v>
      </c>
      <c r="T462" s="11">
        <f t="shared" si="116"/>
        <v>-0.25554709694664668</v>
      </c>
      <c r="U462" s="11">
        <f>'OddsRatio_working_3-way'!S462-'OddsRatio_working_3-way'!R462^2/3</f>
        <v>-0.86119371671019906</v>
      </c>
      <c r="V462" s="11">
        <f>'OddsRatio_working_3-way'!S462*'OddsRatio_working_3-way'!R462/3-2*'OddsRatio_working_3-way'!R462^3/27-'OddsRatio_working_3-way'!T462</f>
        <v>0.25554709694664668</v>
      </c>
      <c r="W462" s="11">
        <f>'OddsRatio_working_3-way'!V462^2+4*'OddsRatio_working_3-way'!U462^3/27</f>
        <v>-2.9319132610039683E-2</v>
      </c>
      <c r="X462" s="11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0.15380462555454771</v>
      </c>
      <c r="Y462" s="11">
        <f>IF('OddsRatio_working_3-way'!W462&gt;=0,IF('OddsRatio_working_3-way'!V462+SQRT('OddsRatio_working_3-way'!W462)&gt;0,0,PI()),ACOS('OddsRatio_working_3-way'!V462/(2*'OddsRatio_working_3-way'!X462)))</f>
        <v>0.59033848204826522</v>
      </c>
      <c r="Z462" s="11">
        <f>'OddsRatio_working_3-way'!X462^(1/3)*COS('OddsRatio_working_3-way'!Y462/3)</f>
        <v>0.5254441417059933</v>
      </c>
      <c r="AA462" s="11">
        <f>'OddsRatio_working_3-way'!X462^(1/3)*COS(('OddsRatio_working_3-way'!Y462+2*PI())/3)</f>
        <v>-0.35344014864176376</v>
      </c>
      <c r="AB462" s="11">
        <f>'OddsRatio_working_3-way'!X462^(1/3)*COS(('OddsRatio_working_3-way'!Y462+4*PI())/3)</f>
        <v>-0.17200399306422967</v>
      </c>
      <c r="AC462" s="11">
        <f>'OddsRatio_working_3-way'!X462^(1/3)*SIN('OddsRatio_working_3-way'!Y462/3)</f>
        <v>0.10475221326342013</v>
      </c>
      <c r="AD462" s="11">
        <f>'OddsRatio_working_3-way'!X462^(1/3)*SIN(('OddsRatio_working_3-way'!Y462+2*PI())/3)</f>
        <v>0.40267186835539054</v>
      </c>
      <c r="AE462" s="11">
        <f>'OddsRatio_working_3-way'!X462^(1/3)*SIN(('OddsRatio_working_3-way'!Y462+4*PI())/3)</f>
        <v>-0.5074240816188107</v>
      </c>
      <c r="AF462" s="11">
        <f>-'OddsRatio_working_3-way'!U462/(3*'OddsRatio_working_3-way'!X462^(1/3))*COS(('OddsRatio_working_3-way'!Y462)/3)</f>
        <v>0.52544414170599318</v>
      </c>
      <c r="AG462" s="11">
        <f>-'OddsRatio_working_3-way'!U462/(3*'OddsRatio_working_3-way'!X462^(1/3))*COS(('OddsRatio_working_3-way'!Y462+2*PI())/3)</f>
        <v>-0.35344014864176365</v>
      </c>
      <c r="AH462" s="11">
        <f>-'OddsRatio_working_3-way'!U462/(3*'OddsRatio_working_3-way'!X462^(1/3))*COS(('OddsRatio_working_3-way'!Y462+4*PI())/3)</f>
        <v>-0.17200399306422962</v>
      </c>
      <c r="AI462" s="11">
        <f>'OddsRatio_working_3-way'!U462/(3*'OddsRatio_working_3-way'!X462^(1/3))*SIN(('OddsRatio_working_3-way'!Y462)/3)</f>
        <v>-0.10475221326342012</v>
      </c>
      <c r="AJ462" s="11">
        <f>'OddsRatio_working_3-way'!U462/(3*'OddsRatio_working_3-way'!X462^(1/3))*SIN(('OddsRatio_working_3-way'!Y462+2*PI())/3)</f>
        <v>-0.40267186835539048</v>
      </c>
      <c r="AK462" s="11">
        <f>'OddsRatio_working_3-way'!U462/(3*'OddsRatio_working_3-way'!X462^(1/3))*SIN(('OddsRatio_working_3-way'!Y462+4*PI())/3)</f>
        <v>0.50742408161881059</v>
      </c>
      <c r="AL462" s="11">
        <f>'OddsRatio_working_3-way'!Z462+'OddsRatio_working_3-way'!AF462</f>
        <v>1.0508882834119864</v>
      </c>
      <c r="AM462" s="11">
        <f>'OddsRatio_working_3-way'!AA462+'OddsRatio_working_3-way'!AG462</f>
        <v>-0.70688029728352741</v>
      </c>
      <c r="AN462" s="11">
        <f>'OddsRatio_working_3-way'!AB462+'OddsRatio_working_3-way'!AH462</f>
        <v>-0.34400798612845929</v>
      </c>
      <c r="AO462" s="11">
        <f>'OddsRatio_working_3-way'!AC462+'OddsRatio_working_3-way'!AI462</f>
        <v>0</v>
      </c>
      <c r="AP462" s="11">
        <f>'OddsRatio_working_3-way'!AD462+'OddsRatio_working_3-way'!AJ462</f>
        <v>0</v>
      </c>
      <c r="AQ462" s="11">
        <f>'OddsRatio_working_3-way'!AE462+'OddsRatio_working_3-way'!AK462</f>
        <v>0</v>
      </c>
      <c r="AR462" s="10">
        <f>IF(A462="","",IF(('OddsRatio_working_3-way'!X462=0),IF(Q462&gt;0,-Q462^(1/3),(-Q462)^(1/3)),'OddsRatio_working_3-way'!AL462-'OddsRatio_working_3-way'!R462/3))</f>
        <v>1.0508882834119864</v>
      </c>
      <c r="AS462" s="11">
        <f>IF(('OddsRatio_working_3-way'!X462=0),IF(Q462&gt;0,-Q462^(1/3),(-Q462)^(1/3)),'OddsRatio_working_3-way'!AM462-'OddsRatio_working_3-way'!R462/3)</f>
        <v>-0.70688029728352741</v>
      </c>
      <c r="AT462" s="11">
        <f>IF(('OddsRatio_working_3-way'!X462=0),IF(Q462&gt;0,-Q462^(1/3),(-Q462)^(1/3)),'OddsRatio_working_3-way'!AN462-'OddsRatio_working_3-way'!R462/3)</f>
        <v>-0.34400798612845929</v>
      </c>
      <c r="AU462" s="11">
        <f>IF(('OddsRatio_working_3-way'!X462=0),0,'OddsRatio_working_3-way'!AO462)</f>
        <v>0</v>
      </c>
      <c r="AV462" s="11">
        <f>IF(('OddsRatio_working_3-way'!X462=0),0,'OddsRatio_working_3-way'!AP462)</f>
        <v>0</v>
      </c>
      <c r="AW462" s="11">
        <f>IF(('OddsRatio_working_3-way'!X462=0),0,'OddsRatio_working_3-way'!AQ462)</f>
        <v>0</v>
      </c>
    </row>
    <row r="463" spans="1:49" x14ac:dyDescent="0.2">
      <c r="A463" s="4">
        <f>IF('True_Odds_Calculator_3-way'!A464="","",'True_Odds_Calculator_3-way'!A464)</f>
        <v>2.54</v>
      </c>
      <c r="B463" s="4">
        <f>IF('True_Odds_Calculator_3-way'!B464="","",'True_Odds_Calculator_3-way'!B464)</f>
        <v>3.11</v>
      </c>
      <c r="C463" s="4">
        <f>IF('True_Odds_Calculator_3-way'!C464="","",'True_Odds_Calculator_3-way'!C464)</f>
        <v>3.14</v>
      </c>
      <c r="D463" s="9">
        <f t="shared" si="104"/>
        <v>0.38173004608270522</v>
      </c>
      <c r="E463" s="9">
        <f t="shared" si="105"/>
        <v>0.31064254977574313</v>
      </c>
      <c r="F463" s="9">
        <f t="shared" si="106"/>
        <v>0.30762740414155171</v>
      </c>
      <c r="G463" s="9">
        <f t="shared" si="107"/>
        <v>1.0517222842951388</v>
      </c>
      <c r="H463" s="9">
        <f t="shared" si="108"/>
        <v>2.6196523178145141</v>
      </c>
      <c r="I463" s="9">
        <f t="shared" si="109"/>
        <v>3.2191340198627425</v>
      </c>
      <c r="J463" s="9">
        <f t="shared" si="110"/>
        <v>3.2506856883915969</v>
      </c>
      <c r="K463" s="11">
        <f t="shared" si="111"/>
        <v>0.39370078740157477</v>
      </c>
      <c r="L463" s="11">
        <f t="shared" si="112"/>
        <v>0.32154340836012862</v>
      </c>
      <c r="M463" s="11">
        <f t="shared" si="113"/>
        <v>0.31847133757961782</v>
      </c>
      <c r="N463" s="11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-0.28034524592611965</v>
      </c>
      <c r="O463" s="11">
        <f>0</f>
        <v>0</v>
      </c>
      <c r="P463" s="11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0.23342900025140995</v>
      </c>
      <c r="Q463" s="11">
        <f>2*'OddsRatio_working_3-way'!K463*'OddsRatio_working_3-way'!L463*'OddsRatio_working_3-way'!M463</f>
        <v>8.0631779016031038E-2</v>
      </c>
      <c r="R463" s="11">
        <f t="shared" si="114"/>
        <v>0</v>
      </c>
      <c r="S463" s="11">
        <f t="shared" si="115"/>
        <v>-0.83264832788684529</v>
      </c>
      <c r="T463" s="11">
        <f t="shared" si="116"/>
        <v>-0.28761600272429877</v>
      </c>
      <c r="U463" s="11">
        <f>'OddsRatio_working_3-way'!S463-'OddsRatio_working_3-way'!R463^2/3</f>
        <v>-0.83264832788684529</v>
      </c>
      <c r="V463" s="11">
        <f>'OddsRatio_working_3-way'!S463*'OddsRatio_working_3-way'!R463/3-2*'OddsRatio_working_3-way'!R463^3/27-'OddsRatio_working_3-way'!T463</f>
        <v>0.28761600272429877</v>
      </c>
      <c r="W463" s="11">
        <f>'OddsRatio_working_3-way'!V463^2+4*'OddsRatio_working_3-way'!U463^3/27</f>
        <v>-2.7996693151550872E-3</v>
      </c>
      <c r="X463" s="11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0.14622126584243733</v>
      </c>
      <c r="Y463" s="11">
        <f>IF('OddsRatio_working_3-way'!W463&gt;=0,IF('OddsRatio_working_3-way'!V463+SQRT('OddsRatio_working_3-way'!W463)&gt;0,0,PI()),ACOS('OddsRatio_working_3-way'!V463/(2*'OddsRatio_working_3-way'!X463)))</f>
        <v>0.18193292879291767</v>
      </c>
      <c r="Z463" s="11">
        <f>'OddsRatio_working_3-way'!X463^(1/3)*COS('OddsRatio_working_3-way'!Y463/3)</f>
        <v>0.52586114214756952</v>
      </c>
      <c r="AA463" s="11">
        <f>'OddsRatio_working_3-way'!X463^(1/3)*COS(('OddsRatio_working_3-way'!Y463+2*PI())/3)</f>
        <v>-0.2905824490597661</v>
      </c>
      <c r="AB463" s="11">
        <f>'OddsRatio_working_3-way'!X463^(1/3)*COS(('OddsRatio_working_3-way'!Y463+4*PI())/3)</f>
        <v>-0.23527869308780339</v>
      </c>
      <c r="AC463" s="11">
        <f>'OddsRatio_working_3-way'!X463^(1/3)*SIN('OddsRatio_working_3-way'!Y463/3)</f>
        <v>3.192963839760999E-2</v>
      </c>
      <c r="AD463" s="11">
        <f>'OddsRatio_working_3-way'!X463^(1/3)*SIN(('OddsRatio_working_3-way'!Y463+2*PI())/3)</f>
        <v>0.43944428876409003</v>
      </c>
      <c r="AE463" s="11">
        <f>'OddsRatio_working_3-way'!X463^(1/3)*SIN(('OddsRatio_working_3-way'!Y463+4*PI())/3)</f>
        <v>-0.47137392716170001</v>
      </c>
      <c r="AF463" s="11">
        <f>-'OddsRatio_working_3-way'!U463/(3*'OddsRatio_working_3-way'!X463^(1/3))*COS(('OddsRatio_working_3-way'!Y463)/3)</f>
        <v>0.5258611421475694</v>
      </c>
      <c r="AG463" s="11">
        <f>-'OddsRatio_working_3-way'!U463/(3*'OddsRatio_working_3-way'!X463^(1/3))*COS(('OddsRatio_working_3-way'!Y463+2*PI())/3)</f>
        <v>-0.29058244905976599</v>
      </c>
      <c r="AH463" s="11">
        <f>-'OddsRatio_working_3-way'!U463/(3*'OddsRatio_working_3-way'!X463^(1/3))*COS(('OddsRatio_working_3-way'!Y463+4*PI())/3)</f>
        <v>-0.23527869308780333</v>
      </c>
      <c r="AI463" s="11">
        <f>'OddsRatio_working_3-way'!U463/(3*'OddsRatio_working_3-way'!X463^(1/3))*SIN(('OddsRatio_working_3-way'!Y463)/3)</f>
        <v>-3.1929638397609983E-2</v>
      </c>
      <c r="AJ463" s="11">
        <f>'OddsRatio_working_3-way'!U463/(3*'OddsRatio_working_3-way'!X463^(1/3))*SIN(('OddsRatio_working_3-way'!Y463+2*PI())/3)</f>
        <v>-0.43944428876408997</v>
      </c>
      <c r="AK463" s="11">
        <f>'OddsRatio_working_3-way'!U463/(3*'OddsRatio_working_3-way'!X463^(1/3))*SIN(('OddsRatio_working_3-way'!Y463+4*PI())/3)</f>
        <v>0.47137392716169996</v>
      </c>
      <c r="AL463" s="11">
        <f>'OddsRatio_working_3-way'!Z463+'OddsRatio_working_3-way'!AF463</f>
        <v>1.0517222842951388</v>
      </c>
      <c r="AM463" s="11">
        <f>'OddsRatio_working_3-way'!AA463+'OddsRatio_working_3-way'!AG463</f>
        <v>-0.58116489811953209</v>
      </c>
      <c r="AN463" s="11">
        <f>'OddsRatio_working_3-way'!AB463+'OddsRatio_working_3-way'!AH463</f>
        <v>-0.47055738617560672</v>
      </c>
      <c r="AO463" s="11">
        <f>'OddsRatio_working_3-way'!AC463+'OddsRatio_working_3-way'!AI463</f>
        <v>0</v>
      </c>
      <c r="AP463" s="11">
        <f>'OddsRatio_working_3-way'!AD463+'OddsRatio_working_3-way'!AJ463</f>
        <v>0</v>
      </c>
      <c r="AQ463" s="11">
        <f>'OddsRatio_working_3-way'!AE463+'OddsRatio_working_3-way'!AK463</f>
        <v>0</v>
      </c>
      <c r="AR463" s="10">
        <f>IF(A463="","",IF(('OddsRatio_working_3-way'!X463=0),IF(Q463&gt;0,-Q463^(1/3),(-Q463)^(1/3)),'OddsRatio_working_3-way'!AL463-'OddsRatio_working_3-way'!R463/3))</f>
        <v>1.0517222842951388</v>
      </c>
      <c r="AS463" s="11">
        <f>IF(('OddsRatio_working_3-way'!X463=0),IF(Q463&gt;0,-Q463^(1/3),(-Q463)^(1/3)),'OddsRatio_working_3-way'!AM463-'OddsRatio_working_3-way'!R463/3)</f>
        <v>-0.58116489811953209</v>
      </c>
      <c r="AT463" s="11">
        <f>IF(('OddsRatio_working_3-way'!X463=0),IF(Q463&gt;0,-Q463^(1/3),(-Q463)^(1/3)),'OddsRatio_working_3-way'!AN463-'OddsRatio_working_3-way'!R463/3)</f>
        <v>-0.47055738617560672</v>
      </c>
      <c r="AU463" s="11">
        <f>IF(('OddsRatio_working_3-way'!X463=0),0,'OddsRatio_working_3-way'!AO463)</f>
        <v>0</v>
      </c>
      <c r="AV463" s="11">
        <f>IF(('OddsRatio_working_3-way'!X463=0),0,'OddsRatio_working_3-way'!AP463)</f>
        <v>0</v>
      </c>
      <c r="AW463" s="11">
        <f>IF(('OddsRatio_working_3-way'!X463=0),0,'OddsRatio_working_3-way'!AQ463)</f>
        <v>0</v>
      </c>
    </row>
    <row r="464" spans="1:49" x14ac:dyDescent="0.2">
      <c r="A464" s="4">
        <f>IF('True_Odds_Calculator_3-way'!A465="","",'True_Odds_Calculator_3-way'!A465)</f>
        <v>2.23</v>
      </c>
      <c r="B464" s="4">
        <f>IF('True_Odds_Calculator_3-way'!B465="","",'True_Odds_Calculator_3-way'!B465)</f>
        <v>3.15</v>
      </c>
      <c r="C464" s="4">
        <f>IF('True_Odds_Calculator_3-way'!C465="","",'True_Odds_Calculator_3-way'!C465)</f>
        <v>3.73</v>
      </c>
      <c r="D464" s="9">
        <f t="shared" si="104"/>
        <v>0.43563468574322789</v>
      </c>
      <c r="E464" s="9">
        <f t="shared" si="105"/>
        <v>0.30632616907548116</v>
      </c>
      <c r="F464" s="9">
        <f t="shared" si="106"/>
        <v>0.25803914518129112</v>
      </c>
      <c r="G464" s="9">
        <f t="shared" si="107"/>
        <v>1.0532531128549529</v>
      </c>
      <c r="H464" s="9">
        <f t="shared" si="108"/>
        <v>2.2955013288115924</v>
      </c>
      <c r="I464" s="9">
        <f t="shared" si="109"/>
        <v>3.264494192638149</v>
      </c>
      <c r="J464" s="9">
        <f t="shared" si="110"/>
        <v>3.875380998094021</v>
      </c>
      <c r="K464" s="11">
        <f t="shared" si="111"/>
        <v>0.44843049327354262</v>
      </c>
      <c r="L464" s="11">
        <f t="shared" si="112"/>
        <v>0.31746031746031744</v>
      </c>
      <c r="M464" s="11">
        <f t="shared" si="113"/>
        <v>0.26809651474530832</v>
      </c>
      <c r="N464" s="11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-0.27553829692590692</v>
      </c>
      <c r="O464" s="11">
        <f>0</f>
        <v>0</v>
      </c>
      <c r="P464" s="11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0.23319377964180141</v>
      </c>
      <c r="Q464" s="11">
        <f>2*'OddsRatio_working_3-way'!K464*'OddsRatio_working_3-way'!L464*'OddsRatio_working_3-way'!M464</f>
        <v>7.6331842763273774E-2</v>
      </c>
      <c r="R464" s="11">
        <f t="shared" si="114"/>
        <v>0</v>
      </c>
      <c r="S464" s="11">
        <f t="shared" si="115"/>
        <v>-0.84632075556635933</v>
      </c>
      <c r="T464" s="11">
        <f t="shared" si="116"/>
        <v>-0.27702807056181972</v>
      </c>
      <c r="U464" s="11">
        <f>'OddsRatio_working_3-way'!S464-'OddsRatio_working_3-way'!R464^2/3</f>
        <v>-0.84632075556635933</v>
      </c>
      <c r="V464" s="11">
        <f>'OddsRatio_working_3-way'!S464*'OddsRatio_working_3-way'!R464/3-2*'OddsRatio_working_3-way'!R464^3/27-'OddsRatio_working_3-way'!T464</f>
        <v>0.27702807056181972</v>
      </c>
      <c r="W464" s="11">
        <f>'OddsRatio_working_3-way'!V464^2+4*'OddsRatio_working_3-way'!U464^3/27</f>
        <v>-1.3060589872755199E-2</v>
      </c>
      <c r="X464" s="11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0.14983753013844675</v>
      </c>
      <c r="Y464" s="11">
        <f>IF('OddsRatio_working_3-way'!W464&gt;=0,IF('OddsRatio_working_3-way'!V464+SQRT('OddsRatio_working_3-way'!W464)&gt;0,0,PI()),ACOS('OddsRatio_working_3-way'!V464/(2*'OddsRatio_working_3-way'!X464)))</f>
        <v>0.3912629064604507</v>
      </c>
      <c r="Z464" s="11">
        <f>'OddsRatio_working_3-way'!X464^(1/3)*COS('OddsRatio_working_3-way'!Y464/3)</f>
        <v>0.52662655642747647</v>
      </c>
      <c r="AA464" s="11">
        <f>'OddsRatio_working_3-way'!X464^(1/3)*COS(('OddsRatio_working_3-way'!Y464+2*PI())/3)</f>
        <v>-0.32313418961262319</v>
      </c>
      <c r="AB464" s="11">
        <f>'OddsRatio_working_3-way'!X464^(1/3)*COS(('OddsRatio_working_3-way'!Y464+4*PI())/3)</f>
        <v>-0.20349236681485344</v>
      </c>
      <c r="AC464" s="11">
        <f>'OddsRatio_working_3-way'!X464^(1/3)*SIN('OddsRatio_working_3-way'!Y464/3)</f>
        <v>6.907523859862999E-2</v>
      </c>
      <c r="AD464" s="11">
        <f>'OddsRatio_working_3-way'!X464^(1/3)*SIN(('OddsRatio_working_3-way'!Y464+2*PI())/3)</f>
        <v>0.42153435687439889</v>
      </c>
      <c r="AE464" s="11">
        <f>'OddsRatio_working_3-way'!X464^(1/3)*SIN(('OddsRatio_working_3-way'!Y464+4*PI())/3)</f>
        <v>-0.49060959547302868</v>
      </c>
      <c r="AF464" s="11">
        <f>-'OddsRatio_working_3-way'!U464/(3*'OddsRatio_working_3-way'!X464^(1/3))*COS(('OddsRatio_working_3-way'!Y464)/3)</f>
        <v>0.52662655642747647</v>
      </c>
      <c r="AG464" s="11">
        <f>-'OddsRatio_working_3-way'!U464/(3*'OddsRatio_working_3-way'!X464^(1/3))*COS(('OddsRatio_working_3-way'!Y464+2*PI())/3)</f>
        <v>-0.32313418961262319</v>
      </c>
      <c r="AH464" s="11">
        <f>-'OddsRatio_working_3-way'!U464/(3*'OddsRatio_working_3-way'!X464^(1/3))*COS(('OddsRatio_working_3-way'!Y464+4*PI())/3)</f>
        <v>-0.20349236681485344</v>
      </c>
      <c r="AI464" s="11">
        <f>'OddsRatio_working_3-way'!U464/(3*'OddsRatio_working_3-way'!X464^(1/3))*SIN(('OddsRatio_working_3-way'!Y464)/3)</f>
        <v>-6.907523859862999E-2</v>
      </c>
      <c r="AJ464" s="11">
        <f>'OddsRatio_working_3-way'!U464/(3*'OddsRatio_working_3-way'!X464^(1/3))*SIN(('OddsRatio_working_3-way'!Y464+2*PI())/3)</f>
        <v>-0.42153435687439889</v>
      </c>
      <c r="AK464" s="11">
        <f>'OddsRatio_working_3-way'!U464/(3*'OddsRatio_working_3-way'!X464^(1/3))*SIN(('OddsRatio_working_3-way'!Y464+4*PI())/3)</f>
        <v>0.49060959547302868</v>
      </c>
      <c r="AL464" s="11">
        <f>'OddsRatio_working_3-way'!Z464+'OddsRatio_working_3-way'!AF464</f>
        <v>1.0532531128549529</v>
      </c>
      <c r="AM464" s="11">
        <f>'OddsRatio_working_3-way'!AA464+'OddsRatio_working_3-way'!AG464</f>
        <v>-0.64626837922524638</v>
      </c>
      <c r="AN464" s="11">
        <f>'OddsRatio_working_3-way'!AB464+'OddsRatio_working_3-way'!AH464</f>
        <v>-0.40698473362970689</v>
      </c>
      <c r="AO464" s="11">
        <f>'OddsRatio_working_3-way'!AC464+'OddsRatio_working_3-way'!AI464</f>
        <v>0</v>
      </c>
      <c r="AP464" s="11">
        <f>'OddsRatio_working_3-way'!AD464+'OddsRatio_working_3-way'!AJ464</f>
        <v>0</v>
      </c>
      <c r="AQ464" s="11">
        <f>'OddsRatio_working_3-way'!AE464+'OddsRatio_working_3-way'!AK464</f>
        <v>0</v>
      </c>
      <c r="AR464" s="10">
        <f>IF(A464="","",IF(('OddsRatio_working_3-way'!X464=0),IF(Q464&gt;0,-Q464^(1/3),(-Q464)^(1/3)),'OddsRatio_working_3-way'!AL464-'OddsRatio_working_3-way'!R464/3))</f>
        <v>1.0532531128549529</v>
      </c>
      <c r="AS464" s="11">
        <f>IF(('OddsRatio_working_3-way'!X464=0),IF(Q464&gt;0,-Q464^(1/3),(-Q464)^(1/3)),'OddsRatio_working_3-way'!AM464-'OddsRatio_working_3-way'!R464/3)</f>
        <v>-0.64626837922524638</v>
      </c>
      <c r="AT464" s="11">
        <f>IF(('OddsRatio_working_3-way'!X464=0),IF(Q464&gt;0,-Q464^(1/3),(-Q464)^(1/3)),'OddsRatio_working_3-way'!AN464-'OddsRatio_working_3-way'!R464/3)</f>
        <v>-0.40698473362970689</v>
      </c>
      <c r="AU464" s="11">
        <f>IF(('OddsRatio_working_3-way'!X464=0),0,'OddsRatio_working_3-way'!AO464)</f>
        <v>0</v>
      </c>
      <c r="AV464" s="11">
        <f>IF(('OddsRatio_working_3-way'!X464=0),0,'OddsRatio_working_3-way'!AP464)</f>
        <v>0</v>
      </c>
      <c r="AW464" s="11">
        <f>IF(('OddsRatio_working_3-way'!X464=0),0,'OddsRatio_working_3-way'!AQ464)</f>
        <v>0</v>
      </c>
    </row>
    <row r="465" spans="1:49" x14ac:dyDescent="0.2">
      <c r="A465" s="4">
        <f>IF('True_Odds_Calculator_3-way'!A466="","",'True_Odds_Calculator_3-way'!A466)</f>
        <v>3.58</v>
      </c>
      <c r="B465" s="4">
        <f>IF('True_Odds_Calculator_3-way'!B466="","",'True_Odds_Calculator_3-way'!B466)</f>
        <v>3.04</v>
      </c>
      <c r="C465" s="4">
        <f>IF('True_Odds_Calculator_3-way'!C466="","",'True_Odds_Calculator_3-way'!C466)</f>
        <v>2.35</v>
      </c>
      <c r="D465" s="9">
        <f t="shared" si="104"/>
        <v>0.26915448735742381</v>
      </c>
      <c r="E465" s="9">
        <f t="shared" si="105"/>
        <v>0.31776176230182285</v>
      </c>
      <c r="F465" s="9">
        <f t="shared" si="106"/>
        <v>0.4130837503407534</v>
      </c>
      <c r="G465" s="9">
        <f t="shared" si="107"/>
        <v>1.0524567407135714</v>
      </c>
      <c r="H465" s="9">
        <f t="shared" si="108"/>
        <v>3.7153383910410143</v>
      </c>
      <c r="I465" s="9">
        <f t="shared" si="109"/>
        <v>3.1470117510556852</v>
      </c>
      <c r="J465" s="9">
        <f t="shared" si="110"/>
        <v>2.4208165999633211</v>
      </c>
      <c r="K465" s="11">
        <f t="shared" si="111"/>
        <v>0.27932960893854747</v>
      </c>
      <c r="L465" s="11">
        <f t="shared" si="112"/>
        <v>0.32894736842105265</v>
      </c>
      <c r="M465" s="11">
        <f t="shared" si="113"/>
        <v>0.42553191489361702</v>
      </c>
      <c r="N465" s="11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-0.27781722522161822</v>
      </c>
      <c r="O465" s="11">
        <f>0</f>
        <v>0</v>
      </c>
      <c r="P465" s="11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0.23342633893660816</v>
      </c>
      <c r="Q465" s="11">
        <f>2*'OddsRatio_working_3-way'!K465*'OddsRatio_working_3-way'!L465*'OddsRatio_working_3-way'!M465</f>
        <v>7.8199778538227183E-2</v>
      </c>
      <c r="R465" s="11">
        <f t="shared" si="114"/>
        <v>0</v>
      </c>
      <c r="S465" s="11">
        <f t="shared" si="115"/>
        <v>-0.84021550049821814</v>
      </c>
      <c r="T465" s="11">
        <f t="shared" si="116"/>
        <v>-0.28147922964764427</v>
      </c>
      <c r="U465" s="11">
        <f>'OddsRatio_working_3-way'!S465-'OddsRatio_working_3-way'!R465^2/3</f>
        <v>-0.84021550049821814</v>
      </c>
      <c r="V465" s="11">
        <f>'OddsRatio_working_3-way'!S465*'OddsRatio_working_3-way'!R465/3-2*'OddsRatio_working_3-way'!R465^3/27-'OddsRatio_working_3-way'!T465</f>
        <v>0.28147922964764427</v>
      </c>
      <c r="W465" s="11">
        <f>'OddsRatio_working_3-way'!V465^2+4*'OddsRatio_working_3-way'!U465^3/27</f>
        <v>-8.6450415724661084E-3</v>
      </c>
      <c r="X465" s="11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0.14821909314887316</v>
      </c>
      <c r="Y465" s="11">
        <f>IF('OddsRatio_working_3-way'!W465&gt;=0,IF('OddsRatio_working_3-way'!V465+SQRT('OddsRatio_working_3-way'!W465)&gt;0,0,PI()),ACOS('OddsRatio_working_3-way'!V465/(2*'OddsRatio_working_3-way'!X465)))</f>
        <v>0.31903769775304225</v>
      </c>
      <c r="Z465" s="11">
        <f>'OddsRatio_working_3-way'!X465^(1/3)*COS('OddsRatio_working_3-way'!Y465/3)</f>
        <v>0.52622837035678571</v>
      </c>
      <c r="AA465" s="11">
        <f>'OddsRatio_working_3-way'!X465^(1/3)*COS(('OddsRatio_working_3-way'!Y465+2*PI())/3)</f>
        <v>-0.31176243076120652</v>
      </c>
      <c r="AB465" s="11">
        <f>'OddsRatio_working_3-way'!X465^(1/3)*COS(('OddsRatio_working_3-way'!Y465+4*PI())/3)</f>
        <v>-0.21446593959557925</v>
      </c>
      <c r="AC465" s="11">
        <f>'OddsRatio_working_3-way'!X465^(1/3)*SIN('OddsRatio_working_3-way'!Y465/3)</f>
        <v>5.6174155365681072E-2</v>
      </c>
      <c r="AD465" s="11">
        <f>'OddsRatio_working_3-way'!X465^(1/3)*SIN(('OddsRatio_working_3-way'!Y465+2*PI())/3)</f>
        <v>0.4276400592382219</v>
      </c>
      <c r="AE465" s="11">
        <f>'OddsRatio_working_3-way'!X465^(1/3)*SIN(('OddsRatio_working_3-way'!Y465+4*PI())/3)</f>
        <v>-0.48381421460390289</v>
      </c>
      <c r="AF465" s="11">
        <f>-'OddsRatio_working_3-way'!U465/(3*'OddsRatio_working_3-way'!X465^(1/3))*COS(('OddsRatio_working_3-way'!Y465)/3)</f>
        <v>0.52622837035678571</v>
      </c>
      <c r="AG465" s="11">
        <f>-'OddsRatio_working_3-way'!U465/(3*'OddsRatio_working_3-way'!X465^(1/3))*COS(('OddsRatio_working_3-way'!Y465+2*PI())/3)</f>
        <v>-0.31176243076120652</v>
      </c>
      <c r="AH465" s="11">
        <f>-'OddsRatio_working_3-way'!U465/(3*'OddsRatio_working_3-way'!X465^(1/3))*COS(('OddsRatio_working_3-way'!Y465+4*PI())/3)</f>
        <v>-0.21446593959557925</v>
      </c>
      <c r="AI465" s="11">
        <f>'OddsRatio_working_3-way'!U465/(3*'OddsRatio_working_3-way'!X465^(1/3))*SIN(('OddsRatio_working_3-way'!Y465)/3)</f>
        <v>-5.6174155365681072E-2</v>
      </c>
      <c r="AJ465" s="11">
        <f>'OddsRatio_working_3-way'!U465/(3*'OddsRatio_working_3-way'!X465^(1/3))*SIN(('OddsRatio_working_3-way'!Y465+2*PI())/3)</f>
        <v>-0.4276400592382219</v>
      </c>
      <c r="AK465" s="11">
        <f>'OddsRatio_working_3-way'!U465/(3*'OddsRatio_working_3-way'!X465^(1/3))*SIN(('OddsRatio_working_3-way'!Y465+4*PI())/3)</f>
        <v>0.48381421460390289</v>
      </c>
      <c r="AL465" s="11">
        <f>'OddsRatio_working_3-way'!Z465+'OddsRatio_working_3-way'!AF465</f>
        <v>1.0524567407135714</v>
      </c>
      <c r="AM465" s="11">
        <f>'OddsRatio_working_3-way'!AA465+'OddsRatio_working_3-way'!AG465</f>
        <v>-0.62352486152241304</v>
      </c>
      <c r="AN465" s="11">
        <f>'OddsRatio_working_3-way'!AB465+'OddsRatio_working_3-way'!AH465</f>
        <v>-0.42893187919115849</v>
      </c>
      <c r="AO465" s="11">
        <f>'OddsRatio_working_3-way'!AC465+'OddsRatio_working_3-way'!AI465</f>
        <v>0</v>
      </c>
      <c r="AP465" s="11">
        <f>'OddsRatio_working_3-way'!AD465+'OddsRatio_working_3-way'!AJ465</f>
        <v>0</v>
      </c>
      <c r="AQ465" s="11">
        <f>'OddsRatio_working_3-way'!AE465+'OddsRatio_working_3-way'!AK465</f>
        <v>0</v>
      </c>
      <c r="AR465" s="10">
        <f>IF(A465="","",IF(('OddsRatio_working_3-way'!X465=0),IF(Q465&gt;0,-Q465^(1/3),(-Q465)^(1/3)),'OddsRatio_working_3-way'!AL465-'OddsRatio_working_3-way'!R465/3))</f>
        <v>1.0524567407135714</v>
      </c>
      <c r="AS465" s="11">
        <f>IF(('OddsRatio_working_3-way'!X465=0),IF(Q465&gt;0,-Q465^(1/3),(-Q465)^(1/3)),'OddsRatio_working_3-way'!AM465-'OddsRatio_working_3-way'!R465/3)</f>
        <v>-0.62352486152241304</v>
      </c>
      <c r="AT465" s="11">
        <f>IF(('OddsRatio_working_3-way'!X465=0),IF(Q465&gt;0,-Q465^(1/3),(-Q465)^(1/3)),'OddsRatio_working_3-way'!AN465-'OddsRatio_working_3-way'!R465/3)</f>
        <v>-0.42893187919115849</v>
      </c>
      <c r="AU465" s="11">
        <f>IF(('OddsRatio_working_3-way'!X465=0),0,'OddsRatio_working_3-way'!AO465)</f>
        <v>0</v>
      </c>
      <c r="AV465" s="11">
        <f>IF(('OddsRatio_working_3-way'!X465=0),0,'OddsRatio_working_3-way'!AP465)</f>
        <v>0</v>
      </c>
      <c r="AW465" s="11">
        <f>IF(('OddsRatio_working_3-way'!X465=0),0,'OddsRatio_working_3-way'!AQ465)</f>
        <v>0</v>
      </c>
    </row>
    <row r="466" spans="1:49" x14ac:dyDescent="0.2">
      <c r="A466" s="4">
        <f>IF('True_Odds_Calculator_3-way'!A467="","",'True_Odds_Calculator_3-way'!A467)</f>
        <v>1.86</v>
      </c>
      <c r="B466" s="4">
        <f>IF('True_Odds_Calculator_3-way'!B467="","",'True_Odds_Calculator_3-way'!B467)</f>
        <v>3.47</v>
      </c>
      <c r="C466" s="4">
        <f>IF('True_Odds_Calculator_3-way'!C467="","",'True_Odds_Calculator_3-way'!C467)</f>
        <v>4.75</v>
      </c>
      <c r="D466" s="9">
        <f t="shared" si="104"/>
        <v>0.52291442193310445</v>
      </c>
      <c r="E466" s="9">
        <f t="shared" si="105"/>
        <v>0.27621414761160146</v>
      </c>
      <c r="F466" s="9">
        <f t="shared" si="106"/>
        <v>0.20087143045529407</v>
      </c>
      <c r="G466" s="9">
        <f t="shared" si="107"/>
        <v>1.0608823335183843</v>
      </c>
      <c r="H466" s="9">
        <f t="shared" si="108"/>
        <v>1.9123588068258104</v>
      </c>
      <c r="I466" s="9">
        <f t="shared" si="109"/>
        <v>3.6203793637904096</v>
      </c>
      <c r="J466" s="9">
        <f t="shared" si="110"/>
        <v>4.9783087506939419</v>
      </c>
      <c r="K466" s="11">
        <f t="shared" si="111"/>
        <v>0.5376344086021505</v>
      </c>
      <c r="L466" s="11">
        <f t="shared" si="112"/>
        <v>0.28818443804034583</v>
      </c>
      <c r="M466" s="11">
        <f t="shared" si="113"/>
        <v>0.21052631578947367</v>
      </c>
      <c r="N466" s="11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-0.25983080784605372</v>
      </c>
      <c r="O466" s="11">
        <f>0</f>
        <v>0</v>
      </c>
      <c r="P466" s="11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0.23093897241942829</v>
      </c>
      <c r="Q466" s="11">
        <f>2*'OddsRatio_working_3-way'!K466*'OddsRatio_working_3-way'!L466*'OddsRatio_working_3-way'!M466</f>
        <v>6.5236997858595547E-2</v>
      </c>
      <c r="R466" s="11">
        <f t="shared" si="114"/>
        <v>0</v>
      </c>
      <c r="S466" s="11">
        <f t="shared" si="115"/>
        <v>-0.88880519725072993</v>
      </c>
      <c r="T466" s="11">
        <f t="shared" si="116"/>
        <v>-0.25107491447760727</v>
      </c>
      <c r="U466" s="11">
        <f>'OddsRatio_working_3-way'!S466-'OddsRatio_working_3-way'!R466^2/3</f>
        <v>-0.88880519725072993</v>
      </c>
      <c r="V466" s="11">
        <f>'OddsRatio_working_3-way'!S466*'OddsRatio_working_3-way'!R466/3-2*'OddsRatio_working_3-way'!R466^3/27-'OddsRatio_working_3-way'!T466</f>
        <v>0.25107491447760727</v>
      </c>
      <c r="W466" s="11">
        <f>'OddsRatio_working_3-way'!V466^2+4*'OddsRatio_working_3-way'!U466^3/27</f>
        <v>-4.0981179925899572E-2</v>
      </c>
      <c r="X466" s="11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0.16126049780234261</v>
      </c>
      <c r="Y466" s="11">
        <f>IF('OddsRatio_working_3-way'!W466&gt;=0,IF('OddsRatio_working_3-way'!V466+SQRT('OddsRatio_working_3-way'!W466)&gt;0,0,PI()),ACOS('OddsRatio_working_3-way'!V466/(2*'OddsRatio_working_3-way'!X466)))</f>
        <v>0.67856189345428541</v>
      </c>
      <c r="Z466" s="11">
        <f>'OddsRatio_working_3-way'!X466^(1/3)*COS('OddsRatio_working_3-way'!Y466/3)</f>
        <v>0.53044116675919217</v>
      </c>
      <c r="AA466" s="11">
        <f>'OddsRatio_working_3-way'!X466^(1/3)*COS(('OddsRatio_working_3-way'!Y466+2*PI())/3)</f>
        <v>-0.37093446973348332</v>
      </c>
      <c r="AB466" s="11">
        <f>'OddsRatio_working_3-way'!X466^(1/3)*COS(('OddsRatio_working_3-way'!Y466+4*PI())/3)</f>
        <v>-0.15950669702570905</v>
      </c>
      <c r="AC466" s="11">
        <f>'OddsRatio_working_3-way'!X466^(1/3)*SIN('OddsRatio_working_3-way'!Y466/3)</f>
        <v>0.12206788148699672</v>
      </c>
      <c r="AD466" s="11">
        <f>'OddsRatio_working_3-way'!X466^(1/3)*SIN(('OddsRatio_working_3-way'!Y466+2*PI())/3)</f>
        <v>0.39834158488301991</v>
      </c>
      <c r="AE466" s="11">
        <f>'OddsRatio_working_3-way'!X466^(1/3)*SIN(('OddsRatio_working_3-way'!Y466+4*PI())/3)</f>
        <v>-0.52040946637001639</v>
      </c>
      <c r="AF466" s="11">
        <f>-'OddsRatio_working_3-way'!U466/(3*'OddsRatio_working_3-way'!X466^(1/3))*COS(('OddsRatio_working_3-way'!Y466)/3)</f>
        <v>0.53044116675919228</v>
      </c>
      <c r="AG466" s="11">
        <f>-'OddsRatio_working_3-way'!U466/(3*'OddsRatio_working_3-way'!X466^(1/3))*COS(('OddsRatio_working_3-way'!Y466+2*PI())/3)</f>
        <v>-0.37093446973348337</v>
      </c>
      <c r="AH466" s="11">
        <f>-'OddsRatio_working_3-way'!U466/(3*'OddsRatio_working_3-way'!X466^(1/3))*COS(('OddsRatio_working_3-way'!Y466+4*PI())/3)</f>
        <v>-0.15950669702570908</v>
      </c>
      <c r="AI466" s="11">
        <f>'OddsRatio_working_3-way'!U466/(3*'OddsRatio_working_3-way'!X466^(1/3))*SIN(('OddsRatio_working_3-way'!Y466)/3)</f>
        <v>-0.12206788148699675</v>
      </c>
      <c r="AJ466" s="11">
        <f>'OddsRatio_working_3-way'!U466/(3*'OddsRatio_working_3-way'!X466^(1/3))*SIN(('OddsRatio_working_3-way'!Y466+2*PI())/3)</f>
        <v>-0.39834158488302002</v>
      </c>
      <c r="AK466" s="11">
        <f>'OddsRatio_working_3-way'!U466/(3*'OddsRatio_working_3-way'!X466^(1/3))*SIN(('OddsRatio_working_3-way'!Y466+4*PI())/3)</f>
        <v>0.5204094663700165</v>
      </c>
      <c r="AL466" s="11">
        <f>'OddsRatio_working_3-way'!Z466+'OddsRatio_working_3-way'!AF466</f>
        <v>1.0608823335183843</v>
      </c>
      <c r="AM466" s="11">
        <f>'OddsRatio_working_3-way'!AA466+'OddsRatio_working_3-way'!AG466</f>
        <v>-0.74186893946696664</v>
      </c>
      <c r="AN466" s="11">
        <f>'OddsRatio_working_3-way'!AB466+'OddsRatio_working_3-way'!AH466</f>
        <v>-0.31901339405141815</v>
      </c>
      <c r="AO466" s="11">
        <f>'OddsRatio_working_3-way'!AC466+'OddsRatio_working_3-way'!AI466</f>
        <v>0</v>
      </c>
      <c r="AP466" s="11">
        <f>'OddsRatio_working_3-way'!AD466+'OddsRatio_working_3-way'!AJ466</f>
        <v>0</v>
      </c>
      <c r="AQ466" s="11">
        <f>'OddsRatio_working_3-way'!AE466+'OddsRatio_working_3-way'!AK466</f>
        <v>0</v>
      </c>
      <c r="AR466" s="10">
        <f>IF(A466="","",IF(('OddsRatio_working_3-way'!X466=0),IF(Q466&gt;0,-Q466^(1/3),(-Q466)^(1/3)),'OddsRatio_working_3-way'!AL466-'OddsRatio_working_3-way'!R466/3))</f>
        <v>1.0608823335183843</v>
      </c>
      <c r="AS466" s="11">
        <f>IF(('OddsRatio_working_3-way'!X466=0),IF(Q466&gt;0,-Q466^(1/3),(-Q466)^(1/3)),'OddsRatio_working_3-way'!AM466-'OddsRatio_working_3-way'!R466/3)</f>
        <v>-0.74186893946696664</v>
      </c>
      <c r="AT466" s="11">
        <f>IF(('OddsRatio_working_3-way'!X466=0),IF(Q466&gt;0,-Q466^(1/3),(-Q466)^(1/3)),'OddsRatio_working_3-way'!AN466-'OddsRatio_working_3-way'!R466/3)</f>
        <v>-0.31901339405141815</v>
      </c>
      <c r="AU466" s="11">
        <f>IF(('OddsRatio_working_3-way'!X466=0),0,'OddsRatio_working_3-way'!AO466)</f>
        <v>0</v>
      </c>
      <c r="AV466" s="11">
        <f>IF(('OddsRatio_working_3-way'!X466=0),0,'OddsRatio_working_3-way'!AP466)</f>
        <v>0</v>
      </c>
      <c r="AW466" s="11">
        <f>IF(('OddsRatio_working_3-way'!X466=0),0,'OddsRatio_working_3-way'!AQ466)</f>
        <v>0</v>
      </c>
    </row>
    <row r="467" spans="1:49" x14ac:dyDescent="0.2">
      <c r="A467" s="4">
        <f>IF('True_Odds_Calculator_3-way'!A468="","",'True_Odds_Calculator_3-way'!A468)</f>
        <v>2.17</v>
      </c>
      <c r="B467" s="4">
        <f>IF('True_Odds_Calculator_3-way'!B468="","",'True_Odds_Calculator_3-way'!B468)</f>
        <v>3.21</v>
      </c>
      <c r="C467" s="4">
        <f>IF('True_Odds_Calculator_3-way'!C468="","",'True_Odds_Calculator_3-way'!C468)</f>
        <v>3.82</v>
      </c>
      <c r="D467" s="9">
        <f t="shared" si="104"/>
        <v>0.44783162178211622</v>
      </c>
      <c r="E467" s="9">
        <f t="shared" si="105"/>
        <v>0.30039355681164048</v>
      </c>
      <c r="F467" s="9">
        <f t="shared" si="106"/>
        <v>0.2517748214062433</v>
      </c>
      <c r="G467" s="9">
        <f t="shared" si="107"/>
        <v>1.0538308637598233</v>
      </c>
      <c r="H467" s="9">
        <f t="shared" si="108"/>
        <v>2.2329821105989933</v>
      </c>
      <c r="I467" s="9">
        <f t="shared" si="109"/>
        <v>3.3289662089092094</v>
      </c>
      <c r="J467" s="9">
        <f t="shared" si="110"/>
        <v>3.9718030358027008</v>
      </c>
      <c r="K467" s="11">
        <f t="shared" si="111"/>
        <v>0.46082949308755761</v>
      </c>
      <c r="L467" s="11">
        <f t="shared" si="112"/>
        <v>0.3115264797507788</v>
      </c>
      <c r="M467" s="11">
        <f t="shared" si="113"/>
        <v>0.26178010471204188</v>
      </c>
      <c r="N467" s="11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-0.2740306334246484</v>
      </c>
      <c r="O467" s="11">
        <f>0</f>
        <v>0</v>
      </c>
      <c r="P467" s="11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0.23300409854209334</v>
      </c>
      <c r="Q467" s="11">
        <f>2*'OddsRatio_working_3-way'!K467*'OddsRatio_working_3-way'!L467*'OddsRatio_working_3-way'!M467</f>
        <v>7.5162612432933332E-2</v>
      </c>
      <c r="R467" s="11">
        <f t="shared" si="114"/>
        <v>0</v>
      </c>
      <c r="S467" s="11">
        <f t="shared" si="115"/>
        <v>-0.8502848591420844</v>
      </c>
      <c r="T467" s="11">
        <f t="shared" si="116"/>
        <v>-0.27428543843293046</v>
      </c>
      <c r="U467" s="11">
        <f>'OddsRatio_working_3-way'!S467-'OddsRatio_working_3-way'!R467^2/3</f>
        <v>-0.8502848591420844</v>
      </c>
      <c r="V467" s="11">
        <f>'OddsRatio_working_3-way'!S467*'OddsRatio_working_3-way'!R467/3-2*'OddsRatio_working_3-way'!R467^3/27-'OddsRatio_working_3-way'!T467</f>
        <v>0.27428543843293046</v>
      </c>
      <c r="W467" s="11">
        <f>'OddsRatio_working_3-way'!V467^2+4*'OddsRatio_working_3-way'!U467^3/27</f>
        <v>-1.5840481838861983E-2</v>
      </c>
      <c r="X467" s="11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0.15089150371641777</v>
      </c>
      <c r="Y467" s="11">
        <f>IF('OddsRatio_working_3-way'!W467&gt;=0,IF('OddsRatio_working_3-way'!V467+SQRT('OddsRatio_working_3-way'!W467)&gt;0,0,PI()),ACOS('OddsRatio_working_3-way'!V467/(2*'OddsRatio_working_3-way'!X467)))</f>
        <v>0.43019851235693851</v>
      </c>
      <c r="Z467" s="11">
        <f>'OddsRatio_working_3-way'!X467^(1/3)*COS('OddsRatio_working_3-way'!Y467/3)</f>
        <v>0.52691543187991152</v>
      </c>
      <c r="AA467" s="11">
        <f>'OddsRatio_working_3-way'!X467^(1/3)*COS(('OddsRatio_working_3-way'!Y467+2*PI())/3)</f>
        <v>-0.32934633802773189</v>
      </c>
      <c r="AB467" s="11">
        <f>'OddsRatio_working_3-way'!X467^(1/3)*COS(('OddsRatio_working_3-way'!Y467+4*PI())/3)</f>
        <v>-0.19756909385217955</v>
      </c>
      <c r="AC467" s="11">
        <f>'OddsRatio_working_3-way'!X467^(1/3)*SIN('OddsRatio_working_3-way'!Y467/3)</f>
        <v>7.6081627397822246E-2</v>
      </c>
      <c r="AD467" s="11">
        <f>'OddsRatio_working_3-way'!X467^(1/3)*SIN(('OddsRatio_working_3-way'!Y467+2*PI())/3)</f>
        <v>0.41828133595514122</v>
      </c>
      <c r="AE467" s="11">
        <f>'OddsRatio_working_3-way'!X467^(1/3)*SIN(('OddsRatio_working_3-way'!Y467+4*PI())/3)</f>
        <v>-0.49436296335296342</v>
      </c>
      <c r="AF467" s="11">
        <f>-'OddsRatio_working_3-way'!U467/(3*'OddsRatio_working_3-way'!X467^(1/3))*COS(('OddsRatio_working_3-way'!Y467)/3)</f>
        <v>0.52691543187991163</v>
      </c>
      <c r="AG467" s="11">
        <f>-'OddsRatio_working_3-way'!U467/(3*'OddsRatio_working_3-way'!X467^(1/3))*COS(('OddsRatio_working_3-way'!Y467+2*PI())/3)</f>
        <v>-0.32934633802773194</v>
      </c>
      <c r="AH467" s="11">
        <f>-'OddsRatio_working_3-way'!U467/(3*'OddsRatio_working_3-way'!X467^(1/3))*COS(('OddsRatio_working_3-way'!Y467+4*PI())/3)</f>
        <v>-0.19756909385217961</v>
      </c>
      <c r="AI467" s="11">
        <f>'OddsRatio_working_3-way'!U467/(3*'OddsRatio_working_3-way'!X467^(1/3))*SIN(('OddsRatio_working_3-way'!Y467)/3)</f>
        <v>-7.608162739782226E-2</v>
      </c>
      <c r="AJ467" s="11">
        <f>'OddsRatio_working_3-way'!U467/(3*'OddsRatio_working_3-way'!X467^(1/3))*SIN(('OddsRatio_working_3-way'!Y467+2*PI())/3)</f>
        <v>-0.41828133595514133</v>
      </c>
      <c r="AK467" s="11">
        <f>'OddsRatio_working_3-way'!U467/(3*'OddsRatio_working_3-way'!X467^(1/3))*SIN(('OddsRatio_working_3-way'!Y467+4*PI())/3)</f>
        <v>0.49436296335296354</v>
      </c>
      <c r="AL467" s="11">
        <f>'OddsRatio_working_3-way'!Z467+'OddsRatio_working_3-way'!AF467</f>
        <v>1.0538308637598233</v>
      </c>
      <c r="AM467" s="11">
        <f>'OddsRatio_working_3-way'!AA467+'OddsRatio_working_3-way'!AG467</f>
        <v>-0.65869267605546389</v>
      </c>
      <c r="AN467" s="11">
        <f>'OddsRatio_working_3-way'!AB467+'OddsRatio_working_3-way'!AH467</f>
        <v>-0.39513818770435916</v>
      </c>
      <c r="AO467" s="11">
        <f>'OddsRatio_working_3-way'!AC467+'OddsRatio_working_3-way'!AI467</f>
        <v>0</v>
      </c>
      <c r="AP467" s="11">
        <f>'OddsRatio_working_3-way'!AD467+'OddsRatio_working_3-way'!AJ467</f>
        <v>0</v>
      </c>
      <c r="AQ467" s="11">
        <f>'OddsRatio_working_3-way'!AE467+'OddsRatio_working_3-way'!AK467</f>
        <v>0</v>
      </c>
      <c r="AR467" s="10">
        <f>IF(A467="","",IF(('OddsRatio_working_3-way'!X467=0),IF(Q467&gt;0,-Q467^(1/3),(-Q467)^(1/3)),'OddsRatio_working_3-way'!AL467-'OddsRatio_working_3-way'!R467/3))</f>
        <v>1.0538308637598233</v>
      </c>
      <c r="AS467" s="11">
        <f>IF(('OddsRatio_working_3-way'!X467=0),IF(Q467&gt;0,-Q467^(1/3),(-Q467)^(1/3)),'OddsRatio_working_3-way'!AM467-'OddsRatio_working_3-way'!R467/3)</f>
        <v>-0.65869267605546389</v>
      </c>
      <c r="AT467" s="11">
        <f>IF(('OddsRatio_working_3-way'!X467=0),IF(Q467&gt;0,-Q467^(1/3),(-Q467)^(1/3)),'OddsRatio_working_3-way'!AN467-'OddsRatio_working_3-way'!R467/3)</f>
        <v>-0.39513818770435916</v>
      </c>
      <c r="AU467" s="11">
        <f>IF(('OddsRatio_working_3-way'!X467=0),0,'OddsRatio_working_3-way'!AO467)</f>
        <v>0</v>
      </c>
      <c r="AV467" s="11">
        <f>IF(('OddsRatio_working_3-way'!X467=0),0,'OddsRatio_working_3-way'!AP467)</f>
        <v>0</v>
      </c>
      <c r="AW467" s="11">
        <f>IF(('OddsRatio_working_3-way'!X467=0),0,'OddsRatio_working_3-way'!AQ467)</f>
        <v>0</v>
      </c>
    </row>
    <row r="468" spans="1:49" x14ac:dyDescent="0.2">
      <c r="A468" s="4">
        <f>IF('True_Odds_Calculator_3-way'!A469="","",'True_Odds_Calculator_3-way'!A469)</f>
        <v>2.89</v>
      </c>
      <c r="B468" s="4">
        <f>IF('True_Odds_Calculator_3-way'!B469="","",'True_Odds_Calculator_3-way'!B469)</f>
        <v>3.3</v>
      </c>
      <c r="C468" s="4">
        <f>IF('True_Odds_Calculator_3-way'!C469="","",'True_Odds_Calculator_3-way'!C469)</f>
        <v>2.6</v>
      </c>
      <c r="D468" s="9">
        <f t="shared" si="104"/>
        <v>0.33472059647245445</v>
      </c>
      <c r="E468" s="9">
        <f t="shared" si="105"/>
        <v>0.29250614716237355</v>
      </c>
      <c r="F468" s="9">
        <f t="shared" si="106"/>
        <v>0.37277325636517211</v>
      </c>
      <c r="G468" s="9">
        <f t="shared" si="107"/>
        <v>1.0516224221507571</v>
      </c>
      <c r="H468" s="9">
        <f t="shared" si="108"/>
        <v>2.9875663778649311</v>
      </c>
      <c r="I468" s="9">
        <f t="shared" si="109"/>
        <v>3.4187315709467412</v>
      </c>
      <c r="J468" s="9">
        <f t="shared" si="110"/>
        <v>2.6825958754412116</v>
      </c>
      <c r="K468" s="11">
        <f t="shared" si="111"/>
        <v>0.34602076124567471</v>
      </c>
      <c r="L468" s="11">
        <f t="shared" si="112"/>
        <v>0.30303030303030304</v>
      </c>
      <c r="M468" s="11">
        <f t="shared" si="113"/>
        <v>0.38461538461538458</v>
      </c>
      <c r="N468" s="11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-0.28049459191327719</v>
      </c>
      <c r="O468" s="11">
        <f>0</f>
        <v>0</v>
      </c>
      <c r="P468" s="11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0.2335035207007525</v>
      </c>
      <c r="Q468" s="11">
        <f>2*'OddsRatio_working_3-way'!K468*'OddsRatio_working_3-way'!L468*'OddsRatio_working_3-way'!M468</f>
        <v>8.0657520103886882E-2</v>
      </c>
      <c r="R468" s="11">
        <f t="shared" si="114"/>
        <v>0</v>
      </c>
      <c r="S468" s="11">
        <f t="shared" si="115"/>
        <v>-0.83247066942719061</v>
      </c>
      <c r="T468" s="11">
        <f t="shared" si="116"/>
        <v>-0.28755463538072218</v>
      </c>
      <c r="U468" s="11">
        <f>'OddsRatio_working_3-way'!S468-'OddsRatio_working_3-way'!R468^2/3</f>
        <v>-0.83247066942719061</v>
      </c>
      <c r="V468" s="11">
        <f>'OddsRatio_working_3-way'!S468*'OddsRatio_working_3-way'!R468/3-2*'OddsRatio_working_3-way'!R468^3/27-'OddsRatio_working_3-way'!T468</f>
        <v>0.28755463538072218</v>
      </c>
      <c r="W468" s="11">
        <f>'OddsRatio_working_3-way'!V468^2+4*'OddsRatio_working_3-way'!U468^3/27</f>
        <v>-2.7802349396710974E-3</v>
      </c>
      <c r="X468" s="11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0.14617447046989018</v>
      </c>
      <c r="Y468" s="11">
        <f>IF('OddsRatio_working_3-way'!W468&gt;=0,IF('OddsRatio_working_3-way'!V468+SQRT('OddsRatio_working_3-way'!W468)&gt;0,0,PI()),ACOS('OddsRatio_working_3-way'!V468/(2*'OddsRatio_working_3-way'!X468)))</f>
        <v>0.18135201764057096</v>
      </c>
      <c r="Z468" s="11">
        <f>'OddsRatio_working_3-way'!X468^(1/3)*COS('OddsRatio_working_3-way'!Y468/3)</f>
        <v>0.52581121107537854</v>
      </c>
      <c r="AA468" s="11">
        <f>'OddsRatio_working_3-way'!X468^(1/3)*COS(('OddsRatio_working_3-way'!Y468+2*PI())/3)</f>
        <v>-0.29046635820122274</v>
      </c>
      <c r="AB468" s="11">
        <f>'OddsRatio_working_3-way'!X468^(1/3)*COS(('OddsRatio_working_3-way'!Y468+4*PI())/3)</f>
        <v>-0.2353448528741561</v>
      </c>
      <c r="AC468" s="11">
        <f>'OddsRatio_working_3-way'!X468^(1/3)*SIN('OddsRatio_working_3-way'!Y468/3)</f>
        <v>3.1824415938719486E-2</v>
      </c>
      <c r="AD468" s="11">
        <f>'OddsRatio_working_3-way'!X468^(1/3)*SIN(('OddsRatio_working_3-way'!Y468+2*PI())/3)</f>
        <v>0.43945365841657963</v>
      </c>
      <c r="AE468" s="11">
        <f>'OddsRatio_working_3-way'!X468^(1/3)*SIN(('OddsRatio_working_3-way'!Y468+4*PI())/3)</f>
        <v>-0.47127807435529895</v>
      </c>
      <c r="AF468" s="11">
        <f>-'OddsRatio_working_3-way'!U468/(3*'OddsRatio_working_3-way'!X468^(1/3))*COS(('OddsRatio_working_3-way'!Y468)/3)</f>
        <v>0.52581121107537843</v>
      </c>
      <c r="AG468" s="11">
        <f>-'OddsRatio_working_3-way'!U468/(3*'OddsRatio_working_3-way'!X468^(1/3))*COS(('OddsRatio_working_3-way'!Y468+2*PI())/3)</f>
        <v>-0.29046635820122263</v>
      </c>
      <c r="AH468" s="11">
        <f>-'OddsRatio_working_3-way'!U468/(3*'OddsRatio_working_3-way'!X468^(1/3))*COS(('OddsRatio_working_3-way'!Y468+4*PI())/3)</f>
        <v>-0.23534485287415605</v>
      </c>
      <c r="AI468" s="11">
        <f>'OddsRatio_working_3-way'!U468/(3*'OddsRatio_working_3-way'!X468^(1/3))*SIN(('OddsRatio_working_3-way'!Y468)/3)</f>
        <v>-3.1824415938719479E-2</v>
      </c>
      <c r="AJ468" s="11">
        <f>'OddsRatio_working_3-way'!U468/(3*'OddsRatio_working_3-way'!X468^(1/3))*SIN(('OddsRatio_working_3-way'!Y468+2*PI())/3)</f>
        <v>-0.43945365841657952</v>
      </c>
      <c r="AK468" s="11">
        <f>'OddsRatio_working_3-way'!U468/(3*'OddsRatio_working_3-way'!X468^(1/3))*SIN(('OddsRatio_working_3-way'!Y468+4*PI())/3)</f>
        <v>0.47127807435529884</v>
      </c>
      <c r="AL468" s="11">
        <f>'OddsRatio_working_3-way'!Z468+'OddsRatio_working_3-way'!AF468</f>
        <v>1.0516224221507571</v>
      </c>
      <c r="AM468" s="11">
        <f>'OddsRatio_working_3-way'!AA468+'OddsRatio_working_3-way'!AG468</f>
        <v>-0.58093271640244537</v>
      </c>
      <c r="AN468" s="11">
        <f>'OddsRatio_working_3-way'!AB468+'OddsRatio_working_3-way'!AH468</f>
        <v>-0.47068970574831215</v>
      </c>
      <c r="AO468" s="11">
        <f>'OddsRatio_working_3-way'!AC468+'OddsRatio_working_3-way'!AI468</f>
        <v>0</v>
      </c>
      <c r="AP468" s="11">
        <f>'OddsRatio_working_3-way'!AD468+'OddsRatio_working_3-way'!AJ468</f>
        <v>0</v>
      </c>
      <c r="AQ468" s="11">
        <f>'OddsRatio_working_3-way'!AE468+'OddsRatio_working_3-way'!AK468</f>
        <v>0</v>
      </c>
      <c r="AR468" s="10">
        <f>IF(A468="","",IF(('OddsRatio_working_3-way'!X468=0),IF(Q468&gt;0,-Q468^(1/3),(-Q468)^(1/3)),'OddsRatio_working_3-way'!AL468-'OddsRatio_working_3-way'!R468/3))</f>
        <v>1.0516224221507571</v>
      </c>
      <c r="AS468" s="11">
        <f>IF(('OddsRatio_working_3-way'!X468=0),IF(Q468&gt;0,-Q468^(1/3),(-Q468)^(1/3)),'OddsRatio_working_3-way'!AM468-'OddsRatio_working_3-way'!R468/3)</f>
        <v>-0.58093271640244537</v>
      </c>
      <c r="AT468" s="11">
        <f>IF(('OddsRatio_working_3-way'!X468=0),IF(Q468&gt;0,-Q468^(1/3),(-Q468)^(1/3)),'OddsRatio_working_3-way'!AN468-'OddsRatio_working_3-way'!R468/3)</f>
        <v>-0.47068970574831215</v>
      </c>
      <c r="AU468" s="11">
        <f>IF(('OddsRatio_working_3-way'!X468=0),0,'OddsRatio_working_3-way'!AO468)</f>
        <v>0</v>
      </c>
      <c r="AV468" s="11">
        <f>IF(('OddsRatio_working_3-way'!X468=0),0,'OddsRatio_working_3-way'!AP468)</f>
        <v>0</v>
      </c>
      <c r="AW468" s="11">
        <f>IF(('OddsRatio_working_3-way'!X468=0),0,'OddsRatio_working_3-way'!AQ468)</f>
        <v>0</v>
      </c>
    </row>
    <row r="469" spans="1:49" x14ac:dyDescent="0.2">
      <c r="A469" s="4">
        <f>IF('True_Odds_Calculator_3-way'!A470="","",'True_Odds_Calculator_3-way'!A470)</f>
        <v>5.25</v>
      </c>
      <c r="B469" s="4">
        <f>IF('True_Odds_Calculator_3-way'!B470="","",'True_Odds_Calculator_3-way'!B470)</f>
        <v>3.77</v>
      </c>
      <c r="C469" s="4">
        <f>IF('True_Odds_Calculator_3-way'!C470="","",'True_Odds_Calculator_3-way'!C470)</f>
        <v>1.72</v>
      </c>
      <c r="D469" s="9">
        <f t="shared" si="104"/>
        <v>0.18092633788079954</v>
      </c>
      <c r="E469" s="9">
        <f t="shared" si="105"/>
        <v>0.25312538076102881</v>
      </c>
      <c r="F469" s="9">
        <f t="shared" si="106"/>
        <v>0.56594828135817188</v>
      </c>
      <c r="G469" s="9">
        <f t="shared" si="107"/>
        <v>1.0652026502811056</v>
      </c>
      <c r="H469" s="9">
        <f t="shared" si="108"/>
        <v>5.5271112636946986</v>
      </c>
      <c r="I469" s="9">
        <f t="shared" si="109"/>
        <v>3.9506113412786616</v>
      </c>
      <c r="J469" s="9">
        <f t="shared" si="110"/>
        <v>1.7669459082023957</v>
      </c>
      <c r="K469" s="11">
        <f t="shared" si="111"/>
        <v>0.19047619047619047</v>
      </c>
      <c r="L469" s="11">
        <f t="shared" si="112"/>
        <v>0.26525198938992045</v>
      </c>
      <c r="M469" s="11">
        <f t="shared" si="113"/>
        <v>0.58139534883720934</v>
      </c>
      <c r="N469" s="11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-0.24898437568846565</v>
      </c>
      <c r="O469" s="11">
        <f>0</f>
        <v>0</v>
      </c>
      <c r="P469" s="11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0.22735884804850326</v>
      </c>
      <c r="Q469" s="11">
        <f>2*'OddsRatio_working_3-way'!K469*'OddsRatio_working_3-way'!L469*'OddsRatio_working_3-way'!M469</f>
        <v>5.8749056343282494E-2</v>
      </c>
      <c r="R469" s="11">
        <f t="shared" si="114"/>
        <v>0</v>
      </c>
      <c r="S469" s="11">
        <f t="shared" si="115"/>
        <v>-0.91314504141006547</v>
      </c>
      <c r="T469" s="11">
        <f t="shared" si="116"/>
        <v>-0.2359547910620324</v>
      </c>
      <c r="U469" s="11">
        <f>'OddsRatio_working_3-way'!S469-'OddsRatio_working_3-way'!R469^2/3</f>
        <v>-0.91314504141006547</v>
      </c>
      <c r="V469" s="11">
        <f>'OddsRatio_working_3-way'!S469*'OddsRatio_working_3-way'!R469/3-2*'OddsRatio_working_3-way'!R469^3/27-'OddsRatio_working_3-way'!T469</f>
        <v>0.2359547910620324</v>
      </c>
      <c r="W469" s="11">
        <f>'OddsRatio_working_3-way'!V469^2+4*'OddsRatio_working_3-way'!U469^3/27</f>
        <v>-5.7127004825667287E-2</v>
      </c>
      <c r="X469" s="11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0.16792979801898966</v>
      </c>
      <c r="Y469" s="11">
        <f>IF('OddsRatio_working_3-way'!W469&gt;=0,IF('OddsRatio_working_3-way'!V469+SQRT('OddsRatio_working_3-way'!W469)&gt;0,0,PI()),ACOS('OddsRatio_working_3-way'!V469/(2*'OddsRatio_working_3-way'!X469)))</f>
        <v>0.79183592957533178</v>
      </c>
      <c r="Z469" s="11">
        <f>'OddsRatio_working_3-way'!X469^(1/3)*COS('OddsRatio_working_3-way'!Y469/3)</f>
        <v>0.53260132514055281</v>
      </c>
      <c r="AA469" s="11">
        <f>'OddsRatio_working_3-way'!X469^(1/3)*COS(('OddsRatio_working_3-way'!Y469+2*PI())/3)</f>
        <v>-0.39095270505820268</v>
      </c>
      <c r="AB469" s="11">
        <f>'OddsRatio_working_3-way'!X469^(1/3)*COS(('OddsRatio_working_3-way'!Y469+4*PI())/3)</f>
        <v>-0.14164862008235027</v>
      </c>
      <c r="AC469" s="11">
        <f>'OddsRatio_working_3-way'!X469^(1/3)*SIN('OddsRatio_working_3-way'!Y469/3)</f>
        <v>0.14393578057088172</v>
      </c>
      <c r="AD469" s="11">
        <f>'OddsRatio_working_3-way'!X469^(1/3)*SIN(('OddsRatio_working_3-way'!Y469+2*PI())/3)</f>
        <v>0.38927838737553344</v>
      </c>
      <c r="AE469" s="11">
        <f>'OddsRatio_working_3-way'!X469^(1/3)*SIN(('OddsRatio_working_3-way'!Y469+4*PI())/3)</f>
        <v>-0.53321416794641519</v>
      </c>
      <c r="AF469" s="11">
        <f>-'OddsRatio_working_3-way'!U469/(3*'OddsRatio_working_3-way'!X469^(1/3))*COS(('OddsRatio_working_3-way'!Y469)/3)</f>
        <v>0.53260132514055269</v>
      </c>
      <c r="AG469" s="11">
        <f>-'OddsRatio_working_3-way'!U469/(3*'OddsRatio_working_3-way'!X469^(1/3))*COS(('OddsRatio_working_3-way'!Y469+2*PI())/3)</f>
        <v>-0.39095270505820262</v>
      </c>
      <c r="AH469" s="11">
        <f>-'OddsRatio_working_3-way'!U469/(3*'OddsRatio_working_3-way'!X469^(1/3))*COS(('OddsRatio_working_3-way'!Y469+4*PI())/3)</f>
        <v>-0.14164862008235024</v>
      </c>
      <c r="AI469" s="11">
        <f>'OddsRatio_working_3-way'!U469/(3*'OddsRatio_working_3-way'!X469^(1/3))*SIN(('OddsRatio_working_3-way'!Y469)/3)</f>
        <v>-0.14393578057088169</v>
      </c>
      <c r="AJ469" s="11">
        <f>'OddsRatio_working_3-way'!U469/(3*'OddsRatio_working_3-way'!X469^(1/3))*SIN(('OddsRatio_working_3-way'!Y469+2*PI())/3)</f>
        <v>-0.38927838737553333</v>
      </c>
      <c r="AK469" s="11">
        <f>'OddsRatio_working_3-way'!U469/(3*'OddsRatio_working_3-way'!X469^(1/3))*SIN(('OddsRatio_working_3-way'!Y469+4*PI())/3)</f>
        <v>0.53321416794641507</v>
      </c>
      <c r="AL469" s="11">
        <f>'OddsRatio_working_3-way'!Z469+'OddsRatio_working_3-way'!AF469</f>
        <v>1.0652026502811056</v>
      </c>
      <c r="AM469" s="11">
        <f>'OddsRatio_working_3-way'!AA469+'OddsRatio_working_3-way'!AG469</f>
        <v>-0.78190541011640535</v>
      </c>
      <c r="AN469" s="11">
        <f>'OddsRatio_working_3-way'!AB469+'OddsRatio_working_3-way'!AH469</f>
        <v>-0.28329724016470048</v>
      </c>
      <c r="AO469" s="11">
        <f>'OddsRatio_working_3-way'!AC469+'OddsRatio_working_3-way'!AI469</f>
        <v>0</v>
      </c>
      <c r="AP469" s="11">
        <f>'OddsRatio_working_3-way'!AD469+'OddsRatio_working_3-way'!AJ469</f>
        <v>0</v>
      </c>
      <c r="AQ469" s="11">
        <f>'OddsRatio_working_3-way'!AE469+'OddsRatio_working_3-way'!AK469</f>
        <v>0</v>
      </c>
      <c r="AR469" s="10">
        <f>IF(A469="","",IF(('OddsRatio_working_3-way'!X469=0),IF(Q469&gt;0,-Q469^(1/3),(-Q469)^(1/3)),'OddsRatio_working_3-way'!AL469-'OddsRatio_working_3-way'!R469/3))</f>
        <v>1.0652026502811056</v>
      </c>
      <c r="AS469" s="11">
        <f>IF(('OddsRatio_working_3-way'!X469=0),IF(Q469&gt;0,-Q469^(1/3),(-Q469)^(1/3)),'OddsRatio_working_3-way'!AM469-'OddsRatio_working_3-way'!R469/3)</f>
        <v>-0.78190541011640535</v>
      </c>
      <c r="AT469" s="11">
        <f>IF(('OddsRatio_working_3-way'!X469=0),IF(Q469&gt;0,-Q469^(1/3),(-Q469)^(1/3)),'OddsRatio_working_3-way'!AN469-'OddsRatio_working_3-way'!R469/3)</f>
        <v>-0.28329724016470048</v>
      </c>
      <c r="AU469" s="11">
        <f>IF(('OddsRatio_working_3-way'!X469=0),0,'OddsRatio_working_3-way'!AO469)</f>
        <v>0</v>
      </c>
      <c r="AV469" s="11">
        <f>IF(('OddsRatio_working_3-way'!X469=0),0,'OddsRatio_working_3-way'!AP469)</f>
        <v>0</v>
      </c>
      <c r="AW469" s="11">
        <f>IF(('OddsRatio_working_3-way'!X469=0),0,'OddsRatio_working_3-way'!AQ469)</f>
        <v>0</v>
      </c>
    </row>
    <row r="470" spans="1:49" x14ac:dyDescent="0.2">
      <c r="A470" s="4">
        <f>IF('True_Odds_Calculator_3-way'!A471="","",'True_Odds_Calculator_3-way'!A471)</f>
        <v>3.07</v>
      </c>
      <c r="B470" s="4">
        <f>IF('True_Odds_Calculator_3-way'!B471="","",'True_Odds_Calculator_3-way'!B471)</f>
        <v>3.3</v>
      </c>
      <c r="C470" s="4">
        <f>IF('True_Odds_Calculator_3-way'!C471="","",'True_Odds_Calculator_3-way'!C471)</f>
        <v>2.48</v>
      </c>
      <c r="D470" s="9">
        <f t="shared" si="104"/>
        <v>0.31527991885039003</v>
      </c>
      <c r="E470" s="9">
        <f t="shared" si="105"/>
        <v>0.29298929095291787</v>
      </c>
      <c r="F470" s="9">
        <f t="shared" si="106"/>
        <v>0.39173079019669194</v>
      </c>
      <c r="G470" s="9">
        <f t="shared" si="107"/>
        <v>1.0491713176801751</v>
      </c>
      <c r="H470" s="9">
        <f t="shared" si="108"/>
        <v>3.1717846275979618</v>
      </c>
      <c r="I470" s="9">
        <f t="shared" si="109"/>
        <v>3.4130940306644031</v>
      </c>
      <c r="J470" s="9">
        <f t="shared" si="110"/>
        <v>2.5527735501666591</v>
      </c>
      <c r="K470" s="11">
        <f t="shared" si="111"/>
        <v>0.32573289902280134</v>
      </c>
      <c r="L470" s="11">
        <f t="shared" si="112"/>
        <v>0.30303030303030304</v>
      </c>
      <c r="M470" s="11">
        <f t="shared" si="113"/>
        <v>0.40322580645161293</v>
      </c>
      <c r="N470" s="11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-0.28045029468797444</v>
      </c>
      <c r="O470" s="11">
        <f>0</f>
        <v>0</v>
      </c>
      <c r="P470" s="11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0.23283693295251562</v>
      </c>
      <c r="Q470" s="11">
        <f>2*'OddsRatio_working_3-way'!K470*'OddsRatio_working_3-way'!L470*'OddsRatio_working_3-way'!M470</f>
        <v>7.9602370240176287E-2</v>
      </c>
      <c r="R470" s="11">
        <f t="shared" si="114"/>
        <v>0</v>
      </c>
      <c r="S470" s="11">
        <f t="shared" si="115"/>
        <v>-0.83022531037653979</v>
      </c>
      <c r="T470" s="11">
        <f t="shared" si="116"/>
        <v>-0.28383771294924437</v>
      </c>
      <c r="U470" s="11">
        <f>'OddsRatio_working_3-way'!S470-'OddsRatio_working_3-way'!R470^2/3</f>
        <v>-0.83022531037653979</v>
      </c>
      <c r="V470" s="11">
        <f>'OddsRatio_working_3-way'!S470*'OddsRatio_working_3-way'!R470/3-2*'OddsRatio_working_3-way'!R470^3/27-'OddsRatio_working_3-way'!T470</f>
        <v>0.28383771294924437</v>
      </c>
      <c r="W470" s="11">
        <f>'OddsRatio_working_3-way'!V470^2+4*'OddsRatio_working_3-way'!U470^3/27</f>
        <v>-4.2143416515793147E-3</v>
      </c>
      <c r="X470" s="11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0.1455834717128261</v>
      </c>
      <c r="Y470" s="11">
        <f>IF('OddsRatio_working_3-way'!W470&gt;=0,IF('OddsRatio_working_3-way'!V470+SQRT('OddsRatio_working_3-way'!W470)&gt;0,0,PI()),ACOS('OddsRatio_working_3-way'!V470/(2*'OddsRatio_working_3-way'!X470)))</f>
        <v>0.22484766879088336</v>
      </c>
      <c r="Z470" s="11">
        <f>'OddsRatio_working_3-way'!X470^(1/3)*COS('OddsRatio_working_3-way'!Y470/3)</f>
        <v>0.52458565884008757</v>
      </c>
      <c r="AA470" s="11">
        <f>'OddsRatio_working_3-way'!X470^(1/3)*COS(('OddsRatio_working_3-way'!Y470+2*PI())/3)</f>
        <v>-0.29640649968019561</v>
      </c>
      <c r="AB470" s="11">
        <f>'OddsRatio_working_3-way'!X470^(1/3)*COS(('OddsRatio_working_3-way'!Y470+4*PI())/3)</f>
        <v>-0.22817915915989206</v>
      </c>
      <c r="AC470" s="11">
        <f>'OddsRatio_working_3-way'!X470^(1/3)*SIN('OddsRatio_working_3-way'!Y470/3)</f>
        <v>3.939107341548951E-2</v>
      </c>
      <c r="AD470" s="11">
        <f>'OddsRatio_working_3-way'!X470^(1/3)*SIN(('OddsRatio_working_3-way'!Y470+2*PI())/3)</f>
        <v>0.43460897030876783</v>
      </c>
      <c r="AE470" s="11">
        <f>'OddsRatio_working_3-way'!X470^(1/3)*SIN(('OddsRatio_working_3-way'!Y470+4*PI())/3)</f>
        <v>-0.47400004372425741</v>
      </c>
      <c r="AF470" s="11">
        <f>-'OddsRatio_working_3-way'!U470/(3*'OddsRatio_working_3-way'!X470^(1/3))*COS(('OddsRatio_working_3-way'!Y470)/3)</f>
        <v>0.52458565884008757</v>
      </c>
      <c r="AG470" s="11">
        <f>-'OddsRatio_working_3-way'!U470/(3*'OddsRatio_working_3-way'!X470^(1/3))*COS(('OddsRatio_working_3-way'!Y470+2*PI())/3)</f>
        <v>-0.29640649968019561</v>
      </c>
      <c r="AH470" s="11">
        <f>-'OddsRatio_working_3-way'!U470/(3*'OddsRatio_working_3-way'!X470^(1/3))*COS(('OddsRatio_working_3-way'!Y470+4*PI())/3)</f>
        <v>-0.22817915915989206</v>
      </c>
      <c r="AI470" s="11">
        <f>'OddsRatio_working_3-way'!U470/(3*'OddsRatio_working_3-way'!X470^(1/3))*SIN(('OddsRatio_working_3-way'!Y470)/3)</f>
        <v>-3.939107341548951E-2</v>
      </c>
      <c r="AJ470" s="11">
        <f>'OddsRatio_working_3-way'!U470/(3*'OddsRatio_working_3-way'!X470^(1/3))*SIN(('OddsRatio_working_3-way'!Y470+2*PI())/3)</f>
        <v>-0.43460897030876783</v>
      </c>
      <c r="AK470" s="11">
        <f>'OddsRatio_working_3-way'!U470/(3*'OddsRatio_working_3-way'!X470^(1/3))*SIN(('OddsRatio_working_3-way'!Y470+4*PI())/3)</f>
        <v>0.47400004372425741</v>
      </c>
      <c r="AL470" s="11">
        <f>'OddsRatio_working_3-way'!Z470+'OddsRatio_working_3-way'!AF470</f>
        <v>1.0491713176801751</v>
      </c>
      <c r="AM470" s="11">
        <f>'OddsRatio_working_3-way'!AA470+'OddsRatio_working_3-way'!AG470</f>
        <v>-0.59281299936039122</v>
      </c>
      <c r="AN470" s="11">
        <f>'OddsRatio_working_3-way'!AB470+'OddsRatio_working_3-way'!AH470</f>
        <v>-0.45635831831978413</v>
      </c>
      <c r="AO470" s="11">
        <f>'OddsRatio_working_3-way'!AC470+'OddsRatio_working_3-way'!AI470</f>
        <v>0</v>
      </c>
      <c r="AP470" s="11">
        <f>'OddsRatio_working_3-way'!AD470+'OddsRatio_working_3-way'!AJ470</f>
        <v>0</v>
      </c>
      <c r="AQ470" s="11">
        <f>'OddsRatio_working_3-way'!AE470+'OddsRatio_working_3-way'!AK470</f>
        <v>0</v>
      </c>
      <c r="AR470" s="10">
        <f>IF(A470="","",IF(('OddsRatio_working_3-way'!X470=0),IF(Q470&gt;0,-Q470^(1/3),(-Q470)^(1/3)),'OddsRatio_working_3-way'!AL470-'OddsRatio_working_3-way'!R470/3))</f>
        <v>1.0491713176801751</v>
      </c>
      <c r="AS470" s="11">
        <f>IF(('OddsRatio_working_3-way'!X470=0),IF(Q470&gt;0,-Q470^(1/3),(-Q470)^(1/3)),'OddsRatio_working_3-way'!AM470-'OddsRatio_working_3-way'!R470/3)</f>
        <v>-0.59281299936039122</v>
      </c>
      <c r="AT470" s="11">
        <f>IF(('OddsRatio_working_3-way'!X470=0),IF(Q470&gt;0,-Q470^(1/3),(-Q470)^(1/3)),'OddsRatio_working_3-way'!AN470-'OddsRatio_working_3-way'!R470/3)</f>
        <v>-0.45635831831978413</v>
      </c>
      <c r="AU470" s="11">
        <f>IF(('OddsRatio_working_3-way'!X470=0),0,'OddsRatio_working_3-way'!AO470)</f>
        <v>0</v>
      </c>
      <c r="AV470" s="11">
        <f>IF(('OddsRatio_working_3-way'!X470=0),0,'OddsRatio_working_3-way'!AP470)</f>
        <v>0</v>
      </c>
      <c r="AW470" s="11">
        <f>IF(('OddsRatio_working_3-way'!X470=0),0,'OddsRatio_working_3-way'!AQ470)</f>
        <v>0</v>
      </c>
    </row>
    <row r="471" spans="1:49" x14ac:dyDescent="0.2">
      <c r="A471" s="4">
        <f>IF('True_Odds_Calculator_3-way'!A472="","",'True_Odds_Calculator_3-way'!A472)</f>
        <v>6.83</v>
      </c>
      <c r="B471" s="4">
        <f>IF('True_Odds_Calculator_3-way'!B472="","",'True_Odds_Calculator_3-way'!B472)</f>
        <v>4.1900000000000004</v>
      </c>
      <c r="C471" s="4">
        <f>IF('True_Odds_Calculator_3-way'!C472="","",'True_Odds_Calculator_3-way'!C472)</f>
        <v>1.56</v>
      </c>
      <c r="D471" s="9">
        <f t="shared" si="104"/>
        <v>0.14040751976145854</v>
      </c>
      <c r="E471" s="9">
        <f t="shared" si="105"/>
        <v>0.22989338939976153</v>
      </c>
      <c r="F471" s="9">
        <f t="shared" si="106"/>
        <v>0.62969909083877995</v>
      </c>
      <c r="G471" s="9">
        <f t="shared" si="107"/>
        <v>1.0501073181181975</v>
      </c>
      <c r="H471" s="9">
        <f t="shared" si="108"/>
        <v>7.12212566462909</v>
      </c>
      <c r="I471" s="9">
        <f t="shared" si="109"/>
        <v>4.3498423447970502</v>
      </c>
      <c r="J471" s="9">
        <f t="shared" si="110"/>
        <v>1.5880600981461908</v>
      </c>
      <c r="K471" s="11">
        <f t="shared" si="111"/>
        <v>0.14641288433382138</v>
      </c>
      <c r="L471" s="11">
        <f t="shared" si="112"/>
        <v>0.2386634844868735</v>
      </c>
      <c r="M471" s="11">
        <f t="shared" si="113"/>
        <v>0.64102564102564097</v>
      </c>
      <c r="N471" s="11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-0.23328560422037548</v>
      </c>
      <c r="O471" s="11">
        <f>0</f>
        <v>0</v>
      </c>
      <c r="P471" s="11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0.21458837156814281</v>
      </c>
      <c r="Q471" s="11">
        <f>2*'OddsRatio_working_3-way'!K471*'OddsRatio_working_3-way'!L471*'OddsRatio_working_3-way'!M471</f>
        <v>4.4799242498568433E-2</v>
      </c>
      <c r="R471" s="11">
        <f t="shared" si="114"/>
        <v>0</v>
      </c>
      <c r="S471" s="11">
        <f t="shared" si="115"/>
        <v>-0.91985260850227968</v>
      </c>
      <c r="T471" s="11">
        <f t="shared" si="116"/>
        <v>-0.19203603517792894</v>
      </c>
      <c r="U471" s="11">
        <f>'OddsRatio_working_3-way'!S471-'OddsRatio_working_3-way'!R471^2/3</f>
        <v>-0.91985260850227968</v>
      </c>
      <c r="V471" s="11">
        <f>'OddsRatio_working_3-way'!S471*'OddsRatio_working_3-way'!R471/3-2*'OddsRatio_working_3-way'!R471^3/27-'OddsRatio_working_3-way'!T471</f>
        <v>0.19203603517792894</v>
      </c>
      <c r="W471" s="11">
        <f>'OddsRatio_working_3-way'!V471^2+4*'OddsRatio_working_3-way'!U471^3/27</f>
        <v>-7.8427909854582201E-2</v>
      </c>
      <c r="X471" s="11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0.16978350086318825</v>
      </c>
      <c r="Y471" s="11">
        <f>IF('OddsRatio_working_3-way'!W471&gt;=0,IF('OddsRatio_working_3-way'!V471+SQRT('OddsRatio_working_3-way'!W471)&gt;0,0,PI()),ACOS('OddsRatio_working_3-way'!V471/(2*'OddsRatio_working_3-way'!X471)))</f>
        <v>0.96971804778069925</v>
      </c>
      <c r="Z471" s="11">
        <f>'OddsRatio_working_3-way'!X471^(1/3)*COS('OddsRatio_working_3-way'!Y471/3)</f>
        <v>0.52505365905909873</v>
      </c>
      <c r="AA471" s="11">
        <f>'OddsRatio_working_3-way'!X471^(1/3)*COS(('OddsRatio_working_3-way'!Y471+2*PI())/3)</f>
        <v>-0.41484932772682398</v>
      </c>
      <c r="AB471" s="11">
        <f>'OddsRatio_working_3-way'!X471^(1/3)*COS(('OddsRatio_working_3-way'!Y471+4*PI())/3)</f>
        <v>-0.11020433133227484</v>
      </c>
      <c r="AC471" s="11">
        <f>'OddsRatio_working_3-way'!X471^(1/3)*SIN('OddsRatio_working_3-way'!Y471/3)</f>
        <v>0.17588687067566564</v>
      </c>
      <c r="AD471" s="11">
        <f>'OddsRatio_working_3-way'!X471^(1/3)*SIN(('OddsRatio_working_3-way'!Y471+2*PI())/3)</f>
        <v>0.36676637175732013</v>
      </c>
      <c r="AE471" s="11">
        <f>'OddsRatio_working_3-way'!X471^(1/3)*SIN(('OddsRatio_working_3-way'!Y471+4*PI())/3)</f>
        <v>-0.54265324243298563</v>
      </c>
      <c r="AF471" s="11">
        <f>-'OddsRatio_working_3-way'!U471/(3*'OddsRatio_working_3-way'!X471^(1/3))*COS(('OddsRatio_working_3-way'!Y471)/3)</f>
        <v>0.52505365905909873</v>
      </c>
      <c r="AG471" s="11">
        <f>-'OddsRatio_working_3-way'!U471/(3*'OddsRatio_working_3-way'!X471^(1/3))*COS(('OddsRatio_working_3-way'!Y471+2*PI())/3)</f>
        <v>-0.41484932772682398</v>
      </c>
      <c r="AH471" s="11">
        <f>-'OddsRatio_working_3-way'!U471/(3*'OddsRatio_working_3-way'!X471^(1/3))*COS(('OddsRatio_working_3-way'!Y471+4*PI())/3)</f>
        <v>-0.11020433133227484</v>
      </c>
      <c r="AI471" s="11">
        <f>'OddsRatio_working_3-way'!U471/(3*'OddsRatio_working_3-way'!X471^(1/3))*SIN(('OddsRatio_working_3-way'!Y471)/3)</f>
        <v>-0.17588687067566564</v>
      </c>
      <c r="AJ471" s="11">
        <f>'OddsRatio_working_3-way'!U471/(3*'OddsRatio_working_3-way'!X471^(1/3))*SIN(('OddsRatio_working_3-way'!Y471+2*PI())/3)</f>
        <v>-0.36676637175732013</v>
      </c>
      <c r="AK471" s="11">
        <f>'OddsRatio_working_3-way'!U471/(3*'OddsRatio_working_3-way'!X471^(1/3))*SIN(('OddsRatio_working_3-way'!Y471+4*PI())/3)</f>
        <v>0.54265324243298563</v>
      </c>
      <c r="AL471" s="11">
        <f>'OddsRatio_working_3-way'!Z471+'OddsRatio_working_3-way'!AF471</f>
        <v>1.0501073181181975</v>
      </c>
      <c r="AM471" s="11">
        <f>'OddsRatio_working_3-way'!AA471+'OddsRatio_working_3-way'!AG471</f>
        <v>-0.82969865545364796</v>
      </c>
      <c r="AN471" s="11">
        <f>'OddsRatio_working_3-way'!AB471+'OddsRatio_working_3-way'!AH471</f>
        <v>-0.22040866266454967</v>
      </c>
      <c r="AO471" s="11">
        <f>'OddsRatio_working_3-way'!AC471+'OddsRatio_working_3-way'!AI471</f>
        <v>0</v>
      </c>
      <c r="AP471" s="11">
        <f>'OddsRatio_working_3-way'!AD471+'OddsRatio_working_3-way'!AJ471</f>
        <v>0</v>
      </c>
      <c r="AQ471" s="11">
        <f>'OddsRatio_working_3-way'!AE471+'OddsRatio_working_3-way'!AK471</f>
        <v>0</v>
      </c>
      <c r="AR471" s="10">
        <f>IF(A471="","",IF(('OddsRatio_working_3-way'!X471=0),IF(Q471&gt;0,-Q471^(1/3),(-Q471)^(1/3)),'OddsRatio_working_3-way'!AL471-'OddsRatio_working_3-way'!R471/3))</f>
        <v>1.0501073181181975</v>
      </c>
      <c r="AS471" s="11">
        <f>IF(('OddsRatio_working_3-way'!X471=0),IF(Q471&gt;0,-Q471^(1/3),(-Q471)^(1/3)),'OddsRatio_working_3-way'!AM471-'OddsRatio_working_3-way'!R471/3)</f>
        <v>-0.82969865545364796</v>
      </c>
      <c r="AT471" s="11">
        <f>IF(('OddsRatio_working_3-way'!X471=0),IF(Q471&gt;0,-Q471^(1/3),(-Q471)^(1/3)),'OddsRatio_working_3-way'!AN471-'OddsRatio_working_3-way'!R471/3)</f>
        <v>-0.22040866266454967</v>
      </c>
      <c r="AU471" s="11">
        <f>IF(('OddsRatio_working_3-way'!X471=0),0,'OddsRatio_working_3-way'!AO471)</f>
        <v>0</v>
      </c>
      <c r="AV471" s="11">
        <f>IF(('OddsRatio_working_3-way'!X471=0),0,'OddsRatio_working_3-way'!AP471)</f>
        <v>0</v>
      </c>
      <c r="AW471" s="11">
        <f>IF(('OddsRatio_working_3-way'!X471=0),0,'OddsRatio_working_3-way'!AQ471)</f>
        <v>0</v>
      </c>
    </row>
    <row r="472" spans="1:49" x14ac:dyDescent="0.2">
      <c r="A472" s="4">
        <f>IF('True_Odds_Calculator_3-way'!A473="","",'True_Odds_Calculator_3-way'!A473)</f>
        <v>1.62</v>
      </c>
      <c r="B472" s="4">
        <f>IF('True_Odds_Calculator_3-way'!B473="","",'True_Odds_Calculator_3-way'!B473)</f>
        <v>3.98</v>
      </c>
      <c r="C472" s="4">
        <f>IF('True_Odds_Calculator_3-way'!C473="","",'True_Odds_Calculator_3-way'!C473)</f>
        <v>6.2</v>
      </c>
      <c r="D472" s="9">
        <f t="shared" si="104"/>
        <v>0.60453450222852578</v>
      </c>
      <c r="E472" s="9">
        <f t="shared" si="105"/>
        <v>0.24130028667814882</v>
      </c>
      <c r="F472" s="9">
        <f t="shared" si="106"/>
        <v>0.15416521109332557</v>
      </c>
      <c r="G472" s="9">
        <f t="shared" si="107"/>
        <v>1.0551053326144919</v>
      </c>
      <c r="H472" s="9">
        <f t="shared" si="108"/>
        <v>1.6541653062209849</v>
      </c>
      <c r="I472" s="9">
        <f t="shared" si="109"/>
        <v>4.1442138911911872</v>
      </c>
      <c r="J472" s="9">
        <f t="shared" si="110"/>
        <v>6.4865477295953573</v>
      </c>
      <c r="K472" s="11">
        <f t="shared" si="111"/>
        <v>0.61728395061728392</v>
      </c>
      <c r="L472" s="11">
        <f t="shared" si="112"/>
        <v>0.25125628140703515</v>
      </c>
      <c r="M472" s="11">
        <f t="shared" si="113"/>
        <v>0.16129032258064516</v>
      </c>
      <c r="N472" s="11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-0.24033748991872961</v>
      </c>
      <c r="O472" s="11">
        <f>0</f>
        <v>0</v>
      </c>
      <c r="P472" s="11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0.22013692516745409</v>
      </c>
      <c r="Q472" s="11">
        <f>2*'OddsRatio_working_3-way'!K472*'OddsRatio_working_3-way'!L472*'OddsRatio_working_3-way'!M472</f>
        <v>5.0031119356239571E-2</v>
      </c>
      <c r="R472" s="11">
        <f t="shared" si="114"/>
        <v>0</v>
      </c>
      <c r="S472" s="11">
        <f t="shared" si="115"/>
        <v>-0.91594917314770008</v>
      </c>
      <c r="T472" s="11">
        <f t="shared" si="116"/>
        <v>-0.20817026662447732</v>
      </c>
      <c r="U472" s="11">
        <f>'OddsRatio_working_3-way'!S472-'OddsRatio_working_3-way'!R472^2/3</f>
        <v>-0.91594917314770008</v>
      </c>
      <c r="V472" s="11">
        <f>'OddsRatio_working_3-way'!S472*'OddsRatio_working_3-way'!R472/3-2*'OddsRatio_working_3-way'!R472^3/27-'OddsRatio_working_3-way'!T472</f>
        <v>0.20817026662447732</v>
      </c>
      <c r="W472" s="11">
        <f>'OddsRatio_working_3-way'!V472^2+4*'OddsRatio_working_3-way'!U472^3/27</f>
        <v>-7.0509193926503844E-2</v>
      </c>
      <c r="X472" s="11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0.16870392247441213</v>
      </c>
      <c r="Y472" s="11">
        <f>IF('OddsRatio_working_3-way'!W472&gt;=0,IF('OddsRatio_working_3-way'!V472+SQRT('OddsRatio_working_3-way'!W472)&gt;0,0,PI()),ACOS('OddsRatio_working_3-way'!V472/(2*'OddsRatio_working_3-way'!X472)))</f>
        <v>0.90591053711038338</v>
      </c>
      <c r="Z472" s="11">
        <f>'OddsRatio_working_3-way'!X472^(1/3)*COS('OddsRatio_working_3-way'!Y472/3)</f>
        <v>0.52755266630724595</v>
      </c>
      <c r="AA472" s="11">
        <f>'OddsRatio_working_3-way'!X472^(1/3)*COS(('OddsRatio_working_3-way'!Y472+2*PI())/3)</f>
        <v>-0.4060908843808666</v>
      </c>
      <c r="AB472" s="11">
        <f>'OddsRatio_working_3-way'!X472^(1/3)*COS(('OddsRatio_working_3-way'!Y472+4*PI())/3)</f>
        <v>-0.12146178192637919</v>
      </c>
      <c r="AC472" s="11">
        <f>'OddsRatio_working_3-way'!X472^(1/3)*SIN('OddsRatio_working_3-way'!Y472/3)</f>
        <v>0.16433068892129987</v>
      </c>
      <c r="AD472" s="11">
        <f>'OddsRatio_working_3-way'!X472^(1/3)*SIN(('OddsRatio_working_3-way'!Y472+2*PI())/3)</f>
        <v>0.37470866639563999</v>
      </c>
      <c r="AE472" s="11">
        <f>'OddsRatio_working_3-way'!X472^(1/3)*SIN(('OddsRatio_working_3-way'!Y472+4*PI())/3)</f>
        <v>-0.53903935531693981</v>
      </c>
      <c r="AF472" s="11">
        <f>-'OddsRatio_working_3-way'!U472/(3*'OddsRatio_working_3-way'!X472^(1/3))*COS(('OddsRatio_working_3-way'!Y472)/3)</f>
        <v>0.52755266630724595</v>
      </c>
      <c r="AG472" s="11">
        <f>-'OddsRatio_working_3-way'!U472/(3*'OddsRatio_working_3-way'!X472^(1/3))*COS(('OddsRatio_working_3-way'!Y472+2*PI())/3)</f>
        <v>-0.4060908843808666</v>
      </c>
      <c r="AH472" s="11">
        <f>-'OddsRatio_working_3-way'!U472/(3*'OddsRatio_working_3-way'!X472^(1/3))*COS(('OddsRatio_working_3-way'!Y472+4*PI())/3)</f>
        <v>-0.12146178192637919</v>
      </c>
      <c r="AI472" s="11">
        <f>'OddsRatio_working_3-way'!U472/(3*'OddsRatio_working_3-way'!X472^(1/3))*SIN(('OddsRatio_working_3-way'!Y472)/3)</f>
        <v>-0.16433068892129987</v>
      </c>
      <c r="AJ472" s="11">
        <f>'OddsRatio_working_3-way'!U472/(3*'OddsRatio_working_3-way'!X472^(1/3))*SIN(('OddsRatio_working_3-way'!Y472+2*PI())/3)</f>
        <v>-0.37470866639563999</v>
      </c>
      <c r="AK472" s="11">
        <f>'OddsRatio_working_3-way'!U472/(3*'OddsRatio_working_3-way'!X472^(1/3))*SIN(('OddsRatio_working_3-way'!Y472+4*PI())/3)</f>
        <v>0.53903935531693981</v>
      </c>
      <c r="AL472" s="11">
        <f>'OddsRatio_working_3-way'!Z472+'OddsRatio_working_3-way'!AF472</f>
        <v>1.0551053326144919</v>
      </c>
      <c r="AM472" s="11">
        <f>'OddsRatio_working_3-way'!AA472+'OddsRatio_working_3-way'!AG472</f>
        <v>-0.8121817687617332</v>
      </c>
      <c r="AN472" s="11">
        <f>'OddsRatio_working_3-way'!AB472+'OddsRatio_working_3-way'!AH472</f>
        <v>-0.24292356385275837</v>
      </c>
      <c r="AO472" s="11">
        <f>'OddsRatio_working_3-way'!AC472+'OddsRatio_working_3-way'!AI472</f>
        <v>0</v>
      </c>
      <c r="AP472" s="11">
        <f>'OddsRatio_working_3-way'!AD472+'OddsRatio_working_3-way'!AJ472</f>
        <v>0</v>
      </c>
      <c r="AQ472" s="11">
        <f>'OddsRatio_working_3-way'!AE472+'OddsRatio_working_3-way'!AK472</f>
        <v>0</v>
      </c>
      <c r="AR472" s="10">
        <f>IF(A472="","",IF(('OddsRatio_working_3-way'!X472=0),IF(Q472&gt;0,-Q472^(1/3),(-Q472)^(1/3)),'OddsRatio_working_3-way'!AL472-'OddsRatio_working_3-way'!R472/3))</f>
        <v>1.0551053326144919</v>
      </c>
      <c r="AS472" s="11">
        <f>IF(('OddsRatio_working_3-way'!X472=0),IF(Q472&gt;0,-Q472^(1/3),(-Q472)^(1/3)),'OddsRatio_working_3-way'!AM472-'OddsRatio_working_3-way'!R472/3)</f>
        <v>-0.8121817687617332</v>
      </c>
      <c r="AT472" s="11">
        <f>IF(('OddsRatio_working_3-way'!X472=0),IF(Q472&gt;0,-Q472^(1/3),(-Q472)^(1/3)),'OddsRatio_working_3-way'!AN472-'OddsRatio_working_3-way'!R472/3)</f>
        <v>-0.24292356385275837</v>
      </c>
      <c r="AU472" s="11">
        <f>IF(('OddsRatio_working_3-way'!X472=0),0,'OddsRatio_working_3-way'!AO472)</f>
        <v>0</v>
      </c>
      <c r="AV472" s="11">
        <f>IF(('OddsRatio_working_3-way'!X472=0),0,'OddsRatio_working_3-way'!AP472)</f>
        <v>0</v>
      </c>
      <c r="AW472" s="11">
        <f>IF(('OddsRatio_working_3-way'!X472=0),0,'OddsRatio_working_3-way'!AQ472)</f>
        <v>0</v>
      </c>
    </row>
    <row r="473" spans="1:49" x14ac:dyDescent="0.2">
      <c r="A473" s="4">
        <f>IF('True_Odds_Calculator_3-way'!A474="","",'True_Odds_Calculator_3-way'!A474)</f>
        <v>2.93</v>
      </c>
      <c r="B473" s="4">
        <f>IF('True_Odds_Calculator_3-way'!B474="","",'True_Odds_Calculator_3-way'!B474)</f>
        <v>3.38</v>
      </c>
      <c r="C473" s="4">
        <f>IF('True_Odds_Calculator_3-way'!C474="","",'True_Odds_Calculator_3-way'!C474)</f>
        <v>2.56</v>
      </c>
      <c r="D473" s="9">
        <f t="shared" si="104"/>
        <v>0.33199326005839425</v>
      </c>
      <c r="E473" s="9">
        <f t="shared" si="105"/>
        <v>0.28725281120885537</v>
      </c>
      <c r="F473" s="9">
        <f t="shared" si="106"/>
        <v>0.38075392873275055</v>
      </c>
      <c r="G473" s="9">
        <f t="shared" si="107"/>
        <v>1.042543700357502</v>
      </c>
      <c r="H473" s="9">
        <f t="shared" si="108"/>
        <v>3.0121093416899791</v>
      </c>
      <c r="I473" s="9">
        <f t="shared" si="109"/>
        <v>3.4812540068508553</v>
      </c>
      <c r="J473" s="9">
        <f t="shared" si="110"/>
        <v>2.6263681725577031</v>
      </c>
      <c r="K473" s="11">
        <f t="shared" si="111"/>
        <v>0.34129692832764502</v>
      </c>
      <c r="L473" s="11">
        <f t="shared" si="112"/>
        <v>0.29585798816568049</v>
      </c>
      <c r="M473" s="11">
        <f t="shared" si="113"/>
        <v>0.390625</v>
      </c>
      <c r="N473" s="11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-0.28264062089787356</v>
      </c>
      <c r="O473" s="11">
        <f>0</f>
        <v>0</v>
      </c>
      <c r="P473" s="11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0.23153348849889932</v>
      </c>
      <c r="Q473" s="11">
        <f>2*'OddsRatio_working_3-way'!K473*'OddsRatio_working_3-way'!L473*'OddsRatio_working_3-way'!M473</f>
        <v>7.888704889229961E-2</v>
      </c>
      <c r="R473" s="11">
        <f t="shared" si="114"/>
        <v>0</v>
      </c>
      <c r="S473" s="11">
        <f t="shared" si="115"/>
        <v>-0.81917980424533254</v>
      </c>
      <c r="T473" s="11">
        <f t="shared" si="116"/>
        <v>-0.27910725868665509</v>
      </c>
      <c r="U473" s="11">
        <f>'OddsRatio_working_3-way'!S473-'OddsRatio_working_3-way'!R473^2/3</f>
        <v>-0.81917980424533254</v>
      </c>
      <c r="V473" s="11">
        <f>'OddsRatio_working_3-way'!S473*'OddsRatio_working_3-way'!R473/3-2*'OddsRatio_working_3-way'!R473^3/27-'OddsRatio_working_3-way'!T473</f>
        <v>0.27910725868665509</v>
      </c>
      <c r="W473" s="11">
        <f>'OddsRatio_working_3-way'!V473^2+4*'OddsRatio_working_3-way'!U473^3/27</f>
        <v>-3.5384204396455982E-3</v>
      </c>
      <c r="X473" s="11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0.14268784311498386</v>
      </c>
      <c r="Y473" s="11">
        <f>IF('OddsRatio_working_3-way'!W473&gt;=0,IF('OddsRatio_working_3-way'!V473+SQRT('OddsRatio_working_3-way'!W473)&gt;0,0,PI()),ACOS('OddsRatio_working_3-way'!V473/(2*'OddsRatio_working_3-way'!X473)))</f>
        <v>0.2099829333629466</v>
      </c>
      <c r="Z473" s="11">
        <f>'OddsRatio_working_3-way'!X473^(1/3)*COS('OddsRatio_working_3-way'!Y473/3)</f>
        <v>0.52127185017875111</v>
      </c>
      <c r="AA473" s="11">
        <f>'OddsRatio_working_3-way'!X473^(1/3)*COS(('OddsRatio_working_3-way'!Y473+2*PI())/3)</f>
        <v>-0.29228548621981471</v>
      </c>
      <c r="AB473" s="11">
        <f>'OddsRatio_working_3-way'!X473^(1/3)*COS(('OddsRatio_working_3-way'!Y473+4*PI())/3)</f>
        <v>-0.22898636395893635</v>
      </c>
      <c r="AC473" s="11">
        <f>'OddsRatio_working_3-way'!X473^(1/3)*SIN('OddsRatio_working_3-way'!Y473/3)</f>
        <v>3.6545765276785193E-2</v>
      </c>
      <c r="AD473" s="11">
        <f>'OddsRatio_working_3-way'!X473^(1/3)*SIN(('OddsRatio_working_3-way'!Y473+2*PI())/3)</f>
        <v>0.4331617818941218</v>
      </c>
      <c r="AE473" s="11">
        <f>'OddsRatio_working_3-way'!X473^(1/3)*SIN(('OddsRatio_working_3-way'!Y473+4*PI())/3)</f>
        <v>-0.4697075471709069</v>
      </c>
      <c r="AF473" s="11">
        <f>-'OddsRatio_working_3-way'!U473/(3*'OddsRatio_working_3-way'!X473^(1/3))*COS(('OddsRatio_working_3-way'!Y473)/3)</f>
        <v>0.521271850178751</v>
      </c>
      <c r="AG473" s="11">
        <f>-'OddsRatio_working_3-way'!U473/(3*'OddsRatio_working_3-way'!X473^(1/3))*COS(('OddsRatio_working_3-way'!Y473+2*PI())/3)</f>
        <v>-0.29228548621981465</v>
      </c>
      <c r="AH473" s="11">
        <f>-'OddsRatio_working_3-way'!U473/(3*'OddsRatio_working_3-way'!X473^(1/3))*COS(('OddsRatio_working_3-way'!Y473+4*PI())/3)</f>
        <v>-0.22898636395893629</v>
      </c>
      <c r="AI473" s="11">
        <f>'OddsRatio_working_3-way'!U473/(3*'OddsRatio_working_3-way'!X473^(1/3))*SIN(('OddsRatio_working_3-way'!Y473)/3)</f>
        <v>-3.6545765276785186E-2</v>
      </c>
      <c r="AJ473" s="11">
        <f>'OddsRatio_working_3-way'!U473/(3*'OddsRatio_working_3-way'!X473^(1/3))*SIN(('OddsRatio_working_3-way'!Y473+2*PI())/3)</f>
        <v>-0.43316178189412169</v>
      </c>
      <c r="AK473" s="11">
        <f>'OddsRatio_working_3-way'!U473/(3*'OddsRatio_working_3-way'!X473^(1/3))*SIN(('OddsRatio_working_3-way'!Y473+4*PI())/3)</f>
        <v>0.46970754717090679</v>
      </c>
      <c r="AL473" s="11">
        <f>'OddsRatio_working_3-way'!Z473+'OddsRatio_working_3-way'!AF473</f>
        <v>1.042543700357502</v>
      </c>
      <c r="AM473" s="11">
        <f>'OddsRatio_working_3-way'!AA473+'OddsRatio_working_3-way'!AG473</f>
        <v>-0.5845709724396293</v>
      </c>
      <c r="AN473" s="11">
        <f>'OddsRatio_working_3-way'!AB473+'OddsRatio_working_3-way'!AH473</f>
        <v>-0.45797272791787264</v>
      </c>
      <c r="AO473" s="11">
        <f>'OddsRatio_working_3-way'!AC473+'OddsRatio_working_3-way'!AI473</f>
        <v>0</v>
      </c>
      <c r="AP473" s="11">
        <f>'OddsRatio_working_3-way'!AD473+'OddsRatio_working_3-way'!AJ473</f>
        <v>0</v>
      </c>
      <c r="AQ473" s="11">
        <f>'OddsRatio_working_3-way'!AE473+'OddsRatio_working_3-way'!AK473</f>
        <v>0</v>
      </c>
      <c r="AR473" s="10">
        <f>IF(A473="","",IF(('OddsRatio_working_3-way'!X473=0),IF(Q473&gt;0,-Q473^(1/3),(-Q473)^(1/3)),'OddsRatio_working_3-way'!AL473-'OddsRatio_working_3-way'!R473/3))</f>
        <v>1.042543700357502</v>
      </c>
      <c r="AS473" s="11">
        <f>IF(('OddsRatio_working_3-way'!X473=0),IF(Q473&gt;0,-Q473^(1/3),(-Q473)^(1/3)),'OddsRatio_working_3-way'!AM473-'OddsRatio_working_3-way'!R473/3)</f>
        <v>-0.5845709724396293</v>
      </c>
      <c r="AT473" s="11">
        <f>IF(('OddsRatio_working_3-way'!X473=0),IF(Q473&gt;0,-Q473^(1/3),(-Q473)^(1/3)),'OddsRatio_working_3-way'!AN473-'OddsRatio_working_3-way'!R473/3)</f>
        <v>-0.45797272791787264</v>
      </c>
      <c r="AU473" s="11">
        <f>IF(('OddsRatio_working_3-way'!X473=0),0,'OddsRatio_working_3-way'!AO473)</f>
        <v>0</v>
      </c>
      <c r="AV473" s="11">
        <f>IF(('OddsRatio_working_3-way'!X473=0),0,'OddsRatio_working_3-way'!AP473)</f>
        <v>0</v>
      </c>
      <c r="AW473" s="11">
        <f>IF(('OddsRatio_working_3-way'!X473=0),0,'OddsRatio_working_3-way'!AQ473)</f>
        <v>0</v>
      </c>
    </row>
    <row r="474" spans="1:49" x14ac:dyDescent="0.2">
      <c r="A474" s="4">
        <f>IF('True_Odds_Calculator_3-way'!A475="","",'True_Odds_Calculator_3-way'!A475)</f>
        <v>1.88</v>
      </c>
      <c r="B474" s="4">
        <f>IF('True_Odds_Calculator_3-way'!B475="","",'True_Odds_Calculator_3-way'!B475)</f>
        <v>3.27</v>
      </c>
      <c r="C474" s="4">
        <f>IF('True_Odds_Calculator_3-way'!C475="","",'True_Odds_Calculator_3-way'!C475)</f>
        <v>4.99</v>
      </c>
      <c r="D474" s="9">
        <f t="shared" si="104"/>
        <v>0.51648851056143719</v>
      </c>
      <c r="E474" s="9">
        <f t="shared" si="105"/>
        <v>0.29283903223197993</v>
      </c>
      <c r="F474" s="9">
        <f t="shared" si="106"/>
        <v>0.19067245720658291</v>
      </c>
      <c r="G474" s="9">
        <f t="shared" si="107"/>
        <v>1.063808512922662</v>
      </c>
      <c r="H474" s="9">
        <f t="shared" si="108"/>
        <v>1.9361514913719426</v>
      </c>
      <c r="I474" s="9">
        <f t="shared" si="109"/>
        <v>3.4148453243344434</v>
      </c>
      <c r="J474" s="9">
        <f t="shared" si="110"/>
        <v>5.2445959665614215</v>
      </c>
      <c r="K474" s="11">
        <f t="shared" si="111"/>
        <v>0.53191489361702127</v>
      </c>
      <c r="L474" s="11">
        <f t="shared" si="112"/>
        <v>0.3058103975535168</v>
      </c>
      <c r="M474" s="11">
        <f t="shared" si="113"/>
        <v>0.20040080160320639</v>
      </c>
      <c r="N474" s="11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-0.25982161473053478</v>
      </c>
      <c r="O474" s="11">
        <f>0</f>
        <v>0</v>
      </c>
      <c r="P474" s="11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0.23275127260181105</v>
      </c>
      <c r="Q474" s="11">
        <f>2*'OddsRatio_working_3-way'!K474*'OddsRatio_working_3-way'!L474*'OddsRatio_working_3-way'!M474</f>
        <v>6.5196434902468084E-2</v>
      </c>
      <c r="R474" s="11">
        <f t="shared" si="114"/>
        <v>0</v>
      </c>
      <c r="S474" s="11">
        <f t="shared" si="115"/>
        <v>-0.89581181628480444</v>
      </c>
      <c r="T474" s="11">
        <f t="shared" si="116"/>
        <v>-0.2509276796315979</v>
      </c>
      <c r="U474" s="11">
        <f>'OddsRatio_working_3-way'!S474-'OddsRatio_working_3-way'!R474^2/3</f>
        <v>-0.89581181628480444</v>
      </c>
      <c r="V474" s="11">
        <f>'OddsRatio_working_3-way'!S474*'OddsRatio_working_3-way'!R474/3-2*'OddsRatio_working_3-way'!R474^3/27-'OddsRatio_working_3-way'!T474</f>
        <v>0.2509276796315979</v>
      </c>
      <c r="W474" s="11">
        <f>'OddsRatio_working_3-way'!V474^2+4*'OddsRatio_working_3-way'!U474^3/27</f>
        <v>-4.3534558926743933E-2</v>
      </c>
      <c r="X474" s="11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0.16317112132056469</v>
      </c>
      <c r="Y474" s="11">
        <f>IF('OddsRatio_working_3-way'!W474&gt;=0,IF('OddsRatio_working_3-way'!V474+SQRT('OddsRatio_working_3-way'!W474)&gt;0,0,PI()),ACOS('OddsRatio_working_3-way'!V474/(2*'OddsRatio_working_3-way'!X474)))</f>
        <v>0.69366240798407142</v>
      </c>
      <c r="Z474" s="11">
        <f>'OddsRatio_working_3-way'!X474^(1/3)*COS('OddsRatio_working_3-way'!Y474/3)</f>
        <v>0.53190425646133099</v>
      </c>
      <c r="AA474" s="11">
        <f>'OddsRatio_working_3-way'!X474^(1/3)*COS(('OddsRatio_working_3-way'!Y474+2*PI())/3)</f>
        <v>-0.37440188867272489</v>
      </c>
      <c r="AB474" s="11">
        <f>'OddsRatio_working_3-way'!X474^(1/3)*COS(('OddsRatio_working_3-way'!Y474+4*PI())/3)</f>
        <v>-0.15750236778860616</v>
      </c>
      <c r="AC474" s="11">
        <f>'OddsRatio_working_3-way'!X474^(1/3)*SIN('OddsRatio_working_3-way'!Y474/3)</f>
        <v>0.12522699676954688</v>
      </c>
      <c r="AD474" s="11">
        <f>'OddsRatio_working_3-way'!X474^(1/3)*SIN(('OddsRatio_working_3-way'!Y474+2*PI())/3)</f>
        <v>0.3980291000918123</v>
      </c>
      <c r="AE474" s="11">
        <f>'OddsRatio_working_3-way'!X474^(1/3)*SIN(('OddsRatio_working_3-way'!Y474+4*PI())/3)</f>
        <v>-0.52325609686135921</v>
      </c>
      <c r="AF474" s="11">
        <f>-'OddsRatio_working_3-way'!U474/(3*'OddsRatio_working_3-way'!X474^(1/3))*COS(('OddsRatio_working_3-way'!Y474)/3)</f>
        <v>0.53190425646133099</v>
      </c>
      <c r="AG474" s="11">
        <f>-'OddsRatio_working_3-way'!U474/(3*'OddsRatio_working_3-way'!X474^(1/3))*COS(('OddsRatio_working_3-way'!Y474+2*PI())/3)</f>
        <v>-0.37440188867272489</v>
      </c>
      <c r="AH474" s="11">
        <f>-'OddsRatio_working_3-way'!U474/(3*'OddsRatio_working_3-way'!X474^(1/3))*COS(('OddsRatio_working_3-way'!Y474+4*PI())/3)</f>
        <v>-0.15750236778860616</v>
      </c>
      <c r="AI474" s="11">
        <f>'OddsRatio_working_3-way'!U474/(3*'OddsRatio_working_3-way'!X474^(1/3))*SIN(('OddsRatio_working_3-way'!Y474)/3)</f>
        <v>-0.12522699676954688</v>
      </c>
      <c r="AJ474" s="11">
        <f>'OddsRatio_working_3-way'!U474/(3*'OddsRatio_working_3-way'!X474^(1/3))*SIN(('OddsRatio_working_3-way'!Y474+2*PI())/3)</f>
        <v>-0.3980291000918123</v>
      </c>
      <c r="AK474" s="11">
        <f>'OddsRatio_working_3-way'!U474/(3*'OddsRatio_working_3-way'!X474^(1/3))*SIN(('OddsRatio_working_3-way'!Y474+4*PI())/3)</f>
        <v>0.52325609686135921</v>
      </c>
      <c r="AL474" s="11">
        <f>'OddsRatio_working_3-way'!Z474+'OddsRatio_working_3-way'!AF474</f>
        <v>1.063808512922662</v>
      </c>
      <c r="AM474" s="11">
        <f>'OddsRatio_working_3-way'!AA474+'OddsRatio_working_3-way'!AG474</f>
        <v>-0.74880377734544978</v>
      </c>
      <c r="AN474" s="11">
        <f>'OddsRatio_working_3-way'!AB474+'OddsRatio_working_3-way'!AH474</f>
        <v>-0.31500473557721231</v>
      </c>
      <c r="AO474" s="11">
        <f>'OddsRatio_working_3-way'!AC474+'OddsRatio_working_3-way'!AI474</f>
        <v>0</v>
      </c>
      <c r="AP474" s="11">
        <f>'OddsRatio_working_3-way'!AD474+'OddsRatio_working_3-way'!AJ474</f>
        <v>0</v>
      </c>
      <c r="AQ474" s="11">
        <f>'OddsRatio_working_3-way'!AE474+'OddsRatio_working_3-way'!AK474</f>
        <v>0</v>
      </c>
      <c r="AR474" s="10">
        <f>IF(A474="","",IF(('OddsRatio_working_3-way'!X474=0),IF(Q474&gt;0,-Q474^(1/3),(-Q474)^(1/3)),'OddsRatio_working_3-way'!AL474-'OddsRatio_working_3-way'!R474/3))</f>
        <v>1.063808512922662</v>
      </c>
      <c r="AS474" s="11">
        <f>IF(('OddsRatio_working_3-way'!X474=0),IF(Q474&gt;0,-Q474^(1/3),(-Q474)^(1/3)),'OddsRatio_working_3-way'!AM474-'OddsRatio_working_3-way'!R474/3)</f>
        <v>-0.74880377734544978</v>
      </c>
      <c r="AT474" s="11">
        <f>IF(('OddsRatio_working_3-way'!X474=0),IF(Q474&gt;0,-Q474^(1/3),(-Q474)^(1/3)),'OddsRatio_working_3-way'!AN474-'OddsRatio_working_3-way'!R474/3)</f>
        <v>-0.31500473557721231</v>
      </c>
      <c r="AU474" s="11">
        <f>IF(('OddsRatio_working_3-way'!X474=0),0,'OddsRatio_working_3-way'!AO474)</f>
        <v>0</v>
      </c>
      <c r="AV474" s="11">
        <f>IF(('OddsRatio_working_3-way'!X474=0),0,'OddsRatio_working_3-way'!AP474)</f>
        <v>0</v>
      </c>
      <c r="AW474" s="11">
        <f>IF(('OddsRatio_working_3-way'!X474=0),0,'OddsRatio_working_3-way'!AQ474)</f>
        <v>0</v>
      </c>
    </row>
    <row r="475" spans="1:49" x14ac:dyDescent="0.2">
      <c r="A475" s="4">
        <f>IF('True_Odds_Calculator_3-way'!A476="","",'True_Odds_Calculator_3-way'!A476)</f>
        <v>1.45</v>
      </c>
      <c r="B475" s="4">
        <f>IF('True_Odds_Calculator_3-way'!B476="","",'True_Odds_Calculator_3-way'!B476)</f>
        <v>4.6900000000000004</v>
      </c>
      <c r="C475" s="4">
        <f>IF('True_Odds_Calculator_3-way'!C476="","",'True_Odds_Calculator_3-way'!C476)</f>
        <v>7.33</v>
      </c>
      <c r="D475" s="9">
        <f t="shared" si="104"/>
        <v>0.67243210366918837</v>
      </c>
      <c r="E475" s="9">
        <f t="shared" si="105"/>
        <v>0.20021864981092211</v>
      </c>
      <c r="F475" s="9">
        <f t="shared" si="106"/>
        <v>0.12734924651988941</v>
      </c>
      <c r="G475" s="9">
        <f t="shared" si="107"/>
        <v>1.0825310905605252</v>
      </c>
      <c r="H475" s="9">
        <f t="shared" si="108"/>
        <v>1.4871389907522363</v>
      </c>
      <c r="I475" s="9">
        <f t="shared" si="109"/>
        <v>4.9945397241683382</v>
      </c>
      <c r="J475" s="9">
        <f t="shared" si="110"/>
        <v>7.8524218032481254</v>
      </c>
      <c r="K475" s="11">
        <f t="shared" si="111"/>
        <v>0.68965517241379315</v>
      </c>
      <c r="L475" s="11">
        <f t="shared" si="112"/>
        <v>0.21321961620469082</v>
      </c>
      <c r="M475" s="11">
        <f t="shared" si="113"/>
        <v>0.13642564802182811</v>
      </c>
      <c r="N475" s="11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-0.21086173244022555</v>
      </c>
      <c r="O475" s="11">
        <f>0</f>
        <v>0</v>
      </c>
      <c r="P475" s="11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0.21003992865061985</v>
      </c>
      <c r="Q475" s="11">
        <f>2*'OddsRatio_working_3-way'!K475*'OddsRatio_working_3-way'!L475*'OddsRatio_working_3-way'!M475</f>
        <v>4.0122240429917834E-2</v>
      </c>
      <c r="R475" s="11">
        <f t="shared" si="114"/>
        <v>0</v>
      </c>
      <c r="S475" s="11">
        <f t="shared" si="115"/>
        <v>-0.99610264138449744</v>
      </c>
      <c r="T475" s="11">
        <f t="shared" si="116"/>
        <v>-0.19027748641537681</v>
      </c>
      <c r="U475" s="11">
        <f>'OddsRatio_working_3-way'!S475-'OddsRatio_working_3-way'!R475^2/3</f>
        <v>-0.99610264138449744</v>
      </c>
      <c r="V475" s="11">
        <f>'OddsRatio_working_3-way'!S475*'OddsRatio_working_3-way'!R475/3-2*'OddsRatio_working_3-way'!R475^3/27-'OddsRatio_working_3-way'!T475</f>
        <v>0.19027748641537681</v>
      </c>
      <c r="W475" s="11">
        <f>'OddsRatio_working_3-way'!V475^2+4*'OddsRatio_working_3-way'!U475^3/27</f>
        <v>-0.11021720900307139</v>
      </c>
      <c r="X475" s="11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0.19132611612089531</v>
      </c>
      <c r="Y475" s="11">
        <f>IF('OddsRatio_working_3-way'!W475&gt;=0,IF('OddsRatio_working_3-way'!V475+SQRT('OddsRatio_working_3-way'!W475)&gt;0,0,PI()),ACOS('OddsRatio_working_3-way'!V475/(2*'OddsRatio_working_3-way'!X475)))</f>
        <v>1.0503590412600969</v>
      </c>
      <c r="Z475" s="11">
        <f>'OddsRatio_working_3-way'!X475^(1/3)*COS('OddsRatio_working_3-way'!Y475/3)</f>
        <v>0.54126554528026272</v>
      </c>
      <c r="AA475" s="11">
        <f>'OddsRatio_working_3-way'!X475^(1/3)*COS(('OddsRatio_working_3-way'!Y475+2*PI())/3)</f>
        <v>-0.44180335266330395</v>
      </c>
      <c r="AB475" s="11">
        <f>'OddsRatio_working_3-way'!X475^(1/3)*COS(('OddsRatio_working_3-way'!Y475+4*PI())/3)</f>
        <v>-9.946219261695885E-2</v>
      </c>
      <c r="AC475" s="11">
        <f>'OddsRatio_working_3-way'!X475^(1/3)*SIN('OddsRatio_working_3-way'!Y475/3)</f>
        <v>0.19765076090744613</v>
      </c>
      <c r="AD475" s="11">
        <f>'OddsRatio_working_3-way'!X475^(1/3)*SIN(('OddsRatio_working_3-way'!Y475+2*PI())/3)</f>
        <v>0.36992433195222074</v>
      </c>
      <c r="AE475" s="11">
        <f>'OddsRatio_working_3-way'!X475^(1/3)*SIN(('OddsRatio_working_3-way'!Y475+4*PI())/3)</f>
        <v>-0.5675750928596669</v>
      </c>
      <c r="AF475" s="11">
        <f>-'OddsRatio_working_3-way'!U475/(3*'OddsRatio_working_3-way'!X475^(1/3))*COS(('OddsRatio_working_3-way'!Y475)/3)</f>
        <v>0.54126554528026261</v>
      </c>
      <c r="AG475" s="11">
        <f>-'OddsRatio_working_3-way'!U475/(3*'OddsRatio_working_3-way'!X475^(1/3))*COS(('OddsRatio_working_3-way'!Y475+2*PI())/3)</f>
        <v>-0.44180335266330389</v>
      </c>
      <c r="AH475" s="11">
        <f>-'OddsRatio_working_3-way'!U475/(3*'OddsRatio_working_3-way'!X475^(1/3))*COS(('OddsRatio_working_3-way'!Y475+4*PI())/3)</f>
        <v>-9.9462192616958836E-2</v>
      </c>
      <c r="AI475" s="11">
        <f>'OddsRatio_working_3-way'!U475/(3*'OddsRatio_working_3-way'!X475^(1/3))*SIN(('OddsRatio_working_3-way'!Y475)/3)</f>
        <v>-0.1976507609074461</v>
      </c>
      <c r="AJ475" s="11">
        <f>'OddsRatio_working_3-way'!U475/(3*'OddsRatio_working_3-way'!X475^(1/3))*SIN(('OddsRatio_working_3-way'!Y475+2*PI())/3)</f>
        <v>-0.36992433195222069</v>
      </c>
      <c r="AK475" s="11">
        <f>'OddsRatio_working_3-way'!U475/(3*'OddsRatio_working_3-way'!X475^(1/3))*SIN(('OddsRatio_working_3-way'!Y475+4*PI())/3)</f>
        <v>0.56757509285966679</v>
      </c>
      <c r="AL475" s="11">
        <f>'OddsRatio_working_3-way'!Z475+'OddsRatio_working_3-way'!AF475</f>
        <v>1.0825310905605252</v>
      </c>
      <c r="AM475" s="11">
        <f>'OddsRatio_working_3-way'!AA475+'OddsRatio_working_3-way'!AG475</f>
        <v>-0.8836067053266079</v>
      </c>
      <c r="AN475" s="11">
        <f>'OddsRatio_working_3-way'!AB475+'OddsRatio_working_3-way'!AH475</f>
        <v>-0.1989243852339177</v>
      </c>
      <c r="AO475" s="11">
        <f>'OddsRatio_working_3-way'!AC475+'OddsRatio_working_3-way'!AI475</f>
        <v>0</v>
      </c>
      <c r="AP475" s="11">
        <f>'OddsRatio_working_3-way'!AD475+'OddsRatio_working_3-way'!AJ475</f>
        <v>0</v>
      </c>
      <c r="AQ475" s="11">
        <f>'OddsRatio_working_3-way'!AE475+'OddsRatio_working_3-way'!AK475</f>
        <v>0</v>
      </c>
      <c r="AR475" s="10">
        <f>IF(A475="","",IF(('OddsRatio_working_3-way'!X475=0),IF(Q475&gt;0,-Q475^(1/3),(-Q475)^(1/3)),'OddsRatio_working_3-way'!AL475-'OddsRatio_working_3-way'!R475/3))</f>
        <v>1.0825310905605252</v>
      </c>
      <c r="AS475" s="11">
        <f>IF(('OddsRatio_working_3-way'!X475=0),IF(Q475&gt;0,-Q475^(1/3),(-Q475)^(1/3)),'OddsRatio_working_3-way'!AM475-'OddsRatio_working_3-way'!R475/3)</f>
        <v>-0.8836067053266079</v>
      </c>
      <c r="AT475" s="11">
        <f>IF(('OddsRatio_working_3-way'!X475=0),IF(Q475&gt;0,-Q475^(1/3),(-Q475)^(1/3)),'OddsRatio_working_3-way'!AN475-'OddsRatio_working_3-way'!R475/3)</f>
        <v>-0.1989243852339177</v>
      </c>
      <c r="AU475" s="11">
        <f>IF(('OddsRatio_working_3-way'!X475=0),0,'OddsRatio_working_3-way'!AO475)</f>
        <v>0</v>
      </c>
      <c r="AV475" s="11">
        <f>IF(('OddsRatio_working_3-way'!X475=0),0,'OddsRatio_working_3-way'!AP475)</f>
        <v>0</v>
      </c>
      <c r="AW475" s="11">
        <f>IF(('OddsRatio_working_3-way'!X475=0),0,'OddsRatio_working_3-way'!AQ475)</f>
        <v>0</v>
      </c>
    </row>
    <row r="476" spans="1:49" x14ac:dyDescent="0.2">
      <c r="A476" s="4">
        <f>IF('True_Odds_Calculator_3-way'!A477="","",'True_Odds_Calculator_3-way'!A477)</f>
        <v>7.86</v>
      </c>
      <c r="B476" s="4">
        <f>IF('True_Odds_Calculator_3-way'!B477="","",'True_Odds_Calculator_3-way'!B477)</f>
        <v>3.87</v>
      </c>
      <c r="C476" s="4">
        <f>IF('True_Odds_Calculator_3-way'!C477="","",'True_Odds_Calculator_3-way'!C477)</f>
        <v>1.53</v>
      </c>
      <c r="D476" s="9">
        <f t="shared" si="104"/>
        <v>0.11916067142912645</v>
      </c>
      <c r="E476" s="9">
        <f t="shared" si="105"/>
        <v>0.24434439084597542</v>
      </c>
      <c r="F476" s="9">
        <f t="shared" si="106"/>
        <v>0.63649493772489829</v>
      </c>
      <c r="G476" s="9">
        <f t="shared" si="107"/>
        <v>1.0775554798876765</v>
      </c>
      <c r="H476" s="9">
        <f t="shared" si="108"/>
        <v>8.3920305920294602</v>
      </c>
      <c r="I476" s="9">
        <f t="shared" si="109"/>
        <v>4.0925842272776318</v>
      </c>
      <c r="J476" s="9">
        <f t="shared" si="110"/>
        <v>1.5711044043404687</v>
      </c>
      <c r="K476" s="11">
        <f t="shared" si="111"/>
        <v>0.1272264631043257</v>
      </c>
      <c r="L476" s="11">
        <f t="shared" si="112"/>
        <v>0.25839793281653745</v>
      </c>
      <c r="M476" s="11">
        <f t="shared" si="113"/>
        <v>0.65359477124183007</v>
      </c>
      <c r="N476" s="11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-0.22421101264494969</v>
      </c>
      <c r="O476" s="11">
        <f>0</f>
        <v>0</v>
      </c>
      <c r="P476" s="11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0.22045625161716265</v>
      </c>
      <c r="Q476" s="11">
        <f>2*'OddsRatio_working_3-way'!K476*'OddsRatio_working_3-way'!L476*'OddsRatio_working_3-way'!M476</f>
        <v>4.2973928190480043E-2</v>
      </c>
      <c r="R476" s="11">
        <f t="shared" si="114"/>
        <v>0</v>
      </c>
      <c r="S476" s="11">
        <f t="shared" si="115"/>
        <v>-0.98325344958085126</v>
      </c>
      <c r="T476" s="11">
        <f t="shared" si="116"/>
        <v>-0.19166733909958111</v>
      </c>
      <c r="U476" s="11">
        <f>'OddsRatio_working_3-way'!S476-'OddsRatio_working_3-way'!R476^2/3</f>
        <v>-0.98325344958085126</v>
      </c>
      <c r="V476" s="11">
        <f>'OddsRatio_working_3-way'!S476*'OddsRatio_working_3-way'!R476/3-2*'OddsRatio_working_3-way'!R476^3/27-'OddsRatio_working_3-way'!T476</f>
        <v>0.19166733909958111</v>
      </c>
      <c r="W476" s="11">
        <f>'OddsRatio_working_3-way'!V476^2+4*'OddsRatio_working_3-way'!U476^3/27</f>
        <v>-0.10409281528194887</v>
      </c>
      <c r="X476" s="11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0.18763607339705676</v>
      </c>
      <c r="Y476" s="11">
        <f>IF('OddsRatio_working_3-way'!W476&gt;=0,IF('OddsRatio_working_3-way'!V476+SQRT('OddsRatio_working_3-way'!W476)&gt;0,0,PI()),ACOS('OddsRatio_working_3-way'!V476/(2*'OddsRatio_working_3-way'!X476)))</f>
        <v>1.0347484138540204</v>
      </c>
      <c r="Z476" s="11">
        <f>'OddsRatio_working_3-way'!X476^(1/3)*COS('OddsRatio_working_3-way'!Y476/3)</f>
        <v>0.53877773994383826</v>
      </c>
      <c r="AA476" s="11">
        <f>'OddsRatio_working_3-way'!X476^(1/3)*COS(('OddsRatio_working_3-way'!Y476+2*PI())/3)</f>
        <v>-0.43702619457765901</v>
      </c>
      <c r="AB476" s="11">
        <f>'OddsRatio_working_3-way'!X476^(1/3)*COS(('OddsRatio_working_3-way'!Y476+4*PI())/3)</f>
        <v>-0.10175154536617918</v>
      </c>
      <c r="AC476" s="11">
        <f>'OddsRatio_working_3-way'!X476^(1/3)*SIN('OddsRatio_working_3-way'!Y476/3)</f>
        <v>0.19357090897470527</v>
      </c>
      <c r="AD476" s="11">
        <f>'OddsRatio_working_3-way'!X476^(1/3)*SIN(('OddsRatio_working_3-way'!Y476+2*PI())/3)</f>
        <v>0.36980975529757726</v>
      </c>
      <c r="AE476" s="11">
        <f>'OddsRatio_working_3-way'!X476^(1/3)*SIN(('OddsRatio_working_3-way'!Y476+4*PI())/3)</f>
        <v>-0.56338066427228239</v>
      </c>
      <c r="AF476" s="11">
        <f>-'OddsRatio_working_3-way'!U476/(3*'OddsRatio_working_3-way'!X476^(1/3))*COS(('OddsRatio_working_3-way'!Y476)/3)</f>
        <v>0.53877773994383815</v>
      </c>
      <c r="AG476" s="11">
        <f>-'OddsRatio_working_3-way'!U476/(3*'OddsRatio_working_3-way'!X476^(1/3))*COS(('OddsRatio_working_3-way'!Y476+2*PI())/3)</f>
        <v>-0.4370261945776589</v>
      </c>
      <c r="AH476" s="11">
        <f>-'OddsRatio_working_3-way'!U476/(3*'OddsRatio_working_3-way'!X476^(1/3))*COS(('OddsRatio_working_3-way'!Y476+4*PI())/3)</f>
        <v>-0.10175154536617917</v>
      </c>
      <c r="AI476" s="11">
        <f>'OddsRatio_working_3-way'!U476/(3*'OddsRatio_working_3-way'!X476^(1/3))*SIN(('OddsRatio_working_3-way'!Y476)/3)</f>
        <v>-0.19357090897470522</v>
      </c>
      <c r="AJ476" s="11">
        <f>'OddsRatio_working_3-way'!U476/(3*'OddsRatio_working_3-way'!X476^(1/3))*SIN(('OddsRatio_working_3-way'!Y476+2*PI())/3)</f>
        <v>-0.3698097552975772</v>
      </c>
      <c r="AK476" s="11">
        <f>'OddsRatio_working_3-way'!U476/(3*'OddsRatio_working_3-way'!X476^(1/3))*SIN(('OddsRatio_working_3-way'!Y476+4*PI())/3)</f>
        <v>0.56338066427228228</v>
      </c>
      <c r="AL476" s="11">
        <f>'OddsRatio_working_3-way'!Z476+'OddsRatio_working_3-way'!AF476</f>
        <v>1.0775554798876765</v>
      </c>
      <c r="AM476" s="11">
        <f>'OddsRatio_working_3-way'!AA476+'OddsRatio_working_3-way'!AG476</f>
        <v>-0.87405238915531791</v>
      </c>
      <c r="AN476" s="11">
        <f>'OddsRatio_working_3-way'!AB476+'OddsRatio_working_3-way'!AH476</f>
        <v>-0.20350309073235834</v>
      </c>
      <c r="AO476" s="11">
        <f>'OddsRatio_working_3-way'!AC476+'OddsRatio_working_3-way'!AI476</f>
        <v>0</v>
      </c>
      <c r="AP476" s="11">
        <f>'OddsRatio_working_3-way'!AD476+'OddsRatio_working_3-way'!AJ476</f>
        <v>0</v>
      </c>
      <c r="AQ476" s="11">
        <f>'OddsRatio_working_3-way'!AE476+'OddsRatio_working_3-way'!AK476</f>
        <v>0</v>
      </c>
      <c r="AR476" s="10">
        <f>IF(A476="","",IF(('OddsRatio_working_3-way'!X476=0),IF(Q476&gt;0,-Q476^(1/3),(-Q476)^(1/3)),'OddsRatio_working_3-way'!AL476-'OddsRatio_working_3-way'!R476/3))</f>
        <v>1.0775554798876765</v>
      </c>
      <c r="AS476" s="11">
        <f>IF(('OddsRatio_working_3-way'!X476=0),IF(Q476&gt;0,-Q476^(1/3),(-Q476)^(1/3)),'OddsRatio_working_3-way'!AM476-'OddsRatio_working_3-way'!R476/3)</f>
        <v>-0.87405238915531791</v>
      </c>
      <c r="AT476" s="11">
        <f>IF(('OddsRatio_working_3-way'!X476=0),IF(Q476&gt;0,-Q476^(1/3),(-Q476)^(1/3)),'OddsRatio_working_3-way'!AN476-'OddsRatio_working_3-way'!R476/3)</f>
        <v>-0.20350309073235834</v>
      </c>
      <c r="AU476" s="11">
        <f>IF(('OddsRatio_working_3-way'!X476=0),0,'OddsRatio_working_3-way'!AO476)</f>
        <v>0</v>
      </c>
      <c r="AV476" s="11">
        <f>IF(('OddsRatio_working_3-way'!X476=0),0,'OddsRatio_working_3-way'!AP476)</f>
        <v>0</v>
      </c>
      <c r="AW476" s="11">
        <f>IF(('OddsRatio_working_3-way'!X476=0),0,'OddsRatio_working_3-way'!AQ476)</f>
        <v>0</v>
      </c>
    </row>
    <row r="477" spans="1:49" x14ac:dyDescent="0.2">
      <c r="A477" s="4">
        <f>IF('True_Odds_Calculator_3-way'!A478="","",'True_Odds_Calculator_3-way'!A478)</f>
        <v>2.4300000000000002</v>
      </c>
      <c r="B477" s="4">
        <f>IF('True_Odds_Calculator_3-way'!B478="","",'True_Odds_Calculator_3-way'!B478)</f>
        <v>2.92</v>
      </c>
      <c r="C477" s="4">
        <f>IF('True_Odds_Calculator_3-way'!C478="","",'True_Odds_Calculator_3-way'!C478)</f>
        <v>3.58</v>
      </c>
      <c r="D477" s="9">
        <f t="shared" si="104"/>
        <v>0.39941773989858614</v>
      </c>
      <c r="E477" s="9">
        <f t="shared" si="105"/>
        <v>0.33124875888420358</v>
      </c>
      <c r="F477" s="9">
        <f t="shared" si="106"/>
        <v>0.26933350121721006</v>
      </c>
      <c r="G477" s="9">
        <f t="shared" si="107"/>
        <v>1.0514996018533123</v>
      </c>
      <c r="H477" s="9">
        <f t="shared" si="108"/>
        <v>2.5036444306502368</v>
      </c>
      <c r="I477" s="9">
        <f t="shared" si="109"/>
        <v>3.01887923555836</v>
      </c>
      <c r="J477" s="9">
        <f t="shared" si="110"/>
        <v>3.7128689727815463</v>
      </c>
      <c r="K477" s="11">
        <f t="shared" si="111"/>
        <v>0.41152263374485593</v>
      </c>
      <c r="L477" s="11">
        <f t="shared" si="112"/>
        <v>0.34246575342465752</v>
      </c>
      <c r="M477" s="11">
        <f t="shared" si="113"/>
        <v>0.27932960893854747</v>
      </c>
      <c r="N477" s="11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-0.27885909939939157</v>
      </c>
      <c r="O477" s="11">
        <f>0</f>
        <v>0</v>
      </c>
      <c r="P477" s="11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0.23344390622436245</v>
      </c>
      <c r="Q477" s="11">
        <f>2*'OddsRatio_working_3-way'!K477*'OddsRatio_working_3-way'!L477*'OddsRatio_working_3-way'!M477</f>
        <v>7.8733189283090199E-2</v>
      </c>
      <c r="R477" s="11">
        <f t="shared" si="114"/>
        <v>0</v>
      </c>
      <c r="S477" s="11">
        <f t="shared" si="115"/>
        <v>-0.83713928190672404</v>
      </c>
      <c r="T477" s="11">
        <f t="shared" si="116"/>
        <v>-0.28234039861946847</v>
      </c>
      <c r="U477" s="11">
        <f>'OddsRatio_working_3-way'!S477-'OddsRatio_working_3-way'!R477^2/3</f>
        <v>-0.83713928190672404</v>
      </c>
      <c r="V477" s="11">
        <f>'OddsRatio_working_3-way'!S477*'OddsRatio_working_3-way'!R477/3-2*'OddsRatio_working_3-way'!R477^3/27-'OddsRatio_working_3-way'!T477</f>
        <v>0.28234039861946847</v>
      </c>
      <c r="W477" s="11">
        <f>'OddsRatio_working_3-way'!V477^2+4*'OddsRatio_working_3-way'!U477^3/27</f>
        <v>-7.1978298960004017E-3</v>
      </c>
      <c r="X477" s="11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0.14740584332769915</v>
      </c>
      <c r="Y477" s="11">
        <f>IF('OddsRatio_working_3-way'!W477&gt;=0,IF('OddsRatio_working_3-way'!V477+SQRT('OddsRatio_working_3-way'!W477)&gt;0,0,PI()),ACOS('OddsRatio_working_3-way'!V477/(2*'OddsRatio_working_3-way'!X477)))</f>
        <v>0.29190484231917679</v>
      </c>
      <c r="Z477" s="11">
        <f>'OddsRatio_working_3-way'!X477^(1/3)*COS('OddsRatio_working_3-way'!Y477/3)</f>
        <v>0.52574980092665624</v>
      </c>
      <c r="AA477" s="11">
        <f>'OddsRatio_working_3-way'!X477^(1/3)*COS(('OddsRatio_working_3-way'!Y477+2*PI())/3)</f>
        <v>-0.30731790436570977</v>
      </c>
      <c r="AB477" s="11">
        <f>'OddsRatio_working_3-way'!X477^(1/3)*COS(('OddsRatio_working_3-way'!Y477+4*PI())/3)</f>
        <v>-0.21843189656094655</v>
      </c>
      <c r="AC477" s="11">
        <f>'OddsRatio_working_3-way'!X477^(1/3)*SIN('OddsRatio_working_3-way'!Y477/3)</f>
        <v>5.1318360533271407E-2</v>
      </c>
      <c r="AD477" s="11">
        <f>'OddsRatio_working_3-way'!X477^(1/3)*SIN(('OddsRatio_working_3-way'!Y477+2*PI())/3)</f>
        <v>0.42965350337046004</v>
      </c>
      <c r="AE477" s="11">
        <f>'OddsRatio_working_3-way'!X477^(1/3)*SIN(('OddsRatio_working_3-way'!Y477+4*PI())/3)</f>
        <v>-0.48097186390373126</v>
      </c>
      <c r="AF477" s="11">
        <f>-'OddsRatio_working_3-way'!U477/(3*'OddsRatio_working_3-way'!X477^(1/3))*COS(('OddsRatio_working_3-way'!Y477)/3)</f>
        <v>0.52574980092665613</v>
      </c>
      <c r="AG477" s="11">
        <f>-'OddsRatio_working_3-way'!U477/(3*'OddsRatio_working_3-way'!X477^(1/3))*COS(('OddsRatio_working_3-way'!Y477+2*PI())/3)</f>
        <v>-0.30731790436570972</v>
      </c>
      <c r="AH477" s="11">
        <f>-'OddsRatio_working_3-way'!U477/(3*'OddsRatio_working_3-way'!X477^(1/3))*COS(('OddsRatio_working_3-way'!Y477+4*PI())/3)</f>
        <v>-0.2184318965609465</v>
      </c>
      <c r="AI477" s="11">
        <f>'OddsRatio_working_3-way'!U477/(3*'OddsRatio_working_3-way'!X477^(1/3))*SIN(('OddsRatio_working_3-way'!Y477)/3)</f>
        <v>-5.1318360533271393E-2</v>
      </c>
      <c r="AJ477" s="11">
        <f>'OddsRatio_working_3-way'!U477/(3*'OddsRatio_working_3-way'!X477^(1/3))*SIN(('OddsRatio_working_3-way'!Y477+2*PI())/3)</f>
        <v>-0.42965350337045993</v>
      </c>
      <c r="AK477" s="11">
        <f>'OddsRatio_working_3-way'!U477/(3*'OddsRatio_working_3-way'!X477^(1/3))*SIN(('OddsRatio_working_3-way'!Y477+4*PI())/3)</f>
        <v>0.48097186390373114</v>
      </c>
      <c r="AL477" s="11">
        <f>'OddsRatio_working_3-way'!Z477+'OddsRatio_working_3-way'!AF477</f>
        <v>1.0514996018533123</v>
      </c>
      <c r="AM477" s="11">
        <f>'OddsRatio_working_3-way'!AA477+'OddsRatio_working_3-way'!AG477</f>
        <v>-0.61463580873141943</v>
      </c>
      <c r="AN477" s="11">
        <f>'OddsRatio_working_3-way'!AB477+'OddsRatio_working_3-way'!AH477</f>
        <v>-0.43686379312189305</v>
      </c>
      <c r="AO477" s="11">
        <f>'OddsRatio_working_3-way'!AC477+'OddsRatio_working_3-way'!AI477</f>
        <v>0</v>
      </c>
      <c r="AP477" s="11">
        <f>'OddsRatio_working_3-way'!AD477+'OddsRatio_working_3-way'!AJ477</f>
        <v>0</v>
      </c>
      <c r="AQ477" s="11">
        <f>'OddsRatio_working_3-way'!AE477+'OddsRatio_working_3-way'!AK477</f>
        <v>0</v>
      </c>
      <c r="AR477" s="10">
        <f>IF(A477="","",IF(('OddsRatio_working_3-way'!X477=0),IF(Q477&gt;0,-Q477^(1/3),(-Q477)^(1/3)),'OddsRatio_working_3-way'!AL477-'OddsRatio_working_3-way'!R477/3))</f>
        <v>1.0514996018533123</v>
      </c>
      <c r="AS477" s="11">
        <f>IF(('OddsRatio_working_3-way'!X477=0),IF(Q477&gt;0,-Q477^(1/3),(-Q477)^(1/3)),'OddsRatio_working_3-way'!AM477-'OddsRatio_working_3-way'!R477/3)</f>
        <v>-0.61463580873141943</v>
      </c>
      <c r="AT477" s="11">
        <f>IF(('OddsRatio_working_3-way'!X477=0),IF(Q477&gt;0,-Q477^(1/3),(-Q477)^(1/3)),'OddsRatio_working_3-way'!AN477-'OddsRatio_working_3-way'!R477/3)</f>
        <v>-0.43686379312189305</v>
      </c>
      <c r="AU477" s="11">
        <f>IF(('OddsRatio_working_3-way'!X477=0),0,'OddsRatio_working_3-way'!AO477)</f>
        <v>0</v>
      </c>
      <c r="AV477" s="11">
        <f>IF(('OddsRatio_working_3-way'!X477=0),0,'OddsRatio_working_3-way'!AP477)</f>
        <v>0</v>
      </c>
      <c r="AW477" s="11">
        <f>IF(('OddsRatio_working_3-way'!X477=0),0,'OddsRatio_working_3-way'!AQ477)</f>
        <v>0</v>
      </c>
    </row>
    <row r="478" spans="1:49" x14ac:dyDescent="0.2">
      <c r="A478" s="4">
        <f>IF('True_Odds_Calculator_3-way'!A479="","",'True_Odds_Calculator_3-way'!A479)</f>
        <v>1.7</v>
      </c>
      <c r="B478" s="4">
        <f>IF('True_Odds_Calculator_3-way'!B479="","",'True_Odds_Calculator_3-way'!B479)</f>
        <v>3.86</v>
      </c>
      <c r="C478" s="4">
        <f>IF('True_Odds_Calculator_3-way'!C479="","",'True_Odds_Calculator_3-way'!C479)</f>
        <v>5.28</v>
      </c>
      <c r="D478" s="9">
        <f t="shared" si="104"/>
        <v>0.5729102502579636</v>
      </c>
      <c r="E478" s="9">
        <f t="shared" si="105"/>
        <v>0.24717026165699324</v>
      </c>
      <c r="F478" s="9">
        <f t="shared" si="106"/>
        <v>0.17991948808504332</v>
      </c>
      <c r="G478" s="9">
        <f t="shared" si="107"/>
        <v>1.0649629913978207</v>
      </c>
      <c r="H478" s="9">
        <f t="shared" si="108"/>
        <v>1.7454740939784743</v>
      </c>
      <c r="I478" s="9">
        <f t="shared" si="109"/>
        <v>4.0457941553977665</v>
      </c>
      <c r="J478" s="9">
        <f t="shared" si="110"/>
        <v>5.5580416031826729</v>
      </c>
      <c r="K478" s="11">
        <f t="shared" si="111"/>
        <v>0.58823529411764708</v>
      </c>
      <c r="L478" s="11">
        <f t="shared" si="112"/>
        <v>0.2590673575129534</v>
      </c>
      <c r="M478" s="11">
        <f t="shared" si="113"/>
        <v>0.18939393939393939</v>
      </c>
      <c r="N478" s="11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-0.24730773138270856</v>
      </c>
      <c r="O478" s="11">
        <f>0</f>
        <v>0</v>
      </c>
      <c r="P478" s="11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0.22627986663341743</v>
      </c>
      <c r="Q478" s="11">
        <f>2*'OddsRatio_working_3-way'!K478*'OddsRatio_working_3-way'!L478*'OddsRatio_working_3-way'!M478</f>
        <v>5.7724455773830979E-2</v>
      </c>
      <c r="R478" s="11">
        <f t="shared" si="114"/>
        <v>0</v>
      </c>
      <c r="S478" s="11">
        <f t="shared" si="115"/>
        <v>-0.91497287758970003</v>
      </c>
      <c r="T478" s="11">
        <f t="shared" si="116"/>
        <v>-0.23341144836471941</v>
      </c>
      <c r="U478" s="11">
        <f>'OddsRatio_working_3-way'!S478-'OddsRatio_working_3-way'!R478^2/3</f>
        <v>-0.91497287758970003</v>
      </c>
      <c r="V478" s="11">
        <f>'OddsRatio_working_3-way'!S478*'OddsRatio_working_3-way'!R478/3-2*'OddsRatio_working_3-way'!R478^3/27-'OddsRatio_working_3-way'!T478</f>
        <v>0.23341144836471941</v>
      </c>
      <c r="W478" s="11">
        <f>'OddsRatio_working_3-way'!V478^2+4*'OddsRatio_working_3-way'!U478^3/27</f>
        <v>-5.8999503822562568E-2</v>
      </c>
      <c r="X478" s="11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0.16843426614727083</v>
      </c>
      <c r="Y478" s="11">
        <f>IF('OddsRatio_working_3-way'!W478&gt;=0,IF('OddsRatio_working_3-way'!V478+SQRT('OddsRatio_working_3-way'!W478)&gt;0,0,PI()),ACOS('OddsRatio_working_3-way'!V478/(2*'OddsRatio_working_3-way'!X478)))</f>
        <v>0.80531258988006849</v>
      </c>
      <c r="Z478" s="11">
        <f>'OddsRatio_working_3-way'!X478^(1/3)*COS('OddsRatio_working_3-way'!Y478/3)</f>
        <v>0.53248149569891046</v>
      </c>
      <c r="AA478" s="11">
        <f>'OddsRatio_working_3-way'!X478^(1/3)*COS(('OddsRatio_working_3-way'!Y478+2*PI())/3)</f>
        <v>-0.39309031210220868</v>
      </c>
      <c r="AB478" s="11">
        <f>'OddsRatio_working_3-way'!X478^(1/3)*COS(('OddsRatio_working_3-way'!Y478+4*PI())/3)</f>
        <v>-0.13939118359670194</v>
      </c>
      <c r="AC478" s="11">
        <f>'OddsRatio_working_3-way'!X478^(1/3)*SIN('OddsRatio_working_3-way'!Y478/3)</f>
        <v>0.14647326013582784</v>
      </c>
      <c r="AD478" s="11">
        <f>'OddsRatio_working_3-way'!X478^(1/3)*SIN(('OddsRatio_working_3-way'!Y478+2*PI())/3)</f>
        <v>0.38790587225247691</v>
      </c>
      <c r="AE478" s="11">
        <f>'OddsRatio_working_3-way'!X478^(1/3)*SIN(('OddsRatio_working_3-way'!Y478+4*PI())/3)</f>
        <v>-0.5343791323883047</v>
      </c>
      <c r="AF478" s="11">
        <f>-'OddsRatio_working_3-way'!U478/(3*'OddsRatio_working_3-way'!X478^(1/3))*COS(('OddsRatio_working_3-way'!Y478)/3)</f>
        <v>0.53248149569891035</v>
      </c>
      <c r="AG478" s="11">
        <f>-'OddsRatio_working_3-way'!U478/(3*'OddsRatio_working_3-way'!X478^(1/3))*COS(('OddsRatio_working_3-way'!Y478+2*PI())/3)</f>
        <v>-0.39309031210220857</v>
      </c>
      <c r="AH478" s="11">
        <f>-'OddsRatio_working_3-way'!U478/(3*'OddsRatio_working_3-way'!X478^(1/3))*COS(('OddsRatio_working_3-way'!Y478+4*PI())/3)</f>
        <v>-0.13939118359670191</v>
      </c>
      <c r="AI478" s="11">
        <f>'OddsRatio_working_3-way'!U478/(3*'OddsRatio_working_3-way'!X478^(1/3))*SIN(('OddsRatio_working_3-way'!Y478)/3)</f>
        <v>-0.14647326013582782</v>
      </c>
      <c r="AJ478" s="11">
        <f>'OddsRatio_working_3-way'!U478/(3*'OddsRatio_working_3-way'!X478^(1/3))*SIN(('OddsRatio_working_3-way'!Y478+2*PI())/3)</f>
        <v>-0.3879058722524768</v>
      </c>
      <c r="AK478" s="11">
        <f>'OddsRatio_working_3-way'!U478/(3*'OddsRatio_working_3-way'!X478^(1/3))*SIN(('OddsRatio_working_3-way'!Y478+4*PI())/3)</f>
        <v>0.53437913238830459</v>
      </c>
      <c r="AL478" s="11">
        <f>'OddsRatio_working_3-way'!Z478+'OddsRatio_working_3-way'!AF478</f>
        <v>1.0649629913978207</v>
      </c>
      <c r="AM478" s="11">
        <f>'OddsRatio_working_3-way'!AA478+'OddsRatio_working_3-way'!AG478</f>
        <v>-0.78618062420441726</v>
      </c>
      <c r="AN478" s="11">
        <f>'OddsRatio_working_3-way'!AB478+'OddsRatio_working_3-way'!AH478</f>
        <v>-0.27878236719340388</v>
      </c>
      <c r="AO478" s="11">
        <f>'OddsRatio_working_3-way'!AC478+'OddsRatio_working_3-way'!AI478</f>
        <v>0</v>
      </c>
      <c r="AP478" s="11">
        <f>'OddsRatio_working_3-way'!AD478+'OddsRatio_working_3-way'!AJ478</f>
        <v>0</v>
      </c>
      <c r="AQ478" s="11">
        <f>'OddsRatio_working_3-way'!AE478+'OddsRatio_working_3-way'!AK478</f>
        <v>0</v>
      </c>
      <c r="AR478" s="10">
        <f>IF(A478="","",IF(('OddsRatio_working_3-way'!X478=0),IF(Q478&gt;0,-Q478^(1/3),(-Q478)^(1/3)),'OddsRatio_working_3-way'!AL478-'OddsRatio_working_3-way'!R478/3))</f>
        <v>1.0649629913978207</v>
      </c>
      <c r="AS478" s="11">
        <f>IF(('OddsRatio_working_3-way'!X478=0),IF(Q478&gt;0,-Q478^(1/3),(-Q478)^(1/3)),'OddsRatio_working_3-way'!AM478-'OddsRatio_working_3-way'!R478/3)</f>
        <v>-0.78618062420441726</v>
      </c>
      <c r="AT478" s="11">
        <f>IF(('OddsRatio_working_3-way'!X478=0),IF(Q478&gt;0,-Q478^(1/3),(-Q478)^(1/3)),'OddsRatio_working_3-way'!AN478-'OddsRatio_working_3-way'!R478/3)</f>
        <v>-0.27878236719340388</v>
      </c>
      <c r="AU478" s="11">
        <f>IF(('OddsRatio_working_3-way'!X478=0),0,'OddsRatio_working_3-way'!AO478)</f>
        <v>0</v>
      </c>
      <c r="AV478" s="11">
        <f>IF(('OddsRatio_working_3-way'!X478=0),0,'OddsRatio_working_3-way'!AP478)</f>
        <v>0</v>
      </c>
      <c r="AW478" s="11">
        <f>IF(('OddsRatio_working_3-way'!X478=0),0,'OddsRatio_working_3-way'!AQ478)</f>
        <v>0</v>
      </c>
    </row>
    <row r="479" spans="1:49" x14ac:dyDescent="0.2">
      <c r="A479" s="4">
        <f>IF('True_Odds_Calculator_3-way'!A480="","",'True_Odds_Calculator_3-way'!A480)</f>
        <v>6.04</v>
      </c>
      <c r="B479" s="4">
        <f>IF('True_Odds_Calculator_3-way'!B480="","",'True_Odds_Calculator_3-way'!B480)</f>
        <v>4.3899999999999997</v>
      </c>
      <c r="C479" s="4">
        <f>IF('True_Odds_Calculator_3-way'!C480="","",'True_Odds_Calculator_3-way'!C480)</f>
        <v>1.55</v>
      </c>
      <c r="D479" s="9">
        <f t="shared" si="104"/>
        <v>0.15591807097507701</v>
      </c>
      <c r="E479" s="9">
        <f t="shared" si="105"/>
        <v>0.21545654541676509</v>
      </c>
      <c r="F479" s="9">
        <f t="shared" si="106"/>
        <v>0.62862538360815767</v>
      </c>
      <c r="G479" s="9">
        <f t="shared" si="107"/>
        <v>1.0741318961417972</v>
      </c>
      <c r="H479" s="9">
        <f t="shared" si="108"/>
        <v>6.4136247565546567</v>
      </c>
      <c r="I479" s="9">
        <f t="shared" si="109"/>
        <v>4.6413071279206912</v>
      </c>
      <c r="J479" s="9">
        <f t="shared" si="110"/>
        <v>1.5907725428779886</v>
      </c>
      <c r="K479" s="11">
        <f t="shared" si="111"/>
        <v>0.16556291390728478</v>
      </c>
      <c r="L479" s="11">
        <f t="shared" si="112"/>
        <v>0.22779043280182235</v>
      </c>
      <c r="M479" s="11">
        <f t="shared" si="113"/>
        <v>0.64516129032258063</v>
      </c>
      <c r="N479" s="11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-0.22864397781172263</v>
      </c>
      <c r="O479" s="11">
        <f>0</f>
        <v>0</v>
      </c>
      <c r="P479" s="11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0.21849584346938311</v>
      </c>
      <c r="Q479" s="11">
        <f>2*'OddsRatio_working_3-way'!K479*'OddsRatio_working_3-way'!L479*'OddsRatio_working_3-way'!M479</f>
        <v>4.8662771374027421E-2</v>
      </c>
      <c r="R479" s="11">
        <f t="shared" si="114"/>
        <v>0</v>
      </c>
      <c r="S479" s="11">
        <f t="shared" si="115"/>
        <v>-0.95561599986378809</v>
      </c>
      <c r="T479" s="11">
        <f t="shared" si="116"/>
        <v>-0.21283207123915104</v>
      </c>
      <c r="U479" s="11">
        <f>'OddsRatio_working_3-way'!S479-'OddsRatio_working_3-way'!R479^2/3</f>
        <v>-0.95561599986378809</v>
      </c>
      <c r="V479" s="11">
        <f>'OddsRatio_working_3-way'!S479*'OddsRatio_working_3-way'!R479/3-2*'OddsRatio_working_3-way'!R479^3/27-'OddsRatio_working_3-way'!T479</f>
        <v>0.21283207123915104</v>
      </c>
      <c r="W479" s="11">
        <f>'OddsRatio_working_3-way'!V479^2+4*'OddsRatio_working_3-way'!U479^3/27</f>
        <v>-8.3987010815314844E-2</v>
      </c>
      <c r="X479" s="11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0.17978077021977484</v>
      </c>
      <c r="Y479" s="11">
        <f>IF('OddsRatio_working_3-way'!W479&gt;=0,IF('OddsRatio_working_3-way'!V479+SQRT('OddsRatio_working_3-way'!W479)&gt;0,0,PI()),ACOS('OddsRatio_working_3-way'!V479/(2*'OddsRatio_working_3-way'!X479)))</f>
        <v>0.93735602534409912</v>
      </c>
      <c r="Z479" s="11">
        <f>'OddsRatio_working_3-way'!X479^(1/3)*COS('OddsRatio_working_3-way'!Y479/3)</f>
        <v>0.53706594807089858</v>
      </c>
      <c r="AA479" s="11">
        <f>'OddsRatio_working_3-way'!X479^(1/3)*COS(('OddsRatio_working_3-way'!Y479+2*PI())/3)</f>
        <v>-0.41877985597639755</v>
      </c>
      <c r="AB479" s="11">
        <f>'OddsRatio_working_3-way'!X479^(1/3)*COS(('OddsRatio_working_3-way'!Y479+4*PI())/3)</f>
        <v>-0.11828609209450087</v>
      </c>
      <c r="AC479" s="11">
        <f>'OddsRatio_working_3-way'!X479^(1/3)*SIN('OddsRatio_working_3-way'!Y479/3)</f>
        <v>0.17349015546701679</v>
      </c>
      <c r="AD479" s="11">
        <f>'OddsRatio_working_3-way'!X479^(1/3)*SIN(('OddsRatio_working_3-way'!Y479+2*PI())/3)</f>
        <v>0.37836767680346389</v>
      </c>
      <c r="AE479" s="11">
        <f>'OddsRatio_working_3-way'!X479^(1/3)*SIN(('OddsRatio_working_3-way'!Y479+4*PI())/3)</f>
        <v>-0.55185783227048069</v>
      </c>
      <c r="AF479" s="11">
        <f>-'OddsRatio_working_3-way'!U479/(3*'OddsRatio_working_3-way'!X479^(1/3))*COS(('OddsRatio_working_3-way'!Y479)/3)</f>
        <v>0.53706594807089847</v>
      </c>
      <c r="AG479" s="11">
        <f>-'OddsRatio_working_3-way'!U479/(3*'OddsRatio_working_3-way'!X479^(1/3))*COS(('OddsRatio_working_3-way'!Y479+2*PI())/3)</f>
        <v>-0.4187798559763975</v>
      </c>
      <c r="AH479" s="11">
        <f>-'OddsRatio_working_3-way'!U479/(3*'OddsRatio_working_3-way'!X479^(1/3))*COS(('OddsRatio_working_3-way'!Y479+4*PI())/3)</f>
        <v>-0.11828609209450086</v>
      </c>
      <c r="AI479" s="11">
        <f>'OddsRatio_working_3-way'!U479/(3*'OddsRatio_working_3-way'!X479^(1/3))*SIN(('OddsRatio_working_3-way'!Y479)/3)</f>
        <v>-0.17349015546701677</v>
      </c>
      <c r="AJ479" s="11">
        <f>'OddsRatio_working_3-way'!U479/(3*'OddsRatio_working_3-way'!X479^(1/3))*SIN(('OddsRatio_working_3-way'!Y479+2*PI())/3)</f>
        <v>-0.37836767680346378</v>
      </c>
      <c r="AK479" s="11">
        <f>'OddsRatio_working_3-way'!U479/(3*'OddsRatio_working_3-way'!X479^(1/3))*SIN(('OddsRatio_working_3-way'!Y479+4*PI())/3)</f>
        <v>0.55185783227048057</v>
      </c>
      <c r="AL479" s="11">
        <f>'OddsRatio_working_3-way'!Z479+'OddsRatio_working_3-way'!AF479</f>
        <v>1.0741318961417972</v>
      </c>
      <c r="AM479" s="11">
        <f>'OddsRatio_working_3-way'!AA479+'OddsRatio_working_3-way'!AG479</f>
        <v>-0.83755971195279511</v>
      </c>
      <c r="AN479" s="11">
        <f>'OddsRatio_working_3-way'!AB479+'OddsRatio_working_3-way'!AH479</f>
        <v>-0.23657218418900172</v>
      </c>
      <c r="AO479" s="11">
        <f>'OddsRatio_working_3-way'!AC479+'OddsRatio_working_3-way'!AI479</f>
        <v>0</v>
      </c>
      <c r="AP479" s="11">
        <f>'OddsRatio_working_3-way'!AD479+'OddsRatio_working_3-way'!AJ479</f>
        <v>0</v>
      </c>
      <c r="AQ479" s="11">
        <f>'OddsRatio_working_3-way'!AE479+'OddsRatio_working_3-way'!AK479</f>
        <v>0</v>
      </c>
      <c r="AR479" s="10">
        <f>IF(A479="","",IF(('OddsRatio_working_3-way'!X479=0),IF(Q479&gt;0,-Q479^(1/3),(-Q479)^(1/3)),'OddsRatio_working_3-way'!AL479-'OddsRatio_working_3-way'!R479/3))</f>
        <v>1.0741318961417972</v>
      </c>
      <c r="AS479" s="11">
        <f>IF(('OddsRatio_working_3-way'!X479=0),IF(Q479&gt;0,-Q479^(1/3),(-Q479)^(1/3)),'OddsRatio_working_3-way'!AM479-'OddsRatio_working_3-way'!R479/3)</f>
        <v>-0.83755971195279511</v>
      </c>
      <c r="AT479" s="11">
        <f>IF(('OddsRatio_working_3-way'!X479=0),IF(Q479&gt;0,-Q479^(1/3),(-Q479)^(1/3)),'OddsRatio_working_3-way'!AN479-'OddsRatio_working_3-way'!R479/3)</f>
        <v>-0.23657218418900172</v>
      </c>
      <c r="AU479" s="11">
        <f>IF(('OddsRatio_working_3-way'!X479=0),0,'OddsRatio_working_3-way'!AO479)</f>
        <v>0</v>
      </c>
      <c r="AV479" s="11">
        <f>IF(('OddsRatio_working_3-way'!X479=0),0,'OddsRatio_working_3-way'!AP479)</f>
        <v>0</v>
      </c>
      <c r="AW479" s="11">
        <f>IF(('OddsRatio_working_3-way'!X479=0),0,'OddsRatio_working_3-way'!AQ479)</f>
        <v>0</v>
      </c>
    </row>
    <row r="480" spans="1:49" x14ac:dyDescent="0.2">
      <c r="A480" s="4">
        <f>IF('True_Odds_Calculator_3-way'!A481="","",'True_Odds_Calculator_3-way'!A481)</f>
        <v>2.67</v>
      </c>
      <c r="B480" s="4">
        <f>IF('True_Odds_Calculator_3-way'!B481="","",'True_Odds_Calculator_3-way'!B481)</f>
        <v>3.09</v>
      </c>
      <c r="C480" s="4">
        <f>IF('True_Odds_Calculator_3-way'!C481="","",'True_Odds_Calculator_3-way'!C481)</f>
        <v>3.09</v>
      </c>
      <c r="D480" s="9">
        <f t="shared" si="104"/>
        <v>0.36693131771025017</v>
      </c>
      <c r="E480" s="9">
        <f t="shared" si="105"/>
        <v>0.31653434114487489</v>
      </c>
      <c r="F480" s="9">
        <f t="shared" si="106"/>
        <v>0.31653434114487489</v>
      </c>
      <c r="G480" s="9">
        <f t="shared" si="107"/>
        <v>1.0331171665936154</v>
      </c>
      <c r="H480" s="9">
        <f t="shared" si="108"/>
        <v>2.7253056682113379</v>
      </c>
      <c r="I480" s="9">
        <f t="shared" si="109"/>
        <v>3.1592148781806557</v>
      </c>
      <c r="J480" s="9">
        <f t="shared" si="110"/>
        <v>3.1592148781806557</v>
      </c>
      <c r="K480" s="11">
        <f t="shared" si="111"/>
        <v>0.37453183520599254</v>
      </c>
      <c r="L480" s="11">
        <f t="shared" si="112"/>
        <v>0.3236245954692557</v>
      </c>
      <c r="M480" s="11">
        <f t="shared" si="113"/>
        <v>0.3236245954692557</v>
      </c>
      <c r="N480" s="11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-0.28614148266531592</v>
      </c>
      <c r="O480" s="11">
        <f>0</f>
        <v>0</v>
      </c>
      <c r="P480" s="11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0.22947091420859192</v>
      </c>
      <c r="Q480" s="11">
        <f>2*'OddsRatio_working_3-way'!K480*'OddsRatio_working_3-way'!L480*'OddsRatio_working_3-way'!M480</f>
        <v>7.8451594601228025E-2</v>
      </c>
      <c r="R480" s="11">
        <f t="shared" si="114"/>
        <v>0</v>
      </c>
      <c r="S480" s="11">
        <f t="shared" si="115"/>
        <v>-0.80194913394291567</v>
      </c>
      <c r="T480" s="11">
        <f t="shared" si="116"/>
        <v>-0.27417064408304814</v>
      </c>
      <c r="U480" s="11">
        <f>'OddsRatio_working_3-way'!S480-'OddsRatio_working_3-way'!R480^2/3</f>
        <v>-0.80194913394291567</v>
      </c>
      <c r="V480" s="11">
        <f>'OddsRatio_working_3-way'!S480*'OddsRatio_working_3-way'!R480/3-2*'OddsRatio_working_3-way'!R480^3/27-'OddsRatio_working_3-way'!T480</f>
        <v>0.27417064408304814</v>
      </c>
      <c r="W480" s="11">
        <f>'OddsRatio_working_3-way'!V480^2+4*'OddsRatio_working_3-way'!U480^3/27</f>
        <v>-1.2380819928500542E-3</v>
      </c>
      <c r="X480" s="11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0.13820964516791467</v>
      </c>
      <c r="Y480" s="11">
        <f>IF('OddsRatio_working_3-way'!W480&gt;=0,IF('OddsRatio_working_3-way'!V480+SQRT('OddsRatio_working_3-way'!W480)&gt;0,0,PI()),ACOS('OddsRatio_working_3-way'!V480/(2*'OddsRatio_working_3-way'!X480)))</f>
        <v>0.12763983851342764</v>
      </c>
      <c r="Z480" s="11">
        <f>'OddsRatio_working_3-way'!X480^(1/3)*COS('OddsRatio_working_3-way'!Y480/3)</f>
        <v>0.51655858329680771</v>
      </c>
      <c r="AA480" s="11">
        <f>'OddsRatio_working_3-way'!X480^(1/3)*COS(('OddsRatio_working_3-way'!Y480+2*PI())/3)</f>
        <v>-0.27732413353604229</v>
      </c>
      <c r="AB480" s="11">
        <f>'OddsRatio_working_3-way'!X480^(1/3)*COS(('OddsRatio_working_3-way'!Y480+4*PI())/3)</f>
        <v>-0.23923444976076552</v>
      </c>
      <c r="AC480" s="11">
        <f>'OddsRatio_working_3-way'!X480^(1/3)*SIN('OddsRatio_working_3-way'!Y480/3)</f>
        <v>2.1991089181003759E-2</v>
      </c>
      <c r="AD480" s="11">
        <f>'OddsRatio_working_3-way'!X480^(1/3)*SIN(('OddsRatio_working_3-way'!Y480+2*PI())/3)</f>
        <v>0.43635731108743359</v>
      </c>
      <c r="AE480" s="11">
        <f>'OddsRatio_working_3-way'!X480^(1/3)*SIN(('OddsRatio_working_3-way'!Y480+4*PI())/3)</f>
        <v>-0.45834840026843737</v>
      </c>
      <c r="AF480" s="11">
        <f>-'OddsRatio_working_3-way'!U480/(3*'OddsRatio_working_3-way'!X480^(1/3))*COS(('OddsRatio_working_3-way'!Y480)/3)</f>
        <v>0.51655858329680771</v>
      </c>
      <c r="AG480" s="11">
        <f>-'OddsRatio_working_3-way'!U480/(3*'OddsRatio_working_3-way'!X480^(1/3))*COS(('OddsRatio_working_3-way'!Y480+2*PI())/3)</f>
        <v>-0.27732413353604229</v>
      </c>
      <c r="AH480" s="11">
        <f>-'OddsRatio_working_3-way'!U480/(3*'OddsRatio_working_3-way'!X480^(1/3))*COS(('OddsRatio_working_3-way'!Y480+4*PI())/3)</f>
        <v>-0.23923444976076552</v>
      </c>
      <c r="AI480" s="11">
        <f>'OddsRatio_working_3-way'!U480/(3*'OddsRatio_working_3-way'!X480^(1/3))*SIN(('OddsRatio_working_3-way'!Y480)/3)</f>
        <v>-2.1991089181003759E-2</v>
      </c>
      <c r="AJ480" s="11">
        <f>'OddsRatio_working_3-way'!U480/(3*'OddsRatio_working_3-way'!X480^(1/3))*SIN(('OddsRatio_working_3-way'!Y480+2*PI())/3)</f>
        <v>-0.43635731108743359</v>
      </c>
      <c r="AK480" s="11">
        <f>'OddsRatio_working_3-way'!U480/(3*'OddsRatio_working_3-way'!X480^(1/3))*SIN(('OddsRatio_working_3-way'!Y480+4*PI())/3)</f>
        <v>0.45834840026843737</v>
      </c>
      <c r="AL480" s="11">
        <f>'OddsRatio_working_3-way'!Z480+'OddsRatio_working_3-way'!AF480</f>
        <v>1.0331171665936154</v>
      </c>
      <c r="AM480" s="11">
        <f>'OddsRatio_working_3-way'!AA480+'OddsRatio_working_3-way'!AG480</f>
        <v>-0.55464826707208459</v>
      </c>
      <c r="AN480" s="11">
        <f>'OddsRatio_working_3-way'!AB480+'OddsRatio_working_3-way'!AH480</f>
        <v>-0.47846889952153104</v>
      </c>
      <c r="AO480" s="11">
        <f>'OddsRatio_working_3-way'!AC480+'OddsRatio_working_3-way'!AI480</f>
        <v>0</v>
      </c>
      <c r="AP480" s="11">
        <f>'OddsRatio_working_3-way'!AD480+'OddsRatio_working_3-way'!AJ480</f>
        <v>0</v>
      </c>
      <c r="AQ480" s="11">
        <f>'OddsRatio_working_3-way'!AE480+'OddsRatio_working_3-way'!AK480</f>
        <v>0</v>
      </c>
      <c r="AR480" s="10">
        <f>IF(A480="","",IF(('OddsRatio_working_3-way'!X480=0),IF(Q480&gt;0,-Q480^(1/3),(-Q480)^(1/3)),'OddsRatio_working_3-way'!AL480-'OddsRatio_working_3-way'!R480/3))</f>
        <v>1.0331171665936154</v>
      </c>
      <c r="AS480" s="11">
        <f>IF(('OddsRatio_working_3-way'!X480=0),IF(Q480&gt;0,-Q480^(1/3),(-Q480)^(1/3)),'OddsRatio_working_3-way'!AM480-'OddsRatio_working_3-way'!R480/3)</f>
        <v>-0.55464826707208459</v>
      </c>
      <c r="AT480" s="11">
        <f>IF(('OddsRatio_working_3-way'!X480=0),IF(Q480&gt;0,-Q480^(1/3),(-Q480)^(1/3)),'OddsRatio_working_3-way'!AN480-'OddsRatio_working_3-way'!R480/3)</f>
        <v>-0.47846889952153104</v>
      </c>
      <c r="AU480" s="11">
        <f>IF(('OddsRatio_working_3-way'!X480=0),0,'OddsRatio_working_3-way'!AO480)</f>
        <v>0</v>
      </c>
      <c r="AV480" s="11">
        <f>IF(('OddsRatio_working_3-way'!X480=0),0,'OddsRatio_working_3-way'!AP480)</f>
        <v>0</v>
      </c>
      <c r="AW480" s="11">
        <f>IF(('OddsRatio_working_3-way'!X480=0),0,'OddsRatio_working_3-way'!AQ480)</f>
        <v>0</v>
      </c>
    </row>
    <row r="481" spans="1:49" x14ac:dyDescent="0.2">
      <c r="A481" s="4">
        <f>IF('True_Odds_Calculator_3-way'!A482="","",'True_Odds_Calculator_3-way'!A482)</f>
        <v>4.9000000000000004</v>
      </c>
      <c r="B481" s="4">
        <f>IF('True_Odds_Calculator_3-way'!B482="","",'True_Odds_Calculator_3-way'!B482)</f>
        <v>3.2</v>
      </c>
      <c r="C481" s="4">
        <f>IF('True_Odds_Calculator_3-way'!C482="","",'True_Odds_Calculator_3-way'!C482)</f>
        <v>1.95</v>
      </c>
      <c r="D481" s="9">
        <f t="shared" si="104"/>
        <v>0.19652301393765592</v>
      </c>
      <c r="E481" s="9">
        <f t="shared" si="105"/>
        <v>0.30245177535018847</v>
      </c>
      <c r="F481" s="9">
        <f t="shared" si="106"/>
        <v>0.50102521071215533</v>
      </c>
      <c r="G481" s="9">
        <f t="shared" si="107"/>
        <v>1.0483237351598038</v>
      </c>
      <c r="H481" s="9">
        <f t="shared" si="108"/>
        <v>5.0884625671232353</v>
      </c>
      <c r="I481" s="9">
        <f t="shared" si="109"/>
        <v>3.306312217351568</v>
      </c>
      <c r="J481" s="9">
        <f t="shared" si="110"/>
        <v>1.9959075484018136</v>
      </c>
      <c r="K481" s="11">
        <f t="shared" si="111"/>
        <v>0.2040816326530612</v>
      </c>
      <c r="L481" s="11">
        <f t="shared" si="112"/>
        <v>0.3125</v>
      </c>
      <c r="M481" s="11">
        <f t="shared" si="113"/>
        <v>0.51282051282051289</v>
      </c>
      <c r="N481" s="11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-0.2665816326530609</v>
      </c>
      <c r="O481" s="11">
        <f>0</f>
        <v>0</v>
      </c>
      <c r="P481" s="11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0.23057299843014128</v>
      </c>
      <c r="Q481" s="11">
        <f>2*'OddsRatio_working_3-way'!K481*'OddsRatio_working_3-way'!L481*'OddsRatio_working_3-way'!M481</f>
        <v>6.5410779696493976E-2</v>
      </c>
      <c r="R481" s="11">
        <f t="shared" si="114"/>
        <v>0</v>
      </c>
      <c r="S481" s="11">
        <f t="shared" si="115"/>
        <v>-0.86492454913507655</v>
      </c>
      <c r="T481" s="11">
        <f t="shared" si="116"/>
        <v>-0.24536866642129829</v>
      </c>
      <c r="U481" s="11">
        <f>'OddsRatio_working_3-way'!S481-'OddsRatio_working_3-way'!R481^2/3</f>
        <v>-0.86492454913507655</v>
      </c>
      <c r="V481" s="11">
        <f>'OddsRatio_working_3-way'!S481*'OddsRatio_working_3-way'!R481/3-2*'OddsRatio_working_3-way'!R481^3/27-'OddsRatio_working_3-way'!T481</f>
        <v>0.24536866642129829</v>
      </c>
      <c r="W481" s="11">
        <f>'OddsRatio_working_3-way'!V481^2+4*'OddsRatio_working_3-way'!U481^3/27</f>
        <v>-3.5652777109337362E-2</v>
      </c>
      <c r="X481" s="11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0.15480516752575132</v>
      </c>
      <c r="Y481" s="11">
        <f>IF('OddsRatio_working_3-way'!W481&gt;=0,IF('OddsRatio_working_3-way'!V481+SQRT('OddsRatio_working_3-way'!W481)&gt;0,0,PI()),ACOS('OddsRatio_working_3-way'!V481/(2*'OddsRatio_working_3-way'!X481)))</f>
        <v>0.65588584424263829</v>
      </c>
      <c r="Z481" s="11">
        <f>'OddsRatio_working_3-way'!X481^(1/3)*COS('OddsRatio_working_3-way'!Y481/3)</f>
        <v>0.52416186757990191</v>
      </c>
      <c r="AA481" s="11">
        <f>'OddsRatio_working_3-way'!X481^(1/3)*COS(('OddsRatio_working_3-way'!Y481+2*PI())/3)</f>
        <v>-0.36293672051104658</v>
      </c>
      <c r="AB481" s="11">
        <f>'OddsRatio_working_3-way'!X481^(1/3)*COS(('OddsRatio_working_3-way'!Y481+4*PI())/3)</f>
        <v>-0.16122514706885552</v>
      </c>
      <c r="AC481" s="11">
        <f>'OddsRatio_working_3-way'!X481^(1/3)*SIN('OddsRatio_working_3-way'!Y481/3)</f>
        <v>0.11645823122551216</v>
      </c>
      <c r="AD481" s="11">
        <f>'OddsRatio_working_3-way'!X481^(1/3)*SIN(('OddsRatio_working_3-way'!Y481+2*PI())/3)</f>
        <v>0.39570837740653408</v>
      </c>
      <c r="AE481" s="11">
        <f>'OddsRatio_working_3-way'!X481^(1/3)*SIN(('OddsRatio_working_3-way'!Y481+4*PI())/3)</f>
        <v>-0.51216660863204599</v>
      </c>
      <c r="AF481" s="11">
        <f>-'OddsRatio_working_3-way'!U481/(3*'OddsRatio_working_3-way'!X481^(1/3))*COS(('OddsRatio_working_3-way'!Y481)/3)</f>
        <v>0.52416186757990191</v>
      </c>
      <c r="AG481" s="11">
        <f>-'OddsRatio_working_3-way'!U481/(3*'OddsRatio_working_3-way'!X481^(1/3))*COS(('OddsRatio_working_3-way'!Y481+2*PI())/3)</f>
        <v>-0.36293672051104658</v>
      </c>
      <c r="AH481" s="11">
        <f>-'OddsRatio_working_3-way'!U481/(3*'OddsRatio_working_3-way'!X481^(1/3))*COS(('OddsRatio_working_3-way'!Y481+4*PI())/3)</f>
        <v>-0.16122514706885552</v>
      </c>
      <c r="AI481" s="11">
        <f>'OddsRatio_working_3-way'!U481/(3*'OddsRatio_working_3-way'!X481^(1/3))*SIN(('OddsRatio_working_3-way'!Y481)/3)</f>
        <v>-0.11645823122551216</v>
      </c>
      <c r="AJ481" s="11">
        <f>'OddsRatio_working_3-way'!U481/(3*'OddsRatio_working_3-way'!X481^(1/3))*SIN(('OddsRatio_working_3-way'!Y481+2*PI())/3)</f>
        <v>-0.39570837740653408</v>
      </c>
      <c r="AK481" s="11">
        <f>'OddsRatio_working_3-way'!U481/(3*'OddsRatio_working_3-way'!X481^(1/3))*SIN(('OddsRatio_working_3-way'!Y481+4*PI())/3)</f>
        <v>0.51216660863204599</v>
      </c>
      <c r="AL481" s="11">
        <f>'OddsRatio_working_3-way'!Z481+'OddsRatio_working_3-way'!AF481</f>
        <v>1.0483237351598038</v>
      </c>
      <c r="AM481" s="11">
        <f>'OddsRatio_working_3-way'!AA481+'OddsRatio_working_3-way'!AG481</f>
        <v>-0.72587344102209317</v>
      </c>
      <c r="AN481" s="11">
        <f>'OddsRatio_working_3-way'!AB481+'OddsRatio_working_3-way'!AH481</f>
        <v>-0.32245029413771104</v>
      </c>
      <c r="AO481" s="11">
        <f>'OddsRatio_working_3-way'!AC481+'OddsRatio_working_3-way'!AI481</f>
        <v>0</v>
      </c>
      <c r="AP481" s="11">
        <f>'OddsRatio_working_3-way'!AD481+'OddsRatio_working_3-way'!AJ481</f>
        <v>0</v>
      </c>
      <c r="AQ481" s="11">
        <f>'OddsRatio_working_3-way'!AE481+'OddsRatio_working_3-way'!AK481</f>
        <v>0</v>
      </c>
      <c r="AR481" s="10">
        <f>IF(A481="","",IF(('OddsRatio_working_3-way'!X481=0),IF(Q481&gt;0,-Q481^(1/3),(-Q481)^(1/3)),'OddsRatio_working_3-way'!AL481-'OddsRatio_working_3-way'!R481/3))</f>
        <v>1.0483237351598038</v>
      </c>
      <c r="AS481" s="11">
        <f>IF(('OddsRatio_working_3-way'!X481=0),IF(Q481&gt;0,-Q481^(1/3),(-Q481)^(1/3)),'OddsRatio_working_3-way'!AM481-'OddsRatio_working_3-way'!R481/3)</f>
        <v>-0.72587344102209317</v>
      </c>
      <c r="AT481" s="11">
        <f>IF(('OddsRatio_working_3-way'!X481=0),IF(Q481&gt;0,-Q481^(1/3),(-Q481)^(1/3)),'OddsRatio_working_3-way'!AN481-'OddsRatio_working_3-way'!R481/3)</f>
        <v>-0.32245029413771104</v>
      </c>
      <c r="AU481" s="11">
        <f>IF(('OddsRatio_working_3-way'!X481=0),0,'OddsRatio_working_3-way'!AO481)</f>
        <v>0</v>
      </c>
      <c r="AV481" s="11">
        <f>IF(('OddsRatio_working_3-way'!X481=0),0,'OddsRatio_working_3-way'!AP481)</f>
        <v>0</v>
      </c>
      <c r="AW481" s="11">
        <f>IF(('OddsRatio_working_3-way'!X481=0),0,'OddsRatio_working_3-way'!AQ481)</f>
        <v>0</v>
      </c>
    </row>
    <row r="482" spans="1:49" x14ac:dyDescent="0.2">
      <c r="A482" s="4">
        <f>IF('True_Odds_Calculator_3-way'!A483="","",'True_Odds_Calculator_3-way'!A483)</f>
        <v>2.1</v>
      </c>
      <c r="B482" s="4">
        <f>IF('True_Odds_Calculator_3-way'!B483="","",'True_Odds_Calculator_3-way'!B483)</f>
        <v>3.16</v>
      </c>
      <c r="C482" s="4">
        <f>IF('True_Odds_Calculator_3-way'!C483="","",'True_Odds_Calculator_3-way'!C483)</f>
        <v>4.04</v>
      </c>
      <c r="D482" s="9">
        <f t="shared" si="104"/>
        <v>0.46071016756492589</v>
      </c>
      <c r="E482" s="9">
        <f t="shared" si="105"/>
        <v>0.30316275918523866</v>
      </c>
      <c r="F482" s="9">
        <f t="shared" si="106"/>
        <v>0.23612707324983556</v>
      </c>
      <c r="G482" s="9">
        <f t="shared" si="107"/>
        <v>1.0641473068049774</v>
      </c>
      <c r="H482" s="9">
        <f t="shared" si="108"/>
        <v>2.1705620374854746</v>
      </c>
      <c r="I482" s="9">
        <f t="shared" si="109"/>
        <v>3.2985581826987511</v>
      </c>
      <c r="J482" s="9">
        <f t="shared" si="110"/>
        <v>4.2350078126871304</v>
      </c>
      <c r="K482" s="11">
        <f t="shared" si="111"/>
        <v>0.47619047619047616</v>
      </c>
      <c r="L482" s="11">
        <f t="shared" si="112"/>
        <v>0.31645569620253161</v>
      </c>
      <c r="M482" s="11">
        <f t="shared" si="113"/>
        <v>0.24752475247524752</v>
      </c>
      <c r="N482" s="11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-0.26942151719692764</v>
      </c>
      <c r="O482" s="11">
        <f>0</f>
        <v>0</v>
      </c>
      <c r="P482" s="11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0.23499185361574129</v>
      </c>
      <c r="Q482" s="11">
        <f>2*'OddsRatio_working_3-way'!K482*'OddsRatio_working_3-way'!L482*'OddsRatio_working_3-way'!M482</f>
        <v>7.4600588449441674E-2</v>
      </c>
      <c r="R482" s="11">
        <f t="shared" si="114"/>
        <v>0</v>
      </c>
      <c r="S482" s="11">
        <f t="shared" si="115"/>
        <v>-0.87220893141945766</v>
      </c>
      <c r="T482" s="11">
        <f t="shared" si="116"/>
        <v>-0.27689172426014524</v>
      </c>
      <c r="U482" s="11">
        <f>'OddsRatio_working_3-way'!S482-'OddsRatio_working_3-way'!R482^2/3</f>
        <v>-0.87220893141945766</v>
      </c>
      <c r="V482" s="11">
        <f>'OddsRatio_working_3-way'!S482*'OddsRatio_working_3-way'!R482/3-2*'OddsRatio_working_3-way'!R482^3/27-'OddsRatio_working_3-way'!T482</f>
        <v>0.27689172426014524</v>
      </c>
      <c r="W482" s="11">
        <f>'OddsRatio_working_3-way'!V482^2+4*'OddsRatio_working_3-way'!U482^3/27</f>
        <v>-2.1631945855354107E-2</v>
      </c>
      <c r="X482" s="11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0.15676492976676132</v>
      </c>
      <c r="Y482" s="11">
        <f>IF('OddsRatio_working_3-way'!W482&gt;=0,IF('OddsRatio_working_3-way'!V482+SQRT('OddsRatio_working_3-way'!W482)&gt;0,0,PI()),ACOS('OddsRatio_working_3-way'!V482/(2*'OddsRatio_working_3-way'!X482)))</f>
        <v>0.48827563972135479</v>
      </c>
      <c r="Z482" s="11">
        <f>'OddsRatio_working_3-way'!X482^(1/3)*COS('OddsRatio_working_3-way'!Y482/3)</f>
        <v>0.53207365340248869</v>
      </c>
      <c r="AA482" s="11">
        <f>'OddsRatio_working_3-way'!X482^(1/3)*COS(('OddsRatio_working_3-way'!Y482+2*PI())/3)</f>
        <v>-0.34170355235433891</v>
      </c>
      <c r="AB482" s="11">
        <f>'OddsRatio_working_3-way'!X482^(1/3)*COS(('OddsRatio_working_3-way'!Y482+4*PI())/3)</f>
        <v>-0.19037010104814964</v>
      </c>
      <c r="AC482" s="11">
        <f>'OddsRatio_working_3-way'!X482^(1/3)*SIN('OddsRatio_working_3-way'!Y482/3)</f>
        <v>8.7372408849023503E-2</v>
      </c>
      <c r="AD482" s="11">
        <f>'OddsRatio_working_3-way'!X482^(1/3)*SIN(('OddsRatio_working_3-way'!Y482+2*PI())/3)</f>
        <v>0.41710309610643997</v>
      </c>
      <c r="AE482" s="11">
        <f>'OddsRatio_working_3-way'!X482^(1/3)*SIN(('OddsRatio_working_3-way'!Y482+4*PI())/3)</f>
        <v>-0.50447550495546345</v>
      </c>
      <c r="AF482" s="11">
        <f>-'OddsRatio_working_3-way'!U482/(3*'OddsRatio_working_3-way'!X482^(1/3))*COS(('OddsRatio_working_3-way'!Y482)/3)</f>
        <v>0.53207365340248869</v>
      </c>
      <c r="AG482" s="11">
        <f>-'OddsRatio_working_3-way'!U482/(3*'OddsRatio_working_3-way'!X482^(1/3))*COS(('OddsRatio_working_3-way'!Y482+2*PI())/3)</f>
        <v>-0.34170355235433891</v>
      </c>
      <c r="AH482" s="11">
        <f>-'OddsRatio_working_3-way'!U482/(3*'OddsRatio_working_3-way'!X482^(1/3))*COS(('OddsRatio_working_3-way'!Y482+4*PI())/3)</f>
        <v>-0.19037010104814964</v>
      </c>
      <c r="AI482" s="11">
        <f>'OddsRatio_working_3-way'!U482/(3*'OddsRatio_working_3-way'!X482^(1/3))*SIN(('OddsRatio_working_3-way'!Y482)/3)</f>
        <v>-8.7372408849023503E-2</v>
      </c>
      <c r="AJ482" s="11">
        <f>'OddsRatio_working_3-way'!U482/(3*'OddsRatio_working_3-way'!X482^(1/3))*SIN(('OddsRatio_working_3-way'!Y482+2*PI())/3)</f>
        <v>-0.41710309610643997</v>
      </c>
      <c r="AK482" s="11">
        <f>'OddsRatio_working_3-way'!U482/(3*'OddsRatio_working_3-way'!X482^(1/3))*SIN(('OddsRatio_working_3-way'!Y482+4*PI())/3)</f>
        <v>0.50447550495546345</v>
      </c>
      <c r="AL482" s="11">
        <f>'OddsRatio_working_3-way'!Z482+'OddsRatio_working_3-way'!AF482</f>
        <v>1.0641473068049774</v>
      </c>
      <c r="AM482" s="11">
        <f>'OddsRatio_working_3-way'!AA482+'OddsRatio_working_3-way'!AG482</f>
        <v>-0.68340710470867783</v>
      </c>
      <c r="AN482" s="11">
        <f>'OddsRatio_working_3-way'!AB482+'OddsRatio_working_3-way'!AH482</f>
        <v>-0.38074020209629927</v>
      </c>
      <c r="AO482" s="11">
        <f>'OddsRatio_working_3-way'!AC482+'OddsRatio_working_3-way'!AI482</f>
        <v>0</v>
      </c>
      <c r="AP482" s="11">
        <f>'OddsRatio_working_3-way'!AD482+'OddsRatio_working_3-way'!AJ482</f>
        <v>0</v>
      </c>
      <c r="AQ482" s="11">
        <f>'OddsRatio_working_3-way'!AE482+'OddsRatio_working_3-way'!AK482</f>
        <v>0</v>
      </c>
      <c r="AR482" s="10">
        <f>IF(A482="","",IF(('OddsRatio_working_3-way'!X482=0),IF(Q482&gt;0,-Q482^(1/3),(-Q482)^(1/3)),'OddsRatio_working_3-way'!AL482-'OddsRatio_working_3-way'!R482/3))</f>
        <v>1.0641473068049774</v>
      </c>
      <c r="AS482" s="11">
        <f>IF(('OddsRatio_working_3-way'!X482=0),IF(Q482&gt;0,-Q482^(1/3),(-Q482)^(1/3)),'OddsRatio_working_3-way'!AM482-'OddsRatio_working_3-way'!R482/3)</f>
        <v>-0.68340710470867783</v>
      </c>
      <c r="AT482" s="11">
        <f>IF(('OddsRatio_working_3-way'!X482=0),IF(Q482&gt;0,-Q482^(1/3),(-Q482)^(1/3)),'OddsRatio_working_3-way'!AN482-'OddsRatio_working_3-way'!R482/3)</f>
        <v>-0.38074020209629927</v>
      </c>
      <c r="AU482" s="11">
        <f>IF(('OddsRatio_working_3-way'!X482=0),0,'OddsRatio_working_3-way'!AO482)</f>
        <v>0</v>
      </c>
      <c r="AV482" s="11">
        <f>IF(('OddsRatio_working_3-way'!X482=0),0,'OddsRatio_working_3-way'!AP482)</f>
        <v>0</v>
      </c>
      <c r="AW482" s="11">
        <f>IF(('OddsRatio_working_3-way'!X482=0),0,'OddsRatio_working_3-way'!AQ482)</f>
        <v>0</v>
      </c>
    </row>
    <row r="483" spans="1:49" x14ac:dyDescent="0.2">
      <c r="A483" s="4">
        <f>IF('True_Odds_Calculator_3-way'!A484="","",'True_Odds_Calculator_3-way'!A484)</f>
        <v>2.99</v>
      </c>
      <c r="B483" s="4">
        <f>IF('True_Odds_Calculator_3-way'!B484="","",'True_Odds_Calculator_3-way'!B484)</f>
        <v>3.85</v>
      </c>
      <c r="C483" s="4">
        <f>IF('True_Odds_Calculator_3-way'!C484="","",'True_Odds_Calculator_3-way'!C484)</f>
        <v>2.25</v>
      </c>
      <c r="D483" s="9">
        <f t="shared" si="104"/>
        <v>0.32146876059805457</v>
      </c>
      <c r="E483" s="9">
        <f t="shared" si="105"/>
        <v>0.24857729534407519</v>
      </c>
      <c r="F483" s="9">
        <f t="shared" si="106"/>
        <v>0.42995394405786991</v>
      </c>
      <c r="G483" s="9">
        <f t="shared" si="107"/>
        <v>1.0606644061679393</v>
      </c>
      <c r="H483" s="9">
        <f t="shared" si="108"/>
        <v>3.1107221682741999</v>
      </c>
      <c r="I483" s="9">
        <f t="shared" si="109"/>
        <v>4.0228935575786284</v>
      </c>
      <c r="J483" s="9">
        <f t="shared" si="110"/>
        <v>2.3258305077099246</v>
      </c>
      <c r="K483" s="11">
        <f t="shared" si="111"/>
        <v>0.33444816053511706</v>
      </c>
      <c r="L483" s="11">
        <f t="shared" si="112"/>
        <v>0.25974025974025972</v>
      </c>
      <c r="M483" s="11">
        <f t="shared" si="113"/>
        <v>0.44444444444444442</v>
      </c>
      <c r="N483" s="11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-0.27371179545092572</v>
      </c>
      <c r="O483" s="11">
        <f>0</f>
        <v>0</v>
      </c>
      <c r="P483" s="11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0.23512719164893078</v>
      </c>
      <c r="Q483" s="11">
        <f>2*'OddsRatio_working_3-way'!K483*'OddsRatio_working_3-way'!L483*'OddsRatio_working_3-way'!M483</f>
        <v>7.7217468521816338E-2</v>
      </c>
      <c r="R483" s="11">
        <f t="shared" si="114"/>
        <v>0</v>
      </c>
      <c r="S483" s="11">
        <f t="shared" si="115"/>
        <v>-0.85903200211584285</v>
      </c>
      <c r="T483" s="11">
        <f t="shared" si="116"/>
        <v>-0.282112315965794</v>
      </c>
      <c r="U483" s="11">
        <f>'OddsRatio_working_3-way'!S483-'OddsRatio_working_3-way'!R483^2/3</f>
        <v>-0.85903200211584285</v>
      </c>
      <c r="V483" s="11">
        <f>'OddsRatio_working_3-way'!S483*'OddsRatio_working_3-way'!R483/3-2*'OddsRatio_working_3-way'!R483^3/27-'OddsRatio_working_3-way'!T483</f>
        <v>0.282112315965794</v>
      </c>
      <c r="W483" s="11">
        <f>'OddsRatio_working_3-way'!V483^2+4*'OddsRatio_working_3-way'!U483^3/27</f>
        <v>-1.4325326054334592E-2</v>
      </c>
      <c r="X483" s="11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0.15322588299135251</v>
      </c>
      <c r="Y483" s="11">
        <f>IF('OddsRatio_working_3-way'!W483&gt;=0,IF('OddsRatio_working_3-way'!V483+SQRT('OddsRatio_working_3-way'!W483)&gt;0,0,PI()),ACOS('OddsRatio_working_3-way'!V483/(2*'OddsRatio_working_3-way'!X483)))</f>
        <v>0.40124214069685538</v>
      </c>
      <c r="Z483" s="11">
        <f>'OddsRatio_working_3-way'!X483^(1/3)*COS('OddsRatio_working_3-way'!Y483/3)</f>
        <v>0.53033220308396967</v>
      </c>
      <c r="AA483" s="11">
        <f>'OddsRatio_working_3-way'!X483^(1/3)*COS(('OddsRatio_working_3-way'!Y483+2*PI())/3)</f>
        <v>-0.32696267351841468</v>
      </c>
      <c r="AB483" s="11">
        <f>'OddsRatio_working_3-way'!X483^(1/3)*COS(('OddsRatio_working_3-way'!Y483+4*PI())/3)</f>
        <v>-0.2033695295655551</v>
      </c>
      <c r="AC483" s="11">
        <f>'OddsRatio_working_3-way'!X483^(1/3)*SIN('OddsRatio_working_3-way'!Y483/3)</f>
        <v>7.1356534931175788E-2</v>
      </c>
      <c r="AD483" s="11">
        <f>'OddsRatio_working_3-way'!X483^(1/3)*SIN(('OddsRatio_working_3-way'!Y483+2*PI())/3)</f>
        <v>0.42360289285009789</v>
      </c>
      <c r="AE483" s="11">
        <f>'OddsRatio_working_3-way'!X483^(1/3)*SIN(('OddsRatio_working_3-way'!Y483+4*PI())/3)</f>
        <v>-0.49495942778127361</v>
      </c>
      <c r="AF483" s="11">
        <f>-'OddsRatio_working_3-way'!U483/(3*'OddsRatio_working_3-way'!X483^(1/3))*COS(('OddsRatio_working_3-way'!Y483)/3)</f>
        <v>0.53033220308396956</v>
      </c>
      <c r="AG483" s="11">
        <f>-'OddsRatio_working_3-way'!U483/(3*'OddsRatio_working_3-way'!X483^(1/3))*COS(('OddsRatio_working_3-way'!Y483+2*PI())/3)</f>
        <v>-0.32696267351841463</v>
      </c>
      <c r="AH483" s="11">
        <f>-'OddsRatio_working_3-way'!U483/(3*'OddsRatio_working_3-way'!X483^(1/3))*COS(('OddsRatio_working_3-way'!Y483+4*PI())/3)</f>
        <v>-0.20336952956555504</v>
      </c>
      <c r="AI483" s="11">
        <f>'OddsRatio_working_3-way'!U483/(3*'OddsRatio_working_3-way'!X483^(1/3))*SIN(('OddsRatio_working_3-way'!Y483)/3)</f>
        <v>-7.1356534931175775E-2</v>
      </c>
      <c r="AJ483" s="11">
        <f>'OddsRatio_working_3-way'!U483/(3*'OddsRatio_working_3-way'!X483^(1/3))*SIN(('OddsRatio_working_3-way'!Y483+2*PI())/3)</f>
        <v>-0.42360289285009783</v>
      </c>
      <c r="AK483" s="11">
        <f>'OddsRatio_working_3-way'!U483/(3*'OddsRatio_working_3-way'!X483^(1/3))*SIN(('OddsRatio_working_3-way'!Y483+4*PI())/3)</f>
        <v>0.4949594277812735</v>
      </c>
      <c r="AL483" s="11">
        <f>'OddsRatio_working_3-way'!Z483+'OddsRatio_working_3-way'!AF483</f>
        <v>1.0606644061679393</v>
      </c>
      <c r="AM483" s="11">
        <f>'OddsRatio_working_3-way'!AA483+'OddsRatio_working_3-way'!AG483</f>
        <v>-0.65392534703682936</v>
      </c>
      <c r="AN483" s="11">
        <f>'OddsRatio_working_3-way'!AB483+'OddsRatio_working_3-way'!AH483</f>
        <v>-0.40673905913111014</v>
      </c>
      <c r="AO483" s="11">
        <f>'OddsRatio_working_3-way'!AC483+'OddsRatio_working_3-way'!AI483</f>
        <v>0</v>
      </c>
      <c r="AP483" s="11">
        <f>'OddsRatio_working_3-way'!AD483+'OddsRatio_working_3-way'!AJ483</f>
        <v>0</v>
      </c>
      <c r="AQ483" s="11">
        <f>'OddsRatio_working_3-way'!AE483+'OddsRatio_working_3-way'!AK483</f>
        <v>0</v>
      </c>
      <c r="AR483" s="10">
        <f>IF(A483="","",IF(('OddsRatio_working_3-way'!X483=0),IF(Q483&gt;0,-Q483^(1/3),(-Q483)^(1/3)),'OddsRatio_working_3-way'!AL483-'OddsRatio_working_3-way'!R483/3))</f>
        <v>1.0606644061679393</v>
      </c>
      <c r="AS483" s="11">
        <f>IF(('OddsRatio_working_3-way'!X483=0),IF(Q483&gt;0,-Q483^(1/3),(-Q483)^(1/3)),'OddsRatio_working_3-way'!AM483-'OddsRatio_working_3-way'!R483/3)</f>
        <v>-0.65392534703682936</v>
      </c>
      <c r="AT483" s="11">
        <f>IF(('OddsRatio_working_3-way'!X483=0),IF(Q483&gt;0,-Q483^(1/3),(-Q483)^(1/3)),'OddsRatio_working_3-way'!AN483-'OddsRatio_working_3-way'!R483/3)</f>
        <v>-0.40673905913111014</v>
      </c>
      <c r="AU483" s="11">
        <f>IF(('OddsRatio_working_3-way'!X483=0),0,'OddsRatio_working_3-way'!AO483)</f>
        <v>0</v>
      </c>
      <c r="AV483" s="11">
        <f>IF(('OddsRatio_working_3-way'!X483=0),0,'OddsRatio_working_3-way'!AP483)</f>
        <v>0</v>
      </c>
      <c r="AW483" s="11">
        <f>IF(('OddsRatio_working_3-way'!X483=0),0,'OddsRatio_working_3-way'!AQ483)</f>
        <v>0</v>
      </c>
    </row>
    <row r="484" spans="1:49" x14ac:dyDescent="0.2">
      <c r="A484" s="4">
        <f>IF('True_Odds_Calculator_3-way'!A485="","",'True_Odds_Calculator_3-way'!A485)</f>
        <v>15.04</v>
      </c>
      <c r="B484" s="4">
        <f>IF('True_Odds_Calculator_3-way'!B485="","",'True_Odds_Calculator_3-way'!B485)</f>
        <v>6.64</v>
      </c>
      <c r="C484" s="4">
        <f>IF('True_Odds_Calculator_3-way'!C485="","",'True_Odds_Calculator_3-way'!C485)</f>
        <v>1.2</v>
      </c>
      <c r="D484" s="9">
        <f t="shared" si="104"/>
        <v>5.7491236096508518E-2</v>
      </c>
      <c r="E484" s="9">
        <f t="shared" si="105"/>
        <v>0.13182862315775895</v>
      </c>
      <c r="F484" s="9">
        <f t="shared" si="106"/>
        <v>0.81068014074573247</v>
      </c>
      <c r="G484" s="9">
        <f t="shared" si="107"/>
        <v>1.1676606452954119</v>
      </c>
      <c r="H484" s="9">
        <f t="shared" si="108"/>
        <v>17.393955459947584</v>
      </c>
      <c r="I484" s="9">
        <f t="shared" si="109"/>
        <v>7.585606039466124</v>
      </c>
      <c r="J484" s="9">
        <f t="shared" si="110"/>
        <v>1.2335321290590824</v>
      </c>
      <c r="K484" s="11">
        <f t="shared" si="111"/>
        <v>6.6489361702127658E-2</v>
      </c>
      <c r="L484" s="11">
        <f t="shared" si="112"/>
        <v>0.15060240963855423</v>
      </c>
      <c r="M484" s="11">
        <f t="shared" si="113"/>
        <v>0.83333333333333337</v>
      </c>
      <c r="N484" s="11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-0.13215361445783136</v>
      </c>
      <c r="O484" s="11">
        <f>0</f>
        <v>0</v>
      </c>
      <c r="P484" s="11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0.16588962231906351</v>
      </c>
      <c r="Q484" s="11">
        <f>2*'OddsRatio_working_3-way'!K484*'OddsRatio_working_3-way'!L484*'OddsRatio_working_3-way'!M484</f>
        <v>1.668909681278305E-2</v>
      </c>
      <c r="R484" s="11">
        <f t="shared" si="114"/>
        <v>0</v>
      </c>
      <c r="S484" s="11">
        <f t="shared" si="115"/>
        <v>-1.255278737548241</v>
      </c>
      <c r="T484" s="11">
        <f t="shared" si="116"/>
        <v>-0.12628558727849507</v>
      </c>
      <c r="U484" s="11">
        <f>'OddsRatio_working_3-way'!S484-'OddsRatio_working_3-way'!R484^2/3</f>
        <v>-1.255278737548241</v>
      </c>
      <c r="V484" s="11">
        <f>'OddsRatio_working_3-way'!S484*'OddsRatio_working_3-way'!R484/3-2*'OddsRatio_working_3-way'!R484^3/27-'OddsRatio_working_3-way'!T484</f>
        <v>0.12628558727849507</v>
      </c>
      <c r="W484" s="11">
        <f>'OddsRatio_working_3-way'!V484^2+4*'OddsRatio_working_3-way'!U484^3/27</f>
        <v>-0.277085094647601</v>
      </c>
      <c r="X484" s="11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0.27066267945630929</v>
      </c>
      <c r="Y484" s="11">
        <f>IF('OddsRatio_working_3-way'!W484&gt;=0,IF('OddsRatio_working_3-way'!V484+SQRT('OddsRatio_working_3-way'!W484)&gt;0,0,PI()),ACOS('OddsRatio_working_3-way'!V484/(2*'OddsRatio_working_3-way'!X484)))</f>
        <v>1.3353370440420094</v>
      </c>
      <c r="Z484" s="11">
        <f>'OddsRatio_working_3-way'!X484^(1/3)*COS('OddsRatio_working_3-way'!Y484/3)</f>
        <v>0.58383032264770596</v>
      </c>
      <c r="AA484" s="11">
        <f>'OddsRatio_working_3-way'!X484^(1/3)*COS(('OddsRatio_working_3-way'!Y484+2*PI())/3)</f>
        <v>-0.53311279844923387</v>
      </c>
      <c r="AB484" s="11">
        <f>'OddsRatio_working_3-way'!X484^(1/3)*COS(('OddsRatio_working_3-way'!Y484+4*PI())/3)</f>
        <v>-5.0717524198472239E-2</v>
      </c>
      <c r="AC484" s="11">
        <f>'OddsRatio_working_3-way'!X484^(1/3)*SIN('OddsRatio_working_3-way'!Y484/3)</f>
        <v>0.27851104144448063</v>
      </c>
      <c r="AD484" s="11">
        <f>'OddsRatio_working_3-way'!X484^(1/3)*SIN(('OddsRatio_working_3-way'!Y484+2*PI())/3)</f>
        <v>0.36635637019033829</v>
      </c>
      <c r="AE484" s="11">
        <f>'OddsRatio_working_3-way'!X484^(1/3)*SIN(('OddsRatio_working_3-way'!Y484+4*PI())/3)</f>
        <v>-0.64486741163481898</v>
      </c>
      <c r="AF484" s="11">
        <f>-'OddsRatio_working_3-way'!U484/(3*'OddsRatio_working_3-way'!X484^(1/3))*COS(('OddsRatio_working_3-way'!Y484)/3)</f>
        <v>0.58383032264770596</v>
      </c>
      <c r="AG484" s="11">
        <f>-'OddsRatio_working_3-way'!U484/(3*'OddsRatio_working_3-way'!X484^(1/3))*COS(('OddsRatio_working_3-way'!Y484+2*PI())/3)</f>
        <v>-0.53311279844923387</v>
      </c>
      <c r="AH484" s="11">
        <f>-'OddsRatio_working_3-way'!U484/(3*'OddsRatio_working_3-way'!X484^(1/3))*COS(('OddsRatio_working_3-way'!Y484+4*PI())/3)</f>
        <v>-5.0717524198472239E-2</v>
      </c>
      <c r="AI484" s="11">
        <f>'OddsRatio_working_3-way'!U484/(3*'OddsRatio_working_3-way'!X484^(1/3))*SIN(('OddsRatio_working_3-way'!Y484)/3)</f>
        <v>-0.27851104144448063</v>
      </c>
      <c r="AJ484" s="11">
        <f>'OddsRatio_working_3-way'!U484/(3*'OddsRatio_working_3-way'!X484^(1/3))*SIN(('OddsRatio_working_3-way'!Y484+2*PI())/3)</f>
        <v>-0.36635637019033829</v>
      </c>
      <c r="AK484" s="11">
        <f>'OddsRatio_working_3-way'!U484/(3*'OddsRatio_working_3-way'!X484^(1/3))*SIN(('OddsRatio_working_3-way'!Y484+4*PI())/3)</f>
        <v>0.64486741163481898</v>
      </c>
      <c r="AL484" s="11">
        <f>'OddsRatio_working_3-way'!Z484+'OddsRatio_working_3-way'!AF484</f>
        <v>1.1676606452954119</v>
      </c>
      <c r="AM484" s="11">
        <f>'OddsRatio_working_3-way'!AA484+'OddsRatio_working_3-way'!AG484</f>
        <v>-1.0662255968984677</v>
      </c>
      <c r="AN484" s="11">
        <f>'OddsRatio_working_3-way'!AB484+'OddsRatio_working_3-way'!AH484</f>
        <v>-0.10143504839694448</v>
      </c>
      <c r="AO484" s="11">
        <f>'OddsRatio_working_3-way'!AC484+'OddsRatio_working_3-way'!AI484</f>
        <v>0</v>
      </c>
      <c r="AP484" s="11">
        <f>'OddsRatio_working_3-way'!AD484+'OddsRatio_working_3-way'!AJ484</f>
        <v>0</v>
      </c>
      <c r="AQ484" s="11">
        <f>'OddsRatio_working_3-way'!AE484+'OddsRatio_working_3-way'!AK484</f>
        <v>0</v>
      </c>
      <c r="AR484" s="10">
        <f>IF(A484="","",IF(('OddsRatio_working_3-way'!X484=0),IF(Q484&gt;0,-Q484^(1/3),(-Q484)^(1/3)),'OddsRatio_working_3-way'!AL484-'OddsRatio_working_3-way'!R484/3))</f>
        <v>1.1676606452954119</v>
      </c>
      <c r="AS484" s="11">
        <f>IF(('OddsRatio_working_3-way'!X484=0),IF(Q484&gt;0,-Q484^(1/3),(-Q484)^(1/3)),'OddsRatio_working_3-way'!AM484-'OddsRatio_working_3-way'!R484/3)</f>
        <v>-1.0662255968984677</v>
      </c>
      <c r="AT484" s="11">
        <f>IF(('OddsRatio_working_3-way'!X484=0),IF(Q484&gt;0,-Q484^(1/3),(-Q484)^(1/3)),'OddsRatio_working_3-way'!AN484-'OddsRatio_working_3-way'!R484/3)</f>
        <v>-0.10143504839694448</v>
      </c>
      <c r="AU484" s="11">
        <f>IF(('OddsRatio_working_3-way'!X484=0),0,'OddsRatio_working_3-way'!AO484)</f>
        <v>0</v>
      </c>
      <c r="AV484" s="11">
        <f>IF(('OddsRatio_working_3-way'!X484=0),0,'OddsRatio_working_3-way'!AP484)</f>
        <v>0</v>
      </c>
      <c r="AW484" s="11">
        <f>IF(('OddsRatio_working_3-way'!X484=0),0,'OddsRatio_working_3-way'!AQ484)</f>
        <v>0</v>
      </c>
    </row>
    <row r="485" spans="1:49" x14ac:dyDescent="0.2">
      <c r="A485" s="4">
        <f>IF('True_Odds_Calculator_3-way'!A486="","",'True_Odds_Calculator_3-way'!A486)</f>
        <v>1.69</v>
      </c>
      <c r="B485" s="4">
        <f>IF('True_Odds_Calculator_3-way'!B486="","",'True_Odds_Calculator_3-way'!B486)</f>
        <v>4.08</v>
      </c>
      <c r="C485" s="4">
        <f>IF('True_Odds_Calculator_3-way'!C486="","",'True_Odds_Calculator_3-way'!C486)</f>
        <v>4.84</v>
      </c>
      <c r="D485" s="9">
        <f t="shared" si="104"/>
        <v>0.57366775213137633</v>
      </c>
      <c r="E485" s="9">
        <f t="shared" si="105"/>
        <v>0.23162435307604284</v>
      </c>
      <c r="F485" s="9">
        <f t="shared" si="106"/>
        <v>0.19470789479258091</v>
      </c>
      <c r="G485" s="9">
        <f t="shared" si="107"/>
        <v>1.0770569213667525</v>
      </c>
      <c r="H485" s="9">
        <f t="shared" si="108"/>
        <v>1.743169275743059</v>
      </c>
      <c r="I485" s="9">
        <f t="shared" si="109"/>
        <v>4.3173353178095981</v>
      </c>
      <c r="J485" s="9">
        <f t="shared" si="110"/>
        <v>5.1358985780483293</v>
      </c>
      <c r="K485" s="11">
        <f t="shared" si="111"/>
        <v>0.59171597633136097</v>
      </c>
      <c r="L485" s="11">
        <f t="shared" si="112"/>
        <v>0.24509803921568626</v>
      </c>
      <c r="M485" s="11">
        <f t="shared" si="113"/>
        <v>0.20661157024793389</v>
      </c>
      <c r="N485" s="11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-0.24453374679619022</v>
      </c>
      <c r="O485" s="11">
        <f>0</f>
        <v>0</v>
      </c>
      <c r="P485" s="11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0.22803023111538129</v>
      </c>
      <c r="Q485" s="11">
        <f>2*'OddsRatio_working_3-way'!K485*'OddsRatio_working_3-way'!L485*'OddsRatio_working_3-way'!M485</f>
        <v>5.9929101475790079E-2</v>
      </c>
      <c r="R485" s="11">
        <f t="shared" si="114"/>
        <v>0</v>
      </c>
      <c r="S485" s="11">
        <f t="shared" si="115"/>
        <v>-0.93251027354288241</v>
      </c>
      <c r="T485" s="11">
        <f t="shared" si="116"/>
        <v>-0.24507497333584291</v>
      </c>
      <c r="U485" s="11">
        <f>'OddsRatio_working_3-way'!S485-'OddsRatio_working_3-way'!R485^2/3</f>
        <v>-0.93251027354288241</v>
      </c>
      <c r="V485" s="11">
        <f>'OddsRatio_working_3-way'!S485*'OddsRatio_working_3-way'!R485/3-2*'OddsRatio_working_3-way'!R485^3/27-'OddsRatio_working_3-way'!T485</f>
        <v>0.24507497333584291</v>
      </c>
      <c r="W485" s="11">
        <f>'OddsRatio_working_3-way'!V485^2+4*'OddsRatio_working_3-way'!U485^3/27</f>
        <v>-6.0069813546737245E-2</v>
      </c>
      <c r="X485" s="11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0.17329999718861896</v>
      </c>
      <c r="Y485" s="11">
        <f>IF('OddsRatio_working_3-way'!W485&gt;=0,IF('OddsRatio_working_3-way'!V485+SQRT('OddsRatio_working_3-way'!W485)&gt;0,0,PI()),ACOS('OddsRatio_working_3-way'!V485/(2*'OddsRatio_working_3-way'!X485)))</f>
        <v>0.78543175570009161</v>
      </c>
      <c r="Z485" s="11">
        <f>'OddsRatio_working_3-way'!X485^(1/3)*COS('OddsRatio_working_3-way'!Y485/3)</f>
        <v>0.53852846068337634</v>
      </c>
      <c r="AA485" s="11">
        <f>'OddsRatio_working_3-way'!X485^(1/3)*COS(('OddsRatio_working_3-way'!Y485+2*PI())/3)</f>
        <v>-0.39423579175153656</v>
      </c>
      <c r="AB485" s="11">
        <f>'OddsRatio_working_3-way'!X485^(1/3)*COS(('OddsRatio_working_3-way'!Y485+4*PI())/3)</f>
        <v>-0.1442926689318397</v>
      </c>
      <c r="AC485" s="11">
        <f>'OddsRatio_working_3-way'!X485^(1/3)*SIN('OddsRatio_working_3-way'!Y485/3)</f>
        <v>0.1443047292420476</v>
      </c>
      <c r="AD485" s="11">
        <f>'OddsRatio_working_3-way'!X485^(1/3)*SIN(('OddsRatio_working_3-way'!Y485+2*PI())/3)</f>
        <v>0.3942269629917094</v>
      </c>
      <c r="AE485" s="11">
        <f>'OddsRatio_working_3-way'!X485^(1/3)*SIN(('OddsRatio_working_3-way'!Y485+4*PI())/3)</f>
        <v>-0.53853169223375696</v>
      </c>
      <c r="AF485" s="11">
        <f>-'OddsRatio_working_3-way'!U485/(3*'OddsRatio_working_3-way'!X485^(1/3))*COS(('OddsRatio_working_3-way'!Y485)/3)</f>
        <v>0.53852846068337623</v>
      </c>
      <c r="AG485" s="11">
        <f>-'OddsRatio_working_3-way'!U485/(3*'OddsRatio_working_3-way'!X485^(1/3))*COS(('OddsRatio_working_3-way'!Y485+2*PI())/3)</f>
        <v>-0.3942357917515365</v>
      </c>
      <c r="AH485" s="11">
        <f>-'OddsRatio_working_3-way'!U485/(3*'OddsRatio_working_3-way'!X485^(1/3))*COS(('OddsRatio_working_3-way'!Y485+4*PI())/3)</f>
        <v>-0.14429266893183967</v>
      </c>
      <c r="AI485" s="11">
        <f>'OddsRatio_working_3-way'!U485/(3*'OddsRatio_working_3-way'!X485^(1/3))*SIN(('OddsRatio_working_3-way'!Y485)/3)</f>
        <v>-0.14430472924204757</v>
      </c>
      <c r="AJ485" s="11">
        <f>'OddsRatio_working_3-way'!U485/(3*'OddsRatio_working_3-way'!X485^(1/3))*SIN(('OddsRatio_working_3-way'!Y485+2*PI())/3)</f>
        <v>-0.39422696299170934</v>
      </c>
      <c r="AK485" s="11">
        <f>'OddsRatio_working_3-way'!U485/(3*'OddsRatio_working_3-way'!X485^(1/3))*SIN(('OddsRatio_working_3-way'!Y485+4*PI())/3)</f>
        <v>0.53853169223375685</v>
      </c>
      <c r="AL485" s="11">
        <f>'OddsRatio_working_3-way'!Z485+'OddsRatio_working_3-way'!AF485</f>
        <v>1.0770569213667525</v>
      </c>
      <c r="AM485" s="11">
        <f>'OddsRatio_working_3-way'!AA485+'OddsRatio_working_3-way'!AG485</f>
        <v>-0.78847158350307311</v>
      </c>
      <c r="AN485" s="11">
        <f>'OddsRatio_working_3-way'!AB485+'OddsRatio_working_3-way'!AH485</f>
        <v>-0.28858533786367935</v>
      </c>
      <c r="AO485" s="11">
        <f>'OddsRatio_working_3-way'!AC485+'OddsRatio_working_3-way'!AI485</f>
        <v>0</v>
      </c>
      <c r="AP485" s="11">
        <f>'OddsRatio_working_3-way'!AD485+'OddsRatio_working_3-way'!AJ485</f>
        <v>0</v>
      </c>
      <c r="AQ485" s="11">
        <f>'OddsRatio_working_3-way'!AE485+'OddsRatio_working_3-way'!AK485</f>
        <v>0</v>
      </c>
      <c r="AR485" s="10">
        <f>IF(A485="","",IF(('OddsRatio_working_3-way'!X485=0),IF(Q485&gt;0,-Q485^(1/3),(-Q485)^(1/3)),'OddsRatio_working_3-way'!AL485-'OddsRatio_working_3-way'!R485/3))</f>
        <v>1.0770569213667525</v>
      </c>
      <c r="AS485" s="11">
        <f>IF(('OddsRatio_working_3-way'!X485=0),IF(Q485&gt;0,-Q485^(1/3),(-Q485)^(1/3)),'OddsRatio_working_3-way'!AM485-'OddsRatio_working_3-way'!R485/3)</f>
        <v>-0.78847158350307311</v>
      </c>
      <c r="AT485" s="11">
        <f>IF(('OddsRatio_working_3-way'!X485=0),IF(Q485&gt;0,-Q485^(1/3),(-Q485)^(1/3)),'OddsRatio_working_3-way'!AN485-'OddsRatio_working_3-way'!R485/3)</f>
        <v>-0.28858533786367935</v>
      </c>
      <c r="AU485" s="11">
        <f>IF(('OddsRatio_working_3-way'!X485=0),0,'OddsRatio_working_3-way'!AO485)</f>
        <v>0</v>
      </c>
      <c r="AV485" s="11">
        <f>IF(('OddsRatio_working_3-way'!X485=0),0,'OddsRatio_working_3-way'!AP485)</f>
        <v>0</v>
      </c>
      <c r="AW485" s="11">
        <f>IF(('OddsRatio_working_3-way'!X485=0),0,'OddsRatio_working_3-way'!AQ485)</f>
        <v>0</v>
      </c>
    </row>
    <row r="486" spans="1:49" x14ac:dyDescent="0.2">
      <c r="A486" s="4">
        <f>IF('True_Odds_Calculator_3-way'!A487="","",'True_Odds_Calculator_3-way'!A487)</f>
        <v>4.96</v>
      </c>
      <c r="B486" s="4">
        <f>IF('True_Odds_Calculator_3-way'!B487="","",'True_Odds_Calculator_3-way'!B487)</f>
        <v>3.56</v>
      </c>
      <c r="C486" s="4">
        <f>IF('True_Odds_Calculator_3-way'!C487="","",'True_Odds_Calculator_3-way'!C487)</f>
        <v>1.85</v>
      </c>
      <c r="D486" s="9">
        <f t="shared" si="104"/>
        <v>0.19558048773059886</v>
      </c>
      <c r="E486" s="9">
        <f t="shared" si="105"/>
        <v>0.27330625489390925</v>
      </c>
      <c r="F486" s="9">
        <f t="shared" si="106"/>
        <v>0.53111325737549209</v>
      </c>
      <c r="G486" s="9">
        <f t="shared" si="107"/>
        <v>1.0386324465653229</v>
      </c>
      <c r="H486" s="9">
        <f t="shared" si="108"/>
        <v>5.1129844883986788</v>
      </c>
      <c r="I486" s="9">
        <f t="shared" si="109"/>
        <v>3.6588990632072265</v>
      </c>
      <c r="J486" s="9">
        <f t="shared" si="110"/>
        <v>1.8828375795805252</v>
      </c>
      <c r="K486" s="11">
        <f t="shared" si="111"/>
        <v>0.20161290322580647</v>
      </c>
      <c r="L486" s="11">
        <f t="shared" si="112"/>
        <v>0.2808988764044944</v>
      </c>
      <c r="M486" s="11">
        <f t="shared" si="113"/>
        <v>0.54054054054054046</v>
      </c>
      <c r="N486" s="11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-0.26378535113584067</v>
      </c>
      <c r="O486" s="11">
        <f>0</f>
        <v>0</v>
      </c>
      <c r="P486" s="11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0.22561298159340923</v>
      </c>
      <c r="Q486" s="11">
        <f>2*'OddsRatio_working_3-way'!K486*'OddsRatio_working_3-way'!L486*'OddsRatio_working_3-way'!M486</f>
        <v>6.122468971327253E-2</v>
      </c>
      <c r="R486" s="11">
        <f t="shared" si="114"/>
        <v>0</v>
      </c>
      <c r="S486" s="11">
        <f t="shared" si="115"/>
        <v>-0.85529003267973758</v>
      </c>
      <c r="T486" s="11">
        <f t="shared" si="116"/>
        <v>-0.23210041592394512</v>
      </c>
      <c r="U486" s="11">
        <f>'OddsRatio_working_3-way'!S486-'OddsRatio_working_3-way'!R486^2/3</f>
        <v>-0.85529003267973758</v>
      </c>
      <c r="V486" s="11">
        <f>'OddsRatio_working_3-way'!S486*'OddsRatio_working_3-way'!R486/3-2*'OddsRatio_working_3-way'!R486^3/27-'OddsRatio_working_3-way'!T486</f>
        <v>0.23210041592394512</v>
      </c>
      <c r="W486" s="11">
        <f>'OddsRatio_working_3-way'!V486^2+4*'OddsRatio_working_3-way'!U486^3/27</f>
        <v>-3.8820160514395845E-2</v>
      </c>
      <c r="X486" s="11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0.15222578919689017</v>
      </c>
      <c r="Y486" s="11">
        <f>IF('OddsRatio_working_3-way'!W486&gt;=0,IF('OddsRatio_working_3-way'!V486+SQRT('OddsRatio_working_3-way'!W486)&gt;0,0,PI()),ACOS('OddsRatio_working_3-way'!V486/(2*'OddsRatio_working_3-way'!X486)))</f>
        <v>0.70385080656956622</v>
      </c>
      <c r="Z486" s="11">
        <f>'OddsRatio_working_3-way'!X486^(1/3)*COS('OddsRatio_working_3-way'!Y486/3)</f>
        <v>0.51931622328266158</v>
      </c>
      <c r="AA486" s="11">
        <f>'OddsRatio_working_3-way'!X486^(1/3)*COS(('OddsRatio_working_3-way'!Y486+2*PI())/3)</f>
        <v>-0.36715463877829935</v>
      </c>
      <c r="AB486" s="11">
        <f>'OddsRatio_working_3-way'!X486^(1/3)*COS(('OddsRatio_working_3-way'!Y486+4*PI())/3)</f>
        <v>-0.15216158450436235</v>
      </c>
      <c r="AC486" s="11">
        <f>'OddsRatio_working_3-way'!X486^(1/3)*SIN('OddsRatio_working_3-way'!Y486/3)</f>
        <v>0.12412629775895759</v>
      </c>
      <c r="AD486" s="11">
        <f>'OddsRatio_working_3-way'!X486^(1/3)*SIN(('OddsRatio_working_3-way'!Y486+2*PI())/3)</f>
        <v>0.387677893080698</v>
      </c>
      <c r="AE486" s="11">
        <f>'OddsRatio_working_3-way'!X486^(1/3)*SIN(('OddsRatio_working_3-way'!Y486+4*PI())/3)</f>
        <v>-0.51180419083965545</v>
      </c>
      <c r="AF486" s="11">
        <f>-'OddsRatio_working_3-way'!U486/(3*'OddsRatio_working_3-way'!X486^(1/3))*COS(('OddsRatio_working_3-way'!Y486)/3)</f>
        <v>0.51931622328266136</v>
      </c>
      <c r="AG486" s="11">
        <f>-'OddsRatio_working_3-way'!U486/(3*'OddsRatio_working_3-way'!X486^(1/3))*COS(('OddsRatio_working_3-way'!Y486+2*PI())/3)</f>
        <v>-0.36715463877829924</v>
      </c>
      <c r="AH486" s="11">
        <f>-'OddsRatio_working_3-way'!U486/(3*'OddsRatio_working_3-way'!X486^(1/3))*COS(('OddsRatio_working_3-way'!Y486+4*PI())/3)</f>
        <v>-0.15216158450436229</v>
      </c>
      <c r="AI486" s="11">
        <f>'OddsRatio_working_3-way'!U486/(3*'OddsRatio_working_3-way'!X486^(1/3))*SIN(('OddsRatio_working_3-way'!Y486)/3)</f>
        <v>-0.12412629775895755</v>
      </c>
      <c r="AJ486" s="11">
        <f>'OddsRatio_working_3-way'!U486/(3*'OddsRatio_working_3-way'!X486^(1/3))*SIN(('OddsRatio_working_3-way'!Y486+2*PI())/3)</f>
        <v>-0.38767789308069783</v>
      </c>
      <c r="AK486" s="11">
        <f>'OddsRatio_working_3-way'!U486/(3*'OddsRatio_working_3-way'!X486^(1/3))*SIN(('OddsRatio_working_3-way'!Y486+4*PI())/3)</f>
        <v>0.51180419083965523</v>
      </c>
      <c r="AL486" s="11">
        <f>'OddsRatio_working_3-way'!Z486+'OddsRatio_working_3-way'!AF486</f>
        <v>1.0386324465653229</v>
      </c>
      <c r="AM486" s="11">
        <f>'OddsRatio_working_3-way'!AA486+'OddsRatio_working_3-way'!AG486</f>
        <v>-0.73430927755659858</v>
      </c>
      <c r="AN486" s="11">
        <f>'OddsRatio_working_3-way'!AB486+'OddsRatio_working_3-way'!AH486</f>
        <v>-0.30432316900872464</v>
      </c>
      <c r="AO486" s="11">
        <f>'OddsRatio_working_3-way'!AC486+'OddsRatio_working_3-way'!AI486</f>
        <v>0</v>
      </c>
      <c r="AP486" s="11">
        <f>'OddsRatio_working_3-way'!AD486+'OddsRatio_working_3-way'!AJ486</f>
        <v>0</v>
      </c>
      <c r="AQ486" s="11">
        <f>'OddsRatio_working_3-way'!AE486+'OddsRatio_working_3-way'!AK486</f>
        <v>0</v>
      </c>
      <c r="AR486" s="10">
        <f>IF(A486="","",IF(('OddsRatio_working_3-way'!X486=0),IF(Q486&gt;0,-Q486^(1/3),(-Q486)^(1/3)),'OddsRatio_working_3-way'!AL486-'OddsRatio_working_3-way'!R486/3))</f>
        <v>1.0386324465653229</v>
      </c>
      <c r="AS486" s="11">
        <f>IF(('OddsRatio_working_3-way'!X486=0),IF(Q486&gt;0,-Q486^(1/3),(-Q486)^(1/3)),'OddsRatio_working_3-way'!AM486-'OddsRatio_working_3-way'!R486/3)</f>
        <v>-0.73430927755659858</v>
      </c>
      <c r="AT486" s="11">
        <f>IF(('OddsRatio_working_3-way'!X486=0),IF(Q486&gt;0,-Q486^(1/3),(-Q486)^(1/3)),'OddsRatio_working_3-way'!AN486-'OddsRatio_working_3-way'!R486/3)</f>
        <v>-0.30432316900872464</v>
      </c>
      <c r="AU486" s="11">
        <f>IF(('OddsRatio_working_3-way'!X486=0),0,'OddsRatio_working_3-way'!AO486)</f>
        <v>0</v>
      </c>
      <c r="AV486" s="11">
        <f>IF(('OddsRatio_working_3-way'!X486=0),0,'OddsRatio_working_3-way'!AP486)</f>
        <v>0</v>
      </c>
      <c r="AW486" s="11">
        <f>IF(('OddsRatio_working_3-way'!X486=0),0,'OddsRatio_working_3-way'!AQ486)</f>
        <v>0</v>
      </c>
    </row>
    <row r="487" spans="1:49" x14ac:dyDescent="0.2">
      <c r="A487" s="4">
        <f>IF('True_Odds_Calculator_3-way'!A488="","",'True_Odds_Calculator_3-way'!A488)</f>
        <v>5.47</v>
      </c>
      <c r="B487" s="4">
        <f>IF('True_Odds_Calculator_3-way'!B488="","",'True_Odds_Calculator_3-way'!B488)</f>
        <v>4.33</v>
      </c>
      <c r="C487" s="4">
        <f>IF('True_Odds_Calculator_3-way'!C488="","",'True_Odds_Calculator_3-way'!C488)</f>
        <v>1.64</v>
      </c>
      <c r="D487" s="9">
        <f t="shared" si="104"/>
        <v>0.17664680120579621</v>
      </c>
      <c r="E487" s="9">
        <f t="shared" si="105"/>
        <v>0.2235986478860299</v>
      </c>
      <c r="F487" s="9">
        <f t="shared" si="106"/>
        <v>0.59975455090817364</v>
      </c>
      <c r="G487" s="9">
        <f t="shared" si="107"/>
        <v>1.0427324198857622</v>
      </c>
      <c r="H487" s="9">
        <f t="shared" si="108"/>
        <v>5.661013916889357</v>
      </c>
      <c r="I487" s="9">
        <f t="shared" si="109"/>
        <v>4.4722989582195876</v>
      </c>
      <c r="J487" s="9">
        <f t="shared" si="110"/>
        <v>1.6673487487268881</v>
      </c>
      <c r="K487" s="11">
        <f t="shared" si="111"/>
        <v>0.18281535648994515</v>
      </c>
      <c r="L487" s="11">
        <f t="shared" si="112"/>
        <v>0.23094688221709006</v>
      </c>
      <c r="M487" s="11">
        <f t="shared" si="113"/>
        <v>0.6097560975609756</v>
      </c>
      <c r="N487" s="11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-0.24525205771540415</v>
      </c>
      <c r="O487" s="11">
        <f>0</f>
        <v>0</v>
      </c>
      <c r="P487" s="11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0.21728181276053862</v>
      </c>
      <c r="Q487" s="11">
        <f>2*'OddsRatio_working_3-way'!K487*'OddsRatio_working_3-way'!L487*'OddsRatio_working_3-way'!M487</f>
        <v>5.1488581222876459E-2</v>
      </c>
      <c r="R487" s="11">
        <f t="shared" si="114"/>
        <v>0</v>
      </c>
      <c r="S487" s="11">
        <f t="shared" si="115"/>
        <v>-0.88595306716112121</v>
      </c>
      <c r="T487" s="11">
        <f t="shared" si="116"/>
        <v>-0.20994148510927046</v>
      </c>
      <c r="U487" s="11">
        <f>'OddsRatio_working_3-way'!S487-'OddsRatio_working_3-way'!R487^2/3</f>
        <v>-0.88595306716112121</v>
      </c>
      <c r="V487" s="11">
        <f>'OddsRatio_working_3-way'!S487*'OddsRatio_working_3-way'!R487/3-2*'OddsRatio_working_3-way'!R487^3/27-'OddsRatio_working_3-way'!T487</f>
        <v>0.20994148510927046</v>
      </c>
      <c r="W487" s="11">
        <f>'OddsRatio_working_3-way'!V487^2+4*'OddsRatio_working_3-way'!U487^3/27</f>
        <v>-5.8946192916378391E-2</v>
      </c>
      <c r="X487" s="11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0.16048490589948361</v>
      </c>
      <c r="Y487" s="11">
        <f>IF('OddsRatio_working_3-way'!W487&gt;=0,IF('OddsRatio_working_3-way'!V487+SQRT('OddsRatio_working_3-way'!W487)&gt;0,0,PI()),ACOS('OddsRatio_working_3-way'!V487/(2*'OddsRatio_working_3-way'!X487)))</f>
        <v>0.85782420707252671</v>
      </c>
      <c r="Z487" s="11">
        <f>'OddsRatio_working_3-way'!X487^(1/3)*COS('OddsRatio_working_3-way'!Y487/3)</f>
        <v>0.52136620994288108</v>
      </c>
      <c r="AA487" s="11">
        <f>'OddsRatio_working_3-way'!X487^(1/3)*COS(('OddsRatio_working_3-way'!Y487+2*PI())/3)</f>
        <v>-0.3934280601962139</v>
      </c>
      <c r="AB487" s="11">
        <f>'OddsRatio_working_3-way'!X487^(1/3)*COS(('OddsRatio_working_3-way'!Y487+4*PI())/3)</f>
        <v>-0.12793814974666728</v>
      </c>
      <c r="AC487" s="11">
        <f>'OddsRatio_working_3-way'!X487^(1/3)*SIN('OddsRatio_working_3-way'!Y487/3)</f>
        <v>0.15328067126517536</v>
      </c>
      <c r="AD487" s="11">
        <f>'OddsRatio_working_3-way'!X487^(1/3)*SIN(('OddsRatio_working_3-way'!Y487+2*PI())/3)</f>
        <v>0.37487604685275822</v>
      </c>
      <c r="AE487" s="11">
        <f>'OddsRatio_working_3-way'!X487^(1/3)*SIN(('OddsRatio_working_3-way'!Y487+4*PI())/3)</f>
        <v>-0.52815671811793363</v>
      </c>
      <c r="AF487" s="11">
        <f>-'OddsRatio_working_3-way'!U487/(3*'OddsRatio_working_3-way'!X487^(1/3))*COS(('OddsRatio_working_3-way'!Y487)/3)</f>
        <v>0.52136620994288108</v>
      </c>
      <c r="AG487" s="11">
        <f>-'OddsRatio_working_3-way'!U487/(3*'OddsRatio_working_3-way'!X487^(1/3))*COS(('OddsRatio_working_3-way'!Y487+2*PI())/3)</f>
        <v>-0.3934280601962139</v>
      </c>
      <c r="AH487" s="11">
        <f>-'OddsRatio_working_3-way'!U487/(3*'OddsRatio_working_3-way'!X487^(1/3))*COS(('OddsRatio_working_3-way'!Y487+4*PI())/3)</f>
        <v>-0.12793814974666728</v>
      </c>
      <c r="AI487" s="11">
        <f>'OddsRatio_working_3-way'!U487/(3*'OddsRatio_working_3-way'!X487^(1/3))*SIN(('OddsRatio_working_3-way'!Y487)/3)</f>
        <v>-0.15328067126517536</v>
      </c>
      <c r="AJ487" s="11">
        <f>'OddsRatio_working_3-way'!U487/(3*'OddsRatio_working_3-way'!X487^(1/3))*SIN(('OddsRatio_working_3-way'!Y487+2*PI())/3)</f>
        <v>-0.37487604685275822</v>
      </c>
      <c r="AK487" s="11">
        <f>'OddsRatio_working_3-way'!U487/(3*'OddsRatio_working_3-way'!X487^(1/3))*SIN(('OddsRatio_working_3-way'!Y487+4*PI())/3)</f>
        <v>0.52815671811793363</v>
      </c>
      <c r="AL487" s="11">
        <f>'OddsRatio_working_3-way'!Z487+'OddsRatio_working_3-way'!AF487</f>
        <v>1.0427324198857622</v>
      </c>
      <c r="AM487" s="11">
        <f>'OddsRatio_working_3-way'!AA487+'OddsRatio_working_3-way'!AG487</f>
        <v>-0.7868561203924278</v>
      </c>
      <c r="AN487" s="11">
        <f>'OddsRatio_working_3-way'!AB487+'OddsRatio_working_3-way'!AH487</f>
        <v>-0.25587629949333457</v>
      </c>
      <c r="AO487" s="11">
        <f>'OddsRatio_working_3-way'!AC487+'OddsRatio_working_3-way'!AI487</f>
        <v>0</v>
      </c>
      <c r="AP487" s="11">
        <f>'OddsRatio_working_3-way'!AD487+'OddsRatio_working_3-way'!AJ487</f>
        <v>0</v>
      </c>
      <c r="AQ487" s="11">
        <f>'OddsRatio_working_3-way'!AE487+'OddsRatio_working_3-way'!AK487</f>
        <v>0</v>
      </c>
      <c r="AR487" s="10">
        <f>IF(A487="","",IF(('OddsRatio_working_3-way'!X487=0),IF(Q487&gt;0,-Q487^(1/3),(-Q487)^(1/3)),'OddsRatio_working_3-way'!AL487-'OddsRatio_working_3-way'!R487/3))</f>
        <v>1.0427324198857622</v>
      </c>
      <c r="AS487" s="11">
        <f>IF(('OddsRatio_working_3-way'!X487=0),IF(Q487&gt;0,-Q487^(1/3),(-Q487)^(1/3)),'OddsRatio_working_3-way'!AM487-'OddsRatio_working_3-way'!R487/3)</f>
        <v>-0.7868561203924278</v>
      </c>
      <c r="AT487" s="11">
        <f>IF(('OddsRatio_working_3-way'!X487=0),IF(Q487&gt;0,-Q487^(1/3),(-Q487)^(1/3)),'OddsRatio_working_3-way'!AN487-'OddsRatio_working_3-way'!R487/3)</f>
        <v>-0.25587629949333457</v>
      </c>
      <c r="AU487" s="11">
        <f>IF(('OddsRatio_working_3-way'!X487=0),0,'OddsRatio_working_3-way'!AO487)</f>
        <v>0</v>
      </c>
      <c r="AV487" s="11">
        <f>IF(('OddsRatio_working_3-way'!X487=0),0,'OddsRatio_working_3-way'!AP487)</f>
        <v>0</v>
      </c>
      <c r="AW487" s="11">
        <f>IF(('OddsRatio_working_3-way'!X487=0),0,'OddsRatio_working_3-way'!AQ487)</f>
        <v>0</v>
      </c>
    </row>
    <row r="488" spans="1:49" x14ac:dyDescent="0.2">
      <c r="A488" s="4">
        <f>IF('True_Odds_Calculator_3-way'!A489="","",'True_Odds_Calculator_3-way'!A489)</f>
        <v>2.0099999999999998</v>
      </c>
      <c r="B488" s="4">
        <f>IF('True_Odds_Calculator_3-way'!B489="","",'True_Odds_Calculator_3-way'!B489)</f>
        <v>3.86</v>
      </c>
      <c r="C488" s="4">
        <f>IF('True_Odds_Calculator_3-way'!C489="","",'True_Odds_Calculator_3-way'!C489)</f>
        <v>3.76</v>
      </c>
      <c r="D488" s="9">
        <f t="shared" si="104"/>
        <v>0.48862520009734589</v>
      </c>
      <c r="E488" s="9">
        <f t="shared" si="105"/>
        <v>0.25230087286906488</v>
      </c>
      <c r="F488" s="9">
        <f t="shared" si="106"/>
        <v>0.25907392703358928</v>
      </c>
      <c r="G488" s="9">
        <f t="shared" si="107"/>
        <v>1.0361964200189955</v>
      </c>
      <c r="H488" s="9">
        <f t="shared" si="108"/>
        <v>2.0465583842191846</v>
      </c>
      <c r="I488" s="9">
        <f t="shared" si="109"/>
        <v>3.9635217612543268</v>
      </c>
      <c r="J488" s="9">
        <f t="shared" si="110"/>
        <v>3.8599021192524274</v>
      </c>
      <c r="K488" s="11">
        <f t="shared" si="111"/>
        <v>0.49751243781094534</v>
      </c>
      <c r="L488" s="11">
        <f t="shared" si="112"/>
        <v>0.2590673575129534</v>
      </c>
      <c r="M488" s="11">
        <f t="shared" si="113"/>
        <v>0.26595744680851063</v>
      </c>
      <c r="N488" s="11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-0.27329096991067137</v>
      </c>
      <c r="O488" s="11">
        <f>0</f>
        <v>0</v>
      </c>
      <c r="P488" s="11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0.22727010959972493</v>
      </c>
      <c r="Q488" s="11">
        <f>2*'OddsRatio_working_3-way'!K488*'OddsRatio_working_3-way'!L488*'OddsRatio_working_3-way'!M488</f>
        <v>6.8558102443355945E-2</v>
      </c>
      <c r="R488" s="11">
        <f t="shared" si="114"/>
        <v>0</v>
      </c>
      <c r="S488" s="11">
        <f t="shared" si="115"/>
        <v>-0.83160489962039752</v>
      </c>
      <c r="T488" s="11">
        <f t="shared" si="116"/>
        <v>-0.25086120652199023</v>
      </c>
      <c r="U488" s="11">
        <f>'OddsRatio_working_3-way'!S488-'OddsRatio_working_3-way'!R488^2/3</f>
        <v>-0.83160489962039752</v>
      </c>
      <c r="V488" s="11">
        <f>'OddsRatio_working_3-way'!S488*'OddsRatio_working_3-way'!R488/3-2*'OddsRatio_working_3-way'!R488^3/27-'OddsRatio_working_3-way'!T488</f>
        <v>0.25086120652199023</v>
      </c>
      <c r="W488" s="11">
        <f>'OddsRatio_working_3-way'!V488^2+4*'OddsRatio_working_3-way'!U488^3/27</f>
        <v>-2.2270175607393722E-2</v>
      </c>
      <c r="X488" s="11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0.14594649751284061</v>
      </c>
      <c r="Y488" s="11">
        <f>IF('OddsRatio_working_3-way'!W488&gt;=0,IF('OddsRatio_working_3-way'!V488+SQRT('OddsRatio_working_3-way'!W488)&gt;0,0,PI()),ACOS('OddsRatio_working_3-way'!V488/(2*'OddsRatio_working_3-way'!X488)))</f>
        <v>0.53664522289483085</v>
      </c>
      <c r="Z488" s="11">
        <f>'OddsRatio_working_3-way'!X488^(1/3)*COS('OddsRatio_working_3-way'!Y488/3)</f>
        <v>0.51809821000949785</v>
      </c>
      <c r="AA488" s="11">
        <f>'OddsRatio_working_3-way'!X488^(1/3)*COS(('OddsRatio_working_3-way'!Y488+2*PI())/3)</f>
        <v>-0.34017806711949006</v>
      </c>
      <c r="AB488" s="11">
        <f>'OddsRatio_working_3-way'!X488^(1/3)*COS(('OddsRatio_working_3-way'!Y488+4*PI())/3)</f>
        <v>-0.17792014289000771</v>
      </c>
      <c r="AC488" s="11">
        <f>'OddsRatio_working_3-way'!X488^(1/3)*SIN('OddsRatio_working_3-way'!Y488/3)</f>
        <v>9.3679656232041539E-2</v>
      </c>
      <c r="AD488" s="11">
        <f>'OddsRatio_working_3-way'!X488^(1/3)*SIN(('OddsRatio_working_3-way'!Y488+2*PI())/3)</f>
        <v>0.4018463834074496</v>
      </c>
      <c r="AE488" s="11">
        <f>'OddsRatio_working_3-way'!X488^(1/3)*SIN(('OddsRatio_working_3-way'!Y488+4*PI())/3)</f>
        <v>-0.49552603963949104</v>
      </c>
      <c r="AF488" s="11">
        <f>-'OddsRatio_working_3-way'!U488/(3*'OddsRatio_working_3-way'!X488^(1/3))*COS(('OddsRatio_working_3-way'!Y488)/3)</f>
        <v>0.51809821000949774</v>
      </c>
      <c r="AG488" s="11">
        <f>-'OddsRatio_working_3-way'!U488/(3*'OddsRatio_working_3-way'!X488^(1/3))*COS(('OddsRatio_working_3-way'!Y488+2*PI())/3)</f>
        <v>-0.34017806711949</v>
      </c>
      <c r="AH488" s="11">
        <f>-'OddsRatio_working_3-way'!U488/(3*'OddsRatio_working_3-way'!X488^(1/3))*COS(('OddsRatio_working_3-way'!Y488+4*PI())/3)</f>
        <v>-0.17792014289000768</v>
      </c>
      <c r="AI488" s="11">
        <f>'OddsRatio_working_3-way'!U488/(3*'OddsRatio_working_3-way'!X488^(1/3))*SIN(('OddsRatio_working_3-way'!Y488)/3)</f>
        <v>-9.3679656232041525E-2</v>
      </c>
      <c r="AJ488" s="11">
        <f>'OddsRatio_working_3-way'!U488/(3*'OddsRatio_working_3-way'!X488^(1/3))*SIN(('OddsRatio_working_3-way'!Y488+2*PI())/3)</f>
        <v>-0.40184638340744949</v>
      </c>
      <c r="AK488" s="11">
        <f>'OddsRatio_working_3-way'!U488/(3*'OddsRatio_working_3-way'!X488^(1/3))*SIN(('OddsRatio_working_3-way'!Y488+4*PI())/3)</f>
        <v>0.49552603963949099</v>
      </c>
      <c r="AL488" s="11">
        <f>'OddsRatio_working_3-way'!Z488+'OddsRatio_working_3-way'!AF488</f>
        <v>1.0361964200189955</v>
      </c>
      <c r="AM488" s="11">
        <f>'OddsRatio_working_3-way'!AA488+'OddsRatio_working_3-way'!AG488</f>
        <v>-0.68035613423898011</v>
      </c>
      <c r="AN488" s="11">
        <f>'OddsRatio_working_3-way'!AB488+'OddsRatio_working_3-way'!AH488</f>
        <v>-0.35584028578001536</v>
      </c>
      <c r="AO488" s="11">
        <f>'OddsRatio_working_3-way'!AC488+'OddsRatio_working_3-way'!AI488</f>
        <v>0</v>
      </c>
      <c r="AP488" s="11">
        <f>'OddsRatio_working_3-way'!AD488+'OddsRatio_working_3-way'!AJ488</f>
        <v>0</v>
      </c>
      <c r="AQ488" s="11">
        <f>'OddsRatio_working_3-way'!AE488+'OddsRatio_working_3-way'!AK488</f>
        <v>0</v>
      </c>
      <c r="AR488" s="10">
        <f>IF(A488="","",IF(('OddsRatio_working_3-way'!X488=0),IF(Q488&gt;0,-Q488^(1/3),(-Q488)^(1/3)),'OddsRatio_working_3-way'!AL488-'OddsRatio_working_3-way'!R488/3))</f>
        <v>1.0361964200189955</v>
      </c>
      <c r="AS488" s="11">
        <f>IF(('OddsRatio_working_3-way'!X488=0),IF(Q488&gt;0,-Q488^(1/3),(-Q488)^(1/3)),'OddsRatio_working_3-way'!AM488-'OddsRatio_working_3-way'!R488/3)</f>
        <v>-0.68035613423898011</v>
      </c>
      <c r="AT488" s="11">
        <f>IF(('OddsRatio_working_3-way'!X488=0),IF(Q488&gt;0,-Q488^(1/3),(-Q488)^(1/3)),'OddsRatio_working_3-way'!AN488-'OddsRatio_working_3-way'!R488/3)</f>
        <v>-0.35584028578001536</v>
      </c>
      <c r="AU488" s="11">
        <f>IF(('OddsRatio_working_3-way'!X488=0),0,'OddsRatio_working_3-way'!AO488)</f>
        <v>0</v>
      </c>
      <c r="AV488" s="11">
        <f>IF(('OddsRatio_working_3-way'!X488=0),0,'OddsRatio_working_3-way'!AP488)</f>
        <v>0</v>
      </c>
      <c r="AW488" s="11">
        <f>IF(('OddsRatio_working_3-way'!X488=0),0,'OddsRatio_working_3-way'!AQ488)</f>
        <v>0</v>
      </c>
    </row>
    <row r="489" spans="1:49" x14ac:dyDescent="0.2">
      <c r="A489" s="4">
        <f>IF('True_Odds_Calculator_3-way'!A490="","",'True_Odds_Calculator_3-way'!A490)</f>
        <v>3.36</v>
      </c>
      <c r="B489" s="4">
        <f>IF('True_Odds_Calculator_3-way'!B490="","",'True_Odds_Calculator_3-way'!B490)</f>
        <v>3.45</v>
      </c>
      <c r="C489" s="4">
        <f>IF('True_Odds_Calculator_3-way'!C490="","",'True_Odds_Calculator_3-way'!C490)</f>
        <v>2.2999999999999998</v>
      </c>
      <c r="D489" s="9">
        <f t="shared" si="104"/>
        <v>0.29058791803252104</v>
      </c>
      <c r="E489" s="9">
        <f t="shared" si="105"/>
        <v>0.28293347799380514</v>
      </c>
      <c r="F489" s="9">
        <f t="shared" si="106"/>
        <v>0.42647860397367393</v>
      </c>
      <c r="G489" s="9">
        <f t="shared" si="107"/>
        <v>1.0344488575161166</v>
      </c>
      <c r="H489" s="9">
        <f t="shared" si="108"/>
        <v>3.4412993037380355</v>
      </c>
      <c r="I489" s="9">
        <f t="shared" si="109"/>
        <v>3.5343997009144852</v>
      </c>
      <c r="J489" s="9">
        <f t="shared" si="110"/>
        <v>2.3447835147709517</v>
      </c>
      <c r="K489" s="11">
        <f t="shared" si="111"/>
        <v>0.29761904761904762</v>
      </c>
      <c r="L489" s="11">
        <f t="shared" si="112"/>
        <v>0.28985507246376813</v>
      </c>
      <c r="M489" s="11">
        <f t="shared" si="113"/>
        <v>0.43478260869565222</v>
      </c>
      <c r="N489" s="11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-0.28192606595253111</v>
      </c>
      <c r="O489" s="11">
        <f>0</f>
        <v>0</v>
      </c>
      <c r="P489" s="11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0.22916854202298437</v>
      </c>
      <c r="Q489" s="11">
        <f>2*'OddsRatio_working_3-way'!K489*'OddsRatio_working_3-way'!L489*'OddsRatio_working_3-way'!M489</f>
        <v>7.5014252708014525E-2</v>
      </c>
      <c r="R489" s="11">
        <f t="shared" si="114"/>
        <v>0</v>
      </c>
      <c r="S489" s="11">
        <f t="shared" si="115"/>
        <v>-0.81286751988931127</v>
      </c>
      <c r="T489" s="11">
        <f t="shared" si="116"/>
        <v>-0.26607774791794153</v>
      </c>
      <c r="U489" s="11">
        <f>'OddsRatio_working_3-way'!S489-'OddsRatio_working_3-way'!R489^2/3</f>
        <v>-0.81286751988931127</v>
      </c>
      <c r="V489" s="11">
        <f>'OddsRatio_working_3-way'!S489*'OddsRatio_working_3-way'!R489/3-2*'OddsRatio_working_3-way'!R489^3/27-'OddsRatio_working_3-way'!T489</f>
        <v>0.26607774791794153</v>
      </c>
      <c r="W489" s="11">
        <f>'OddsRatio_working_3-way'!V489^2+4*'OddsRatio_working_3-way'!U489^3/27</f>
        <v>-8.7737645170895551E-3</v>
      </c>
      <c r="X489" s="11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0.14104177790124206</v>
      </c>
      <c r="Y489" s="11">
        <f>IF('OddsRatio_working_3-way'!W489&gt;=0,IF('OddsRatio_working_3-way'!V489+SQRT('OddsRatio_working_3-way'!W489)&gt;0,0,PI()),ACOS('OddsRatio_working_3-way'!V489/(2*'OddsRatio_working_3-way'!X489)))</f>
        <v>0.33848556629329329</v>
      </c>
      <c r="Z489" s="11">
        <f>'OddsRatio_working_3-way'!X489^(1/3)*COS('OddsRatio_working_3-way'!Y489/3)</f>
        <v>0.5172244287580583</v>
      </c>
      <c r="AA489" s="11">
        <f>'OddsRatio_working_3-way'!X489^(1/3)*COS(('OddsRatio_working_3-way'!Y489+2*PI())/3)</f>
        <v>-0.30936699439286613</v>
      </c>
      <c r="AB489" s="11">
        <f>'OddsRatio_working_3-way'!X489^(1/3)*COS(('OddsRatio_working_3-way'!Y489+4*PI())/3)</f>
        <v>-0.20785743436519225</v>
      </c>
      <c r="AC489" s="11">
        <f>'OddsRatio_working_3-way'!X489^(1/3)*SIN('OddsRatio_working_3-way'!Y489/3)</f>
        <v>5.8606571807298169E-2</v>
      </c>
      <c r="AD489" s="11">
        <f>'OddsRatio_working_3-way'!X489^(1/3)*SIN(('OddsRatio_working_3-way'!Y489+2*PI())/3)</f>
        <v>0.41862620885872404</v>
      </c>
      <c r="AE489" s="11">
        <f>'OddsRatio_working_3-way'!X489^(1/3)*SIN(('OddsRatio_working_3-way'!Y489+4*PI())/3)</f>
        <v>-0.47723278066602204</v>
      </c>
      <c r="AF489" s="11">
        <f>-'OddsRatio_working_3-way'!U489/(3*'OddsRatio_working_3-way'!X489^(1/3))*COS(('OddsRatio_working_3-way'!Y489)/3)</f>
        <v>0.5172244287580583</v>
      </c>
      <c r="AG489" s="11">
        <f>-'OddsRatio_working_3-way'!U489/(3*'OddsRatio_working_3-way'!X489^(1/3))*COS(('OddsRatio_working_3-way'!Y489+2*PI())/3)</f>
        <v>-0.30936699439286613</v>
      </c>
      <c r="AH489" s="11">
        <f>-'OddsRatio_working_3-way'!U489/(3*'OddsRatio_working_3-way'!X489^(1/3))*COS(('OddsRatio_working_3-way'!Y489+4*PI())/3)</f>
        <v>-0.20785743436519225</v>
      </c>
      <c r="AI489" s="11">
        <f>'OddsRatio_working_3-way'!U489/(3*'OddsRatio_working_3-way'!X489^(1/3))*SIN(('OddsRatio_working_3-way'!Y489)/3)</f>
        <v>-5.8606571807298169E-2</v>
      </c>
      <c r="AJ489" s="11">
        <f>'OddsRatio_working_3-way'!U489/(3*'OddsRatio_working_3-way'!X489^(1/3))*SIN(('OddsRatio_working_3-way'!Y489+2*PI())/3)</f>
        <v>-0.41862620885872404</v>
      </c>
      <c r="AK489" s="11">
        <f>'OddsRatio_working_3-way'!U489/(3*'OddsRatio_working_3-way'!X489^(1/3))*SIN(('OddsRatio_working_3-way'!Y489+4*PI())/3)</f>
        <v>0.47723278066602204</v>
      </c>
      <c r="AL489" s="11">
        <f>'OddsRatio_working_3-way'!Z489+'OddsRatio_working_3-way'!AF489</f>
        <v>1.0344488575161166</v>
      </c>
      <c r="AM489" s="11">
        <f>'OddsRatio_working_3-way'!AA489+'OddsRatio_working_3-way'!AG489</f>
        <v>-0.61873398878573227</v>
      </c>
      <c r="AN489" s="11">
        <f>'OddsRatio_working_3-way'!AB489+'OddsRatio_working_3-way'!AH489</f>
        <v>-0.41571486873038449</v>
      </c>
      <c r="AO489" s="11">
        <f>'OddsRatio_working_3-way'!AC489+'OddsRatio_working_3-way'!AI489</f>
        <v>0</v>
      </c>
      <c r="AP489" s="11">
        <f>'OddsRatio_working_3-way'!AD489+'OddsRatio_working_3-way'!AJ489</f>
        <v>0</v>
      </c>
      <c r="AQ489" s="11">
        <f>'OddsRatio_working_3-way'!AE489+'OddsRatio_working_3-way'!AK489</f>
        <v>0</v>
      </c>
      <c r="AR489" s="10">
        <f>IF(A489="","",IF(('OddsRatio_working_3-way'!X489=0),IF(Q489&gt;0,-Q489^(1/3),(-Q489)^(1/3)),'OddsRatio_working_3-way'!AL489-'OddsRatio_working_3-way'!R489/3))</f>
        <v>1.0344488575161166</v>
      </c>
      <c r="AS489" s="11">
        <f>IF(('OddsRatio_working_3-way'!X489=0),IF(Q489&gt;0,-Q489^(1/3),(-Q489)^(1/3)),'OddsRatio_working_3-way'!AM489-'OddsRatio_working_3-way'!R489/3)</f>
        <v>-0.61873398878573227</v>
      </c>
      <c r="AT489" s="11">
        <f>IF(('OddsRatio_working_3-way'!X489=0),IF(Q489&gt;0,-Q489^(1/3),(-Q489)^(1/3)),'OddsRatio_working_3-way'!AN489-'OddsRatio_working_3-way'!R489/3)</f>
        <v>-0.41571486873038449</v>
      </c>
      <c r="AU489" s="11">
        <f>IF(('OddsRatio_working_3-way'!X489=0),0,'OddsRatio_working_3-way'!AO489)</f>
        <v>0</v>
      </c>
      <c r="AV489" s="11">
        <f>IF(('OddsRatio_working_3-way'!X489=0),0,'OddsRatio_working_3-way'!AP489)</f>
        <v>0</v>
      </c>
      <c r="AW489" s="11">
        <f>IF(('OddsRatio_working_3-way'!X489=0),0,'OddsRatio_working_3-way'!AQ489)</f>
        <v>0</v>
      </c>
    </row>
    <row r="490" spans="1:49" x14ac:dyDescent="0.2">
      <c r="A490" s="4">
        <f>IF('True_Odds_Calculator_3-way'!A491="","",'True_Odds_Calculator_3-way'!A491)</f>
        <v>10.09</v>
      </c>
      <c r="B490" s="4">
        <f>IF('True_Odds_Calculator_3-way'!B491="","",'True_Odds_Calculator_3-way'!B491)</f>
        <v>5.47</v>
      </c>
      <c r="C490" s="4">
        <f>IF('True_Odds_Calculator_3-way'!C491="","",'True_Odds_Calculator_3-way'!C491)</f>
        <v>1.34</v>
      </c>
      <c r="D490" s="9">
        <f t="shared" si="104"/>
        <v>9.3349163319784143E-2</v>
      </c>
      <c r="E490" s="9">
        <f t="shared" si="105"/>
        <v>0.17312724087900197</v>
      </c>
      <c r="F490" s="9">
        <f t="shared" si="106"/>
        <v>0.73352359580121396</v>
      </c>
      <c r="G490" s="9">
        <f t="shared" si="107"/>
        <v>1.068478416349169</v>
      </c>
      <c r="H490" s="9">
        <f t="shared" si="108"/>
        <v>10.712468804613945</v>
      </c>
      <c r="I490" s="9">
        <f t="shared" si="109"/>
        <v>5.776098521080784</v>
      </c>
      <c r="J490" s="9">
        <f t="shared" si="110"/>
        <v>1.3632826615587177</v>
      </c>
      <c r="K490" s="11">
        <f t="shared" si="111"/>
        <v>9.9108027750247768E-2</v>
      </c>
      <c r="L490" s="11">
        <f t="shared" si="112"/>
        <v>0.18281535648994515</v>
      </c>
      <c r="M490" s="11">
        <f t="shared" si="113"/>
        <v>0.74626865671641784</v>
      </c>
      <c r="N490" s="11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-0.18679576788250352</v>
      </c>
      <c r="O490" s="11">
        <f>0</f>
        <v>0</v>
      </c>
      <c r="P490" s="11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0.18794531716123822</v>
      </c>
      <c r="Q490" s="11">
        <f>2*'OddsRatio_working_3-way'!K490*'OddsRatio_working_3-way'!L490*'OddsRatio_working_3-way'!M490</f>
        <v>2.7042491677876E-2</v>
      </c>
      <c r="R490" s="11">
        <f t="shared" si="114"/>
        <v>0</v>
      </c>
      <c r="S490" s="11">
        <f t="shared" si="115"/>
        <v>-1.0061540434869904</v>
      </c>
      <c r="T490" s="11">
        <f t="shared" si="116"/>
        <v>-0.14477036596935114</v>
      </c>
      <c r="U490" s="11">
        <f>'OddsRatio_working_3-way'!S490-'OddsRatio_working_3-way'!R490^2/3</f>
        <v>-1.0061540434869904</v>
      </c>
      <c r="V490" s="11">
        <f>'OddsRatio_working_3-way'!S490*'OddsRatio_working_3-way'!R490/3-2*'OddsRatio_working_3-way'!R490^3/27-'OddsRatio_working_3-way'!T490</f>
        <v>0.14477036596935114</v>
      </c>
      <c r="W490" s="11">
        <f>'OddsRatio_working_3-way'!V490^2+4*'OddsRatio_working_3-way'!U490^3/27</f>
        <v>-0.12994168636408854</v>
      </c>
      <c r="X490" s="11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0.19422933945917412</v>
      </c>
      <c r="Y490" s="11">
        <f>IF('OddsRatio_working_3-way'!W490&gt;=0,IF('OddsRatio_working_3-way'!V490+SQRT('OddsRatio_working_3-way'!W490)&gt;0,0,PI()),ACOS('OddsRatio_working_3-way'!V490/(2*'OddsRatio_working_3-way'!X490)))</f>
        <v>1.1889020691367009</v>
      </c>
      <c r="Z490" s="11">
        <f>'OddsRatio_working_3-way'!X490^(1/3)*COS('OddsRatio_working_3-way'!Y490/3)</f>
        <v>0.53423920817458448</v>
      </c>
      <c r="AA490" s="11">
        <f>'OddsRatio_working_3-way'!X490^(1/3)*COS(('OddsRatio_working_3-way'!Y490+2*PI())/3)</f>
        <v>-0.46071676886119145</v>
      </c>
      <c r="AB490" s="11">
        <f>'OddsRatio_working_3-way'!X490^(1/3)*COS(('OddsRatio_working_3-way'!Y490+4*PI())/3)</f>
        <v>-7.3522439313392959E-2</v>
      </c>
      <c r="AC490" s="11">
        <f>'OddsRatio_working_3-way'!X490^(1/3)*SIN('OddsRatio_working_3-way'!Y490/3)</f>
        <v>0.22354675039311817</v>
      </c>
      <c r="AD490" s="11">
        <f>'OddsRatio_working_3-way'!X490^(1/3)*SIN(('OddsRatio_working_3-way'!Y490+2*PI())/3)</f>
        <v>0.35089135078031436</v>
      </c>
      <c r="AE490" s="11">
        <f>'OddsRatio_working_3-way'!X490^(1/3)*SIN(('OddsRatio_working_3-way'!Y490+4*PI())/3)</f>
        <v>-0.57443810117343241</v>
      </c>
      <c r="AF490" s="11">
        <f>-'OddsRatio_working_3-way'!U490/(3*'OddsRatio_working_3-way'!X490^(1/3))*COS(('OddsRatio_working_3-way'!Y490)/3)</f>
        <v>0.53423920817458448</v>
      </c>
      <c r="AG490" s="11">
        <f>-'OddsRatio_working_3-way'!U490/(3*'OddsRatio_working_3-way'!X490^(1/3))*COS(('OddsRatio_working_3-way'!Y490+2*PI())/3)</f>
        <v>-0.46071676886119145</v>
      </c>
      <c r="AH490" s="11">
        <f>-'OddsRatio_working_3-way'!U490/(3*'OddsRatio_working_3-way'!X490^(1/3))*COS(('OddsRatio_working_3-way'!Y490+4*PI())/3)</f>
        <v>-7.3522439313392959E-2</v>
      </c>
      <c r="AI490" s="11">
        <f>'OddsRatio_working_3-way'!U490/(3*'OddsRatio_working_3-way'!X490^(1/3))*SIN(('OddsRatio_working_3-way'!Y490)/3)</f>
        <v>-0.22354675039311817</v>
      </c>
      <c r="AJ490" s="11">
        <f>'OddsRatio_working_3-way'!U490/(3*'OddsRatio_working_3-way'!X490^(1/3))*SIN(('OddsRatio_working_3-way'!Y490+2*PI())/3)</f>
        <v>-0.35089135078031436</v>
      </c>
      <c r="AK490" s="11">
        <f>'OddsRatio_working_3-way'!U490/(3*'OddsRatio_working_3-way'!X490^(1/3))*SIN(('OddsRatio_working_3-way'!Y490+4*PI())/3)</f>
        <v>0.57443810117343241</v>
      </c>
      <c r="AL490" s="11">
        <f>'OddsRatio_working_3-way'!Z490+'OddsRatio_working_3-way'!AF490</f>
        <v>1.068478416349169</v>
      </c>
      <c r="AM490" s="11">
        <f>'OddsRatio_working_3-way'!AA490+'OddsRatio_working_3-way'!AG490</f>
        <v>-0.9214335377223829</v>
      </c>
      <c r="AN490" s="11">
        <f>'OddsRatio_working_3-way'!AB490+'OddsRatio_working_3-way'!AH490</f>
        <v>-0.14704487862678592</v>
      </c>
      <c r="AO490" s="11">
        <f>'OddsRatio_working_3-way'!AC490+'OddsRatio_working_3-way'!AI490</f>
        <v>0</v>
      </c>
      <c r="AP490" s="11">
        <f>'OddsRatio_working_3-way'!AD490+'OddsRatio_working_3-way'!AJ490</f>
        <v>0</v>
      </c>
      <c r="AQ490" s="11">
        <f>'OddsRatio_working_3-way'!AE490+'OddsRatio_working_3-way'!AK490</f>
        <v>0</v>
      </c>
      <c r="AR490" s="10">
        <f>IF(A490="","",IF(('OddsRatio_working_3-way'!X490=0),IF(Q490&gt;0,-Q490^(1/3),(-Q490)^(1/3)),'OddsRatio_working_3-way'!AL490-'OddsRatio_working_3-way'!R490/3))</f>
        <v>1.068478416349169</v>
      </c>
      <c r="AS490" s="11">
        <f>IF(('OddsRatio_working_3-way'!X490=0),IF(Q490&gt;0,-Q490^(1/3),(-Q490)^(1/3)),'OddsRatio_working_3-way'!AM490-'OddsRatio_working_3-way'!R490/3)</f>
        <v>-0.9214335377223829</v>
      </c>
      <c r="AT490" s="11">
        <f>IF(('OddsRatio_working_3-way'!X490=0),IF(Q490&gt;0,-Q490^(1/3),(-Q490)^(1/3)),'OddsRatio_working_3-way'!AN490-'OddsRatio_working_3-way'!R490/3)</f>
        <v>-0.14704487862678592</v>
      </c>
      <c r="AU490" s="11">
        <f>IF(('OddsRatio_working_3-way'!X490=0),0,'OddsRatio_working_3-way'!AO490)</f>
        <v>0</v>
      </c>
      <c r="AV490" s="11">
        <f>IF(('OddsRatio_working_3-way'!X490=0),0,'OddsRatio_working_3-way'!AP490)</f>
        <v>0</v>
      </c>
      <c r="AW490" s="11">
        <f>IF(('OddsRatio_working_3-way'!X490=0),0,'OddsRatio_working_3-way'!AQ490)</f>
        <v>0</v>
      </c>
    </row>
    <row r="491" spans="1:49" x14ac:dyDescent="0.2">
      <c r="A491" s="4">
        <f>IF('True_Odds_Calculator_3-way'!A492="","",'True_Odds_Calculator_3-way'!A492)</f>
        <v>1.48</v>
      </c>
      <c r="B491" s="4">
        <f>IF('True_Odds_Calculator_3-way'!B492="","",'True_Odds_Calculator_3-way'!B492)</f>
        <v>4.6500000000000004</v>
      </c>
      <c r="C491" s="4">
        <f>IF('True_Odds_Calculator_3-way'!C492="","",'True_Odds_Calculator_3-way'!C492)</f>
        <v>7.4</v>
      </c>
      <c r="D491" s="9">
        <f t="shared" si="104"/>
        <v>0.66428694487365303</v>
      </c>
      <c r="E491" s="9">
        <f t="shared" si="105"/>
        <v>0.20648594044448651</v>
      </c>
      <c r="F491" s="9">
        <f t="shared" si="106"/>
        <v>0.12922711468186052</v>
      </c>
      <c r="G491" s="9">
        <f t="shared" si="107"/>
        <v>1.0528615737178386</v>
      </c>
      <c r="H491" s="9">
        <f t="shared" si="108"/>
        <v>1.5053735553845626</v>
      </c>
      <c r="I491" s="9">
        <f t="shared" si="109"/>
        <v>4.8429447440701114</v>
      </c>
      <c r="J491" s="9">
        <f t="shared" si="110"/>
        <v>7.7383140717941679</v>
      </c>
      <c r="K491" s="11">
        <f t="shared" si="111"/>
        <v>0.67567567567567566</v>
      </c>
      <c r="L491" s="11">
        <f t="shared" si="112"/>
        <v>0.21505376344086019</v>
      </c>
      <c r="M491" s="11">
        <f t="shared" si="113"/>
        <v>0.13513513513513511</v>
      </c>
      <c r="N491" s="11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-0.22017483918094205</v>
      </c>
      <c r="O491" s="11">
        <f>0</f>
        <v>0</v>
      </c>
      <c r="P491" s="11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0.20676736021112652</v>
      </c>
      <c r="Q491" s="11">
        <f>2*'OddsRatio_working_3-way'!K491*'OddsRatio_working_3-way'!L491*'OddsRatio_working_3-way'!M491</f>
        <v>3.9272053221486518E-2</v>
      </c>
      <c r="R491" s="11">
        <f t="shared" si="114"/>
        <v>0</v>
      </c>
      <c r="S491" s="11">
        <f t="shared" si="115"/>
        <v>-0.93910530821917793</v>
      </c>
      <c r="T491" s="11">
        <f t="shared" si="116"/>
        <v>-0.17836757990867577</v>
      </c>
      <c r="U491" s="11">
        <f>'OddsRatio_working_3-way'!S491-'OddsRatio_working_3-way'!R491^2/3</f>
        <v>-0.93910530821917793</v>
      </c>
      <c r="V491" s="11">
        <f>'OddsRatio_working_3-way'!S491*'OddsRatio_working_3-way'!R491/3-2*'OddsRatio_working_3-way'!R491^3/27-'OddsRatio_working_3-way'!T491</f>
        <v>0.17836757990867577</v>
      </c>
      <c r="W491" s="11">
        <f>'OddsRatio_working_3-way'!V491^2+4*'OddsRatio_working_3-way'!U491^3/27</f>
        <v>-9.0883466829545734E-2</v>
      </c>
      <c r="X491" s="11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0.17514170005457264</v>
      </c>
      <c r="Y491" s="11">
        <f>IF('OddsRatio_working_3-way'!W491&gt;=0,IF('OddsRatio_working_3-way'!V491+SQRT('OddsRatio_working_3-way'!W491)&gt;0,0,PI()),ACOS('OddsRatio_working_3-way'!V491/(2*'OddsRatio_working_3-way'!X491)))</f>
        <v>1.0365304689300476</v>
      </c>
      <c r="Z491" s="11">
        <f>'OddsRatio_working_3-way'!X491^(1/3)*COS('OddsRatio_working_3-way'!Y491/3)</f>
        <v>0.52643078685891942</v>
      </c>
      <c r="AA491" s="11">
        <f>'OddsRatio_working_3-way'!X491^(1/3)*COS(('OddsRatio_working_3-way'!Y491+2*PI())/3)</f>
        <v>-0.4273168773962987</v>
      </c>
      <c r="AB491" s="11">
        <f>'OddsRatio_working_3-way'!X491^(1/3)*COS(('OddsRatio_working_3-way'!Y491+4*PI())/3)</f>
        <v>-9.9113909462620678E-2</v>
      </c>
      <c r="AC491" s="11">
        <f>'OddsRatio_working_3-way'!X491^(1/3)*SIN('OddsRatio_working_3-way'!Y491/3)</f>
        <v>0.18948807188534306</v>
      </c>
      <c r="AD491" s="11">
        <f>'OddsRatio_working_3-way'!X491^(1/3)*SIN(('OddsRatio_working_3-way'!Y491+2*PI())/3)</f>
        <v>0.36115839881138401</v>
      </c>
      <c r="AE491" s="11">
        <f>'OddsRatio_working_3-way'!X491^(1/3)*SIN(('OddsRatio_working_3-way'!Y491+4*PI())/3)</f>
        <v>-0.55064647069672701</v>
      </c>
      <c r="AF491" s="11">
        <f>-'OddsRatio_working_3-way'!U491/(3*'OddsRatio_working_3-way'!X491^(1/3))*COS(('OddsRatio_working_3-way'!Y491)/3)</f>
        <v>0.52643078685891931</v>
      </c>
      <c r="AG491" s="11">
        <f>-'OddsRatio_working_3-way'!U491/(3*'OddsRatio_working_3-way'!X491^(1/3))*COS(('OddsRatio_working_3-way'!Y491+2*PI())/3)</f>
        <v>-0.42731687739629859</v>
      </c>
      <c r="AH491" s="11">
        <f>-'OddsRatio_working_3-way'!U491/(3*'OddsRatio_working_3-way'!X491^(1/3))*COS(('OddsRatio_working_3-way'!Y491+4*PI())/3)</f>
        <v>-9.9113909462620664E-2</v>
      </c>
      <c r="AI491" s="11">
        <f>'OddsRatio_working_3-way'!U491/(3*'OddsRatio_working_3-way'!X491^(1/3))*SIN(('OddsRatio_working_3-way'!Y491)/3)</f>
        <v>-0.18948807188534303</v>
      </c>
      <c r="AJ491" s="11">
        <f>'OddsRatio_working_3-way'!U491/(3*'OddsRatio_working_3-way'!X491^(1/3))*SIN(('OddsRatio_working_3-way'!Y491+2*PI())/3)</f>
        <v>-0.3611583988113839</v>
      </c>
      <c r="AK491" s="11">
        <f>'OddsRatio_working_3-way'!U491/(3*'OddsRatio_working_3-way'!X491^(1/3))*SIN(('OddsRatio_working_3-way'!Y491+4*PI())/3)</f>
        <v>0.5506464706967269</v>
      </c>
      <c r="AL491" s="11">
        <f>'OddsRatio_working_3-way'!Z491+'OddsRatio_working_3-way'!AF491</f>
        <v>1.0528615737178386</v>
      </c>
      <c r="AM491" s="11">
        <f>'OddsRatio_working_3-way'!AA491+'OddsRatio_working_3-way'!AG491</f>
        <v>-0.85463375479259729</v>
      </c>
      <c r="AN491" s="11">
        <f>'OddsRatio_working_3-way'!AB491+'OddsRatio_working_3-way'!AH491</f>
        <v>-0.19822781892524133</v>
      </c>
      <c r="AO491" s="11">
        <f>'OddsRatio_working_3-way'!AC491+'OddsRatio_working_3-way'!AI491</f>
        <v>0</v>
      </c>
      <c r="AP491" s="11">
        <f>'OddsRatio_working_3-way'!AD491+'OddsRatio_working_3-way'!AJ491</f>
        <v>0</v>
      </c>
      <c r="AQ491" s="11">
        <f>'OddsRatio_working_3-way'!AE491+'OddsRatio_working_3-way'!AK491</f>
        <v>0</v>
      </c>
      <c r="AR491" s="10">
        <f>IF(A491="","",IF(('OddsRatio_working_3-way'!X491=0),IF(Q491&gt;0,-Q491^(1/3),(-Q491)^(1/3)),'OddsRatio_working_3-way'!AL491-'OddsRatio_working_3-way'!R491/3))</f>
        <v>1.0528615737178386</v>
      </c>
      <c r="AS491" s="11">
        <f>IF(('OddsRatio_working_3-way'!X491=0),IF(Q491&gt;0,-Q491^(1/3),(-Q491)^(1/3)),'OddsRatio_working_3-way'!AM491-'OddsRatio_working_3-way'!R491/3)</f>
        <v>-0.85463375479259729</v>
      </c>
      <c r="AT491" s="11">
        <f>IF(('OddsRatio_working_3-way'!X491=0),IF(Q491&gt;0,-Q491^(1/3),(-Q491)^(1/3)),'OddsRatio_working_3-way'!AN491-'OddsRatio_working_3-way'!R491/3)</f>
        <v>-0.19822781892524133</v>
      </c>
      <c r="AU491" s="11">
        <f>IF(('OddsRatio_working_3-way'!X491=0),0,'OddsRatio_working_3-way'!AO491)</f>
        <v>0</v>
      </c>
      <c r="AV491" s="11">
        <f>IF(('OddsRatio_working_3-way'!X491=0),0,'OddsRatio_working_3-way'!AP491)</f>
        <v>0</v>
      </c>
      <c r="AW491" s="11">
        <f>IF(('OddsRatio_working_3-way'!X491=0),0,'OddsRatio_working_3-way'!AQ491)</f>
        <v>0</v>
      </c>
    </row>
    <row r="492" spans="1:49" x14ac:dyDescent="0.2">
      <c r="A492" s="4">
        <f>IF('True_Odds_Calculator_3-way'!A493="","",'True_Odds_Calculator_3-way'!A493)</f>
        <v>4.43</v>
      </c>
      <c r="B492" s="4">
        <f>IF('True_Odds_Calculator_3-way'!B493="","",'True_Odds_Calculator_3-way'!B493)</f>
        <v>3.48</v>
      </c>
      <c r="C492" s="4">
        <f>IF('True_Odds_Calculator_3-way'!C493="","",'True_Odds_Calculator_3-way'!C493)</f>
        <v>1.93</v>
      </c>
      <c r="D492" s="9">
        <f t="shared" si="104"/>
        <v>0.21711906745676438</v>
      </c>
      <c r="E492" s="9">
        <f t="shared" si="105"/>
        <v>0.2772321138134925</v>
      </c>
      <c r="F492" s="9">
        <f t="shared" si="106"/>
        <v>0.5056488187297431</v>
      </c>
      <c r="G492" s="9">
        <f t="shared" si="107"/>
        <v>1.0512442435905784</v>
      </c>
      <c r="H492" s="9">
        <f t="shared" si="108"/>
        <v>4.605767755515684</v>
      </c>
      <c r="I492" s="9">
        <f t="shared" si="109"/>
        <v>3.6070857241046346</v>
      </c>
      <c r="J492" s="9">
        <f t="shared" si="110"/>
        <v>1.9776571465392376</v>
      </c>
      <c r="K492" s="11">
        <f t="shared" si="111"/>
        <v>0.22573363431151244</v>
      </c>
      <c r="L492" s="11">
        <f t="shared" si="112"/>
        <v>0.28735632183908044</v>
      </c>
      <c r="M492" s="11">
        <f t="shared" si="113"/>
        <v>0.5181347150259068</v>
      </c>
      <c r="N492" s="11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-0.26588171428502283</v>
      </c>
      <c r="O492" s="11">
        <f>0</f>
        <v>0</v>
      </c>
      <c r="P492" s="11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0.22988774621683417</v>
      </c>
      <c r="Q492" s="11">
        <f>2*'OddsRatio_working_3-way'!K492*'OddsRatio_working_3-way'!L492*'OddsRatio_working_3-way'!M492</f>
        <v>6.7218639244688363E-2</v>
      </c>
      <c r="R492" s="11">
        <f t="shared" si="114"/>
        <v>0</v>
      </c>
      <c r="S492" s="11">
        <f t="shared" si="115"/>
        <v>-0.86462413120443682</v>
      </c>
      <c r="T492" s="11">
        <f t="shared" si="116"/>
        <v>-0.25281407345158974</v>
      </c>
      <c r="U492" s="11">
        <f>'OddsRatio_working_3-way'!S492-'OddsRatio_working_3-way'!R492^2/3</f>
        <v>-0.86462413120443682</v>
      </c>
      <c r="V492" s="11">
        <f>'OddsRatio_working_3-way'!S492*'OddsRatio_working_3-way'!R492/3-2*'OddsRatio_working_3-way'!R492^3/27-'OddsRatio_working_3-way'!T492</f>
        <v>0.25281407345158974</v>
      </c>
      <c r="W492" s="11">
        <f>'OddsRatio_working_3-way'!V492^2+4*'OddsRatio_working_3-way'!U492^3/27</f>
        <v>-3.1843753638583758E-2</v>
      </c>
      <c r="X492" s="11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0.15472452082149873</v>
      </c>
      <c r="Y492" s="11">
        <f>IF('OddsRatio_working_3-way'!W492&gt;=0,IF('OddsRatio_working_3-way'!V492+SQRT('OddsRatio_working_3-way'!W492)&gt;0,0,PI()),ACOS('OddsRatio_working_3-way'!V492/(2*'OddsRatio_working_3-way'!X492)))</f>
        <v>0.61463969002766938</v>
      </c>
      <c r="Z492" s="11">
        <f>'OddsRatio_working_3-way'!X492^(1/3)*COS('OddsRatio_working_3-way'!Y492/3)</f>
        <v>0.52562212179528922</v>
      </c>
      <c r="AA492" s="11">
        <f>'OddsRatio_working_3-way'!X492^(1/3)*COS(('OddsRatio_working_3-way'!Y492+2*PI())/3)</f>
        <v>-0.35740002225505058</v>
      </c>
      <c r="AB492" s="11">
        <f>'OddsRatio_working_3-way'!X492^(1/3)*COS(('OddsRatio_working_3-way'!Y492+4*PI())/3)</f>
        <v>-0.16822209954023876</v>
      </c>
      <c r="AC492" s="11">
        <f>'OddsRatio_working_3-way'!X492^(1/3)*SIN('OddsRatio_working_3-way'!Y492/3)</f>
        <v>0.10922192460413088</v>
      </c>
      <c r="AD492" s="11">
        <f>'OddsRatio_working_3-way'!X492^(1/3)*SIN(('OddsRatio_working_3-way'!Y492+2*PI())/3)</f>
        <v>0.4005911479637333</v>
      </c>
      <c r="AE492" s="11">
        <f>'OddsRatio_working_3-way'!X492^(1/3)*SIN(('OddsRatio_working_3-way'!Y492+4*PI())/3)</f>
        <v>-0.50981307256786412</v>
      </c>
      <c r="AF492" s="11">
        <f>-'OddsRatio_working_3-way'!U492/(3*'OddsRatio_working_3-way'!X492^(1/3))*COS(('OddsRatio_working_3-way'!Y492)/3)</f>
        <v>0.52562212179528911</v>
      </c>
      <c r="AG492" s="11">
        <f>-'OddsRatio_working_3-way'!U492/(3*'OddsRatio_working_3-way'!X492^(1/3))*COS(('OddsRatio_working_3-way'!Y492+2*PI())/3)</f>
        <v>-0.35740002225505046</v>
      </c>
      <c r="AH492" s="11">
        <f>-'OddsRatio_working_3-way'!U492/(3*'OddsRatio_working_3-way'!X492^(1/3))*COS(('OddsRatio_working_3-way'!Y492+4*PI())/3)</f>
        <v>-0.16822209954023873</v>
      </c>
      <c r="AI492" s="11">
        <f>'OddsRatio_working_3-way'!U492/(3*'OddsRatio_working_3-way'!X492^(1/3))*SIN(('OddsRatio_working_3-way'!Y492)/3)</f>
        <v>-0.10922192460413085</v>
      </c>
      <c r="AJ492" s="11">
        <f>'OddsRatio_working_3-way'!U492/(3*'OddsRatio_working_3-way'!X492^(1/3))*SIN(('OddsRatio_working_3-way'!Y492+2*PI())/3)</f>
        <v>-0.40059114796373319</v>
      </c>
      <c r="AK492" s="11">
        <f>'OddsRatio_working_3-way'!U492/(3*'OddsRatio_working_3-way'!X492^(1/3))*SIN(('OddsRatio_working_3-way'!Y492+4*PI())/3)</f>
        <v>0.50981307256786401</v>
      </c>
      <c r="AL492" s="11">
        <f>'OddsRatio_working_3-way'!Z492+'OddsRatio_working_3-way'!AF492</f>
        <v>1.0512442435905784</v>
      </c>
      <c r="AM492" s="11">
        <f>'OddsRatio_working_3-way'!AA492+'OddsRatio_working_3-way'!AG492</f>
        <v>-0.71480004451010104</v>
      </c>
      <c r="AN492" s="11">
        <f>'OddsRatio_working_3-way'!AB492+'OddsRatio_working_3-way'!AH492</f>
        <v>-0.33644419908047751</v>
      </c>
      <c r="AO492" s="11">
        <f>'OddsRatio_working_3-way'!AC492+'OddsRatio_working_3-way'!AI492</f>
        <v>0</v>
      </c>
      <c r="AP492" s="11">
        <f>'OddsRatio_working_3-way'!AD492+'OddsRatio_working_3-way'!AJ492</f>
        <v>0</v>
      </c>
      <c r="AQ492" s="11">
        <f>'OddsRatio_working_3-way'!AE492+'OddsRatio_working_3-way'!AK492</f>
        <v>0</v>
      </c>
      <c r="AR492" s="10">
        <f>IF(A492="","",IF(('OddsRatio_working_3-way'!X492=0),IF(Q492&gt;0,-Q492^(1/3),(-Q492)^(1/3)),'OddsRatio_working_3-way'!AL492-'OddsRatio_working_3-way'!R492/3))</f>
        <v>1.0512442435905784</v>
      </c>
      <c r="AS492" s="11">
        <f>IF(('OddsRatio_working_3-way'!X492=0),IF(Q492&gt;0,-Q492^(1/3),(-Q492)^(1/3)),'OddsRatio_working_3-way'!AM492-'OddsRatio_working_3-way'!R492/3)</f>
        <v>-0.71480004451010104</v>
      </c>
      <c r="AT492" s="11">
        <f>IF(('OddsRatio_working_3-way'!X492=0),IF(Q492&gt;0,-Q492^(1/3),(-Q492)^(1/3)),'OddsRatio_working_3-way'!AN492-'OddsRatio_working_3-way'!R492/3)</f>
        <v>-0.33644419908047751</v>
      </c>
      <c r="AU492" s="11">
        <f>IF(('OddsRatio_working_3-way'!X492=0),0,'OddsRatio_working_3-way'!AO492)</f>
        <v>0</v>
      </c>
      <c r="AV492" s="11">
        <f>IF(('OddsRatio_working_3-way'!X492=0),0,'OddsRatio_working_3-way'!AP492)</f>
        <v>0</v>
      </c>
      <c r="AW492" s="11">
        <f>IF(('OddsRatio_working_3-way'!X492=0),0,'OddsRatio_working_3-way'!AQ492)</f>
        <v>0</v>
      </c>
    </row>
    <row r="493" spans="1:49" x14ac:dyDescent="0.2">
      <c r="A493" s="4">
        <f>IF('True_Odds_Calculator_3-way'!A494="","",'True_Odds_Calculator_3-way'!A494)</f>
        <v>2.4300000000000002</v>
      </c>
      <c r="B493" s="4">
        <f>IF('True_Odds_Calculator_3-way'!B494="","",'True_Odds_Calculator_3-way'!B494)</f>
        <v>3.44</v>
      </c>
      <c r="C493" s="4">
        <f>IF('True_Odds_Calculator_3-way'!C494="","",'True_Odds_Calculator_3-way'!C494)</f>
        <v>3.07</v>
      </c>
      <c r="D493" s="9">
        <f t="shared" si="104"/>
        <v>0.40136080694406362</v>
      </c>
      <c r="E493" s="9">
        <f t="shared" si="105"/>
        <v>0.28208922475228798</v>
      </c>
      <c r="F493" s="9">
        <f t="shared" si="106"/>
        <v>0.31654996830364823</v>
      </c>
      <c r="G493" s="9">
        <f t="shared" si="107"/>
        <v>1.0430236313312116</v>
      </c>
      <c r="H493" s="9">
        <f t="shared" si="108"/>
        <v>2.4915237928036329</v>
      </c>
      <c r="I493" s="9">
        <f t="shared" si="109"/>
        <v>3.5449776604481564</v>
      </c>
      <c r="J493" s="9">
        <f t="shared" si="110"/>
        <v>3.1590589168556078</v>
      </c>
      <c r="K493" s="11">
        <f t="shared" si="111"/>
        <v>0.41152263374485593</v>
      </c>
      <c r="L493" s="11">
        <f t="shared" si="112"/>
        <v>0.29069767441860467</v>
      </c>
      <c r="M493" s="11">
        <f t="shared" si="113"/>
        <v>0.32573289902280134</v>
      </c>
      <c r="N493" s="11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-0.28144472781242713</v>
      </c>
      <c r="O493" s="11">
        <f>0</f>
        <v>0</v>
      </c>
      <c r="P493" s="11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0.23146394633403194</v>
      </c>
      <c r="Q493" s="11">
        <f>2*'OddsRatio_working_3-way'!K493*'OddsRatio_working_3-way'!L493*'OddsRatio_working_3-way'!M493</f>
        <v>7.7933988664657228E-2</v>
      </c>
      <c r="R493" s="11">
        <f t="shared" si="114"/>
        <v>0</v>
      </c>
      <c r="S493" s="11">
        <f t="shared" si="115"/>
        <v>-0.8224135095125833</v>
      </c>
      <c r="T493" s="11">
        <f t="shared" si="116"/>
        <v>-0.27690690555979236</v>
      </c>
      <c r="U493" s="11">
        <f>'OddsRatio_working_3-way'!S493-'OddsRatio_working_3-way'!R493^2/3</f>
        <v>-0.8224135095125833</v>
      </c>
      <c r="V493" s="11">
        <f>'OddsRatio_working_3-way'!S493*'OddsRatio_working_3-way'!R493/3-2*'OddsRatio_working_3-way'!R493^3/27-'OddsRatio_working_3-way'!T493</f>
        <v>0.27690690555979236</v>
      </c>
      <c r="W493" s="11">
        <f>'OddsRatio_working_3-way'!V493^2+4*'OddsRatio_working_3-way'!U493^3/27</f>
        <v>-5.7301026928314319E-3</v>
      </c>
      <c r="X493" s="11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0.14353356492431588</v>
      </c>
      <c r="Y493" s="11">
        <f>IF('OddsRatio_working_3-way'!W493&gt;=0,IF('OddsRatio_working_3-way'!V493+SQRT('OddsRatio_working_3-way'!W493)&gt;0,0,PI()),ACOS('OddsRatio_working_3-way'!V493/(2*'OddsRatio_working_3-way'!X493)))</f>
        <v>0.26684816953597879</v>
      </c>
      <c r="Z493" s="11">
        <f>'OddsRatio_working_3-way'!X493^(1/3)*COS('OddsRatio_working_3-way'!Y493/3)</f>
        <v>0.52151181566560589</v>
      </c>
      <c r="AA493" s="11">
        <f>'OddsRatio_working_3-way'!X493^(1/3)*COS(('OddsRatio_working_3-way'!Y493+2*PI())/3)</f>
        <v>-0.30103551767473447</v>
      </c>
      <c r="AB493" s="11">
        <f>'OddsRatio_working_3-way'!X493^(1/3)*COS(('OddsRatio_working_3-way'!Y493+4*PI())/3)</f>
        <v>-0.22047629799087112</v>
      </c>
      <c r="AC493" s="11">
        <f>'OddsRatio_working_3-way'!X493^(1/3)*SIN('OddsRatio_working_3-way'!Y493/3)</f>
        <v>4.6510887170184652E-2</v>
      </c>
      <c r="AD493" s="11">
        <f>'OddsRatio_working_3-way'!X493^(1/3)*SIN(('OddsRatio_working_3-way'!Y493+2*PI())/3)</f>
        <v>0.42838703715506982</v>
      </c>
      <c r="AE493" s="11">
        <f>'OddsRatio_working_3-way'!X493^(1/3)*SIN(('OddsRatio_working_3-way'!Y493+4*PI())/3)</f>
        <v>-0.47489792432525441</v>
      </c>
      <c r="AF493" s="11">
        <f>-'OddsRatio_working_3-way'!U493/(3*'OddsRatio_working_3-way'!X493^(1/3))*COS(('OddsRatio_working_3-way'!Y493)/3)</f>
        <v>0.52151181566560578</v>
      </c>
      <c r="AG493" s="11">
        <f>-'OddsRatio_working_3-way'!U493/(3*'OddsRatio_working_3-way'!X493^(1/3))*COS(('OddsRatio_working_3-way'!Y493+2*PI())/3)</f>
        <v>-0.30103551767473441</v>
      </c>
      <c r="AH493" s="11">
        <f>-'OddsRatio_working_3-way'!U493/(3*'OddsRatio_working_3-way'!X493^(1/3))*COS(('OddsRatio_working_3-way'!Y493+4*PI())/3)</f>
        <v>-0.22047629799087107</v>
      </c>
      <c r="AI493" s="11">
        <f>'OddsRatio_working_3-way'!U493/(3*'OddsRatio_working_3-way'!X493^(1/3))*SIN(('OddsRatio_working_3-way'!Y493)/3)</f>
        <v>-4.6510887170184645E-2</v>
      </c>
      <c r="AJ493" s="11">
        <f>'OddsRatio_working_3-way'!U493/(3*'OddsRatio_working_3-way'!X493^(1/3))*SIN(('OddsRatio_working_3-way'!Y493+2*PI())/3)</f>
        <v>-0.42838703715506971</v>
      </c>
      <c r="AK493" s="11">
        <f>'OddsRatio_working_3-way'!U493/(3*'OddsRatio_working_3-way'!X493^(1/3))*SIN(('OddsRatio_working_3-way'!Y493+4*PI())/3)</f>
        <v>0.47489792432525435</v>
      </c>
      <c r="AL493" s="11">
        <f>'OddsRatio_working_3-way'!Z493+'OddsRatio_working_3-way'!AF493</f>
        <v>1.0430236313312116</v>
      </c>
      <c r="AM493" s="11">
        <f>'OddsRatio_working_3-way'!AA493+'OddsRatio_working_3-way'!AG493</f>
        <v>-0.60207103534946893</v>
      </c>
      <c r="AN493" s="11">
        <f>'OddsRatio_working_3-way'!AB493+'OddsRatio_working_3-way'!AH493</f>
        <v>-0.44095259598174219</v>
      </c>
      <c r="AO493" s="11">
        <f>'OddsRatio_working_3-way'!AC493+'OddsRatio_working_3-way'!AI493</f>
        <v>0</v>
      </c>
      <c r="AP493" s="11">
        <f>'OddsRatio_working_3-way'!AD493+'OddsRatio_working_3-way'!AJ493</f>
        <v>0</v>
      </c>
      <c r="AQ493" s="11">
        <f>'OddsRatio_working_3-way'!AE493+'OddsRatio_working_3-way'!AK493</f>
        <v>0</v>
      </c>
      <c r="AR493" s="10">
        <f>IF(A493="","",IF(('OddsRatio_working_3-way'!X493=0),IF(Q493&gt;0,-Q493^(1/3),(-Q493)^(1/3)),'OddsRatio_working_3-way'!AL493-'OddsRatio_working_3-way'!R493/3))</f>
        <v>1.0430236313312116</v>
      </c>
      <c r="AS493" s="11">
        <f>IF(('OddsRatio_working_3-way'!X493=0),IF(Q493&gt;0,-Q493^(1/3),(-Q493)^(1/3)),'OddsRatio_working_3-way'!AM493-'OddsRatio_working_3-way'!R493/3)</f>
        <v>-0.60207103534946893</v>
      </c>
      <c r="AT493" s="11">
        <f>IF(('OddsRatio_working_3-way'!X493=0),IF(Q493&gt;0,-Q493^(1/3),(-Q493)^(1/3)),'OddsRatio_working_3-way'!AN493-'OddsRatio_working_3-way'!R493/3)</f>
        <v>-0.44095259598174219</v>
      </c>
      <c r="AU493" s="11">
        <f>IF(('OddsRatio_working_3-way'!X493=0),0,'OddsRatio_working_3-way'!AO493)</f>
        <v>0</v>
      </c>
      <c r="AV493" s="11">
        <f>IF(('OddsRatio_working_3-way'!X493=0),0,'OddsRatio_working_3-way'!AP493)</f>
        <v>0</v>
      </c>
      <c r="AW493" s="11">
        <f>IF(('OddsRatio_working_3-way'!X493=0),0,'OddsRatio_working_3-way'!AQ493)</f>
        <v>0</v>
      </c>
    </row>
    <row r="494" spans="1:49" x14ac:dyDescent="0.2">
      <c r="A494" s="4">
        <f>IF('True_Odds_Calculator_3-way'!A495="","",'True_Odds_Calculator_3-way'!A495)</f>
        <v>3.86</v>
      </c>
      <c r="B494" s="4">
        <f>IF('True_Odds_Calculator_3-way'!B495="","",'True_Odds_Calculator_3-way'!B495)</f>
        <v>3.58</v>
      </c>
      <c r="C494" s="4">
        <f>IF('True_Odds_Calculator_3-way'!C495="","",'True_Odds_Calculator_3-way'!C495)</f>
        <v>2.04</v>
      </c>
      <c r="D494" s="9">
        <f t="shared" si="104"/>
        <v>0.25057026287039236</v>
      </c>
      <c r="E494" s="9">
        <f t="shared" si="105"/>
        <v>0.27041048090315289</v>
      </c>
      <c r="F494" s="9">
        <f t="shared" si="106"/>
        <v>0.47901925622645447</v>
      </c>
      <c r="G494" s="9">
        <f t="shared" si="107"/>
        <v>1.0457680277937709</v>
      </c>
      <c r="H494" s="9">
        <f t="shared" si="108"/>
        <v>3.9908965594901846</v>
      </c>
      <c r="I494" s="9">
        <f t="shared" si="109"/>
        <v>3.69808151170793</v>
      </c>
      <c r="J494" s="9">
        <f t="shared" si="110"/>
        <v>2.0875987489055219</v>
      </c>
      <c r="K494" s="11">
        <f t="shared" si="111"/>
        <v>0.2590673575129534</v>
      </c>
      <c r="L494" s="11">
        <f t="shared" si="112"/>
        <v>0.27932960893854747</v>
      </c>
      <c r="M494" s="11">
        <f t="shared" si="113"/>
        <v>0.49019607843137253</v>
      </c>
      <c r="N494" s="11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-0.27221909112734732</v>
      </c>
      <c r="O494" s="11">
        <f>0</f>
        <v>0</v>
      </c>
      <c r="P494" s="11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0.22986587751724419</v>
      </c>
      <c r="Q494" s="11">
        <f>2*'OddsRatio_working_3-way'!K494*'OddsRatio_working_3-way'!L494*'OddsRatio_working_3-way'!M494</f>
        <v>7.0946258492976616E-2</v>
      </c>
      <c r="R494" s="11">
        <f t="shared" si="114"/>
        <v>0</v>
      </c>
      <c r="S494" s="11">
        <f t="shared" si="115"/>
        <v>-0.84441497679422561</v>
      </c>
      <c r="T494" s="11">
        <f t="shared" si="116"/>
        <v>-0.26062190641797095</v>
      </c>
      <c r="U494" s="11">
        <f>'OddsRatio_working_3-way'!S494-'OddsRatio_working_3-way'!R494^2/3</f>
        <v>-0.84441497679422561</v>
      </c>
      <c r="V494" s="11">
        <f>'OddsRatio_working_3-way'!S494*'OddsRatio_working_3-way'!R494/3-2*'OddsRatio_working_3-way'!R494^3/27-'OddsRatio_working_3-way'!T494</f>
        <v>0.26062190641797095</v>
      </c>
      <c r="W494" s="11">
        <f>'OddsRatio_working_3-way'!V494^2+4*'OddsRatio_working_3-way'!U494^3/27</f>
        <v>-2.1276048387724456E-2</v>
      </c>
      <c r="X494" s="11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0.14933169999422599</v>
      </c>
      <c r="Y494" s="11">
        <f>IF('OddsRatio_working_3-way'!W494&gt;=0,IF('OddsRatio_working_3-way'!V494+SQRT('OddsRatio_working_3-way'!W494)&gt;0,0,PI()),ACOS('OddsRatio_working_3-way'!V494/(2*'OddsRatio_working_3-way'!X494)))</f>
        <v>0.51023956046377172</v>
      </c>
      <c r="Z494" s="11">
        <f>'OddsRatio_working_3-way'!X494^(1/3)*COS('OddsRatio_working_3-way'!Y494/3)</f>
        <v>0.52288401389688544</v>
      </c>
      <c r="AA494" s="11">
        <f>'OddsRatio_working_3-way'!X494^(1/3)*COS(('OddsRatio_working_3-way'!Y494+2*PI())/3)</f>
        <v>-0.3392107359265335</v>
      </c>
      <c r="AB494" s="11">
        <f>'OddsRatio_working_3-way'!X494^(1/3)*COS(('OddsRatio_working_3-way'!Y494+4*PI())/3)</f>
        <v>-0.18367327797035199</v>
      </c>
      <c r="AC494" s="11">
        <f>'OddsRatio_working_3-way'!X494^(1/3)*SIN('OddsRatio_working_3-way'!Y494/3)</f>
        <v>8.9799593220071527E-2</v>
      </c>
      <c r="AD494" s="11">
        <f>'OddsRatio_working_3-way'!X494^(1/3)*SIN(('OddsRatio_working_3-way'!Y494+2*PI())/3)</f>
        <v>0.4079310426574424</v>
      </c>
      <c r="AE494" s="11">
        <f>'OddsRatio_working_3-way'!X494^(1/3)*SIN(('OddsRatio_working_3-way'!Y494+4*PI())/3)</f>
        <v>-0.49773063587751393</v>
      </c>
      <c r="AF494" s="11">
        <f>-'OddsRatio_working_3-way'!U494/(3*'OddsRatio_working_3-way'!X494^(1/3))*COS(('OddsRatio_working_3-way'!Y494)/3)</f>
        <v>0.52288401389688544</v>
      </c>
      <c r="AG494" s="11">
        <f>-'OddsRatio_working_3-way'!U494/(3*'OddsRatio_working_3-way'!X494^(1/3))*COS(('OddsRatio_working_3-way'!Y494+2*PI())/3)</f>
        <v>-0.3392107359265335</v>
      </c>
      <c r="AH494" s="11">
        <f>-'OddsRatio_working_3-way'!U494/(3*'OddsRatio_working_3-way'!X494^(1/3))*COS(('OddsRatio_working_3-way'!Y494+4*PI())/3)</f>
        <v>-0.18367327797035199</v>
      </c>
      <c r="AI494" s="11">
        <f>'OddsRatio_working_3-way'!U494/(3*'OddsRatio_working_3-way'!X494^(1/3))*SIN(('OddsRatio_working_3-way'!Y494)/3)</f>
        <v>-8.9799593220071527E-2</v>
      </c>
      <c r="AJ494" s="11">
        <f>'OddsRatio_working_3-way'!U494/(3*'OddsRatio_working_3-way'!X494^(1/3))*SIN(('OddsRatio_working_3-way'!Y494+2*PI())/3)</f>
        <v>-0.4079310426574424</v>
      </c>
      <c r="AK494" s="11">
        <f>'OddsRatio_working_3-way'!U494/(3*'OddsRatio_working_3-way'!X494^(1/3))*SIN(('OddsRatio_working_3-way'!Y494+4*PI())/3)</f>
        <v>0.49773063587751393</v>
      </c>
      <c r="AL494" s="11">
        <f>'OddsRatio_working_3-way'!Z494+'OddsRatio_working_3-way'!AF494</f>
        <v>1.0457680277937709</v>
      </c>
      <c r="AM494" s="11">
        <f>'OddsRatio_working_3-way'!AA494+'OddsRatio_working_3-way'!AG494</f>
        <v>-0.678421471853067</v>
      </c>
      <c r="AN494" s="11">
        <f>'OddsRatio_working_3-way'!AB494+'OddsRatio_working_3-way'!AH494</f>
        <v>-0.36734655594070398</v>
      </c>
      <c r="AO494" s="11">
        <f>'OddsRatio_working_3-way'!AC494+'OddsRatio_working_3-way'!AI494</f>
        <v>0</v>
      </c>
      <c r="AP494" s="11">
        <f>'OddsRatio_working_3-way'!AD494+'OddsRatio_working_3-way'!AJ494</f>
        <v>0</v>
      </c>
      <c r="AQ494" s="11">
        <f>'OddsRatio_working_3-way'!AE494+'OddsRatio_working_3-way'!AK494</f>
        <v>0</v>
      </c>
      <c r="AR494" s="10">
        <f>IF(A494="","",IF(('OddsRatio_working_3-way'!X494=0),IF(Q494&gt;0,-Q494^(1/3),(-Q494)^(1/3)),'OddsRatio_working_3-way'!AL494-'OddsRatio_working_3-way'!R494/3))</f>
        <v>1.0457680277937709</v>
      </c>
      <c r="AS494" s="11">
        <f>IF(('OddsRatio_working_3-way'!X494=0),IF(Q494&gt;0,-Q494^(1/3),(-Q494)^(1/3)),'OddsRatio_working_3-way'!AM494-'OddsRatio_working_3-way'!R494/3)</f>
        <v>-0.678421471853067</v>
      </c>
      <c r="AT494" s="11">
        <f>IF(('OddsRatio_working_3-way'!X494=0),IF(Q494&gt;0,-Q494^(1/3),(-Q494)^(1/3)),'OddsRatio_working_3-way'!AN494-'OddsRatio_working_3-way'!R494/3)</f>
        <v>-0.36734655594070398</v>
      </c>
      <c r="AU494" s="11">
        <f>IF(('OddsRatio_working_3-way'!X494=0),0,'OddsRatio_working_3-way'!AO494)</f>
        <v>0</v>
      </c>
      <c r="AV494" s="11">
        <f>IF(('OddsRatio_working_3-way'!X494=0),0,'OddsRatio_working_3-way'!AP494)</f>
        <v>0</v>
      </c>
      <c r="AW494" s="11">
        <f>IF(('OddsRatio_working_3-way'!X494=0),0,'OddsRatio_working_3-way'!AQ494)</f>
        <v>0</v>
      </c>
    </row>
    <row r="495" spans="1:49" x14ac:dyDescent="0.2">
      <c r="A495" s="4">
        <f>IF('True_Odds_Calculator_3-way'!A496="","",'True_Odds_Calculator_3-way'!A496)</f>
        <v>2.84</v>
      </c>
      <c r="B495" s="4">
        <f>IF('True_Odds_Calculator_3-way'!B496="","",'True_Odds_Calculator_3-way'!B496)</f>
        <v>3.51</v>
      </c>
      <c r="C495" s="4">
        <f>IF('True_Odds_Calculator_3-way'!C496="","",'True_Odds_Calculator_3-way'!C496)</f>
        <v>2.6</v>
      </c>
      <c r="D495" s="9">
        <f t="shared" si="104"/>
        <v>0.34473028048225407</v>
      </c>
      <c r="E495" s="9">
        <f t="shared" si="105"/>
        <v>0.27832170612097812</v>
      </c>
      <c r="F495" s="9">
        <f t="shared" si="106"/>
        <v>0.3769480133967677</v>
      </c>
      <c r="G495" s="9">
        <f t="shared" si="107"/>
        <v>1.033053571812137</v>
      </c>
      <c r="H495" s="9">
        <f t="shared" si="108"/>
        <v>2.900818572134332</v>
      </c>
      <c r="I495" s="9">
        <f t="shared" si="109"/>
        <v>3.5929644652484631</v>
      </c>
      <c r="J495" s="9">
        <f t="shared" si="110"/>
        <v>2.6528857148994196</v>
      </c>
      <c r="K495" s="11">
        <f t="shared" si="111"/>
        <v>0.35211267605633806</v>
      </c>
      <c r="L495" s="11">
        <f t="shared" si="112"/>
        <v>0.28490028490028491</v>
      </c>
      <c r="M495" s="11">
        <f t="shared" si="113"/>
        <v>0.38461538461538458</v>
      </c>
      <c r="N495" s="11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-0.28511017893466417</v>
      </c>
      <c r="O495" s="11">
        <f>0</f>
        <v>0</v>
      </c>
      <c r="P495" s="11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0.22957160010247768</v>
      </c>
      <c r="Q495" s="11">
        <f>2*'OddsRatio_working_3-way'!K495*'OddsRatio_working_3-way'!L495*'OddsRatio_working_3-way'!M495</f>
        <v>7.7166924404194176E-2</v>
      </c>
      <c r="R495" s="11">
        <f t="shared" si="114"/>
        <v>0</v>
      </c>
      <c r="S495" s="11">
        <f t="shared" si="115"/>
        <v>-0.80520310064091505</v>
      </c>
      <c r="T495" s="11">
        <f t="shared" si="116"/>
        <v>-0.27065650441711431</v>
      </c>
      <c r="U495" s="11">
        <f>'OddsRatio_working_3-way'!S495-'OddsRatio_working_3-way'!R495^2/3</f>
        <v>-0.80520310064091505</v>
      </c>
      <c r="V495" s="11">
        <f>'OddsRatio_working_3-way'!S495*'OddsRatio_working_3-way'!R495/3-2*'OddsRatio_working_3-way'!R495^3/27-'OddsRatio_working_3-way'!T495</f>
        <v>0.27065650441711431</v>
      </c>
      <c r="W495" s="11">
        <f>'OddsRatio_working_3-way'!V495^2+4*'OddsRatio_working_3-way'!U495^3/27</f>
        <v>-4.0865480989755038E-3</v>
      </c>
      <c r="X495" s="11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0.13905169136176204</v>
      </c>
      <c r="Y495" s="11">
        <f>IF('OddsRatio_working_3-way'!W495&gt;=0,IF('OddsRatio_working_3-way'!V495+SQRT('OddsRatio_working_3-way'!W495)&gt;0,0,PI()),ACOS('OddsRatio_working_3-way'!V495/(2*'OddsRatio_working_3-way'!X495)))</f>
        <v>0.23193852392601766</v>
      </c>
      <c r="Z495" s="11">
        <f>'OddsRatio_working_3-way'!X495^(1/3)*COS('OddsRatio_working_3-way'!Y495/3)</f>
        <v>0.5165267859060686</v>
      </c>
      <c r="AA495" s="11">
        <f>'OddsRatio_working_3-way'!X495^(1/3)*COS(('OddsRatio_working_3-way'!Y495+2*PI())/3)</f>
        <v>-0.29291645546399592</v>
      </c>
      <c r="AB495" s="11">
        <f>'OddsRatio_working_3-way'!X495^(1/3)*COS(('OddsRatio_working_3-way'!Y495+4*PI())/3)</f>
        <v>-0.22361033044207226</v>
      </c>
      <c r="AC495" s="11">
        <f>'OddsRatio_working_3-way'!X495^(1/3)*SIN('OddsRatio_working_3-way'!Y495/3)</f>
        <v>4.0013909937897447E-2</v>
      </c>
      <c r="AD495" s="11">
        <f>'OddsRatio_working_3-way'!X495^(1/3)*SIN(('OddsRatio_working_3-way'!Y495+2*PI())/3)</f>
        <v>0.42731836336083262</v>
      </c>
      <c r="AE495" s="11">
        <f>'OddsRatio_working_3-way'!X495^(1/3)*SIN(('OddsRatio_working_3-way'!Y495+4*PI())/3)</f>
        <v>-0.46733227329873006</v>
      </c>
      <c r="AF495" s="11">
        <f>-'OddsRatio_working_3-way'!U495/(3*'OddsRatio_working_3-way'!X495^(1/3))*COS(('OddsRatio_working_3-way'!Y495)/3)</f>
        <v>0.51652678590606849</v>
      </c>
      <c r="AG495" s="11">
        <f>-'OddsRatio_working_3-way'!U495/(3*'OddsRatio_working_3-way'!X495^(1/3))*COS(('OddsRatio_working_3-way'!Y495+2*PI())/3)</f>
        <v>-0.29291645546399586</v>
      </c>
      <c r="AH495" s="11">
        <f>-'OddsRatio_working_3-way'!U495/(3*'OddsRatio_working_3-way'!X495^(1/3))*COS(('OddsRatio_working_3-way'!Y495+4*PI())/3)</f>
        <v>-0.22361033044207221</v>
      </c>
      <c r="AI495" s="11">
        <f>'OddsRatio_working_3-way'!U495/(3*'OddsRatio_working_3-way'!X495^(1/3))*SIN(('OddsRatio_working_3-way'!Y495)/3)</f>
        <v>-4.0013909937897441E-2</v>
      </c>
      <c r="AJ495" s="11">
        <f>'OddsRatio_working_3-way'!U495/(3*'OddsRatio_working_3-way'!X495^(1/3))*SIN(('OddsRatio_working_3-way'!Y495+2*PI())/3)</f>
        <v>-0.42731836336083256</v>
      </c>
      <c r="AK495" s="11">
        <f>'OddsRatio_working_3-way'!U495/(3*'OddsRatio_working_3-way'!X495^(1/3))*SIN(('OddsRatio_working_3-way'!Y495+4*PI())/3)</f>
        <v>0.46733227329873001</v>
      </c>
      <c r="AL495" s="11">
        <f>'OddsRatio_working_3-way'!Z495+'OddsRatio_working_3-way'!AF495</f>
        <v>1.033053571812137</v>
      </c>
      <c r="AM495" s="11">
        <f>'OddsRatio_working_3-way'!AA495+'OddsRatio_working_3-way'!AG495</f>
        <v>-0.58583291092799183</v>
      </c>
      <c r="AN495" s="11">
        <f>'OddsRatio_working_3-way'!AB495+'OddsRatio_working_3-way'!AH495</f>
        <v>-0.44722066088414447</v>
      </c>
      <c r="AO495" s="11">
        <f>'OddsRatio_working_3-way'!AC495+'OddsRatio_working_3-way'!AI495</f>
        <v>0</v>
      </c>
      <c r="AP495" s="11">
        <f>'OddsRatio_working_3-way'!AD495+'OddsRatio_working_3-way'!AJ495</f>
        <v>0</v>
      </c>
      <c r="AQ495" s="11">
        <f>'OddsRatio_working_3-way'!AE495+'OddsRatio_working_3-way'!AK495</f>
        <v>0</v>
      </c>
      <c r="AR495" s="10">
        <f>IF(A495="","",IF(('OddsRatio_working_3-way'!X495=0),IF(Q495&gt;0,-Q495^(1/3),(-Q495)^(1/3)),'OddsRatio_working_3-way'!AL495-'OddsRatio_working_3-way'!R495/3))</f>
        <v>1.033053571812137</v>
      </c>
      <c r="AS495" s="11">
        <f>IF(('OddsRatio_working_3-way'!X495=0),IF(Q495&gt;0,-Q495^(1/3),(-Q495)^(1/3)),'OddsRatio_working_3-way'!AM495-'OddsRatio_working_3-way'!R495/3)</f>
        <v>-0.58583291092799183</v>
      </c>
      <c r="AT495" s="11">
        <f>IF(('OddsRatio_working_3-way'!X495=0),IF(Q495&gt;0,-Q495^(1/3),(-Q495)^(1/3)),'OddsRatio_working_3-way'!AN495-'OddsRatio_working_3-way'!R495/3)</f>
        <v>-0.44722066088414447</v>
      </c>
      <c r="AU495" s="11">
        <f>IF(('OddsRatio_working_3-way'!X495=0),0,'OddsRatio_working_3-way'!AO495)</f>
        <v>0</v>
      </c>
      <c r="AV495" s="11">
        <f>IF(('OddsRatio_working_3-way'!X495=0),0,'OddsRatio_working_3-way'!AP495)</f>
        <v>0</v>
      </c>
      <c r="AW495" s="11">
        <f>IF(('OddsRatio_working_3-way'!X495=0),0,'OddsRatio_working_3-way'!AQ495)</f>
        <v>0</v>
      </c>
    </row>
    <row r="496" spans="1:49" x14ac:dyDescent="0.2">
      <c r="A496" s="4">
        <f>IF('True_Odds_Calculator_3-way'!A497="","",'True_Odds_Calculator_3-way'!A497)</f>
        <v>3.74</v>
      </c>
      <c r="B496" s="4">
        <f>IF('True_Odds_Calculator_3-way'!B497="","",'True_Odds_Calculator_3-way'!B497)</f>
        <v>3.21</v>
      </c>
      <c r="C496" s="4">
        <f>IF('True_Odds_Calculator_3-way'!C497="","",'True_Odds_Calculator_3-way'!C497)</f>
        <v>2.2599999999999998</v>
      </c>
      <c r="D496" s="9">
        <f t="shared" si="104"/>
        <v>0.26102109929271078</v>
      </c>
      <c r="E496" s="9">
        <f t="shared" si="105"/>
        <v>0.30455447332509433</v>
      </c>
      <c r="F496" s="9">
        <f t="shared" si="106"/>
        <v>0.43442442738219483</v>
      </c>
      <c r="G496" s="9">
        <f t="shared" si="107"/>
        <v>1.0332510645924613</v>
      </c>
      <c r="H496" s="9">
        <f t="shared" si="108"/>
        <v>3.8311079169833446</v>
      </c>
      <c r="I496" s="9">
        <f t="shared" si="109"/>
        <v>3.2834848527493397</v>
      </c>
      <c r="J496" s="9">
        <f t="shared" si="110"/>
        <v>2.301896341386501</v>
      </c>
      <c r="K496" s="11">
        <f t="shared" si="111"/>
        <v>0.26737967914438499</v>
      </c>
      <c r="L496" s="11">
        <f t="shared" si="112"/>
        <v>0.3115264797507788</v>
      </c>
      <c r="M496" s="11">
        <f t="shared" si="113"/>
        <v>0.44247787610619471</v>
      </c>
      <c r="N496" s="11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-0.28120841196682733</v>
      </c>
      <c r="O496" s="11">
        <f>0</f>
        <v>0</v>
      </c>
      <c r="P496" s="11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0.22887930519761679</v>
      </c>
      <c r="Q496" s="11">
        <f>2*'OddsRatio_working_3-way'!K496*'OddsRatio_working_3-way'!L496*'OddsRatio_working_3-way'!M496</f>
        <v>7.3713141770569021E-2</v>
      </c>
      <c r="R496" s="11">
        <f t="shared" si="114"/>
        <v>0</v>
      </c>
      <c r="S496" s="11">
        <f t="shared" si="115"/>
        <v>-0.81391343735697519</v>
      </c>
      <c r="T496" s="11">
        <f t="shared" si="116"/>
        <v>-0.26212993151593406</v>
      </c>
      <c r="U496" s="11">
        <f>'OddsRatio_working_3-way'!S496-'OddsRatio_working_3-way'!R496^2/3</f>
        <v>-0.81391343735697519</v>
      </c>
      <c r="V496" s="11">
        <f>'OddsRatio_working_3-way'!S496*'OddsRatio_working_3-way'!R496/3-2*'OddsRatio_working_3-way'!R496^3/27-'OddsRatio_working_3-way'!T496</f>
        <v>0.26212993151593406</v>
      </c>
      <c r="W496" s="11">
        <f>'OddsRatio_working_3-way'!V496^2+4*'OddsRatio_working_3-way'!U496^3/27</f>
        <v>-1.1166579612996455E-2</v>
      </c>
      <c r="X496" s="11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0.14131408334764861</v>
      </c>
      <c r="Y496" s="11">
        <f>IF('OddsRatio_working_3-way'!W496&gt;=0,IF('OddsRatio_working_3-way'!V496+SQRT('OddsRatio_working_3-way'!W496)&gt;0,0,PI()),ACOS('OddsRatio_working_3-way'!V496/(2*'OddsRatio_working_3-way'!X496)))</f>
        <v>0.38320042039828528</v>
      </c>
      <c r="Z496" s="11">
        <f>'OddsRatio_working_3-way'!X496^(1/3)*COS('OddsRatio_working_3-way'!Y496/3)</f>
        <v>0.51662553229623065</v>
      </c>
      <c r="AA496" s="11">
        <f>'OddsRatio_working_3-way'!X496^(1/3)*COS(('OddsRatio_working_3-way'!Y496+2*PI())/3)</f>
        <v>-0.31577496131999416</v>
      </c>
      <c r="AB496" s="11">
        <f>'OddsRatio_working_3-way'!X496^(1/3)*COS(('OddsRatio_working_3-way'!Y496+4*PI())/3)</f>
        <v>-0.20085057097623629</v>
      </c>
      <c r="AC496" s="11">
        <f>'OddsRatio_working_3-way'!X496^(1/3)*SIN('OddsRatio_working_3-way'!Y496/3)</f>
        <v>6.6351627701422181E-2</v>
      </c>
      <c r="AD496" s="11">
        <f>'OddsRatio_working_3-way'!X496^(1/3)*SIN(('OddsRatio_working_3-way'!Y496+2*PI())/3)</f>
        <v>0.41423502136148255</v>
      </c>
      <c r="AE496" s="11">
        <f>'OddsRatio_working_3-way'!X496^(1/3)*SIN(('OddsRatio_working_3-way'!Y496+4*PI())/3)</f>
        <v>-0.48058664906290482</v>
      </c>
      <c r="AF496" s="11">
        <f>-'OddsRatio_working_3-way'!U496/(3*'OddsRatio_working_3-way'!X496^(1/3))*COS(('OddsRatio_working_3-way'!Y496)/3)</f>
        <v>0.51662553229623065</v>
      </c>
      <c r="AG496" s="11">
        <f>-'OddsRatio_working_3-way'!U496/(3*'OddsRatio_working_3-way'!X496^(1/3))*COS(('OddsRatio_working_3-way'!Y496+2*PI())/3)</f>
        <v>-0.31577496131999416</v>
      </c>
      <c r="AH496" s="11">
        <f>-'OddsRatio_working_3-way'!U496/(3*'OddsRatio_working_3-way'!X496^(1/3))*COS(('OddsRatio_working_3-way'!Y496+4*PI())/3)</f>
        <v>-0.20085057097623629</v>
      </c>
      <c r="AI496" s="11">
        <f>'OddsRatio_working_3-way'!U496/(3*'OddsRatio_working_3-way'!X496^(1/3))*SIN(('OddsRatio_working_3-way'!Y496)/3)</f>
        <v>-6.6351627701422181E-2</v>
      </c>
      <c r="AJ496" s="11">
        <f>'OddsRatio_working_3-way'!U496/(3*'OddsRatio_working_3-way'!X496^(1/3))*SIN(('OddsRatio_working_3-way'!Y496+2*PI())/3)</f>
        <v>-0.41423502136148255</v>
      </c>
      <c r="AK496" s="11">
        <f>'OddsRatio_working_3-way'!U496/(3*'OddsRatio_working_3-way'!X496^(1/3))*SIN(('OddsRatio_working_3-way'!Y496+4*PI())/3)</f>
        <v>0.48058664906290482</v>
      </c>
      <c r="AL496" s="11">
        <f>'OddsRatio_working_3-way'!Z496+'OddsRatio_working_3-way'!AF496</f>
        <v>1.0332510645924613</v>
      </c>
      <c r="AM496" s="11">
        <f>'OddsRatio_working_3-way'!AA496+'OddsRatio_working_3-way'!AG496</f>
        <v>-0.63154992263998833</v>
      </c>
      <c r="AN496" s="11">
        <f>'OddsRatio_working_3-way'!AB496+'OddsRatio_working_3-way'!AH496</f>
        <v>-0.40170114195247258</v>
      </c>
      <c r="AO496" s="11">
        <f>'OddsRatio_working_3-way'!AC496+'OddsRatio_working_3-way'!AI496</f>
        <v>0</v>
      </c>
      <c r="AP496" s="11">
        <f>'OddsRatio_working_3-way'!AD496+'OddsRatio_working_3-way'!AJ496</f>
        <v>0</v>
      </c>
      <c r="AQ496" s="11">
        <f>'OddsRatio_working_3-way'!AE496+'OddsRatio_working_3-way'!AK496</f>
        <v>0</v>
      </c>
      <c r="AR496" s="10">
        <f>IF(A496="","",IF(('OddsRatio_working_3-way'!X496=0),IF(Q496&gt;0,-Q496^(1/3),(-Q496)^(1/3)),'OddsRatio_working_3-way'!AL496-'OddsRatio_working_3-way'!R496/3))</f>
        <v>1.0332510645924613</v>
      </c>
      <c r="AS496" s="11">
        <f>IF(('OddsRatio_working_3-way'!X496=0),IF(Q496&gt;0,-Q496^(1/3),(-Q496)^(1/3)),'OddsRatio_working_3-way'!AM496-'OddsRatio_working_3-way'!R496/3)</f>
        <v>-0.63154992263998833</v>
      </c>
      <c r="AT496" s="11">
        <f>IF(('OddsRatio_working_3-way'!X496=0),IF(Q496&gt;0,-Q496^(1/3),(-Q496)^(1/3)),'OddsRatio_working_3-way'!AN496-'OddsRatio_working_3-way'!R496/3)</f>
        <v>-0.40170114195247258</v>
      </c>
      <c r="AU496" s="11">
        <f>IF(('OddsRatio_working_3-way'!X496=0),0,'OddsRatio_working_3-way'!AO496)</f>
        <v>0</v>
      </c>
      <c r="AV496" s="11">
        <f>IF(('OddsRatio_working_3-way'!X496=0),0,'OddsRatio_working_3-way'!AP496)</f>
        <v>0</v>
      </c>
      <c r="AW496" s="11">
        <f>IF(('OddsRatio_working_3-way'!X496=0),0,'OddsRatio_working_3-way'!AQ496)</f>
        <v>0</v>
      </c>
    </row>
    <row r="497" spans="1:49" x14ac:dyDescent="0.2">
      <c r="A497" s="4">
        <f>IF('True_Odds_Calculator_3-way'!A498="","",'True_Odds_Calculator_3-way'!A498)</f>
        <v>3.06</v>
      </c>
      <c r="B497" s="4">
        <f>IF('True_Odds_Calculator_3-way'!B498="","",'True_Odds_Calculator_3-way'!B498)</f>
        <v>3.32</v>
      </c>
      <c r="C497" s="4">
        <f>IF('True_Odds_Calculator_3-way'!C498="","",'True_Odds_Calculator_3-way'!C498)</f>
        <v>2.54</v>
      </c>
      <c r="D497" s="9">
        <f t="shared" si="104"/>
        <v>0.31966595848309992</v>
      </c>
      <c r="E497" s="9">
        <f t="shared" si="105"/>
        <v>0.29438765498636021</v>
      </c>
      <c r="F497" s="9">
        <f t="shared" si="106"/>
        <v>0.38594638653053981</v>
      </c>
      <c r="G497" s="9">
        <f t="shared" si="107"/>
        <v>1.0331386082583642</v>
      </c>
      <c r="H497" s="9">
        <f t="shared" si="108"/>
        <v>3.1282655330122302</v>
      </c>
      <c r="I497" s="9">
        <f t="shared" si="109"/>
        <v>3.3968815711594047</v>
      </c>
      <c r="J497" s="9">
        <f t="shared" si="110"/>
        <v>2.5910334567178812</v>
      </c>
      <c r="K497" s="11">
        <f t="shared" si="111"/>
        <v>0.32679738562091504</v>
      </c>
      <c r="L497" s="11">
        <f t="shared" si="112"/>
        <v>0.30120481927710846</v>
      </c>
      <c r="M497" s="11">
        <f t="shared" si="113"/>
        <v>0.39370078740157477</v>
      </c>
      <c r="N497" s="11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-0.28522178880722826</v>
      </c>
      <c r="O497" s="11">
        <f>0</f>
        <v>0</v>
      </c>
      <c r="P497" s="11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0.22941852325156734</v>
      </c>
      <c r="Q497" s="11">
        <f>2*'OddsRatio_working_3-way'!K497*'OddsRatio_working_3-way'!L497*'OddsRatio_working_3-way'!M497</f>
        <v>7.7506257855259234E-2</v>
      </c>
      <c r="R497" s="11">
        <f t="shared" si="114"/>
        <v>0</v>
      </c>
      <c r="S497" s="11">
        <f t="shared" si="115"/>
        <v>-0.80435132326662306</v>
      </c>
      <c r="T497" s="11">
        <f t="shared" si="116"/>
        <v>-0.27174031191439968</v>
      </c>
      <c r="U497" s="11">
        <f>'OddsRatio_working_3-way'!S497-'OddsRatio_working_3-way'!R497^2/3</f>
        <v>-0.80435132326662306</v>
      </c>
      <c r="V497" s="11">
        <f>'OddsRatio_working_3-way'!S497*'OddsRatio_working_3-way'!R497/3-2*'OddsRatio_working_3-way'!R497^3/27-'OddsRatio_working_3-way'!T497</f>
        <v>0.27174031191439968</v>
      </c>
      <c r="W497" s="11">
        <f>'OddsRatio_working_3-way'!V497^2+4*'OddsRatio_working_3-way'!U497^3/27</f>
        <v>-3.2535087612488162E-3</v>
      </c>
      <c r="X497" s="11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0.13883110771778065</v>
      </c>
      <c r="Y497" s="11">
        <f>IF('OddsRatio_working_3-way'!W497&gt;=0,IF('OddsRatio_working_3-way'!V497+SQRT('OddsRatio_working_3-way'!W497)&gt;0,0,PI()),ACOS('OddsRatio_working_3-way'!V497/(2*'OddsRatio_working_3-way'!X497)))</f>
        <v>0.20690080551538848</v>
      </c>
      <c r="Z497" s="11">
        <f>'OddsRatio_working_3-way'!X497^(1/3)*COS('OddsRatio_working_3-way'!Y497/3)</f>
        <v>0.51656930412918212</v>
      </c>
      <c r="AA497" s="11">
        <f>'OddsRatio_working_3-way'!X497^(1/3)*COS(('OddsRatio_working_3-way'!Y497+2*PI())/3)</f>
        <v>-0.2891868581391614</v>
      </c>
      <c r="AB497" s="11">
        <f>'OddsRatio_working_3-way'!X497^(1/3)*COS(('OddsRatio_working_3-way'!Y497+4*PI())/3)</f>
        <v>-0.2273824459900208</v>
      </c>
      <c r="AC497" s="11">
        <f>'OddsRatio_working_3-way'!X497^(1/3)*SIN('OddsRatio_working_3-way'!Y497/3)</f>
        <v>3.5682793991412907E-2</v>
      </c>
      <c r="AD497" s="11">
        <f>'OddsRatio_working_3-way'!X497^(1/3)*SIN(('OddsRatio_working_3-way'!Y497+2*PI())/3)</f>
        <v>0.42952074319541489</v>
      </c>
      <c r="AE497" s="11">
        <f>'OddsRatio_working_3-way'!X497^(1/3)*SIN(('OddsRatio_working_3-way'!Y497+4*PI())/3)</f>
        <v>-0.46520353718682789</v>
      </c>
      <c r="AF497" s="11">
        <f>-'OddsRatio_working_3-way'!U497/(3*'OddsRatio_working_3-way'!X497^(1/3))*COS(('OddsRatio_working_3-way'!Y497)/3)</f>
        <v>0.51656930412918201</v>
      </c>
      <c r="AG497" s="11">
        <f>-'OddsRatio_working_3-way'!U497/(3*'OddsRatio_working_3-way'!X497^(1/3))*COS(('OddsRatio_working_3-way'!Y497+2*PI())/3)</f>
        <v>-0.28918685813916134</v>
      </c>
      <c r="AH497" s="11">
        <f>-'OddsRatio_working_3-way'!U497/(3*'OddsRatio_working_3-way'!X497^(1/3))*COS(('OddsRatio_working_3-way'!Y497+4*PI())/3)</f>
        <v>-0.22738244599002075</v>
      </c>
      <c r="AI497" s="11">
        <f>'OddsRatio_working_3-way'!U497/(3*'OddsRatio_working_3-way'!X497^(1/3))*SIN(('OddsRatio_working_3-way'!Y497)/3)</f>
        <v>-3.5682793991412901E-2</v>
      </c>
      <c r="AJ497" s="11">
        <f>'OddsRatio_working_3-way'!U497/(3*'OddsRatio_working_3-way'!X497^(1/3))*SIN(('OddsRatio_working_3-way'!Y497+2*PI())/3)</f>
        <v>-0.42952074319541483</v>
      </c>
      <c r="AK497" s="11">
        <f>'OddsRatio_working_3-way'!U497/(3*'OddsRatio_working_3-way'!X497^(1/3))*SIN(('OddsRatio_working_3-way'!Y497+4*PI())/3)</f>
        <v>0.46520353718682778</v>
      </c>
      <c r="AL497" s="11">
        <f>'OddsRatio_working_3-way'!Z497+'OddsRatio_working_3-way'!AF497</f>
        <v>1.0331386082583642</v>
      </c>
      <c r="AM497" s="11">
        <f>'OddsRatio_working_3-way'!AA497+'OddsRatio_working_3-way'!AG497</f>
        <v>-0.57837371627832268</v>
      </c>
      <c r="AN497" s="11">
        <f>'OddsRatio_working_3-way'!AB497+'OddsRatio_working_3-way'!AH497</f>
        <v>-0.45476489198004155</v>
      </c>
      <c r="AO497" s="11">
        <f>'OddsRatio_working_3-way'!AC497+'OddsRatio_working_3-way'!AI497</f>
        <v>0</v>
      </c>
      <c r="AP497" s="11">
        <f>'OddsRatio_working_3-way'!AD497+'OddsRatio_working_3-way'!AJ497</f>
        <v>0</v>
      </c>
      <c r="AQ497" s="11">
        <f>'OddsRatio_working_3-way'!AE497+'OddsRatio_working_3-way'!AK497</f>
        <v>0</v>
      </c>
      <c r="AR497" s="10">
        <f>IF(A497="","",IF(('OddsRatio_working_3-way'!X497=0),IF(Q497&gt;0,-Q497^(1/3),(-Q497)^(1/3)),'OddsRatio_working_3-way'!AL497-'OddsRatio_working_3-way'!R497/3))</f>
        <v>1.0331386082583642</v>
      </c>
      <c r="AS497" s="11">
        <f>IF(('OddsRatio_working_3-way'!X497=0),IF(Q497&gt;0,-Q497^(1/3),(-Q497)^(1/3)),'OddsRatio_working_3-way'!AM497-'OddsRatio_working_3-way'!R497/3)</f>
        <v>-0.57837371627832268</v>
      </c>
      <c r="AT497" s="11">
        <f>IF(('OddsRatio_working_3-way'!X497=0),IF(Q497&gt;0,-Q497^(1/3),(-Q497)^(1/3)),'OddsRatio_working_3-way'!AN497-'OddsRatio_working_3-way'!R497/3)</f>
        <v>-0.45476489198004155</v>
      </c>
      <c r="AU497" s="11">
        <f>IF(('OddsRatio_working_3-way'!X497=0),0,'OddsRatio_working_3-way'!AO497)</f>
        <v>0</v>
      </c>
      <c r="AV497" s="11">
        <f>IF(('OddsRatio_working_3-way'!X497=0),0,'OddsRatio_working_3-way'!AP497)</f>
        <v>0</v>
      </c>
      <c r="AW497" s="11">
        <f>IF(('OddsRatio_working_3-way'!X497=0),0,'OddsRatio_working_3-way'!AQ497)</f>
        <v>0</v>
      </c>
    </row>
    <row r="498" spans="1:49" x14ac:dyDescent="0.2">
      <c r="A498" s="4">
        <f>IF('True_Odds_Calculator_3-way'!A499="","",'True_Odds_Calculator_3-way'!A499)</f>
        <v>3.66</v>
      </c>
      <c r="B498" s="4">
        <f>IF('True_Odds_Calculator_3-way'!B499="","",'True_Odds_Calculator_3-way'!B499)</f>
        <v>3.56</v>
      </c>
      <c r="C498" s="4">
        <f>IF('True_Odds_Calculator_3-way'!C499="","",'True_Odds_Calculator_3-way'!C499)</f>
        <v>2.13</v>
      </c>
      <c r="D498" s="9">
        <f t="shared" si="104"/>
        <v>0.26602868810553448</v>
      </c>
      <c r="E498" s="9">
        <f t="shared" si="105"/>
        <v>0.27357748608936161</v>
      </c>
      <c r="F498" s="9">
        <f t="shared" si="106"/>
        <v>0.46039382580510413</v>
      </c>
      <c r="G498" s="9">
        <f t="shared" si="107"/>
        <v>1.0372154469014163</v>
      </c>
      <c r="H498" s="9">
        <f t="shared" si="108"/>
        <v>3.7589930887577681</v>
      </c>
      <c r="I498" s="9">
        <f t="shared" si="109"/>
        <v>3.6552715440676251</v>
      </c>
      <c r="J498" s="9">
        <f t="shared" si="110"/>
        <v>2.1720534549986001</v>
      </c>
      <c r="K498" s="11">
        <f t="shared" si="111"/>
        <v>0.27322404371584696</v>
      </c>
      <c r="L498" s="11">
        <f t="shared" si="112"/>
        <v>0.2808988764044944</v>
      </c>
      <c r="M498" s="11">
        <f t="shared" si="113"/>
        <v>0.46948356807511737</v>
      </c>
      <c r="N498" s="11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-0.27726136603085916</v>
      </c>
      <c r="O498" s="11">
        <f>0</f>
        <v>0</v>
      </c>
      <c r="P498" s="11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0.2288036975254033</v>
      </c>
      <c r="Q498" s="11">
        <f>2*'OddsRatio_working_3-way'!K498*'OddsRatio_working_3-way'!L498*'OddsRatio_working_3-way'!M498</f>
        <v>7.2064156700914428E-2</v>
      </c>
      <c r="R498" s="11">
        <f t="shared" si="114"/>
        <v>0</v>
      </c>
      <c r="S498" s="11">
        <f t="shared" si="115"/>
        <v>-0.82522747687803533</v>
      </c>
      <c r="T498" s="11">
        <f t="shared" si="116"/>
        <v>-0.25991416594583788</v>
      </c>
      <c r="U498" s="11">
        <f>'OddsRatio_working_3-way'!S498-'OddsRatio_working_3-way'!R498^2/3</f>
        <v>-0.82522747687803533</v>
      </c>
      <c r="V498" s="11">
        <f>'OddsRatio_working_3-way'!S498*'OddsRatio_working_3-way'!R498/3-2*'OddsRatio_working_3-way'!R498^3/27-'OddsRatio_working_3-way'!T498</f>
        <v>0.25991416594583788</v>
      </c>
      <c r="W498" s="11">
        <f>'OddsRatio_working_3-way'!V498^2+4*'OddsRatio_working_3-way'!U498^3/27</f>
        <v>-1.5700957071463323E-2</v>
      </c>
      <c r="X498" s="11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0.14427086567528447</v>
      </c>
      <c r="Y498" s="11">
        <f>IF('OddsRatio_working_3-way'!W498&gt;=0,IF('OddsRatio_working_3-way'!V498+SQRT('OddsRatio_working_3-way'!W498)&gt;0,0,PI()),ACOS('OddsRatio_working_3-way'!V498/(2*'OddsRatio_working_3-way'!X498)))</f>
        <v>0.44922171873414385</v>
      </c>
      <c r="Z498" s="11">
        <f>'OddsRatio_working_3-way'!X498^(1/3)*COS('OddsRatio_working_3-way'!Y498/3)</f>
        <v>0.51860772345070816</v>
      </c>
      <c r="AA498" s="11">
        <f>'OddsRatio_working_3-way'!X498^(1/3)*COS(('OddsRatio_working_3-way'!Y498+2*PI())/3)</f>
        <v>-0.3270636662001622</v>
      </c>
      <c r="AB498" s="11">
        <f>'OddsRatio_working_3-way'!X498^(1/3)*COS(('OddsRatio_working_3-way'!Y498+4*PI())/3)</f>
        <v>-0.19154405725054588</v>
      </c>
      <c r="AC498" s="11">
        <f>'OddsRatio_working_3-way'!X498^(1/3)*SIN('OddsRatio_working_3-way'!Y498/3)</f>
        <v>7.8242282707533764E-2</v>
      </c>
      <c r="AD498" s="11">
        <f>'OddsRatio_working_3-way'!X498^(1/3)*SIN(('OddsRatio_working_3-way'!Y498+2*PI())/3)</f>
        <v>0.41000632175336116</v>
      </c>
      <c r="AE498" s="11">
        <f>'OddsRatio_working_3-way'!X498^(1/3)*SIN(('OddsRatio_working_3-way'!Y498+4*PI())/3)</f>
        <v>-0.48824860446089485</v>
      </c>
      <c r="AF498" s="11">
        <f>-'OddsRatio_working_3-way'!U498/(3*'OddsRatio_working_3-way'!X498^(1/3))*COS(('OddsRatio_working_3-way'!Y498)/3)</f>
        <v>0.51860772345070816</v>
      </c>
      <c r="AG498" s="11">
        <f>-'OddsRatio_working_3-way'!U498/(3*'OddsRatio_working_3-way'!X498^(1/3))*COS(('OddsRatio_working_3-way'!Y498+2*PI())/3)</f>
        <v>-0.3270636662001622</v>
      </c>
      <c r="AH498" s="11">
        <f>-'OddsRatio_working_3-way'!U498/(3*'OddsRatio_working_3-way'!X498^(1/3))*COS(('OddsRatio_working_3-way'!Y498+4*PI())/3)</f>
        <v>-0.19154405725054588</v>
      </c>
      <c r="AI498" s="11">
        <f>'OddsRatio_working_3-way'!U498/(3*'OddsRatio_working_3-way'!X498^(1/3))*SIN(('OddsRatio_working_3-way'!Y498)/3)</f>
        <v>-7.8242282707533764E-2</v>
      </c>
      <c r="AJ498" s="11">
        <f>'OddsRatio_working_3-way'!U498/(3*'OddsRatio_working_3-way'!X498^(1/3))*SIN(('OddsRatio_working_3-way'!Y498+2*PI())/3)</f>
        <v>-0.41000632175336116</v>
      </c>
      <c r="AK498" s="11">
        <f>'OddsRatio_working_3-way'!U498/(3*'OddsRatio_working_3-way'!X498^(1/3))*SIN(('OddsRatio_working_3-way'!Y498+4*PI())/3)</f>
        <v>0.48824860446089485</v>
      </c>
      <c r="AL498" s="11">
        <f>'OddsRatio_working_3-way'!Z498+'OddsRatio_working_3-way'!AF498</f>
        <v>1.0372154469014163</v>
      </c>
      <c r="AM498" s="11">
        <f>'OddsRatio_working_3-way'!AA498+'OddsRatio_working_3-way'!AG498</f>
        <v>-0.65412733240032439</v>
      </c>
      <c r="AN498" s="11">
        <f>'OddsRatio_working_3-way'!AB498+'OddsRatio_working_3-way'!AH498</f>
        <v>-0.38308811450109176</v>
      </c>
      <c r="AO498" s="11">
        <f>'OddsRatio_working_3-way'!AC498+'OddsRatio_working_3-way'!AI498</f>
        <v>0</v>
      </c>
      <c r="AP498" s="11">
        <f>'OddsRatio_working_3-way'!AD498+'OddsRatio_working_3-way'!AJ498</f>
        <v>0</v>
      </c>
      <c r="AQ498" s="11">
        <f>'OddsRatio_working_3-way'!AE498+'OddsRatio_working_3-way'!AK498</f>
        <v>0</v>
      </c>
      <c r="AR498" s="10">
        <f>IF(A498="","",IF(('OddsRatio_working_3-way'!X498=0),IF(Q498&gt;0,-Q498^(1/3),(-Q498)^(1/3)),'OddsRatio_working_3-way'!AL498-'OddsRatio_working_3-way'!R498/3))</f>
        <v>1.0372154469014163</v>
      </c>
      <c r="AS498" s="11">
        <f>IF(('OddsRatio_working_3-way'!X498=0),IF(Q498&gt;0,-Q498^(1/3),(-Q498)^(1/3)),'OddsRatio_working_3-way'!AM498-'OddsRatio_working_3-way'!R498/3)</f>
        <v>-0.65412733240032439</v>
      </c>
      <c r="AT498" s="11">
        <f>IF(('OddsRatio_working_3-way'!X498=0),IF(Q498&gt;0,-Q498^(1/3),(-Q498)^(1/3)),'OddsRatio_working_3-way'!AN498-'OddsRatio_working_3-way'!R498/3)</f>
        <v>-0.38308811450109176</v>
      </c>
      <c r="AU498" s="11">
        <f>IF(('OddsRatio_working_3-way'!X498=0),0,'OddsRatio_working_3-way'!AO498)</f>
        <v>0</v>
      </c>
      <c r="AV498" s="11">
        <f>IF(('OddsRatio_working_3-way'!X498=0),0,'OddsRatio_working_3-way'!AP498)</f>
        <v>0</v>
      </c>
      <c r="AW498" s="11">
        <f>IF(('OddsRatio_working_3-way'!X498=0),0,'OddsRatio_working_3-way'!AQ498)</f>
        <v>0</v>
      </c>
    </row>
    <row r="499" spans="1:49" x14ac:dyDescent="0.2">
      <c r="A499" s="4">
        <f>IF('True_Odds_Calculator_3-way'!A500="","",'True_Odds_Calculator_3-way'!A500)</f>
        <v>1.57</v>
      </c>
      <c r="B499" s="4">
        <f>IF('True_Odds_Calculator_3-way'!B500="","",'True_Odds_Calculator_3-way'!B500)</f>
        <v>4.3499999999999996</v>
      </c>
      <c r="C499" s="4">
        <f>IF('True_Odds_Calculator_3-way'!C500="","",'True_Odds_Calculator_3-way'!C500)</f>
        <v>6.22</v>
      </c>
      <c r="D499" s="9">
        <f t="shared" si="104"/>
        <v>0.62504320044439965</v>
      </c>
      <c r="E499" s="9">
        <f t="shared" si="105"/>
        <v>0.22096196041791596</v>
      </c>
      <c r="F499" s="9">
        <f t="shared" si="106"/>
        <v>0.15399483913768461</v>
      </c>
      <c r="G499" s="9">
        <f t="shared" si="107"/>
        <v>1.0524375693089207</v>
      </c>
      <c r="H499" s="9">
        <f t="shared" si="108"/>
        <v>1.5998894145060849</v>
      </c>
      <c r="I499" s="9">
        <f t="shared" si="109"/>
        <v>4.525665857184884</v>
      </c>
      <c r="J499" s="9">
        <f t="shared" si="110"/>
        <v>6.4937241117925657</v>
      </c>
      <c r="K499" s="11">
        <f t="shared" si="111"/>
        <v>0.63694267515923564</v>
      </c>
      <c r="L499" s="11">
        <f t="shared" si="112"/>
        <v>0.22988505747126439</v>
      </c>
      <c r="M499" s="11">
        <f t="shared" si="113"/>
        <v>0.16077170418006431</v>
      </c>
      <c r="N499" s="11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-0.23464476621541375</v>
      </c>
      <c r="O499" s="11">
        <f>0</f>
        <v>0</v>
      </c>
      <c r="P499" s="11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0.21516265849707705</v>
      </c>
      <c r="Q499" s="11">
        <f>2*'OddsRatio_working_3-way'!K499*'OddsRatio_working_3-way'!L499*'OddsRatio_working_3-way'!M499</f>
        <v>4.7081544528900891E-2</v>
      </c>
      <c r="R499" s="11">
        <f t="shared" si="114"/>
        <v>0</v>
      </c>
      <c r="S499" s="11">
        <f t="shared" si="115"/>
        <v>-0.91697190594717415</v>
      </c>
      <c r="T499" s="11">
        <f t="shared" si="116"/>
        <v>-0.20065030764708408</v>
      </c>
      <c r="U499" s="11">
        <f>'OddsRatio_working_3-way'!S499-'OddsRatio_working_3-way'!R499^2/3</f>
        <v>-0.91697190594717415</v>
      </c>
      <c r="V499" s="11">
        <f>'OddsRatio_working_3-way'!S499*'OddsRatio_working_3-way'!R499/3-2*'OddsRatio_working_3-way'!R499^3/27-'OddsRatio_working_3-way'!T499</f>
        <v>0.20065030764708408</v>
      </c>
      <c r="W499" s="11">
        <f>'OddsRatio_working_3-way'!V499^2+4*'OddsRatio_working_3-way'!U499^3/27</f>
        <v>-7.3965282667992072E-2</v>
      </c>
      <c r="X499" s="11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0.16898655910076218</v>
      </c>
      <c r="Y499" s="11">
        <f>IF('OddsRatio_working_3-way'!W499&gt;=0,IF('OddsRatio_working_3-way'!V499+SQRT('OddsRatio_working_3-way'!W499)&gt;0,0,PI()),ACOS('OddsRatio_working_3-way'!V499/(2*'OddsRatio_working_3-way'!X499)))</f>
        <v>0.935163109712698</v>
      </c>
      <c r="Z499" s="11">
        <f>'OddsRatio_working_3-way'!X499^(1/3)*COS('OddsRatio_working_3-way'!Y499/3)</f>
        <v>0.52621878465446037</v>
      </c>
      <c r="AA499" s="11">
        <f>'OddsRatio_working_3-way'!X499^(1/3)*COS(('OddsRatio_working_3-way'!Y499+2*PI())/3)</f>
        <v>-0.40995393425637544</v>
      </c>
      <c r="AB499" s="11">
        <f>'OddsRatio_working_3-way'!X499^(1/3)*COS(('OddsRatio_working_3-way'!Y499+4*PI())/3)</f>
        <v>-0.116264850398085</v>
      </c>
      <c r="AC499" s="11">
        <f>'OddsRatio_working_3-way'!X499^(1/3)*SIN('OddsRatio_working_3-way'!Y499/3)</f>
        <v>0.16956147162363866</v>
      </c>
      <c r="AD499" s="11">
        <f>'OddsRatio_working_3-way'!X499^(1/3)*SIN(('OddsRatio_working_3-way'!Y499+2*PI())/3)</f>
        <v>0.37093809964751628</v>
      </c>
      <c r="AE499" s="11">
        <f>'OddsRatio_working_3-way'!X499^(1/3)*SIN(('OddsRatio_working_3-way'!Y499+4*PI())/3)</f>
        <v>-0.54049957127115489</v>
      </c>
      <c r="AF499" s="11">
        <f>-'OddsRatio_working_3-way'!U499/(3*'OddsRatio_working_3-way'!X499^(1/3))*COS(('OddsRatio_working_3-way'!Y499)/3)</f>
        <v>0.52621878465446037</v>
      </c>
      <c r="AG499" s="11">
        <f>-'OddsRatio_working_3-way'!U499/(3*'OddsRatio_working_3-way'!X499^(1/3))*COS(('OddsRatio_working_3-way'!Y499+2*PI())/3)</f>
        <v>-0.40995393425637544</v>
      </c>
      <c r="AH499" s="11">
        <f>-'OddsRatio_working_3-way'!U499/(3*'OddsRatio_working_3-way'!X499^(1/3))*COS(('OddsRatio_working_3-way'!Y499+4*PI())/3)</f>
        <v>-0.116264850398085</v>
      </c>
      <c r="AI499" s="11">
        <f>'OddsRatio_working_3-way'!U499/(3*'OddsRatio_working_3-way'!X499^(1/3))*SIN(('OddsRatio_working_3-way'!Y499)/3)</f>
        <v>-0.16956147162363866</v>
      </c>
      <c r="AJ499" s="11">
        <f>'OddsRatio_working_3-way'!U499/(3*'OddsRatio_working_3-way'!X499^(1/3))*SIN(('OddsRatio_working_3-way'!Y499+2*PI())/3)</f>
        <v>-0.37093809964751628</v>
      </c>
      <c r="AK499" s="11">
        <f>'OddsRatio_working_3-way'!U499/(3*'OddsRatio_working_3-way'!X499^(1/3))*SIN(('OddsRatio_working_3-way'!Y499+4*PI())/3)</f>
        <v>0.54049957127115489</v>
      </c>
      <c r="AL499" s="11">
        <f>'OddsRatio_working_3-way'!Z499+'OddsRatio_working_3-way'!AF499</f>
        <v>1.0524375693089207</v>
      </c>
      <c r="AM499" s="11">
        <f>'OddsRatio_working_3-way'!AA499+'OddsRatio_working_3-way'!AG499</f>
        <v>-0.81990786851275088</v>
      </c>
      <c r="AN499" s="11">
        <f>'OddsRatio_working_3-way'!AB499+'OddsRatio_working_3-way'!AH499</f>
        <v>-0.23252970079617</v>
      </c>
      <c r="AO499" s="11">
        <f>'OddsRatio_working_3-way'!AC499+'OddsRatio_working_3-way'!AI499</f>
        <v>0</v>
      </c>
      <c r="AP499" s="11">
        <f>'OddsRatio_working_3-way'!AD499+'OddsRatio_working_3-way'!AJ499</f>
        <v>0</v>
      </c>
      <c r="AQ499" s="11">
        <f>'OddsRatio_working_3-way'!AE499+'OddsRatio_working_3-way'!AK499</f>
        <v>0</v>
      </c>
      <c r="AR499" s="10">
        <f>IF(A499="","",IF(('OddsRatio_working_3-way'!X499=0),IF(Q499&gt;0,-Q499^(1/3),(-Q499)^(1/3)),'OddsRatio_working_3-way'!AL499-'OddsRatio_working_3-way'!R499/3))</f>
        <v>1.0524375693089207</v>
      </c>
      <c r="AS499" s="11">
        <f>IF(('OddsRatio_working_3-way'!X499=0),IF(Q499&gt;0,-Q499^(1/3),(-Q499)^(1/3)),'OddsRatio_working_3-way'!AM499-'OddsRatio_working_3-way'!R499/3)</f>
        <v>-0.81990786851275088</v>
      </c>
      <c r="AT499" s="11">
        <f>IF(('OddsRatio_working_3-way'!X499=0),IF(Q499&gt;0,-Q499^(1/3),(-Q499)^(1/3)),'OddsRatio_working_3-way'!AN499-'OddsRatio_working_3-way'!R499/3)</f>
        <v>-0.23252970079617</v>
      </c>
      <c r="AU499" s="11">
        <f>IF(('OddsRatio_working_3-way'!X499=0),0,'OddsRatio_working_3-way'!AO499)</f>
        <v>0</v>
      </c>
      <c r="AV499" s="11">
        <f>IF(('OddsRatio_working_3-way'!X499=0),0,'OddsRatio_working_3-way'!AP499)</f>
        <v>0</v>
      </c>
      <c r="AW499" s="11">
        <f>IF(('OddsRatio_working_3-way'!X499=0),0,'OddsRatio_working_3-way'!AQ499)</f>
        <v>0</v>
      </c>
    </row>
    <row r="500" spans="1:49" x14ac:dyDescent="0.2">
      <c r="A500" s="4">
        <f>IF('True_Odds_Calculator_3-way'!A501="","",'True_Odds_Calculator_3-way'!A501)</f>
        <v>3.89</v>
      </c>
      <c r="B500" s="4">
        <f>IF('True_Odds_Calculator_3-way'!B501="","",'True_Odds_Calculator_3-way'!B501)</f>
        <v>3.3</v>
      </c>
      <c r="C500" s="4">
        <f>IF('True_Odds_Calculator_3-way'!C501="","",'True_Odds_Calculator_3-way'!C501)</f>
        <v>2.13</v>
      </c>
      <c r="D500" s="9">
        <f t="shared" si="104"/>
        <v>0.2484318175666283</v>
      </c>
      <c r="E500" s="9">
        <f t="shared" si="105"/>
        <v>0.29345841413779028</v>
      </c>
      <c r="F500" s="9">
        <f t="shared" si="106"/>
        <v>0.45810976829558131</v>
      </c>
      <c r="G500" s="9">
        <f t="shared" si="107"/>
        <v>1.046799066081288</v>
      </c>
      <c r="H500" s="9">
        <f t="shared" si="108"/>
        <v>4.025249300974922</v>
      </c>
      <c r="I500" s="9">
        <f t="shared" si="109"/>
        <v>3.4076378519869621</v>
      </c>
      <c r="J500" s="9">
        <f t="shared" si="110"/>
        <v>2.1828829446718556</v>
      </c>
      <c r="K500" s="11">
        <f t="shared" si="111"/>
        <v>0.25706940874035988</v>
      </c>
      <c r="L500" s="11">
        <f t="shared" si="112"/>
        <v>0.30303030303030304</v>
      </c>
      <c r="M500" s="11">
        <f t="shared" si="113"/>
        <v>0.46948356807511737</v>
      </c>
      <c r="N500" s="11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-0.27470146630869308</v>
      </c>
      <c r="O500" s="11">
        <f>0</f>
        <v>0</v>
      </c>
      <c r="P500" s="11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0.23113937448272509</v>
      </c>
      <c r="Q500" s="11">
        <f>2*'OddsRatio_working_3-way'!K500*'OddsRatio_working_3-way'!L500*'OddsRatio_working_3-way'!M500</f>
        <v>7.3145371671748449E-2</v>
      </c>
      <c r="R500" s="11">
        <f t="shared" si="114"/>
        <v>0</v>
      </c>
      <c r="S500" s="11">
        <f t="shared" si="115"/>
        <v>-0.84142024281364591</v>
      </c>
      <c r="T500" s="11">
        <f t="shared" si="116"/>
        <v>-0.26627222873849554</v>
      </c>
      <c r="U500" s="11">
        <f>'OddsRatio_working_3-way'!S500-'OddsRatio_working_3-way'!R500^2/3</f>
        <v>-0.84142024281364591</v>
      </c>
      <c r="V500" s="11">
        <f>'OddsRatio_working_3-way'!S500*'OddsRatio_working_3-way'!R500/3-2*'OddsRatio_working_3-way'!R500^3/27-'OddsRatio_working_3-way'!T500</f>
        <v>0.26627222873849554</v>
      </c>
      <c r="W500" s="11">
        <f>'OddsRatio_working_3-way'!V500^2+4*'OddsRatio_working_3-way'!U500^3/27</f>
        <v>-1.7353241820204687E-2</v>
      </c>
      <c r="X500" s="11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0.1485379931343917</v>
      </c>
      <c r="Y500" s="11">
        <f>IF('OddsRatio_working_3-way'!W500&gt;=0,IF('OddsRatio_working_3-way'!V500+SQRT('OddsRatio_working_3-way'!W500)&gt;0,0,PI()),ACOS('OddsRatio_working_3-way'!V500/(2*'OddsRatio_working_3-way'!X500)))</f>
        <v>0.45941924088725905</v>
      </c>
      <c r="Z500" s="11">
        <f>'OddsRatio_working_3-way'!X500^(1/3)*COS('OddsRatio_working_3-way'!Y500/3)</f>
        <v>0.52339953304064413</v>
      </c>
      <c r="AA500" s="11">
        <f>'OddsRatio_working_3-way'!X500^(1/3)*COS(('OddsRatio_working_3-way'!Y500+2*PI())/3)</f>
        <v>-0.33166230873426883</v>
      </c>
      <c r="AB500" s="11">
        <f>'OddsRatio_working_3-way'!X500^(1/3)*COS(('OddsRatio_working_3-way'!Y500+4*PI())/3)</f>
        <v>-0.19173722430637516</v>
      </c>
      <c r="AC500" s="11">
        <f>'OddsRatio_working_3-way'!X500^(1/3)*SIN('OddsRatio_working_3-way'!Y500/3)</f>
        <v>8.0785785160825505E-2</v>
      </c>
      <c r="AD500" s="11">
        <f>'OddsRatio_working_3-way'!X500^(1/3)*SIN(('OddsRatio_working_3-way'!Y500+2*PI())/3)</f>
        <v>0.41288439936169774</v>
      </c>
      <c r="AE500" s="11">
        <f>'OddsRatio_working_3-way'!X500^(1/3)*SIN(('OddsRatio_working_3-way'!Y500+4*PI())/3)</f>
        <v>-0.49367018452252326</v>
      </c>
      <c r="AF500" s="11">
        <f>-'OddsRatio_working_3-way'!U500/(3*'OddsRatio_working_3-way'!X500^(1/3))*COS(('OddsRatio_working_3-way'!Y500)/3)</f>
        <v>0.52339953304064402</v>
      </c>
      <c r="AG500" s="11">
        <f>-'OddsRatio_working_3-way'!U500/(3*'OddsRatio_working_3-way'!X500^(1/3))*COS(('OddsRatio_working_3-way'!Y500+2*PI())/3)</f>
        <v>-0.33166230873426877</v>
      </c>
      <c r="AH500" s="11">
        <f>-'OddsRatio_working_3-way'!U500/(3*'OddsRatio_working_3-way'!X500^(1/3))*COS(('OddsRatio_working_3-way'!Y500+4*PI())/3)</f>
        <v>-0.19173722430637513</v>
      </c>
      <c r="AI500" s="11">
        <f>'OddsRatio_working_3-way'!U500/(3*'OddsRatio_working_3-way'!X500^(1/3))*SIN(('OddsRatio_working_3-way'!Y500)/3)</f>
        <v>-8.0785785160825491E-2</v>
      </c>
      <c r="AJ500" s="11">
        <f>'OddsRatio_working_3-way'!U500/(3*'OddsRatio_working_3-way'!X500^(1/3))*SIN(('OddsRatio_working_3-way'!Y500+2*PI())/3)</f>
        <v>-0.41288439936169763</v>
      </c>
      <c r="AK500" s="11">
        <f>'OddsRatio_working_3-way'!U500/(3*'OddsRatio_working_3-way'!X500^(1/3))*SIN(('OddsRatio_working_3-way'!Y500+4*PI())/3)</f>
        <v>0.49367018452252315</v>
      </c>
      <c r="AL500" s="11">
        <f>'OddsRatio_working_3-way'!Z500+'OddsRatio_working_3-way'!AF500</f>
        <v>1.046799066081288</v>
      </c>
      <c r="AM500" s="11">
        <f>'OddsRatio_working_3-way'!AA500+'OddsRatio_working_3-way'!AG500</f>
        <v>-0.66332461746853766</v>
      </c>
      <c r="AN500" s="11">
        <f>'OddsRatio_working_3-way'!AB500+'OddsRatio_working_3-way'!AH500</f>
        <v>-0.38347444861275026</v>
      </c>
      <c r="AO500" s="11">
        <f>'OddsRatio_working_3-way'!AC500+'OddsRatio_working_3-way'!AI500</f>
        <v>0</v>
      </c>
      <c r="AP500" s="11">
        <f>'OddsRatio_working_3-way'!AD500+'OddsRatio_working_3-way'!AJ500</f>
        <v>0</v>
      </c>
      <c r="AQ500" s="11">
        <f>'OddsRatio_working_3-way'!AE500+'OddsRatio_working_3-way'!AK500</f>
        <v>0</v>
      </c>
      <c r="AR500" s="10">
        <f>IF(A500="","",IF(('OddsRatio_working_3-way'!X500=0),IF(Q500&gt;0,-Q500^(1/3),(-Q500)^(1/3)),'OddsRatio_working_3-way'!AL500-'OddsRatio_working_3-way'!R500/3))</f>
        <v>1.046799066081288</v>
      </c>
      <c r="AS500" s="11">
        <f>IF(('OddsRatio_working_3-way'!X500=0),IF(Q500&gt;0,-Q500^(1/3),(-Q500)^(1/3)),'OddsRatio_working_3-way'!AM500-'OddsRatio_working_3-way'!R500/3)</f>
        <v>-0.66332461746853766</v>
      </c>
      <c r="AT500" s="11">
        <f>IF(('OddsRatio_working_3-way'!X500=0),IF(Q500&gt;0,-Q500^(1/3),(-Q500)^(1/3)),'OddsRatio_working_3-way'!AN500-'OddsRatio_working_3-way'!R500/3)</f>
        <v>-0.38347444861275026</v>
      </c>
      <c r="AU500" s="11">
        <f>IF(('OddsRatio_working_3-way'!X500=0),0,'OddsRatio_working_3-way'!AO500)</f>
        <v>0</v>
      </c>
      <c r="AV500" s="11">
        <f>IF(('OddsRatio_working_3-way'!X500=0),0,'OddsRatio_working_3-way'!AP500)</f>
        <v>0</v>
      </c>
      <c r="AW500" s="11">
        <f>IF(('OddsRatio_working_3-way'!X500=0),0,'OddsRatio_working_3-way'!AQ500)</f>
        <v>0</v>
      </c>
    </row>
    <row r="501" spans="1:49" x14ac:dyDescent="0.2">
      <c r="A501" s="4">
        <f>IF('True_Odds_Calculator_3-way'!A502="","",'True_Odds_Calculator_3-way'!A502)</f>
        <v>2.5299999999999998</v>
      </c>
      <c r="B501" s="4">
        <f>IF('True_Odds_Calculator_3-way'!B502="","",'True_Odds_Calculator_3-way'!B502)</f>
        <v>3.18</v>
      </c>
      <c r="C501" s="4">
        <f>IF('True_Odds_Calculator_3-way'!C502="","",'True_Odds_Calculator_3-way'!C502)</f>
        <v>3.14</v>
      </c>
      <c r="D501" s="9">
        <f t="shared" si="104"/>
        <v>0.3852019228179861</v>
      </c>
      <c r="E501" s="9">
        <f t="shared" si="105"/>
        <v>0.30542766122070086</v>
      </c>
      <c r="F501" s="9">
        <f t="shared" si="106"/>
        <v>0.30937041596131326</v>
      </c>
      <c r="G501" s="9">
        <f t="shared" si="107"/>
        <v>1.0431640778843305</v>
      </c>
      <c r="H501" s="9">
        <f t="shared" si="108"/>
        <v>2.5960410391630249</v>
      </c>
      <c r="I501" s="9">
        <f t="shared" si="109"/>
        <v>3.2740976897878409</v>
      </c>
      <c r="J501" s="9">
        <f t="shared" si="110"/>
        <v>3.2323711266724673</v>
      </c>
      <c r="K501" s="11">
        <f t="shared" si="111"/>
        <v>0.39525691699604748</v>
      </c>
      <c r="L501" s="11">
        <f t="shared" si="112"/>
        <v>0.31446540880503143</v>
      </c>
      <c r="M501" s="11">
        <f t="shared" si="113"/>
        <v>0.31847133757961782</v>
      </c>
      <c r="N501" s="11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-0.28254290658474934</v>
      </c>
      <c r="O501" s="11">
        <f>0</f>
        <v>0</v>
      </c>
      <c r="P501" s="11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0.23156801710800756</v>
      </c>
      <c r="Q501" s="11">
        <f>2*'OddsRatio_working_3-way'!K501*'OddsRatio_working_3-way'!L501*'OddsRatio_working_3-way'!M501</f>
        <v>7.9168552857438498E-2</v>
      </c>
      <c r="R501" s="11">
        <f t="shared" si="114"/>
        <v>0</v>
      </c>
      <c r="S501" s="11">
        <f t="shared" si="115"/>
        <v>-0.81958531504859511</v>
      </c>
      <c r="T501" s="11">
        <f t="shared" si="116"/>
        <v>-0.28020010770892145</v>
      </c>
      <c r="U501" s="11">
        <f>'OddsRatio_working_3-way'!S501-'OddsRatio_working_3-way'!R501^2/3</f>
        <v>-0.81958531504859511</v>
      </c>
      <c r="V501" s="11">
        <f>'OddsRatio_working_3-way'!S501*'OddsRatio_working_3-way'!R501/3-2*'OddsRatio_working_3-way'!R501^3/27-'OddsRatio_working_3-way'!T501</f>
        <v>0.28020010770892145</v>
      </c>
      <c r="W501" s="11">
        <f>'OddsRatio_working_3-way'!V501^2+4*'OddsRatio_working_3-way'!U501^3/27</f>
        <v>-3.048184154752262E-3</v>
      </c>
      <c r="X501" s="11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0.14279380633875849</v>
      </c>
      <c r="Y501" s="11">
        <f>IF('OddsRatio_working_3-way'!W501&gt;=0,IF('OddsRatio_working_3-way'!V501+SQRT('OddsRatio_working_3-way'!W501)&gt;0,0,PI()),ACOS('OddsRatio_working_3-way'!V501/(2*'OddsRatio_working_3-way'!X501)))</f>
        <v>0.19454687718673203</v>
      </c>
      <c r="Z501" s="11">
        <f>'OddsRatio_working_3-way'!X501^(1/3)*COS('OddsRatio_working_3-way'!Y501/3)</f>
        <v>0.52158203894216537</v>
      </c>
      <c r="AA501" s="11">
        <f>'OddsRatio_working_3-way'!X501^(1/3)*COS(('OddsRatio_working_3-way'!Y501+2*PI())/3)</f>
        <v>-0.29012463929286536</v>
      </c>
      <c r="AB501" s="11">
        <f>'OddsRatio_working_3-way'!X501^(1/3)*COS(('OddsRatio_working_3-way'!Y501+4*PI())/3)</f>
        <v>-0.23145739964930015</v>
      </c>
      <c r="AC501" s="11">
        <f>'OddsRatio_working_3-way'!X501^(1/3)*SIN('OddsRatio_working_3-way'!Y501/3)</f>
        <v>3.3871546600824691E-2</v>
      </c>
      <c r="AD501" s="11">
        <f>'OddsRatio_working_3-way'!X501^(1/3)*SIN(('OddsRatio_working_3-way'!Y501+2*PI())/3)</f>
        <v>0.43476752258118723</v>
      </c>
      <c r="AE501" s="11">
        <f>'OddsRatio_working_3-way'!X501^(1/3)*SIN(('OddsRatio_working_3-way'!Y501+4*PI())/3)</f>
        <v>-0.46863906918201192</v>
      </c>
      <c r="AF501" s="11">
        <f>-'OddsRatio_working_3-way'!U501/(3*'OddsRatio_working_3-way'!X501^(1/3))*COS(('OddsRatio_working_3-way'!Y501)/3)</f>
        <v>0.52158203894216526</v>
      </c>
      <c r="AG501" s="11">
        <f>-'OddsRatio_working_3-way'!U501/(3*'OddsRatio_working_3-way'!X501^(1/3))*COS(('OddsRatio_working_3-way'!Y501+2*PI())/3)</f>
        <v>-0.29012463929286531</v>
      </c>
      <c r="AH501" s="11">
        <f>-'OddsRatio_working_3-way'!U501/(3*'OddsRatio_working_3-way'!X501^(1/3))*COS(('OddsRatio_working_3-way'!Y501+4*PI())/3)</f>
        <v>-0.23145739964930009</v>
      </c>
      <c r="AI501" s="11">
        <f>'OddsRatio_working_3-way'!U501/(3*'OddsRatio_working_3-way'!X501^(1/3))*SIN(('OddsRatio_working_3-way'!Y501)/3)</f>
        <v>-3.3871546600824684E-2</v>
      </c>
      <c r="AJ501" s="11">
        <f>'OddsRatio_working_3-way'!U501/(3*'OddsRatio_working_3-way'!X501^(1/3))*SIN(('OddsRatio_working_3-way'!Y501+2*PI())/3)</f>
        <v>-0.43476752258118712</v>
      </c>
      <c r="AK501" s="11">
        <f>'OddsRatio_working_3-way'!U501/(3*'OddsRatio_working_3-way'!X501^(1/3))*SIN(('OddsRatio_working_3-way'!Y501+4*PI())/3)</f>
        <v>0.46863906918201181</v>
      </c>
      <c r="AL501" s="11">
        <f>'OddsRatio_working_3-way'!Z501+'OddsRatio_working_3-way'!AF501</f>
        <v>1.0431640778843305</v>
      </c>
      <c r="AM501" s="11">
        <f>'OddsRatio_working_3-way'!AA501+'OddsRatio_working_3-way'!AG501</f>
        <v>-0.58024927858573072</v>
      </c>
      <c r="AN501" s="11">
        <f>'OddsRatio_working_3-way'!AB501+'OddsRatio_working_3-way'!AH501</f>
        <v>-0.46291479929860024</v>
      </c>
      <c r="AO501" s="11">
        <f>'OddsRatio_working_3-way'!AC501+'OddsRatio_working_3-way'!AI501</f>
        <v>0</v>
      </c>
      <c r="AP501" s="11">
        <f>'OddsRatio_working_3-way'!AD501+'OddsRatio_working_3-way'!AJ501</f>
        <v>0</v>
      </c>
      <c r="AQ501" s="11">
        <f>'OddsRatio_working_3-way'!AE501+'OddsRatio_working_3-way'!AK501</f>
        <v>0</v>
      </c>
      <c r="AR501" s="10">
        <f>IF(A501="","",IF(('OddsRatio_working_3-way'!X501=0),IF(Q501&gt;0,-Q501^(1/3),(-Q501)^(1/3)),'OddsRatio_working_3-way'!AL501-'OddsRatio_working_3-way'!R501/3))</f>
        <v>1.0431640778843305</v>
      </c>
      <c r="AS501" s="11">
        <f>IF(('OddsRatio_working_3-way'!X501=0),IF(Q501&gt;0,-Q501^(1/3),(-Q501)^(1/3)),'OddsRatio_working_3-way'!AM501-'OddsRatio_working_3-way'!R501/3)</f>
        <v>-0.58024927858573072</v>
      </c>
      <c r="AT501" s="11">
        <f>IF(('OddsRatio_working_3-way'!X501=0),IF(Q501&gt;0,-Q501^(1/3),(-Q501)^(1/3)),'OddsRatio_working_3-way'!AN501-'OddsRatio_working_3-way'!R501/3)</f>
        <v>-0.46291479929860024</v>
      </c>
      <c r="AU501" s="11">
        <f>IF(('OddsRatio_working_3-way'!X501=0),0,'OddsRatio_working_3-way'!AO501)</f>
        <v>0</v>
      </c>
      <c r="AV501" s="11">
        <f>IF(('OddsRatio_working_3-way'!X501=0),0,'OddsRatio_working_3-way'!AP501)</f>
        <v>0</v>
      </c>
      <c r="AW501" s="11">
        <f>IF(('OddsRatio_working_3-way'!X501=0),0,'OddsRatio_working_3-way'!AQ501)</f>
        <v>0</v>
      </c>
    </row>
    <row r="502" spans="1:49" x14ac:dyDescent="0.2">
      <c r="A502" s="4">
        <f>IF('True_Odds_Calculator_3-way'!A503="","",'True_Odds_Calculator_3-way'!A503)</f>
        <v>1.72</v>
      </c>
      <c r="B502" s="4">
        <f>IF('True_Odds_Calculator_3-way'!B503="","",'True_Odds_Calculator_3-way'!B503)</f>
        <v>3.73</v>
      </c>
      <c r="C502" s="4">
        <f>IF('True_Odds_Calculator_3-way'!C503="","",'True_Odds_Calculator_3-way'!C503)</f>
        <v>5.45</v>
      </c>
      <c r="D502" s="9">
        <f t="shared" si="104"/>
        <v>0.56762138435158982</v>
      </c>
      <c r="E502" s="9">
        <f t="shared" si="105"/>
        <v>0.25718474529896285</v>
      </c>
      <c r="F502" s="9">
        <f t="shared" si="106"/>
        <v>0.175193870349447</v>
      </c>
      <c r="G502" s="9">
        <f t="shared" si="107"/>
        <v>1.0579690470140304</v>
      </c>
      <c r="H502" s="9">
        <f t="shared" si="108"/>
        <v>1.7617377138501022</v>
      </c>
      <c r="I502" s="9">
        <f t="shared" si="109"/>
        <v>3.8882554983483022</v>
      </c>
      <c r="J502" s="9">
        <f t="shared" si="110"/>
        <v>5.7079622592124357</v>
      </c>
      <c r="K502" s="11">
        <f t="shared" si="111"/>
        <v>0.58139534883720934</v>
      </c>
      <c r="L502" s="11">
        <f t="shared" si="112"/>
        <v>0.26809651474530832</v>
      </c>
      <c r="M502" s="11">
        <f t="shared" si="113"/>
        <v>0.18348623853211007</v>
      </c>
      <c r="N502" s="11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-0.25016201906934399</v>
      </c>
      <c r="O502" s="11">
        <f>0</f>
        <v>0</v>
      </c>
      <c r="P502" s="11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0.22594009670236143</v>
      </c>
      <c r="Q502" s="11">
        <f>2*'OddsRatio_working_3-way'!K502*'OddsRatio_working_3-way'!L502*'OddsRatio_working_3-way'!M502</f>
        <v>5.7200024481610476E-2</v>
      </c>
      <c r="R502" s="11">
        <f t="shared" si="114"/>
        <v>0</v>
      </c>
      <c r="S502" s="11">
        <f t="shared" si="115"/>
        <v>-0.90317506047843199</v>
      </c>
      <c r="T502" s="11">
        <f t="shared" si="116"/>
        <v>-0.22865191404517263</v>
      </c>
      <c r="U502" s="11">
        <f>'OddsRatio_working_3-way'!S502-'OddsRatio_working_3-way'!R502^2/3</f>
        <v>-0.90317506047843199</v>
      </c>
      <c r="V502" s="11">
        <f>'OddsRatio_working_3-way'!S502*'OddsRatio_working_3-way'!R502/3-2*'OddsRatio_working_3-way'!R502^3/27-'OddsRatio_working_3-way'!T502</f>
        <v>0.22865191404517263</v>
      </c>
      <c r="W502" s="11">
        <f>'OddsRatio_working_3-way'!V502^2+4*'OddsRatio_working_3-way'!U502^3/27</f>
        <v>-5.6865361121229453E-2</v>
      </c>
      <c r="X502" s="11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0.16518705981231585</v>
      </c>
      <c r="Y502" s="11">
        <f>IF('OddsRatio_working_3-way'!W502&gt;=0,IF('OddsRatio_working_3-way'!V502+SQRT('OddsRatio_working_3-way'!W502)&gt;0,0,PI()),ACOS('OddsRatio_working_3-way'!V502/(2*'OddsRatio_working_3-way'!X502)))</f>
        <v>0.80640198950084785</v>
      </c>
      <c r="Z502" s="11">
        <f>'OddsRatio_working_3-way'!X502^(1/3)*COS('OddsRatio_working_3-way'!Y502/3)</f>
        <v>0.52898452350701508</v>
      </c>
      <c r="AA502" s="11">
        <f>'OddsRatio_working_3-way'!X502^(1/3)*COS(('OddsRatio_working_3-way'!Y502+2*PI())/3)</f>
        <v>-0.39068772735013707</v>
      </c>
      <c r="AB502" s="11">
        <f>'OddsRatio_working_3-way'!X502^(1/3)*COS(('OddsRatio_working_3-way'!Y502+4*PI())/3)</f>
        <v>-0.13829679615687812</v>
      </c>
      <c r="AC502" s="11">
        <f>'OddsRatio_working_3-way'!X502^(1/3)*SIN('OddsRatio_working_3-way'!Y502/3)</f>
        <v>0.14571797206544843</v>
      </c>
      <c r="AD502" s="11">
        <f>'OddsRatio_working_3-way'!X502^(1/3)*SIN(('OddsRatio_working_3-way'!Y502+2*PI())/3)</f>
        <v>0.38525504953315742</v>
      </c>
      <c r="AE502" s="11">
        <f>'OddsRatio_working_3-way'!X502^(1/3)*SIN(('OddsRatio_working_3-way'!Y502+4*PI())/3)</f>
        <v>-0.53097302159860582</v>
      </c>
      <c r="AF502" s="11">
        <f>-'OddsRatio_working_3-way'!U502/(3*'OddsRatio_working_3-way'!X502^(1/3))*COS(('OddsRatio_working_3-way'!Y502)/3)</f>
        <v>0.52898452350701519</v>
      </c>
      <c r="AG502" s="11">
        <f>-'OddsRatio_working_3-way'!U502/(3*'OddsRatio_working_3-way'!X502^(1/3))*COS(('OddsRatio_working_3-way'!Y502+2*PI())/3)</f>
        <v>-0.39068772735013718</v>
      </c>
      <c r="AH502" s="11">
        <f>-'OddsRatio_working_3-way'!U502/(3*'OddsRatio_working_3-way'!X502^(1/3))*COS(('OddsRatio_working_3-way'!Y502+4*PI())/3)</f>
        <v>-0.13829679615687815</v>
      </c>
      <c r="AI502" s="11">
        <f>'OddsRatio_working_3-way'!U502/(3*'OddsRatio_working_3-way'!X502^(1/3))*SIN(('OddsRatio_working_3-way'!Y502)/3)</f>
        <v>-0.14571797206544845</v>
      </c>
      <c r="AJ502" s="11">
        <f>'OddsRatio_working_3-way'!U502/(3*'OddsRatio_working_3-way'!X502^(1/3))*SIN(('OddsRatio_working_3-way'!Y502+2*PI())/3)</f>
        <v>-0.38525504953315748</v>
      </c>
      <c r="AK502" s="11">
        <f>'OddsRatio_working_3-way'!U502/(3*'OddsRatio_working_3-way'!X502^(1/3))*SIN(('OddsRatio_working_3-way'!Y502+4*PI())/3)</f>
        <v>0.53097302159860593</v>
      </c>
      <c r="AL502" s="11">
        <f>'OddsRatio_working_3-way'!Z502+'OddsRatio_working_3-way'!AF502</f>
        <v>1.0579690470140304</v>
      </c>
      <c r="AM502" s="11">
        <f>'OddsRatio_working_3-way'!AA502+'OddsRatio_working_3-way'!AG502</f>
        <v>-0.78137545470027425</v>
      </c>
      <c r="AN502" s="11">
        <f>'OddsRatio_working_3-way'!AB502+'OddsRatio_working_3-way'!AH502</f>
        <v>-0.27659359231375624</v>
      </c>
      <c r="AO502" s="11">
        <f>'OddsRatio_working_3-way'!AC502+'OddsRatio_working_3-way'!AI502</f>
        <v>0</v>
      </c>
      <c r="AP502" s="11">
        <f>'OddsRatio_working_3-way'!AD502+'OddsRatio_working_3-way'!AJ502</f>
        <v>0</v>
      </c>
      <c r="AQ502" s="11">
        <f>'OddsRatio_working_3-way'!AE502+'OddsRatio_working_3-way'!AK502</f>
        <v>0</v>
      </c>
      <c r="AR502" s="10">
        <f>IF(A502="","",IF(('OddsRatio_working_3-way'!X502=0),IF(Q502&gt;0,-Q502^(1/3),(-Q502)^(1/3)),'OddsRatio_working_3-way'!AL502-'OddsRatio_working_3-way'!R502/3))</f>
        <v>1.0579690470140304</v>
      </c>
      <c r="AS502" s="11">
        <f>IF(('OddsRatio_working_3-way'!X502=0),IF(Q502&gt;0,-Q502^(1/3),(-Q502)^(1/3)),'OddsRatio_working_3-way'!AM502-'OddsRatio_working_3-way'!R502/3)</f>
        <v>-0.78137545470027425</v>
      </c>
      <c r="AT502" s="11">
        <f>IF(('OddsRatio_working_3-way'!X502=0),IF(Q502&gt;0,-Q502^(1/3),(-Q502)^(1/3)),'OddsRatio_working_3-way'!AN502-'OddsRatio_working_3-way'!R502/3)</f>
        <v>-0.27659359231375624</v>
      </c>
      <c r="AU502" s="11">
        <f>IF(('OddsRatio_working_3-way'!X502=0),0,'OddsRatio_working_3-way'!AO502)</f>
        <v>0</v>
      </c>
      <c r="AV502" s="11">
        <f>IF(('OddsRatio_working_3-way'!X502=0),0,'OddsRatio_working_3-way'!AP502)</f>
        <v>0</v>
      </c>
      <c r="AW502" s="11">
        <f>IF(('OddsRatio_working_3-way'!X502=0),0,'OddsRatio_working_3-way'!AQ502)</f>
        <v>0</v>
      </c>
    </row>
    <row r="503" spans="1:49" x14ac:dyDescent="0.2">
      <c r="A503" s="4">
        <f>IF('True_Odds_Calculator_3-way'!A504="","",'True_Odds_Calculator_3-way'!A504)</f>
        <v>3.45</v>
      </c>
      <c r="B503" s="4">
        <f>IF('True_Odds_Calculator_3-way'!B504="","",'True_Odds_Calculator_3-way'!B504)</f>
        <v>3.27</v>
      </c>
      <c r="C503" s="4">
        <f>IF('True_Odds_Calculator_3-way'!C504="","",'True_Odds_Calculator_3-way'!C504)</f>
        <v>2.3199999999999998</v>
      </c>
      <c r="D503" s="9">
        <f t="shared" si="104"/>
        <v>0.28158942128458098</v>
      </c>
      <c r="E503" s="9">
        <f t="shared" si="105"/>
        <v>0.2972802238900461</v>
      </c>
      <c r="F503" s="9">
        <f t="shared" si="106"/>
        <v>0.42113035482537292</v>
      </c>
      <c r="G503" s="9">
        <f t="shared" si="107"/>
        <v>1.0413346009280746</v>
      </c>
      <c r="H503" s="9">
        <f t="shared" si="108"/>
        <v>3.5512697722737823</v>
      </c>
      <c r="I503" s="9">
        <f t="shared" si="109"/>
        <v>3.3638295441067285</v>
      </c>
      <c r="J503" s="9">
        <f t="shared" si="110"/>
        <v>2.3745616732250583</v>
      </c>
      <c r="K503" s="11">
        <f t="shared" si="111"/>
        <v>0.28985507246376813</v>
      </c>
      <c r="L503" s="11">
        <f t="shared" si="112"/>
        <v>0.3058103975535168</v>
      </c>
      <c r="M503" s="11">
        <f t="shared" si="113"/>
        <v>0.43103448275862072</v>
      </c>
      <c r="N503" s="11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-0.28048590383707217</v>
      </c>
      <c r="O503" s="11">
        <f>0</f>
        <v>0</v>
      </c>
      <c r="P503" s="11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0.23077146442069485</v>
      </c>
      <c r="Q503" s="11">
        <f>2*'OddsRatio_working_3-way'!K503*'OddsRatio_working_3-way'!L503*'OddsRatio_working_3-way'!M503</f>
        <v>7.6414392192283062E-2</v>
      </c>
      <c r="R503" s="11">
        <f t="shared" si="114"/>
        <v>0</v>
      </c>
      <c r="S503" s="11">
        <f t="shared" si="115"/>
        <v>-0.82275601470063431</v>
      </c>
      <c r="T503" s="11">
        <f t="shared" si="116"/>
        <v>-0.27243576645716366</v>
      </c>
      <c r="U503" s="11">
        <f>'OddsRatio_working_3-way'!S503-'OddsRatio_working_3-way'!R503^2/3</f>
        <v>-0.82275601470063431</v>
      </c>
      <c r="V503" s="11">
        <f>'OddsRatio_working_3-way'!S503*'OddsRatio_working_3-way'!R503/3-2*'OddsRatio_working_3-way'!R503^3/27-'OddsRatio_working_3-way'!T503</f>
        <v>0.27243576645716366</v>
      </c>
      <c r="W503" s="11">
        <f>'OddsRatio_working_3-way'!V503^2+4*'OddsRatio_working_3-way'!U503^3/27</f>
        <v>-8.2892922668452995E-3</v>
      </c>
      <c r="X503" s="11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0.14362323899002863</v>
      </c>
      <c r="Y503" s="11">
        <f>IF('OddsRatio_working_3-way'!W503&gt;=0,IF('OddsRatio_working_3-way'!V503+SQRT('OddsRatio_working_3-way'!W503)&gt;0,0,PI()),ACOS('OddsRatio_working_3-way'!V503/(2*'OddsRatio_working_3-way'!X503)))</f>
        <v>0.32252215424384545</v>
      </c>
      <c r="Z503" s="11">
        <f>'OddsRatio_working_3-way'!X503^(1/3)*COS('OddsRatio_working_3-way'!Y503/3)</f>
        <v>0.52066730046403731</v>
      </c>
      <c r="AA503" s="11">
        <f>'OddsRatio_working_3-way'!X503^(1/3)*COS(('OddsRatio_working_3-way'!Y503+2*PI())/3)</f>
        <v>-0.30899755210781893</v>
      </c>
      <c r="AB503" s="11">
        <f>'OddsRatio_working_3-way'!X503^(1/3)*COS(('OddsRatio_working_3-way'!Y503+4*PI())/3)</f>
        <v>-0.2116697483562183</v>
      </c>
      <c r="AC503" s="11">
        <f>'OddsRatio_working_3-way'!X503^(1/3)*SIN('OddsRatio_working_3-way'!Y503/3)</f>
        <v>5.6192233695621679E-2</v>
      </c>
      <c r="AD503" s="11">
        <f>'OddsRatio_working_3-way'!X503^(1/3)*SIN(('OddsRatio_working_3-way'!Y503+2*PI())/3)</f>
        <v>0.42281499227391067</v>
      </c>
      <c r="AE503" s="11">
        <f>'OddsRatio_working_3-way'!X503^(1/3)*SIN(('OddsRatio_working_3-way'!Y503+4*PI())/3)</f>
        <v>-0.47900722596953244</v>
      </c>
      <c r="AF503" s="11">
        <f>-'OddsRatio_working_3-way'!U503/(3*'OddsRatio_working_3-way'!X503^(1/3))*COS(('OddsRatio_working_3-way'!Y503)/3)</f>
        <v>0.52066730046403731</v>
      </c>
      <c r="AG503" s="11">
        <f>-'OddsRatio_working_3-way'!U503/(3*'OddsRatio_working_3-way'!X503^(1/3))*COS(('OddsRatio_working_3-way'!Y503+2*PI())/3)</f>
        <v>-0.30899755210781893</v>
      </c>
      <c r="AH503" s="11">
        <f>-'OddsRatio_working_3-way'!U503/(3*'OddsRatio_working_3-way'!X503^(1/3))*COS(('OddsRatio_working_3-way'!Y503+4*PI())/3)</f>
        <v>-0.2116697483562183</v>
      </c>
      <c r="AI503" s="11">
        <f>'OddsRatio_working_3-way'!U503/(3*'OddsRatio_working_3-way'!X503^(1/3))*SIN(('OddsRatio_working_3-way'!Y503)/3)</f>
        <v>-5.6192233695621679E-2</v>
      </c>
      <c r="AJ503" s="11">
        <f>'OddsRatio_working_3-way'!U503/(3*'OddsRatio_working_3-way'!X503^(1/3))*SIN(('OddsRatio_working_3-way'!Y503+2*PI())/3)</f>
        <v>-0.42281499227391067</v>
      </c>
      <c r="AK503" s="11">
        <f>'OddsRatio_working_3-way'!U503/(3*'OddsRatio_working_3-way'!X503^(1/3))*SIN(('OddsRatio_working_3-way'!Y503+4*PI())/3)</f>
        <v>0.47900722596953244</v>
      </c>
      <c r="AL503" s="11">
        <f>'OddsRatio_working_3-way'!Z503+'OddsRatio_working_3-way'!AF503</f>
        <v>1.0413346009280746</v>
      </c>
      <c r="AM503" s="11">
        <f>'OddsRatio_working_3-way'!AA503+'OddsRatio_working_3-way'!AG503</f>
        <v>-0.61799510421563786</v>
      </c>
      <c r="AN503" s="11">
        <f>'OddsRatio_working_3-way'!AB503+'OddsRatio_working_3-way'!AH503</f>
        <v>-0.42333949671243659</v>
      </c>
      <c r="AO503" s="11">
        <f>'OddsRatio_working_3-way'!AC503+'OddsRatio_working_3-way'!AI503</f>
        <v>0</v>
      </c>
      <c r="AP503" s="11">
        <f>'OddsRatio_working_3-way'!AD503+'OddsRatio_working_3-way'!AJ503</f>
        <v>0</v>
      </c>
      <c r="AQ503" s="11">
        <f>'OddsRatio_working_3-way'!AE503+'OddsRatio_working_3-way'!AK503</f>
        <v>0</v>
      </c>
      <c r="AR503" s="10">
        <f>IF(A503="","",IF(('OddsRatio_working_3-way'!X503=0),IF(Q503&gt;0,-Q503^(1/3),(-Q503)^(1/3)),'OddsRatio_working_3-way'!AL503-'OddsRatio_working_3-way'!R503/3))</f>
        <v>1.0413346009280746</v>
      </c>
      <c r="AS503" s="11">
        <f>IF(('OddsRatio_working_3-way'!X503=0),IF(Q503&gt;0,-Q503^(1/3),(-Q503)^(1/3)),'OddsRatio_working_3-way'!AM503-'OddsRatio_working_3-way'!R503/3)</f>
        <v>-0.61799510421563786</v>
      </c>
      <c r="AT503" s="11">
        <f>IF(('OddsRatio_working_3-way'!X503=0),IF(Q503&gt;0,-Q503^(1/3),(-Q503)^(1/3)),'OddsRatio_working_3-way'!AN503-'OddsRatio_working_3-way'!R503/3)</f>
        <v>-0.42333949671243659</v>
      </c>
      <c r="AU503" s="11">
        <f>IF(('OddsRatio_working_3-way'!X503=0),0,'OddsRatio_working_3-way'!AO503)</f>
        <v>0</v>
      </c>
      <c r="AV503" s="11">
        <f>IF(('OddsRatio_working_3-way'!X503=0),0,'OddsRatio_working_3-way'!AP503)</f>
        <v>0</v>
      </c>
      <c r="AW503" s="11">
        <f>IF(('OddsRatio_working_3-way'!X503=0),0,'OddsRatio_working_3-way'!AQ503)</f>
        <v>0</v>
      </c>
    </row>
    <row r="504" spans="1:49" x14ac:dyDescent="0.2">
      <c r="A504" s="4">
        <f>IF('True_Odds_Calculator_3-way'!A505="","",'True_Odds_Calculator_3-way'!A505)</f>
        <v>2.41</v>
      </c>
      <c r="B504" s="4">
        <f>IF('True_Odds_Calculator_3-way'!B505="","",'True_Odds_Calculator_3-way'!B505)</f>
        <v>3.24</v>
      </c>
      <c r="C504" s="4">
        <f>IF('True_Odds_Calculator_3-way'!C505="","",'True_Odds_Calculator_3-way'!C505)</f>
        <v>3.29</v>
      </c>
      <c r="D504" s="9">
        <f t="shared" si="104"/>
        <v>0.40489952016283548</v>
      </c>
      <c r="E504" s="9">
        <f t="shared" si="105"/>
        <v>0.29985729750310414</v>
      </c>
      <c r="F504" s="9">
        <f t="shared" si="106"/>
        <v>0.29524318233406061</v>
      </c>
      <c r="G504" s="9">
        <f t="shared" si="107"/>
        <v>1.0423748532202814</v>
      </c>
      <c r="H504" s="9">
        <f t="shared" si="108"/>
        <v>2.4697485430405974</v>
      </c>
      <c r="I504" s="9">
        <f t="shared" si="109"/>
        <v>3.3349196712134308</v>
      </c>
      <c r="J504" s="9">
        <f t="shared" si="110"/>
        <v>3.3870384138744445</v>
      </c>
      <c r="K504" s="11">
        <f t="shared" si="111"/>
        <v>0.41493775933609955</v>
      </c>
      <c r="L504" s="11">
        <f t="shared" si="112"/>
        <v>0.30864197530864196</v>
      </c>
      <c r="M504" s="11">
        <f t="shared" si="113"/>
        <v>0.303951367781155</v>
      </c>
      <c r="N504" s="11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-0.28154295374212412</v>
      </c>
      <c r="O504" s="11">
        <f>0</f>
        <v>0</v>
      </c>
      <c r="P504" s="11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0.23122164907280116</v>
      </c>
      <c r="Q504" s="11">
        <f>2*'OddsRatio_working_3-way'!K504*'OddsRatio_working_3-way'!L504*'OddsRatio_working_3-way'!M504</f>
        <v>7.7852407095219234E-2</v>
      </c>
      <c r="R504" s="11">
        <f t="shared" si="114"/>
        <v>0</v>
      </c>
      <c r="S504" s="11">
        <f t="shared" si="115"/>
        <v>-0.82126597735628593</v>
      </c>
      <c r="T504" s="11">
        <f t="shared" si="116"/>
        <v>-0.27652053109639252</v>
      </c>
      <c r="U504" s="11">
        <f>'OddsRatio_working_3-way'!S504-'OddsRatio_working_3-way'!R504^2/3</f>
        <v>-0.82126597735628593</v>
      </c>
      <c r="V504" s="11">
        <f>'OddsRatio_working_3-way'!S504*'OddsRatio_working_3-way'!R504/3-2*'OddsRatio_working_3-way'!R504^3/27-'OddsRatio_working_3-way'!T504</f>
        <v>0.27652053109639252</v>
      </c>
      <c r="W504" s="11">
        <f>'OddsRatio_working_3-way'!V504^2+4*'OddsRatio_working_3-way'!U504^3/27</f>
        <v>-5.599458725250514E-3</v>
      </c>
      <c r="X504" s="11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0.1432332563016368</v>
      </c>
      <c r="Y504" s="11">
        <f>IF('OddsRatio_working_3-way'!W504&gt;=0,IF('OddsRatio_working_3-way'!V504+SQRT('OddsRatio_working_3-way'!W504)&gt;0,0,PI()),ACOS('OddsRatio_working_3-way'!V504/(2*'OddsRatio_working_3-way'!X504)))</f>
        <v>0.26428134485721055</v>
      </c>
      <c r="Z504" s="11">
        <f>'OddsRatio_working_3-way'!X504^(1/3)*COS('OddsRatio_working_3-way'!Y504/3)</f>
        <v>0.52118742661014072</v>
      </c>
      <c r="AA504" s="11">
        <f>'OddsRatio_working_3-way'!X504^(1/3)*COS(('OddsRatio_working_3-way'!Y504+2*PI())/3)</f>
        <v>-0.30045903779510591</v>
      </c>
      <c r="AB504" s="11">
        <f>'OddsRatio_working_3-way'!X504^(1/3)*COS(('OddsRatio_working_3-way'!Y504+4*PI())/3)</f>
        <v>-0.2207283888150349</v>
      </c>
      <c r="AC504" s="11">
        <f>'OddsRatio_working_3-way'!X504^(1/3)*SIN('OddsRatio_working_3-way'!Y504/3)</f>
        <v>4.6032511651307548E-2</v>
      </c>
      <c r="AD504" s="11">
        <f>'OddsRatio_working_3-way'!X504^(1/3)*SIN(('OddsRatio_working_3-way'!Y504+2*PI())/3)</f>
        <v>0.42834529575176583</v>
      </c>
      <c r="AE504" s="11">
        <f>'OddsRatio_working_3-way'!X504^(1/3)*SIN(('OddsRatio_working_3-way'!Y504+4*PI())/3)</f>
        <v>-0.47437780740307339</v>
      </c>
      <c r="AF504" s="11">
        <f>-'OddsRatio_working_3-way'!U504/(3*'OddsRatio_working_3-way'!X504^(1/3))*COS(('OddsRatio_working_3-way'!Y504)/3)</f>
        <v>0.52118742661014072</v>
      </c>
      <c r="AG504" s="11">
        <f>-'OddsRatio_working_3-way'!U504/(3*'OddsRatio_working_3-way'!X504^(1/3))*COS(('OddsRatio_working_3-way'!Y504+2*PI())/3)</f>
        <v>-0.30045903779510591</v>
      </c>
      <c r="AH504" s="11">
        <f>-'OddsRatio_working_3-way'!U504/(3*'OddsRatio_working_3-way'!X504^(1/3))*COS(('OddsRatio_working_3-way'!Y504+4*PI())/3)</f>
        <v>-0.2207283888150349</v>
      </c>
      <c r="AI504" s="11">
        <f>'OddsRatio_working_3-way'!U504/(3*'OddsRatio_working_3-way'!X504^(1/3))*SIN(('OddsRatio_working_3-way'!Y504)/3)</f>
        <v>-4.6032511651307548E-2</v>
      </c>
      <c r="AJ504" s="11">
        <f>'OddsRatio_working_3-way'!U504/(3*'OddsRatio_working_3-way'!X504^(1/3))*SIN(('OddsRatio_working_3-way'!Y504+2*PI())/3)</f>
        <v>-0.42834529575176583</v>
      </c>
      <c r="AK504" s="11">
        <f>'OddsRatio_working_3-way'!U504/(3*'OddsRatio_working_3-way'!X504^(1/3))*SIN(('OddsRatio_working_3-way'!Y504+4*PI())/3)</f>
        <v>0.47437780740307339</v>
      </c>
      <c r="AL504" s="11">
        <f>'OddsRatio_working_3-way'!Z504+'OddsRatio_working_3-way'!AF504</f>
        <v>1.0423748532202814</v>
      </c>
      <c r="AM504" s="11">
        <f>'OddsRatio_working_3-way'!AA504+'OddsRatio_working_3-way'!AG504</f>
        <v>-0.60091807559021182</v>
      </c>
      <c r="AN504" s="11">
        <f>'OddsRatio_working_3-way'!AB504+'OddsRatio_working_3-way'!AH504</f>
        <v>-0.4414567776300698</v>
      </c>
      <c r="AO504" s="11">
        <f>'OddsRatio_working_3-way'!AC504+'OddsRatio_working_3-way'!AI504</f>
        <v>0</v>
      </c>
      <c r="AP504" s="11">
        <f>'OddsRatio_working_3-way'!AD504+'OddsRatio_working_3-way'!AJ504</f>
        <v>0</v>
      </c>
      <c r="AQ504" s="11">
        <f>'OddsRatio_working_3-way'!AE504+'OddsRatio_working_3-way'!AK504</f>
        <v>0</v>
      </c>
      <c r="AR504" s="10">
        <f>IF(A504="","",IF(('OddsRatio_working_3-way'!X504=0),IF(Q504&gt;0,-Q504^(1/3),(-Q504)^(1/3)),'OddsRatio_working_3-way'!AL504-'OddsRatio_working_3-way'!R504/3))</f>
        <v>1.0423748532202814</v>
      </c>
      <c r="AS504" s="11">
        <f>IF(('OddsRatio_working_3-way'!X504=0),IF(Q504&gt;0,-Q504^(1/3),(-Q504)^(1/3)),'OddsRatio_working_3-way'!AM504-'OddsRatio_working_3-way'!R504/3)</f>
        <v>-0.60091807559021182</v>
      </c>
      <c r="AT504" s="11">
        <f>IF(('OddsRatio_working_3-way'!X504=0),IF(Q504&gt;0,-Q504^(1/3),(-Q504)^(1/3)),'OddsRatio_working_3-way'!AN504-'OddsRatio_working_3-way'!R504/3)</f>
        <v>-0.4414567776300698</v>
      </c>
      <c r="AU504" s="11">
        <f>IF(('OddsRatio_working_3-way'!X504=0),0,'OddsRatio_working_3-way'!AO504)</f>
        <v>0</v>
      </c>
      <c r="AV504" s="11">
        <f>IF(('OddsRatio_working_3-way'!X504=0),0,'OddsRatio_working_3-way'!AP504)</f>
        <v>0</v>
      </c>
      <c r="AW504" s="11">
        <f>IF(('OddsRatio_working_3-way'!X504=0),0,'OddsRatio_working_3-way'!AQ504)</f>
        <v>0</v>
      </c>
    </row>
    <row r="505" spans="1:49" x14ac:dyDescent="0.2">
      <c r="A505" s="4">
        <f>IF('True_Odds_Calculator_3-way'!A506="","",'True_Odds_Calculator_3-way'!A506)</f>
        <v>3.43</v>
      </c>
      <c r="B505" s="4">
        <f>IF('True_Odds_Calculator_3-way'!B506="","",'True_Odds_Calculator_3-way'!B506)</f>
        <v>3.11</v>
      </c>
      <c r="C505" s="4">
        <f>IF('True_Odds_Calculator_3-way'!C506="","",'True_Odds_Calculator_3-way'!C506)</f>
        <v>2.41</v>
      </c>
      <c r="D505" s="9">
        <f t="shared" si="104"/>
        <v>0.2828923540340566</v>
      </c>
      <c r="E505" s="9">
        <f t="shared" si="105"/>
        <v>0.31239283691784664</v>
      </c>
      <c r="F505" s="9">
        <f t="shared" si="106"/>
        <v>0.40471480904809692</v>
      </c>
      <c r="G505" s="9">
        <f t="shared" si="107"/>
        <v>1.0431742779126214</v>
      </c>
      <c r="H505" s="9">
        <f t="shared" si="108"/>
        <v>3.5349134953276709</v>
      </c>
      <c r="I505" s="9">
        <f t="shared" si="109"/>
        <v>3.2010977263956311</v>
      </c>
      <c r="J505" s="9">
        <f t="shared" si="110"/>
        <v>2.470875731856796</v>
      </c>
      <c r="K505" s="11">
        <f t="shared" si="111"/>
        <v>0.29154518950437314</v>
      </c>
      <c r="L505" s="11">
        <f t="shared" si="112"/>
        <v>0.32154340836012862</v>
      </c>
      <c r="M505" s="11">
        <f t="shared" si="113"/>
        <v>0.41493775933609955</v>
      </c>
      <c r="N505" s="11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-0.28121358043328848</v>
      </c>
      <c r="O505" s="11">
        <f>0</f>
        <v>0</v>
      </c>
      <c r="P505" s="11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0.23144372690838283</v>
      </c>
      <c r="Q505" s="11">
        <f>2*'OddsRatio_working_3-way'!K505*'OddsRatio_working_3-way'!L505*'OddsRatio_working_3-way'!M505</f>
        <v>7.7796210725506826E-2</v>
      </c>
      <c r="R505" s="11">
        <f t="shared" si="114"/>
        <v>0</v>
      </c>
      <c r="S505" s="11">
        <f t="shared" si="115"/>
        <v>-0.82301760303246663</v>
      </c>
      <c r="T505" s="11">
        <f t="shared" si="116"/>
        <v>-0.27664457244788793</v>
      </c>
      <c r="U505" s="11">
        <f>'OddsRatio_working_3-way'!S505-'OddsRatio_working_3-way'!R505^2/3</f>
        <v>-0.82301760303246663</v>
      </c>
      <c r="V505" s="11">
        <f>'OddsRatio_working_3-way'!S505*'OddsRatio_working_3-way'!R505/3-2*'OddsRatio_working_3-way'!R505^3/27-'OddsRatio_working_3-way'!T505</f>
        <v>0.27664457244788793</v>
      </c>
      <c r="W505" s="11">
        <f>'OddsRatio_working_3-way'!V505^2+4*'OddsRatio_working_3-way'!U505^3/27</f>
        <v>-6.0570452607844327E-3</v>
      </c>
      <c r="X505" s="11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0.14369174012939917</v>
      </c>
      <c r="Y505" s="11">
        <f>IF('OddsRatio_working_3-way'!W505&gt;=0,IF('OddsRatio_working_3-way'!V505+SQRT('OddsRatio_working_3-way'!W505)&gt;0,0,PI()),ACOS('OddsRatio_working_3-way'!V505/(2*'OddsRatio_working_3-way'!X505)))</f>
        <v>0.27423690868293238</v>
      </c>
      <c r="Z505" s="11">
        <f>'OddsRatio_working_3-way'!X505^(1/3)*COS('OddsRatio_working_3-way'!Y505/3)</f>
        <v>0.52158713895631081</v>
      </c>
      <c r="AA505" s="11">
        <f>'OddsRatio_working_3-way'!X505^(1/3)*COS(('OddsRatio_working_3-way'!Y505+2*PI())/3)</f>
        <v>-0.30220061132666598</v>
      </c>
      <c r="AB505" s="11">
        <f>'OddsRatio_working_3-way'!X505^(1/3)*COS(('OddsRatio_working_3-way'!Y505+4*PI())/3)</f>
        <v>-0.21938652762964517</v>
      </c>
      <c r="AC505" s="11">
        <f>'OddsRatio_working_3-way'!X505^(1/3)*SIN('OddsRatio_working_3-way'!Y505/3)</f>
        <v>4.7812733515167329E-2</v>
      </c>
      <c r="AD505" s="11">
        <f>'OddsRatio_working_3-way'!X505^(1/3)*SIN(('OddsRatio_working_3-way'!Y505+2*PI())/3)</f>
        <v>0.42780134586582552</v>
      </c>
      <c r="AE505" s="11">
        <f>'OddsRatio_working_3-way'!X505^(1/3)*SIN(('OddsRatio_working_3-way'!Y505+4*PI())/3)</f>
        <v>-0.4756140793809927</v>
      </c>
      <c r="AF505" s="11">
        <f>-'OddsRatio_working_3-way'!U505/(3*'OddsRatio_working_3-way'!X505^(1/3))*COS(('OddsRatio_working_3-way'!Y505)/3)</f>
        <v>0.5215871389563107</v>
      </c>
      <c r="AG505" s="11">
        <f>-'OddsRatio_working_3-way'!U505/(3*'OddsRatio_working_3-way'!X505^(1/3))*COS(('OddsRatio_working_3-way'!Y505+2*PI())/3)</f>
        <v>-0.30220061132666592</v>
      </c>
      <c r="AH505" s="11">
        <f>-'OddsRatio_working_3-way'!U505/(3*'OddsRatio_working_3-way'!X505^(1/3))*COS(('OddsRatio_working_3-way'!Y505+4*PI())/3)</f>
        <v>-0.21938652762964511</v>
      </c>
      <c r="AI505" s="11">
        <f>'OddsRatio_working_3-way'!U505/(3*'OddsRatio_working_3-way'!X505^(1/3))*SIN(('OddsRatio_working_3-way'!Y505)/3)</f>
        <v>-4.7812733515167322E-2</v>
      </c>
      <c r="AJ505" s="11">
        <f>'OddsRatio_working_3-way'!U505/(3*'OddsRatio_working_3-way'!X505^(1/3))*SIN(('OddsRatio_working_3-way'!Y505+2*PI())/3)</f>
        <v>-0.42780134586582541</v>
      </c>
      <c r="AK505" s="11">
        <f>'OddsRatio_working_3-way'!U505/(3*'OddsRatio_working_3-way'!X505^(1/3))*SIN(('OddsRatio_working_3-way'!Y505+4*PI())/3)</f>
        <v>0.47561407938099259</v>
      </c>
      <c r="AL505" s="11">
        <f>'OddsRatio_working_3-way'!Z505+'OddsRatio_working_3-way'!AF505</f>
        <v>1.0431742779126214</v>
      </c>
      <c r="AM505" s="11">
        <f>'OddsRatio_working_3-way'!AA505+'OddsRatio_working_3-way'!AG505</f>
        <v>-0.60440122265333196</v>
      </c>
      <c r="AN505" s="11">
        <f>'OddsRatio_working_3-way'!AB505+'OddsRatio_working_3-way'!AH505</f>
        <v>-0.43877305525929028</v>
      </c>
      <c r="AO505" s="11">
        <f>'OddsRatio_working_3-way'!AC505+'OddsRatio_working_3-way'!AI505</f>
        <v>0</v>
      </c>
      <c r="AP505" s="11">
        <f>'OddsRatio_working_3-way'!AD505+'OddsRatio_working_3-way'!AJ505</f>
        <v>0</v>
      </c>
      <c r="AQ505" s="11">
        <f>'OddsRatio_working_3-way'!AE505+'OddsRatio_working_3-way'!AK505</f>
        <v>0</v>
      </c>
      <c r="AR505" s="10">
        <f>IF(A505="","",IF(('OddsRatio_working_3-way'!X505=0),IF(Q505&gt;0,-Q505^(1/3),(-Q505)^(1/3)),'OddsRatio_working_3-way'!AL505-'OddsRatio_working_3-way'!R505/3))</f>
        <v>1.0431742779126214</v>
      </c>
      <c r="AS505" s="11">
        <f>IF(('OddsRatio_working_3-way'!X505=0),IF(Q505&gt;0,-Q505^(1/3),(-Q505)^(1/3)),'OddsRatio_working_3-way'!AM505-'OddsRatio_working_3-way'!R505/3)</f>
        <v>-0.60440122265333196</v>
      </c>
      <c r="AT505" s="11">
        <f>IF(('OddsRatio_working_3-way'!X505=0),IF(Q505&gt;0,-Q505^(1/3),(-Q505)^(1/3)),'OddsRatio_working_3-way'!AN505-'OddsRatio_working_3-way'!R505/3)</f>
        <v>-0.43877305525929028</v>
      </c>
      <c r="AU505" s="11">
        <f>IF(('OddsRatio_working_3-way'!X505=0),0,'OddsRatio_working_3-way'!AO505)</f>
        <v>0</v>
      </c>
      <c r="AV505" s="11">
        <f>IF(('OddsRatio_working_3-way'!X505=0),0,'OddsRatio_working_3-way'!AP505)</f>
        <v>0</v>
      </c>
      <c r="AW505" s="11">
        <f>IF(('OddsRatio_working_3-way'!X505=0),0,'OddsRatio_working_3-way'!AQ505)</f>
        <v>0</v>
      </c>
    </row>
    <row r="506" spans="1:49" x14ac:dyDescent="0.2">
      <c r="A506" s="4">
        <f>IF('True_Odds_Calculator_3-way'!A507="","",'True_Odds_Calculator_3-way'!A507)</f>
        <v>2.09</v>
      </c>
      <c r="B506" s="4">
        <f>IF('True_Odds_Calculator_3-way'!B507="","",'True_Odds_Calculator_3-way'!B507)</f>
        <v>3.23</v>
      </c>
      <c r="C506" s="4">
        <f>IF('True_Odds_Calculator_3-way'!C507="","",'True_Odds_Calculator_3-way'!C507)</f>
        <v>4.17</v>
      </c>
      <c r="D506" s="9">
        <f t="shared" si="104"/>
        <v>0.46763712252764433</v>
      </c>
      <c r="E506" s="9">
        <f t="shared" si="105"/>
        <v>0.30038680057990641</v>
      </c>
      <c r="F506" s="9">
        <f t="shared" si="106"/>
        <v>0.23197607689244931</v>
      </c>
      <c r="G506" s="9">
        <f t="shared" si="107"/>
        <v>1.0444130418213189</v>
      </c>
      <c r="H506" s="9">
        <f t="shared" si="108"/>
        <v>2.1384102155852376</v>
      </c>
      <c r="I506" s="9">
        <f t="shared" si="109"/>
        <v>3.3290410832615405</v>
      </c>
      <c r="J506" s="9">
        <f t="shared" si="110"/>
        <v>4.3107893425735808</v>
      </c>
      <c r="K506" s="11">
        <f t="shared" si="111"/>
        <v>0.47846889952153115</v>
      </c>
      <c r="L506" s="11">
        <f t="shared" si="112"/>
        <v>0.30959752321981426</v>
      </c>
      <c r="M506" s="11">
        <f t="shared" si="113"/>
        <v>0.23980815347721823</v>
      </c>
      <c r="N506" s="11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-0.27371951373086123</v>
      </c>
      <c r="O506" s="11">
        <f>0</f>
        <v>0</v>
      </c>
      <c r="P506" s="11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0.23054719007912458</v>
      </c>
      <c r="Q506" s="11">
        <f>2*'OddsRatio_working_3-way'!K506*'OddsRatio_working_3-way'!L506*'OddsRatio_working_3-way'!M506</f>
        <v>7.1046899870300342E-2</v>
      </c>
      <c r="R506" s="11">
        <f t="shared" si="114"/>
        <v>0</v>
      </c>
      <c r="S506" s="11">
        <f t="shared" si="115"/>
        <v>-0.84227531657028121</v>
      </c>
      <c r="T506" s="11">
        <f t="shared" si="116"/>
        <v>-0.25956096042227467</v>
      </c>
      <c r="U506" s="11">
        <f>'OddsRatio_working_3-way'!S506-'OddsRatio_working_3-way'!R506^2/3</f>
        <v>-0.84227531657028121</v>
      </c>
      <c r="V506" s="11">
        <f>'OddsRatio_working_3-way'!S506*'OddsRatio_working_3-way'!R506/3-2*'OddsRatio_working_3-way'!R506^3/27-'OddsRatio_working_3-way'!T506</f>
        <v>0.25956096042227467</v>
      </c>
      <c r="W506" s="11">
        <f>'OddsRatio_working_3-way'!V506^2+4*'OddsRatio_working_3-way'!U506^3/27</f>
        <v>-2.1151581617330301E-2</v>
      </c>
      <c r="X506" s="11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0.14876447307124771</v>
      </c>
      <c r="Y506" s="11">
        <f>IF('OddsRatio_working_3-way'!W506&gt;=0,IF('OddsRatio_working_3-way'!V506+SQRT('OddsRatio_working_3-way'!W506)&gt;0,0,PI()),ACOS('OddsRatio_working_3-way'!V506/(2*'OddsRatio_working_3-way'!X506)))</f>
        <v>0.51072789461717849</v>
      </c>
      <c r="Z506" s="11">
        <f>'OddsRatio_working_3-way'!X506^(1/3)*COS('OddsRatio_working_3-way'!Y506/3)</f>
        <v>0.52220652091065956</v>
      </c>
      <c r="AA506" s="11">
        <f>'OddsRatio_working_3-way'!X506^(1/3)*COS(('OddsRatio_working_3-way'!Y506+2*PI())/3)</f>
        <v>-0.33884701442540116</v>
      </c>
      <c r="AB506" s="11">
        <f>'OddsRatio_working_3-way'!X506^(1/3)*COS(('OddsRatio_working_3-way'!Y506+4*PI())/3)</f>
        <v>-0.18335950648525867</v>
      </c>
      <c r="AC506" s="11">
        <f>'OddsRatio_working_3-way'!X506^(1/3)*SIN('OddsRatio_working_3-way'!Y506/3)</f>
        <v>8.9770754564865551E-2</v>
      </c>
      <c r="AD506" s="11">
        <f>'OddsRatio_working_3-way'!X506^(1/3)*SIN(('OddsRatio_working_3-way'!Y506+2*PI())/3)</f>
        <v>0.40735873584808807</v>
      </c>
      <c r="AE506" s="11">
        <f>'OddsRatio_working_3-way'!X506^(1/3)*SIN(('OddsRatio_working_3-way'!Y506+4*PI())/3)</f>
        <v>-0.49712949041295351</v>
      </c>
      <c r="AF506" s="11">
        <f>-'OddsRatio_working_3-way'!U506/(3*'OddsRatio_working_3-way'!X506^(1/3))*COS(('OddsRatio_working_3-way'!Y506)/3)</f>
        <v>0.52220652091065944</v>
      </c>
      <c r="AG506" s="11">
        <f>-'OddsRatio_working_3-way'!U506/(3*'OddsRatio_working_3-way'!X506^(1/3))*COS(('OddsRatio_working_3-way'!Y506+2*PI())/3)</f>
        <v>-0.33884701442540111</v>
      </c>
      <c r="AH506" s="11">
        <f>-'OddsRatio_working_3-way'!U506/(3*'OddsRatio_working_3-way'!X506^(1/3))*COS(('OddsRatio_working_3-way'!Y506+4*PI())/3)</f>
        <v>-0.18335950648525864</v>
      </c>
      <c r="AI506" s="11">
        <f>'OddsRatio_working_3-way'!U506/(3*'OddsRatio_working_3-way'!X506^(1/3))*SIN(('OddsRatio_working_3-way'!Y506)/3)</f>
        <v>-8.9770754564865524E-2</v>
      </c>
      <c r="AJ506" s="11">
        <f>'OddsRatio_working_3-way'!U506/(3*'OddsRatio_working_3-way'!X506^(1/3))*SIN(('OddsRatio_working_3-way'!Y506+2*PI())/3)</f>
        <v>-0.40735873584808802</v>
      </c>
      <c r="AK506" s="11">
        <f>'OddsRatio_working_3-way'!U506/(3*'OddsRatio_working_3-way'!X506^(1/3))*SIN(('OddsRatio_working_3-way'!Y506+4*PI())/3)</f>
        <v>0.4971294904129534</v>
      </c>
      <c r="AL506" s="11">
        <f>'OddsRatio_working_3-way'!Z506+'OddsRatio_working_3-way'!AF506</f>
        <v>1.0444130418213189</v>
      </c>
      <c r="AM506" s="11">
        <f>'OddsRatio_working_3-way'!AA506+'OddsRatio_working_3-way'!AG506</f>
        <v>-0.67769402885080221</v>
      </c>
      <c r="AN506" s="11">
        <f>'OddsRatio_working_3-way'!AB506+'OddsRatio_working_3-way'!AH506</f>
        <v>-0.36671901297051734</v>
      </c>
      <c r="AO506" s="11">
        <f>'OddsRatio_working_3-way'!AC506+'OddsRatio_working_3-way'!AI506</f>
        <v>0</v>
      </c>
      <c r="AP506" s="11">
        <f>'OddsRatio_working_3-way'!AD506+'OddsRatio_working_3-way'!AJ506</f>
        <v>0</v>
      </c>
      <c r="AQ506" s="11">
        <f>'OddsRatio_working_3-way'!AE506+'OddsRatio_working_3-way'!AK506</f>
        <v>0</v>
      </c>
      <c r="AR506" s="10">
        <f>IF(A506="","",IF(('OddsRatio_working_3-way'!X506=0),IF(Q506&gt;0,-Q506^(1/3),(-Q506)^(1/3)),'OddsRatio_working_3-way'!AL506-'OddsRatio_working_3-way'!R506/3))</f>
        <v>1.0444130418213189</v>
      </c>
      <c r="AS506" s="11">
        <f>IF(('OddsRatio_working_3-way'!X506=0),IF(Q506&gt;0,-Q506^(1/3),(-Q506)^(1/3)),'OddsRatio_working_3-way'!AM506-'OddsRatio_working_3-way'!R506/3)</f>
        <v>-0.67769402885080221</v>
      </c>
      <c r="AT506" s="11">
        <f>IF(('OddsRatio_working_3-way'!X506=0),IF(Q506&gt;0,-Q506^(1/3),(-Q506)^(1/3)),'OddsRatio_working_3-way'!AN506-'OddsRatio_working_3-way'!R506/3)</f>
        <v>-0.36671901297051734</v>
      </c>
      <c r="AU506" s="11">
        <f>IF(('OddsRatio_working_3-way'!X506=0),0,'OddsRatio_working_3-way'!AO506)</f>
        <v>0</v>
      </c>
      <c r="AV506" s="11">
        <f>IF(('OddsRatio_working_3-way'!X506=0),0,'OddsRatio_working_3-way'!AP506)</f>
        <v>0</v>
      </c>
      <c r="AW506" s="11">
        <f>IF(('OddsRatio_working_3-way'!X506=0),0,'OddsRatio_working_3-way'!AQ506)</f>
        <v>0</v>
      </c>
    </row>
    <row r="507" spans="1:49" x14ac:dyDescent="0.2">
      <c r="A507" s="4">
        <f>IF('True_Odds_Calculator_3-way'!A508="","",'True_Odds_Calculator_3-way'!A508)</f>
        <v>2.41</v>
      </c>
      <c r="B507" s="4">
        <f>IF('True_Odds_Calculator_3-way'!B508="","",'True_Odds_Calculator_3-way'!B508)</f>
        <v>3.32</v>
      </c>
      <c r="C507" s="4">
        <f>IF('True_Odds_Calculator_3-way'!C508="","",'True_Odds_Calculator_3-way'!C508)</f>
        <v>3.21</v>
      </c>
      <c r="D507" s="9">
        <f t="shared" si="104"/>
        <v>0.40484927314746894</v>
      </c>
      <c r="E507" s="9">
        <f t="shared" si="105"/>
        <v>0.29249909326005202</v>
      </c>
      <c r="F507" s="9">
        <f t="shared" si="106"/>
        <v>0.30265163359247893</v>
      </c>
      <c r="G507" s="9">
        <f t="shared" si="107"/>
        <v>1.0425922487109403</v>
      </c>
      <c r="H507" s="9">
        <f t="shared" si="108"/>
        <v>2.4700550706824256</v>
      </c>
      <c r="I507" s="9">
        <f t="shared" si="109"/>
        <v>3.4188140170093808</v>
      </c>
      <c r="J507" s="9">
        <f t="shared" si="110"/>
        <v>3.3041288696511781</v>
      </c>
      <c r="K507" s="11">
        <f t="shared" si="111"/>
        <v>0.41493775933609955</v>
      </c>
      <c r="L507" s="11">
        <f t="shared" si="112"/>
        <v>0.30120481927710846</v>
      </c>
      <c r="M507" s="11">
        <f t="shared" si="113"/>
        <v>0.3115264797507788</v>
      </c>
      <c r="N507" s="11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-0.28147460123972046</v>
      </c>
      <c r="O507" s="11">
        <f>0</f>
        <v>0</v>
      </c>
      <c r="P507" s="11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0.23127372015692971</v>
      </c>
      <c r="Q507" s="11">
        <f>2*'OddsRatio_working_3-way'!K507*'OddsRatio_working_3-way'!L507*'OddsRatio_working_3-way'!M507</f>
        <v>7.7869939446777683E-2</v>
      </c>
      <c r="R507" s="11">
        <f t="shared" si="114"/>
        <v>0</v>
      </c>
      <c r="S507" s="11">
        <f t="shared" si="115"/>
        <v>-0.82165040518154353</v>
      </c>
      <c r="T507" s="11">
        <f t="shared" si="116"/>
        <v>-0.2766499680745938</v>
      </c>
      <c r="U507" s="11">
        <f>'OddsRatio_working_3-way'!S507-'OddsRatio_working_3-way'!R507^2/3</f>
        <v>-0.82165040518154353</v>
      </c>
      <c r="V507" s="11">
        <f>'OddsRatio_working_3-way'!S507*'OddsRatio_working_3-way'!R507/3-2*'OddsRatio_working_3-way'!R507^3/27-'OddsRatio_working_3-way'!T507</f>
        <v>0.2766499680745938</v>
      </c>
      <c r="W507" s="11">
        <f>'OddsRatio_working_3-way'!V507^2+4*'OddsRatio_working_3-way'!U507^3/27</f>
        <v>-5.6431510854095535E-3</v>
      </c>
      <c r="X507" s="11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0.14333383752718976</v>
      </c>
      <c r="Y507" s="11">
        <f>IF('OddsRatio_working_3-way'!W507&gt;=0,IF('OddsRatio_working_3-way'!V507+SQRT('OddsRatio_working_3-way'!W507)&gt;0,0,PI()),ACOS('OddsRatio_working_3-way'!V507/(2*'OddsRatio_working_3-way'!X507)))</f>
        <v>0.26514454371695373</v>
      </c>
      <c r="Z507" s="11">
        <f>'OddsRatio_working_3-way'!X507^(1/3)*COS('OddsRatio_working_3-way'!Y507/3)</f>
        <v>0.52129612435547013</v>
      </c>
      <c r="AA507" s="11">
        <f>'OddsRatio_working_3-way'!X507^(1/3)*COS(('OddsRatio_working_3-way'!Y507+2*PI())/3)</f>
        <v>-0.3006526162230006</v>
      </c>
      <c r="AB507" s="11">
        <f>'OddsRatio_working_3-way'!X507^(1/3)*COS(('OddsRatio_working_3-way'!Y507+4*PI())/3)</f>
        <v>-0.22064350813246952</v>
      </c>
      <c r="AC507" s="11">
        <f>'OddsRatio_working_3-way'!X507^(1/3)*SIN('OddsRatio_working_3-way'!Y507/3)</f>
        <v>4.6193280093690066E-2</v>
      </c>
      <c r="AD507" s="11">
        <f>'OddsRatio_working_3-way'!X507^(1/3)*SIN(('OddsRatio_working_3-way'!Y507+2*PI())/3)</f>
        <v>0.42835904653936391</v>
      </c>
      <c r="AE507" s="11">
        <f>'OddsRatio_working_3-way'!X507^(1/3)*SIN(('OddsRatio_working_3-way'!Y507+4*PI())/3)</f>
        <v>-0.47455232663305391</v>
      </c>
      <c r="AF507" s="11">
        <f>-'OddsRatio_working_3-way'!U507/(3*'OddsRatio_working_3-way'!X507^(1/3))*COS(('OddsRatio_working_3-way'!Y507)/3)</f>
        <v>0.52129612435547024</v>
      </c>
      <c r="AG507" s="11">
        <f>-'OddsRatio_working_3-way'!U507/(3*'OddsRatio_working_3-way'!X507^(1/3))*COS(('OddsRatio_working_3-way'!Y507+2*PI())/3)</f>
        <v>-0.30065261622300071</v>
      </c>
      <c r="AH507" s="11">
        <f>-'OddsRatio_working_3-way'!U507/(3*'OddsRatio_working_3-way'!X507^(1/3))*COS(('OddsRatio_working_3-way'!Y507+4*PI())/3)</f>
        <v>-0.22064350813246958</v>
      </c>
      <c r="AI507" s="11">
        <f>'OddsRatio_working_3-way'!U507/(3*'OddsRatio_working_3-way'!X507^(1/3))*SIN(('OddsRatio_working_3-way'!Y507)/3)</f>
        <v>-4.6193280093690073E-2</v>
      </c>
      <c r="AJ507" s="11">
        <f>'OddsRatio_working_3-way'!U507/(3*'OddsRatio_working_3-way'!X507^(1/3))*SIN(('OddsRatio_working_3-way'!Y507+2*PI())/3)</f>
        <v>-0.42835904653936396</v>
      </c>
      <c r="AK507" s="11">
        <f>'OddsRatio_working_3-way'!U507/(3*'OddsRatio_working_3-way'!X507^(1/3))*SIN(('OddsRatio_working_3-way'!Y507+4*PI())/3)</f>
        <v>0.47455232663305402</v>
      </c>
      <c r="AL507" s="11">
        <f>'OddsRatio_working_3-way'!Z507+'OddsRatio_working_3-way'!AF507</f>
        <v>1.0425922487109403</v>
      </c>
      <c r="AM507" s="11">
        <f>'OddsRatio_working_3-way'!AA507+'OddsRatio_working_3-way'!AG507</f>
        <v>-0.60130523244600131</v>
      </c>
      <c r="AN507" s="11">
        <f>'OddsRatio_working_3-way'!AB507+'OddsRatio_working_3-way'!AH507</f>
        <v>-0.4412870162649391</v>
      </c>
      <c r="AO507" s="11">
        <f>'OddsRatio_working_3-way'!AC507+'OddsRatio_working_3-way'!AI507</f>
        <v>0</v>
      </c>
      <c r="AP507" s="11">
        <f>'OddsRatio_working_3-way'!AD507+'OddsRatio_working_3-way'!AJ507</f>
        <v>0</v>
      </c>
      <c r="AQ507" s="11">
        <f>'OddsRatio_working_3-way'!AE507+'OddsRatio_working_3-way'!AK507</f>
        <v>0</v>
      </c>
      <c r="AR507" s="10">
        <f>IF(A507="","",IF(('OddsRatio_working_3-way'!X507=0),IF(Q507&gt;0,-Q507^(1/3),(-Q507)^(1/3)),'OddsRatio_working_3-way'!AL507-'OddsRatio_working_3-way'!R507/3))</f>
        <v>1.0425922487109403</v>
      </c>
      <c r="AS507" s="11">
        <f>IF(('OddsRatio_working_3-way'!X507=0),IF(Q507&gt;0,-Q507^(1/3),(-Q507)^(1/3)),'OddsRatio_working_3-way'!AM507-'OddsRatio_working_3-way'!R507/3)</f>
        <v>-0.60130523244600131</v>
      </c>
      <c r="AT507" s="11">
        <f>IF(('OddsRatio_working_3-way'!X507=0),IF(Q507&gt;0,-Q507^(1/3),(-Q507)^(1/3)),'OddsRatio_working_3-way'!AN507-'OddsRatio_working_3-way'!R507/3)</f>
        <v>-0.4412870162649391</v>
      </c>
      <c r="AU507" s="11">
        <f>IF(('OddsRatio_working_3-way'!X507=0),0,'OddsRatio_working_3-way'!AO507)</f>
        <v>0</v>
      </c>
      <c r="AV507" s="11">
        <f>IF(('OddsRatio_working_3-way'!X507=0),0,'OddsRatio_working_3-way'!AP507)</f>
        <v>0</v>
      </c>
      <c r="AW507" s="11">
        <f>IF(('OddsRatio_working_3-way'!X507=0),0,'OddsRatio_working_3-way'!AQ507)</f>
        <v>0</v>
      </c>
    </row>
    <row r="508" spans="1:49" x14ac:dyDescent="0.2">
      <c r="A508" s="4">
        <f>IF('True_Odds_Calculator_3-way'!A509="","",'True_Odds_Calculator_3-way'!A509)</f>
        <v>3.09</v>
      </c>
      <c r="B508" s="4">
        <f>IF('True_Odds_Calculator_3-way'!B509="","",'True_Odds_Calculator_3-way'!B509)</f>
        <v>3.44</v>
      </c>
      <c r="C508" s="4">
        <f>IF('True_Odds_Calculator_3-way'!C509="","",'True_Odds_Calculator_3-way'!C509)</f>
        <v>2.42</v>
      </c>
      <c r="D508" s="9">
        <f t="shared" si="104"/>
        <v>0.31460079759762355</v>
      </c>
      <c r="E508" s="9">
        <f t="shared" si="105"/>
        <v>0.28220892220673122</v>
      </c>
      <c r="F508" s="9">
        <f t="shared" si="106"/>
        <v>0.40319028019564535</v>
      </c>
      <c r="G508" s="9">
        <f t="shared" si="107"/>
        <v>1.0424074084066388</v>
      </c>
      <c r="H508" s="9">
        <f t="shared" si="108"/>
        <v>3.1786314835698746</v>
      </c>
      <c r="I508" s="9">
        <f t="shared" si="109"/>
        <v>3.5434740765121995</v>
      </c>
      <c r="J508" s="9">
        <f t="shared" si="110"/>
        <v>2.4802185199374271</v>
      </c>
      <c r="K508" s="11">
        <f t="shared" si="111"/>
        <v>0.3236245954692557</v>
      </c>
      <c r="L508" s="11">
        <f t="shared" si="112"/>
        <v>0.29069767441860467</v>
      </c>
      <c r="M508" s="11">
        <f t="shared" si="113"/>
        <v>0.41322314049586778</v>
      </c>
      <c r="N508" s="11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-0.28150892533371663</v>
      </c>
      <c r="O508" s="11">
        <f>0</f>
        <v>0</v>
      </c>
      <c r="P508" s="11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0.23130481729796165</v>
      </c>
      <c r="Q508" s="11">
        <f>2*'OddsRatio_working_3-way'!K508*'OddsRatio_working_3-way'!L508*'OddsRatio_working_3-way'!M508</f>
        <v>7.7749518419482924E-2</v>
      </c>
      <c r="R508" s="11">
        <f t="shared" si="114"/>
        <v>0</v>
      </c>
      <c r="S508" s="11">
        <f t="shared" si="115"/>
        <v>-0.82166068810699278</v>
      </c>
      <c r="T508" s="11">
        <f t="shared" si="116"/>
        <v>-0.27618846659058588</v>
      </c>
      <c r="U508" s="11">
        <f>'OddsRatio_working_3-way'!S508-'OddsRatio_working_3-way'!R508^2/3</f>
        <v>-0.82166068810699278</v>
      </c>
      <c r="V508" s="11">
        <f>'OddsRatio_working_3-way'!S508*'OddsRatio_working_3-way'!R508/3-2*'OddsRatio_working_3-way'!R508^3/27-'OddsRatio_working_3-way'!T508</f>
        <v>0.27618846659058588</v>
      </c>
      <c r="W508" s="11">
        <f>'OddsRatio_working_3-way'!V508^2+4*'OddsRatio_working_3-way'!U508^3/27</f>
        <v>-5.9013722595978313E-3</v>
      </c>
      <c r="X508" s="11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0.14333652826238766</v>
      </c>
      <c r="Y508" s="11">
        <f>IF('OddsRatio_working_3-way'!W508&gt;=0,IF('OddsRatio_working_3-way'!V508+SQRT('OddsRatio_working_3-way'!W508)&gt;0,0,PI()),ACOS('OddsRatio_working_3-way'!V508/(2*'OddsRatio_working_3-way'!X508)))</f>
        <v>0.27128756210299243</v>
      </c>
      <c r="Z508" s="11">
        <f>'OddsRatio_working_3-way'!X508^(1/3)*COS('OddsRatio_working_3-way'!Y508/3)</f>
        <v>0.52120370420331941</v>
      </c>
      <c r="AA508" s="11">
        <f>'OddsRatio_working_3-way'!X508^(1/3)*COS(('OddsRatio_working_3-way'!Y508+2*PI())/3)</f>
        <v>-0.30153101127091531</v>
      </c>
      <c r="AB508" s="11">
        <f>'OddsRatio_working_3-way'!X508^(1/3)*COS(('OddsRatio_working_3-way'!Y508+4*PI())/3)</f>
        <v>-0.21967269293240396</v>
      </c>
      <c r="AC508" s="11">
        <f>'OddsRatio_working_3-way'!X508^(1/3)*SIN('OddsRatio_working_3-way'!Y508/3)</f>
        <v>4.7260922128149536E-2</v>
      </c>
      <c r="AD508" s="11">
        <f>'OddsRatio_working_3-way'!X508^(1/3)*SIN(('OddsRatio_working_3-way'!Y508+2*PI())/3)</f>
        <v>0.42774518732255001</v>
      </c>
      <c r="AE508" s="11">
        <f>'OddsRatio_working_3-way'!X508^(1/3)*SIN(('OddsRatio_working_3-way'!Y508+4*PI())/3)</f>
        <v>-0.47500610945069965</v>
      </c>
      <c r="AF508" s="11">
        <f>-'OddsRatio_working_3-way'!U508/(3*'OddsRatio_working_3-way'!X508^(1/3))*COS(('OddsRatio_working_3-way'!Y508)/3)</f>
        <v>0.52120370420331941</v>
      </c>
      <c r="AG508" s="11">
        <f>-'OddsRatio_working_3-way'!U508/(3*'OddsRatio_working_3-way'!X508^(1/3))*COS(('OddsRatio_working_3-way'!Y508+2*PI())/3)</f>
        <v>-0.30153101127091531</v>
      </c>
      <c r="AH508" s="11">
        <f>-'OddsRatio_working_3-way'!U508/(3*'OddsRatio_working_3-way'!X508^(1/3))*COS(('OddsRatio_working_3-way'!Y508+4*PI())/3)</f>
        <v>-0.21967269293240396</v>
      </c>
      <c r="AI508" s="11">
        <f>'OddsRatio_working_3-way'!U508/(3*'OddsRatio_working_3-way'!X508^(1/3))*SIN(('OddsRatio_working_3-way'!Y508)/3)</f>
        <v>-4.7260922128149536E-2</v>
      </c>
      <c r="AJ508" s="11">
        <f>'OddsRatio_working_3-way'!U508/(3*'OddsRatio_working_3-way'!X508^(1/3))*SIN(('OddsRatio_working_3-way'!Y508+2*PI())/3)</f>
        <v>-0.42774518732255001</v>
      </c>
      <c r="AK508" s="11">
        <f>'OddsRatio_working_3-way'!U508/(3*'OddsRatio_working_3-way'!X508^(1/3))*SIN(('OddsRatio_working_3-way'!Y508+4*PI())/3)</f>
        <v>0.47500610945069965</v>
      </c>
      <c r="AL508" s="11">
        <f>'OddsRatio_working_3-way'!Z508+'OddsRatio_working_3-way'!AF508</f>
        <v>1.0424074084066388</v>
      </c>
      <c r="AM508" s="11">
        <f>'OddsRatio_working_3-way'!AA508+'OddsRatio_working_3-way'!AG508</f>
        <v>-0.60306202254183061</v>
      </c>
      <c r="AN508" s="11">
        <f>'OddsRatio_working_3-way'!AB508+'OddsRatio_working_3-way'!AH508</f>
        <v>-0.43934538586480792</v>
      </c>
      <c r="AO508" s="11">
        <f>'OddsRatio_working_3-way'!AC508+'OddsRatio_working_3-way'!AI508</f>
        <v>0</v>
      </c>
      <c r="AP508" s="11">
        <f>'OddsRatio_working_3-way'!AD508+'OddsRatio_working_3-way'!AJ508</f>
        <v>0</v>
      </c>
      <c r="AQ508" s="11">
        <f>'OddsRatio_working_3-way'!AE508+'OddsRatio_working_3-way'!AK508</f>
        <v>0</v>
      </c>
      <c r="AR508" s="10">
        <f>IF(A508="","",IF(('OddsRatio_working_3-way'!X508=0),IF(Q508&gt;0,-Q508^(1/3),(-Q508)^(1/3)),'OddsRatio_working_3-way'!AL508-'OddsRatio_working_3-way'!R508/3))</f>
        <v>1.0424074084066388</v>
      </c>
      <c r="AS508" s="11">
        <f>IF(('OddsRatio_working_3-way'!X508=0),IF(Q508&gt;0,-Q508^(1/3),(-Q508)^(1/3)),'OddsRatio_working_3-way'!AM508-'OddsRatio_working_3-way'!R508/3)</f>
        <v>-0.60306202254183061</v>
      </c>
      <c r="AT508" s="11">
        <f>IF(('OddsRatio_working_3-way'!X508=0),IF(Q508&gt;0,-Q508^(1/3),(-Q508)^(1/3)),'OddsRatio_working_3-way'!AN508-'OddsRatio_working_3-way'!R508/3)</f>
        <v>-0.43934538586480792</v>
      </c>
      <c r="AU508" s="11">
        <f>IF(('OddsRatio_working_3-way'!X508=0),0,'OddsRatio_working_3-way'!AO508)</f>
        <v>0</v>
      </c>
      <c r="AV508" s="11">
        <f>IF(('OddsRatio_working_3-way'!X508=0),0,'OddsRatio_working_3-way'!AP508)</f>
        <v>0</v>
      </c>
      <c r="AW508" s="11">
        <f>IF(('OddsRatio_working_3-way'!X508=0),0,'OddsRatio_working_3-way'!AQ508)</f>
        <v>0</v>
      </c>
    </row>
    <row r="509" spans="1:49" x14ac:dyDescent="0.2">
      <c r="A509" s="4">
        <f>IF('True_Odds_Calculator_3-way'!A510="","",'True_Odds_Calculator_3-way'!A510)</f>
        <v>2.66</v>
      </c>
      <c r="B509" s="4">
        <f>IF('True_Odds_Calculator_3-way'!B510="","",'True_Odds_Calculator_3-way'!B510)</f>
        <v>3.12</v>
      </c>
      <c r="C509" s="4">
        <f>IF('True_Odds_Calculator_3-way'!C510="","",'True_Odds_Calculator_3-way'!C510)</f>
        <v>3.01</v>
      </c>
      <c r="D509" s="9">
        <f t="shared" si="104"/>
        <v>0.36594719299991652</v>
      </c>
      <c r="E509" s="9">
        <f t="shared" si="105"/>
        <v>0.31125862327486353</v>
      </c>
      <c r="F509" s="9">
        <f t="shared" si="106"/>
        <v>0.32279418372521979</v>
      </c>
      <c r="G509" s="9">
        <f t="shared" si="107"/>
        <v>1.0437558467330392</v>
      </c>
      <c r="H509" s="9">
        <f t="shared" si="108"/>
        <v>2.7326347055768458</v>
      </c>
      <c r="I509" s="9">
        <f t="shared" si="109"/>
        <v>3.2127623950740434</v>
      </c>
      <c r="J509" s="9">
        <f t="shared" si="110"/>
        <v>3.0979492519334091</v>
      </c>
      <c r="K509" s="11">
        <f t="shared" si="111"/>
        <v>0.37593984962406013</v>
      </c>
      <c r="L509" s="11">
        <f t="shared" si="112"/>
        <v>0.32051282051282048</v>
      </c>
      <c r="M509" s="11">
        <f t="shared" si="113"/>
        <v>0.33222591362126247</v>
      </c>
      <c r="N509" s="11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-0.28316350549258396</v>
      </c>
      <c r="O509" s="11">
        <f>0</f>
        <v>0</v>
      </c>
      <c r="P509" s="11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0.2317799353994493</v>
      </c>
      <c r="Q509" s="11">
        <f>2*'OddsRatio_working_3-way'!K509*'OddsRatio_working_3-way'!L509*'OddsRatio_working_3-way'!M509</f>
        <v>8.0062153851277809E-2</v>
      </c>
      <c r="R509" s="11">
        <f t="shared" si="114"/>
        <v>0</v>
      </c>
      <c r="S509" s="11">
        <f t="shared" si="115"/>
        <v>-0.81853745593469351</v>
      </c>
      <c r="T509" s="11">
        <f t="shared" si="116"/>
        <v>-0.28274178097916869</v>
      </c>
      <c r="U509" s="11">
        <f>'OddsRatio_working_3-way'!S509-'OddsRatio_working_3-way'!R509^2/3</f>
        <v>-0.81853745593469351</v>
      </c>
      <c r="V509" s="11">
        <f>'OddsRatio_working_3-way'!S509*'OddsRatio_working_3-way'!R509/3-2*'OddsRatio_working_3-way'!R509^3/27-'OddsRatio_working_3-way'!T509</f>
        <v>0.28274178097916869</v>
      </c>
      <c r="W509" s="11">
        <f>'OddsRatio_working_3-way'!V509^2+4*'OddsRatio_working_3-way'!U509^3/27</f>
        <v>-1.3049393642066698E-3</v>
      </c>
      <c r="X509" s="11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0.14252004602465479</v>
      </c>
      <c r="Y509" s="11">
        <f>IF('OddsRatio_working_3-way'!W509&gt;=0,IF('OddsRatio_working_3-way'!V509+SQRT('OddsRatio_working_3-way'!W509)&gt;0,0,PI()),ACOS('OddsRatio_working_3-way'!V509/(2*'OddsRatio_working_3-way'!X509)))</f>
        <v>0.1270745772834625</v>
      </c>
      <c r="Z509" s="11">
        <f>'OddsRatio_working_3-way'!X509^(1/3)*COS('OddsRatio_working_3-way'!Y509/3)</f>
        <v>0.52187792336651961</v>
      </c>
      <c r="AA509" s="11">
        <f>'OddsRatio_working_3-way'!X509^(1/3)*COS(('OddsRatio_working_3-way'!Y509+2*PI())/3)</f>
        <v>-0.28009460864858599</v>
      </c>
      <c r="AB509" s="11">
        <f>'OddsRatio_working_3-way'!X509^(1/3)*COS(('OddsRatio_working_3-way'!Y509+4*PI())/3)</f>
        <v>-0.24178331471793352</v>
      </c>
      <c r="AC509" s="11">
        <f>'OddsRatio_working_3-way'!X509^(1/3)*SIN('OddsRatio_working_3-way'!Y509/3)</f>
        <v>2.2119035863865103E-2</v>
      </c>
      <c r="AD509" s="11">
        <f>'OddsRatio_working_3-way'!X509^(1/3)*SIN(('OddsRatio_working_3-way'!Y509+2*PI())/3)</f>
        <v>0.44090002137774198</v>
      </c>
      <c r="AE509" s="11">
        <f>'OddsRatio_working_3-way'!X509^(1/3)*SIN(('OddsRatio_working_3-way'!Y509+4*PI())/3)</f>
        <v>-0.46301905724160702</v>
      </c>
      <c r="AF509" s="11">
        <f>-'OddsRatio_working_3-way'!U509/(3*'OddsRatio_working_3-way'!X509^(1/3))*COS(('OddsRatio_working_3-way'!Y509)/3)</f>
        <v>0.52187792336651961</v>
      </c>
      <c r="AG509" s="11">
        <f>-'OddsRatio_working_3-way'!U509/(3*'OddsRatio_working_3-way'!X509^(1/3))*COS(('OddsRatio_working_3-way'!Y509+2*PI())/3)</f>
        <v>-0.28009460864858599</v>
      </c>
      <c r="AH509" s="11">
        <f>-'OddsRatio_working_3-way'!U509/(3*'OddsRatio_working_3-way'!X509^(1/3))*COS(('OddsRatio_working_3-way'!Y509+4*PI())/3)</f>
        <v>-0.24178331471793352</v>
      </c>
      <c r="AI509" s="11">
        <f>'OddsRatio_working_3-way'!U509/(3*'OddsRatio_working_3-way'!X509^(1/3))*SIN(('OddsRatio_working_3-way'!Y509)/3)</f>
        <v>-2.2119035863865103E-2</v>
      </c>
      <c r="AJ509" s="11">
        <f>'OddsRatio_working_3-way'!U509/(3*'OddsRatio_working_3-way'!X509^(1/3))*SIN(('OddsRatio_working_3-way'!Y509+2*PI())/3)</f>
        <v>-0.44090002137774198</v>
      </c>
      <c r="AK509" s="11">
        <f>'OddsRatio_working_3-way'!U509/(3*'OddsRatio_working_3-way'!X509^(1/3))*SIN(('OddsRatio_working_3-way'!Y509+4*PI())/3)</f>
        <v>0.46301905724160702</v>
      </c>
      <c r="AL509" s="11">
        <f>'OddsRatio_working_3-way'!Z509+'OddsRatio_working_3-way'!AF509</f>
        <v>1.0437558467330392</v>
      </c>
      <c r="AM509" s="11">
        <f>'OddsRatio_working_3-way'!AA509+'OddsRatio_working_3-way'!AG509</f>
        <v>-0.56018921729717197</v>
      </c>
      <c r="AN509" s="11">
        <f>'OddsRatio_working_3-way'!AB509+'OddsRatio_working_3-way'!AH509</f>
        <v>-0.48356662943586703</v>
      </c>
      <c r="AO509" s="11">
        <f>'OddsRatio_working_3-way'!AC509+'OddsRatio_working_3-way'!AI509</f>
        <v>0</v>
      </c>
      <c r="AP509" s="11">
        <f>'OddsRatio_working_3-way'!AD509+'OddsRatio_working_3-way'!AJ509</f>
        <v>0</v>
      </c>
      <c r="AQ509" s="11">
        <f>'OddsRatio_working_3-way'!AE509+'OddsRatio_working_3-way'!AK509</f>
        <v>0</v>
      </c>
      <c r="AR509" s="10">
        <f>IF(A509="","",IF(('OddsRatio_working_3-way'!X509=0),IF(Q509&gt;0,-Q509^(1/3),(-Q509)^(1/3)),'OddsRatio_working_3-way'!AL509-'OddsRatio_working_3-way'!R509/3))</f>
        <v>1.0437558467330392</v>
      </c>
      <c r="AS509" s="11">
        <f>IF(('OddsRatio_working_3-way'!X509=0),IF(Q509&gt;0,-Q509^(1/3),(-Q509)^(1/3)),'OddsRatio_working_3-way'!AM509-'OddsRatio_working_3-way'!R509/3)</f>
        <v>-0.56018921729717197</v>
      </c>
      <c r="AT509" s="11">
        <f>IF(('OddsRatio_working_3-way'!X509=0),IF(Q509&gt;0,-Q509^(1/3),(-Q509)^(1/3)),'OddsRatio_working_3-way'!AN509-'OddsRatio_working_3-way'!R509/3)</f>
        <v>-0.48356662943586703</v>
      </c>
      <c r="AU509" s="11">
        <f>IF(('OddsRatio_working_3-way'!X509=0),0,'OddsRatio_working_3-way'!AO509)</f>
        <v>0</v>
      </c>
      <c r="AV509" s="11">
        <f>IF(('OddsRatio_working_3-way'!X509=0),0,'OddsRatio_working_3-way'!AP509)</f>
        <v>0</v>
      </c>
      <c r="AW509" s="11">
        <f>IF(('OddsRatio_working_3-way'!X509=0),0,'OddsRatio_working_3-way'!AQ509)</f>
        <v>0</v>
      </c>
    </row>
    <row r="510" spans="1:49" x14ac:dyDescent="0.2">
      <c r="A510" s="4">
        <f>IF('True_Odds_Calculator_3-way'!A511="","",'True_Odds_Calculator_3-way'!A511)</f>
        <v>3.98</v>
      </c>
      <c r="B510" s="4">
        <f>IF('True_Odds_Calculator_3-way'!B511="","",'True_Odds_Calculator_3-way'!B511)</f>
        <v>3.49</v>
      </c>
      <c r="C510" s="4">
        <f>IF('True_Odds_Calculator_3-way'!C511="","",'True_Odds_Calculator_3-way'!C511)</f>
        <v>2.04</v>
      </c>
      <c r="D510" s="9">
        <f t="shared" si="104"/>
        <v>0.24309878612048622</v>
      </c>
      <c r="E510" s="9">
        <f t="shared" si="105"/>
        <v>0.27765485123078759</v>
      </c>
      <c r="F510" s="9">
        <f t="shared" si="106"/>
        <v>0.47924636264872633</v>
      </c>
      <c r="G510" s="9">
        <f t="shared" si="107"/>
        <v>1.044816800552993</v>
      </c>
      <c r="H510" s="9">
        <f t="shared" si="108"/>
        <v>4.1135540656479188</v>
      </c>
      <c r="I510" s="9">
        <f t="shared" si="109"/>
        <v>3.6015938333769535</v>
      </c>
      <c r="J510" s="9">
        <f t="shared" si="110"/>
        <v>2.0866094725751125</v>
      </c>
      <c r="K510" s="11">
        <f t="shared" si="111"/>
        <v>0.25125628140703515</v>
      </c>
      <c r="L510" s="11">
        <f t="shared" si="112"/>
        <v>0.28653295128939826</v>
      </c>
      <c r="M510" s="11">
        <f t="shared" si="113"/>
        <v>0.49019607843137253</v>
      </c>
      <c r="N510" s="11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-0.27233927940731817</v>
      </c>
      <c r="O510" s="11">
        <f>0</f>
        <v>0</v>
      </c>
      <c r="P510" s="11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0.22974301814144032</v>
      </c>
      <c r="Q510" s="11">
        <f>2*'OddsRatio_working_3-way'!K510*'OddsRatio_working_3-way'!L510*'OddsRatio_working_3-way'!M510</f>
        <v>7.0581572393683664E-2</v>
      </c>
      <c r="R510" s="11">
        <f t="shared" si="114"/>
        <v>0</v>
      </c>
      <c r="S510" s="11">
        <f t="shared" si="115"/>
        <v>-0.84359119492943324</v>
      </c>
      <c r="T510" s="11">
        <f t="shared" si="116"/>
        <v>-0.25916780182163845</v>
      </c>
      <c r="U510" s="11">
        <f>'OddsRatio_working_3-way'!S510-'OddsRatio_working_3-way'!R510^2/3</f>
        <v>-0.84359119492943324</v>
      </c>
      <c r="V510" s="11">
        <f>'OddsRatio_working_3-way'!S510*'OddsRatio_working_3-way'!R510/3-2*'OddsRatio_working_3-way'!R510^3/27-'OddsRatio_working_3-way'!T510</f>
        <v>0.25916780182163845</v>
      </c>
      <c r="W510" s="11">
        <f>'OddsRatio_working_3-way'!V510^2+4*'OddsRatio_working_3-way'!U510^3/27</f>
        <v>-2.1771070851131516E-2</v>
      </c>
      <c r="X510" s="11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0.14911322908463853</v>
      </c>
      <c r="Y510" s="11">
        <f>IF('OddsRatio_working_3-way'!W510&gt;=0,IF('OddsRatio_working_3-way'!V510+SQRT('OddsRatio_working_3-way'!W510)&gt;0,0,PI()),ACOS('OddsRatio_working_3-way'!V510/(2*'OddsRatio_working_3-way'!X510)))</f>
        <v>0.51755751767715652</v>
      </c>
      <c r="Z510" s="11">
        <f>'OddsRatio_working_3-way'!X510^(1/3)*COS('OddsRatio_working_3-way'!Y510/3)</f>
        <v>0.52240840027649649</v>
      </c>
      <c r="AA510" s="11">
        <f>'OddsRatio_working_3-way'!X510^(1/3)*COS(('OddsRatio_working_3-way'!Y510+2*PI())/3)</f>
        <v>-0.34003881323917085</v>
      </c>
      <c r="AB510" s="11">
        <f>'OddsRatio_working_3-way'!X510^(1/3)*COS(('OddsRatio_working_3-way'!Y510+4*PI())/3)</f>
        <v>-0.1823695870373255</v>
      </c>
      <c r="AC510" s="11">
        <f>'OddsRatio_working_3-way'!X510^(1/3)*SIN('OddsRatio_working_3-way'!Y510/3)</f>
        <v>9.1030370190555418E-2</v>
      </c>
      <c r="AD510" s="11">
        <f>'OddsRatio_working_3-way'!X510^(1/3)*SIN(('OddsRatio_working_3-way'!Y510+2*PI())/3)</f>
        <v>0.40690376069455786</v>
      </c>
      <c r="AE510" s="11">
        <f>'OddsRatio_working_3-way'!X510^(1/3)*SIN(('OddsRatio_working_3-way'!Y510+4*PI())/3)</f>
        <v>-0.49793413088511324</v>
      </c>
      <c r="AF510" s="11">
        <f>-'OddsRatio_working_3-way'!U510/(3*'OddsRatio_working_3-way'!X510^(1/3))*COS(('OddsRatio_working_3-way'!Y510)/3)</f>
        <v>0.52240840027649649</v>
      </c>
      <c r="AG510" s="11">
        <f>-'OddsRatio_working_3-way'!U510/(3*'OddsRatio_working_3-way'!X510^(1/3))*COS(('OddsRatio_working_3-way'!Y510+2*PI())/3)</f>
        <v>-0.34003881323917085</v>
      </c>
      <c r="AH510" s="11">
        <f>-'OddsRatio_working_3-way'!U510/(3*'OddsRatio_working_3-way'!X510^(1/3))*COS(('OddsRatio_working_3-way'!Y510+4*PI())/3)</f>
        <v>-0.1823695870373255</v>
      </c>
      <c r="AI510" s="11">
        <f>'OddsRatio_working_3-way'!U510/(3*'OddsRatio_working_3-way'!X510^(1/3))*SIN(('OddsRatio_working_3-way'!Y510)/3)</f>
        <v>-9.1030370190555418E-2</v>
      </c>
      <c r="AJ510" s="11">
        <f>'OddsRatio_working_3-way'!U510/(3*'OddsRatio_working_3-way'!X510^(1/3))*SIN(('OddsRatio_working_3-way'!Y510+2*PI())/3)</f>
        <v>-0.40690376069455786</v>
      </c>
      <c r="AK510" s="11">
        <f>'OddsRatio_working_3-way'!U510/(3*'OddsRatio_working_3-way'!X510^(1/3))*SIN(('OddsRatio_working_3-way'!Y510+4*PI())/3)</f>
        <v>0.49793413088511324</v>
      </c>
      <c r="AL510" s="11">
        <f>'OddsRatio_working_3-way'!Z510+'OddsRatio_working_3-way'!AF510</f>
        <v>1.044816800552993</v>
      </c>
      <c r="AM510" s="11">
        <f>'OddsRatio_working_3-way'!AA510+'OddsRatio_working_3-way'!AG510</f>
        <v>-0.68007762647834169</v>
      </c>
      <c r="AN510" s="11">
        <f>'OddsRatio_working_3-way'!AB510+'OddsRatio_working_3-way'!AH510</f>
        <v>-0.36473917407465101</v>
      </c>
      <c r="AO510" s="11">
        <f>'OddsRatio_working_3-way'!AC510+'OddsRatio_working_3-way'!AI510</f>
        <v>0</v>
      </c>
      <c r="AP510" s="11">
        <f>'OddsRatio_working_3-way'!AD510+'OddsRatio_working_3-way'!AJ510</f>
        <v>0</v>
      </c>
      <c r="AQ510" s="11">
        <f>'OddsRatio_working_3-way'!AE510+'OddsRatio_working_3-way'!AK510</f>
        <v>0</v>
      </c>
      <c r="AR510" s="10">
        <f>IF(A510="","",IF(('OddsRatio_working_3-way'!X510=0),IF(Q510&gt;0,-Q510^(1/3),(-Q510)^(1/3)),'OddsRatio_working_3-way'!AL510-'OddsRatio_working_3-way'!R510/3))</f>
        <v>1.044816800552993</v>
      </c>
      <c r="AS510" s="11">
        <f>IF(('OddsRatio_working_3-way'!X510=0),IF(Q510&gt;0,-Q510^(1/3),(-Q510)^(1/3)),'OddsRatio_working_3-way'!AM510-'OddsRatio_working_3-way'!R510/3)</f>
        <v>-0.68007762647834169</v>
      </c>
      <c r="AT510" s="11">
        <f>IF(('OddsRatio_working_3-way'!X510=0),IF(Q510&gt;0,-Q510^(1/3),(-Q510)^(1/3)),'OddsRatio_working_3-way'!AN510-'OddsRatio_working_3-way'!R510/3)</f>
        <v>-0.36473917407465101</v>
      </c>
      <c r="AU510" s="11">
        <f>IF(('OddsRatio_working_3-way'!X510=0),0,'OddsRatio_working_3-way'!AO510)</f>
        <v>0</v>
      </c>
      <c r="AV510" s="11">
        <f>IF(('OddsRatio_working_3-way'!X510=0),0,'OddsRatio_working_3-way'!AP510)</f>
        <v>0</v>
      </c>
      <c r="AW510" s="11">
        <f>IF(('OddsRatio_working_3-way'!X510=0),0,'OddsRatio_working_3-way'!AQ510)</f>
        <v>0</v>
      </c>
    </row>
    <row r="511" spans="1:49" x14ac:dyDescent="0.2">
      <c r="A511" s="4">
        <f>IF('True_Odds_Calculator_3-way'!A512="","",'True_Odds_Calculator_3-way'!A512)</f>
        <v>1.69</v>
      </c>
      <c r="B511" s="4">
        <f>IF('True_Odds_Calculator_3-way'!B512="","",'True_Odds_Calculator_3-way'!B512)</f>
        <v>4.12</v>
      </c>
      <c r="C511" s="4">
        <f>IF('True_Odds_Calculator_3-way'!C512="","",'True_Odds_Calculator_3-way'!C512)</f>
        <v>4.9000000000000004</v>
      </c>
      <c r="D511" s="9">
        <f t="shared" si="104"/>
        <v>0.57566123842499239</v>
      </c>
      <c r="E511" s="9">
        <f t="shared" si="105"/>
        <v>0.23078048164515774</v>
      </c>
      <c r="F511" s="9">
        <f t="shared" si="106"/>
        <v>0.19355827992984995</v>
      </c>
      <c r="G511" s="9">
        <f t="shared" si="107"/>
        <v>1.0683083580720867</v>
      </c>
      <c r="H511" s="9">
        <f t="shared" si="108"/>
        <v>1.7371327670697394</v>
      </c>
      <c r="I511" s="9">
        <f t="shared" si="109"/>
        <v>4.3331220771849104</v>
      </c>
      <c r="J511" s="9">
        <f t="shared" si="110"/>
        <v>5.1664025964811398</v>
      </c>
      <c r="K511" s="11">
        <f t="shared" si="111"/>
        <v>0.59171597633136097</v>
      </c>
      <c r="L511" s="11">
        <f t="shared" si="112"/>
        <v>0.24271844660194175</v>
      </c>
      <c r="M511" s="11">
        <f t="shared" si="113"/>
        <v>0.2040816326530612</v>
      </c>
      <c r="N511" s="11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-0.24608678422825436</v>
      </c>
      <c r="O511" s="11">
        <f>0</f>
        <v>0</v>
      </c>
      <c r="P511" s="11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0.22598227548616967</v>
      </c>
      <c r="Q511" s="11">
        <f>2*'OddsRatio_working_3-way'!K511*'OddsRatio_working_3-way'!L511*'OddsRatio_working_3-way'!M511</f>
        <v>5.8620564328448671E-2</v>
      </c>
      <c r="R511" s="11">
        <f t="shared" si="114"/>
        <v>0</v>
      </c>
      <c r="S511" s="11">
        <f t="shared" si="115"/>
        <v>-0.91830317582825971</v>
      </c>
      <c r="T511" s="11">
        <f t="shared" si="116"/>
        <v>-0.2382109405520777</v>
      </c>
      <c r="U511" s="11">
        <f>'OddsRatio_working_3-way'!S511-'OddsRatio_working_3-way'!R511^2/3</f>
        <v>-0.91830317582825971</v>
      </c>
      <c r="V511" s="11">
        <f>'OddsRatio_working_3-way'!S511*'OddsRatio_working_3-way'!R511/3-2*'OddsRatio_working_3-way'!R511^3/27-'OddsRatio_working_3-way'!T511</f>
        <v>0.2382109405520777</v>
      </c>
      <c r="W511" s="11">
        <f>'OddsRatio_working_3-way'!V511^2+4*'OddsRatio_working_3-way'!U511^3/27</f>
        <v>-5.7979601994400387E-2</v>
      </c>
      <c r="X511" s="11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0.16935469744969128</v>
      </c>
      <c r="Y511" s="11">
        <f>IF('OddsRatio_working_3-way'!W511&gt;=0,IF('OddsRatio_working_3-way'!V511+SQRT('OddsRatio_working_3-way'!W511)&gt;0,0,PI()),ACOS('OddsRatio_working_3-way'!V511/(2*'OddsRatio_working_3-way'!X511)))</f>
        <v>0.79078140088490489</v>
      </c>
      <c r="Z511" s="11">
        <f>'OddsRatio_working_3-way'!X511^(1/3)*COS('OddsRatio_working_3-way'!Y511/3)</f>
        <v>0.53415417903604345</v>
      </c>
      <c r="AA511" s="11">
        <f>'OddsRatio_working_3-way'!X511^(1/3)*COS(('OddsRatio_working_3-way'!Y511+2*PI())/3)</f>
        <v>-0.39191810329479621</v>
      </c>
      <c r="AB511" s="11">
        <f>'OddsRatio_working_3-way'!X511^(1/3)*COS(('OddsRatio_working_3-way'!Y511+4*PI())/3)</f>
        <v>-0.14223607574124744</v>
      </c>
      <c r="AC511" s="11">
        <f>'OddsRatio_working_3-way'!X511^(1/3)*SIN('OddsRatio_working_3-way'!Y511/3)</f>
        <v>0.14415398581985314</v>
      </c>
      <c r="AD511" s="11">
        <f>'OddsRatio_working_3-way'!X511^(1/3)*SIN(('OddsRatio_working_3-way'!Y511+2*PI())/3)</f>
        <v>0.3905140956729084</v>
      </c>
      <c r="AE511" s="11">
        <f>'OddsRatio_working_3-way'!X511^(1/3)*SIN(('OddsRatio_working_3-way'!Y511+4*PI())/3)</f>
        <v>-0.53466808149276135</v>
      </c>
      <c r="AF511" s="11">
        <f>-'OddsRatio_working_3-way'!U511/(3*'OddsRatio_working_3-way'!X511^(1/3))*COS(('OddsRatio_working_3-way'!Y511)/3)</f>
        <v>0.53415417903604334</v>
      </c>
      <c r="AG511" s="11">
        <f>-'OddsRatio_working_3-way'!U511/(3*'OddsRatio_working_3-way'!X511^(1/3))*COS(('OddsRatio_working_3-way'!Y511+2*PI())/3)</f>
        <v>-0.39191810329479609</v>
      </c>
      <c r="AH511" s="11">
        <f>-'OddsRatio_working_3-way'!U511/(3*'OddsRatio_working_3-way'!X511^(1/3))*COS(('OddsRatio_working_3-way'!Y511+4*PI())/3)</f>
        <v>-0.14223607574124741</v>
      </c>
      <c r="AI511" s="11">
        <f>'OddsRatio_working_3-way'!U511/(3*'OddsRatio_working_3-way'!X511^(1/3))*SIN(('OddsRatio_working_3-way'!Y511)/3)</f>
        <v>-0.14415398581985311</v>
      </c>
      <c r="AJ511" s="11">
        <f>'OddsRatio_working_3-way'!U511/(3*'OddsRatio_working_3-way'!X511^(1/3))*SIN(('OddsRatio_working_3-way'!Y511+2*PI())/3)</f>
        <v>-0.39051409567290829</v>
      </c>
      <c r="AK511" s="11">
        <f>'OddsRatio_working_3-way'!U511/(3*'OddsRatio_working_3-way'!X511^(1/3))*SIN(('OddsRatio_working_3-way'!Y511+4*PI())/3)</f>
        <v>0.53466808149276124</v>
      </c>
      <c r="AL511" s="11">
        <f>'OddsRatio_working_3-way'!Z511+'OddsRatio_working_3-way'!AF511</f>
        <v>1.0683083580720867</v>
      </c>
      <c r="AM511" s="11">
        <f>'OddsRatio_working_3-way'!AA511+'OddsRatio_working_3-way'!AG511</f>
        <v>-0.7838362065895923</v>
      </c>
      <c r="AN511" s="11">
        <f>'OddsRatio_working_3-way'!AB511+'OddsRatio_working_3-way'!AH511</f>
        <v>-0.28447215148249483</v>
      </c>
      <c r="AO511" s="11">
        <f>'OddsRatio_working_3-way'!AC511+'OddsRatio_working_3-way'!AI511</f>
        <v>0</v>
      </c>
      <c r="AP511" s="11">
        <f>'OddsRatio_working_3-way'!AD511+'OddsRatio_working_3-way'!AJ511</f>
        <v>0</v>
      </c>
      <c r="AQ511" s="11">
        <f>'OddsRatio_working_3-way'!AE511+'OddsRatio_working_3-way'!AK511</f>
        <v>0</v>
      </c>
      <c r="AR511" s="10">
        <f>IF(A511="","",IF(('OddsRatio_working_3-way'!X511=0),IF(Q511&gt;0,-Q511^(1/3),(-Q511)^(1/3)),'OddsRatio_working_3-way'!AL511-'OddsRatio_working_3-way'!R511/3))</f>
        <v>1.0683083580720867</v>
      </c>
      <c r="AS511" s="11">
        <f>IF(('OddsRatio_working_3-way'!X511=0),IF(Q511&gt;0,-Q511^(1/3),(-Q511)^(1/3)),'OddsRatio_working_3-way'!AM511-'OddsRatio_working_3-way'!R511/3)</f>
        <v>-0.7838362065895923</v>
      </c>
      <c r="AT511" s="11">
        <f>IF(('OddsRatio_working_3-way'!X511=0),IF(Q511&gt;0,-Q511^(1/3),(-Q511)^(1/3)),'OddsRatio_working_3-way'!AN511-'OddsRatio_working_3-way'!R511/3)</f>
        <v>-0.28447215148249483</v>
      </c>
      <c r="AU511" s="11">
        <f>IF(('OddsRatio_working_3-way'!X511=0),0,'OddsRatio_working_3-way'!AO511)</f>
        <v>0</v>
      </c>
      <c r="AV511" s="11">
        <f>IF(('OddsRatio_working_3-way'!X511=0),0,'OddsRatio_working_3-way'!AP511)</f>
        <v>0</v>
      </c>
      <c r="AW511" s="11">
        <f>IF(('OddsRatio_working_3-way'!X511=0),0,'OddsRatio_working_3-way'!AQ511)</f>
        <v>0</v>
      </c>
    </row>
    <row r="512" spans="1:49" x14ac:dyDescent="0.2">
      <c r="A512" s="4">
        <f>IF('True_Odds_Calculator_3-way'!A513="","",'True_Odds_Calculator_3-way'!A513)</f>
        <v>4.76</v>
      </c>
      <c r="B512" s="4">
        <f>IF('True_Odds_Calculator_3-way'!B513="","",'True_Odds_Calculator_3-way'!B513)</f>
        <v>4.0599999999999996</v>
      </c>
      <c r="C512" s="4">
        <f>IF('True_Odds_Calculator_3-way'!C513="","",'True_Odds_Calculator_3-way'!C513)</f>
        <v>1.72</v>
      </c>
      <c r="D512" s="9">
        <f t="shared" si="104"/>
        <v>0.19965435041921933</v>
      </c>
      <c r="E512" s="9">
        <f t="shared" si="105"/>
        <v>0.23461160092416214</v>
      </c>
      <c r="F512" s="9">
        <f t="shared" si="106"/>
        <v>0.56573404865661836</v>
      </c>
      <c r="G512" s="9">
        <f t="shared" si="107"/>
        <v>1.0661319679729506</v>
      </c>
      <c r="H512" s="9">
        <f t="shared" si="108"/>
        <v>5.0086561995782937</v>
      </c>
      <c r="I512" s="9">
        <f t="shared" si="109"/>
        <v>4.2623638219972273</v>
      </c>
      <c r="J512" s="9">
        <f t="shared" si="110"/>
        <v>1.7676150169405245</v>
      </c>
      <c r="K512" s="11">
        <f t="shared" si="111"/>
        <v>0.21008403361344538</v>
      </c>
      <c r="L512" s="11">
        <f t="shared" si="112"/>
        <v>0.24630541871921185</v>
      </c>
      <c r="M512" s="11">
        <f t="shared" si="113"/>
        <v>0.58139534883720934</v>
      </c>
      <c r="N512" s="11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-0.2492185326416051</v>
      </c>
      <c r="O512" s="11">
        <f>0</f>
        <v>0</v>
      </c>
      <c r="P512" s="11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0.22683492001451749</v>
      </c>
      <c r="Q512" s="11">
        <f>2*'OddsRatio_working_3-way'!K512*'OddsRatio_working_3-way'!L512*'OddsRatio_working_3-way'!M512</f>
        <v>6.0168413796954243E-2</v>
      </c>
      <c r="R512" s="11">
        <f t="shared" si="114"/>
        <v>0</v>
      </c>
      <c r="S512" s="11">
        <f t="shared" si="115"/>
        <v>-0.91018479889985981</v>
      </c>
      <c r="T512" s="11">
        <f t="shared" si="116"/>
        <v>-0.24142832862065247</v>
      </c>
      <c r="U512" s="11">
        <f>'OddsRatio_working_3-way'!S512-'OddsRatio_working_3-way'!R512^2/3</f>
        <v>-0.91018479889985981</v>
      </c>
      <c r="V512" s="11">
        <f>'OddsRatio_working_3-way'!S512*'OddsRatio_working_3-way'!R512/3-2*'OddsRatio_working_3-way'!R512^3/27-'OddsRatio_working_3-way'!T512</f>
        <v>0.24142832862065247</v>
      </c>
      <c r="W512" s="11">
        <f>'OddsRatio_working_3-way'!V512^2+4*'OddsRatio_working_3-way'!U512^3/27</f>
        <v>-5.3420538308988158E-2</v>
      </c>
      <c r="X512" s="11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0.16711386550010587</v>
      </c>
      <c r="Y512" s="11">
        <f>IF('OddsRatio_working_3-way'!W512&gt;=0,IF('OddsRatio_working_3-way'!V512+SQRT('OddsRatio_working_3-way'!W512)&gt;0,0,PI()),ACOS('OddsRatio_working_3-way'!V512/(2*'OddsRatio_working_3-way'!X512)))</f>
        <v>0.76360637999895031</v>
      </c>
      <c r="Z512" s="11">
        <f>'OddsRatio_working_3-way'!X512^(1/3)*COS('OddsRatio_working_3-way'!Y512/3)</f>
        <v>0.53306598398647531</v>
      </c>
      <c r="AA512" s="11">
        <f>'OddsRatio_working_3-way'!X512^(1/3)*COS(('OddsRatio_working_3-way'!Y512+2*PI())/3)</f>
        <v>-0.38664415826167076</v>
      </c>
      <c r="AB512" s="11">
        <f>'OddsRatio_working_3-way'!X512^(1/3)*COS(('OddsRatio_working_3-way'!Y512+4*PI())/3)</f>
        <v>-0.14642182572480458</v>
      </c>
      <c r="AC512" s="11">
        <f>'OddsRatio_working_3-way'!X512^(1/3)*SIN('OddsRatio_working_3-way'!Y512/3)</f>
        <v>0.13869242835551945</v>
      </c>
      <c r="AD512" s="11">
        <f>'OddsRatio_working_3-way'!X512^(1/3)*SIN(('OddsRatio_working_3-way'!Y512+2*PI())/3)</f>
        <v>0.39230246984787653</v>
      </c>
      <c r="AE512" s="11">
        <f>'OddsRatio_working_3-way'!X512^(1/3)*SIN(('OddsRatio_working_3-way'!Y512+4*PI())/3)</f>
        <v>-0.53099489820339607</v>
      </c>
      <c r="AF512" s="11">
        <f>-'OddsRatio_working_3-way'!U512/(3*'OddsRatio_working_3-way'!X512^(1/3))*COS(('OddsRatio_working_3-way'!Y512)/3)</f>
        <v>0.5330659839864752</v>
      </c>
      <c r="AG512" s="11">
        <f>-'OddsRatio_working_3-way'!U512/(3*'OddsRatio_working_3-way'!X512^(1/3))*COS(('OddsRatio_working_3-way'!Y512+2*PI())/3)</f>
        <v>-0.3866441582616707</v>
      </c>
      <c r="AH512" s="11">
        <f>-'OddsRatio_working_3-way'!U512/(3*'OddsRatio_working_3-way'!X512^(1/3))*COS(('OddsRatio_working_3-way'!Y512+4*PI())/3)</f>
        <v>-0.14642182572480456</v>
      </c>
      <c r="AI512" s="11">
        <f>'OddsRatio_working_3-way'!U512/(3*'OddsRatio_working_3-way'!X512^(1/3))*SIN(('OddsRatio_working_3-way'!Y512)/3)</f>
        <v>-0.13869242835551943</v>
      </c>
      <c r="AJ512" s="11">
        <f>'OddsRatio_working_3-way'!U512/(3*'OddsRatio_working_3-way'!X512^(1/3))*SIN(('OddsRatio_working_3-way'!Y512+2*PI())/3)</f>
        <v>-0.39230246984787642</v>
      </c>
      <c r="AK512" s="11">
        <f>'OddsRatio_working_3-way'!U512/(3*'OddsRatio_working_3-way'!X512^(1/3))*SIN(('OddsRatio_working_3-way'!Y512+4*PI())/3)</f>
        <v>0.53099489820339596</v>
      </c>
      <c r="AL512" s="11">
        <f>'OddsRatio_working_3-way'!Z512+'OddsRatio_working_3-way'!AF512</f>
        <v>1.0661319679729506</v>
      </c>
      <c r="AM512" s="11">
        <f>'OddsRatio_working_3-way'!AA512+'OddsRatio_working_3-way'!AG512</f>
        <v>-0.77328831652334151</v>
      </c>
      <c r="AN512" s="11">
        <f>'OddsRatio_working_3-way'!AB512+'OddsRatio_working_3-way'!AH512</f>
        <v>-0.29284365144960911</v>
      </c>
      <c r="AO512" s="11">
        <f>'OddsRatio_working_3-way'!AC512+'OddsRatio_working_3-way'!AI512</f>
        <v>0</v>
      </c>
      <c r="AP512" s="11">
        <f>'OddsRatio_working_3-way'!AD512+'OddsRatio_working_3-way'!AJ512</f>
        <v>0</v>
      </c>
      <c r="AQ512" s="11">
        <f>'OddsRatio_working_3-way'!AE512+'OddsRatio_working_3-way'!AK512</f>
        <v>0</v>
      </c>
      <c r="AR512" s="10">
        <f>IF(A512="","",IF(('OddsRatio_working_3-way'!X512=0),IF(Q512&gt;0,-Q512^(1/3),(-Q512)^(1/3)),'OddsRatio_working_3-way'!AL512-'OddsRatio_working_3-way'!R512/3))</f>
        <v>1.0661319679729506</v>
      </c>
      <c r="AS512" s="11">
        <f>IF(('OddsRatio_working_3-way'!X512=0),IF(Q512&gt;0,-Q512^(1/3),(-Q512)^(1/3)),'OddsRatio_working_3-way'!AM512-'OddsRatio_working_3-way'!R512/3)</f>
        <v>-0.77328831652334151</v>
      </c>
      <c r="AT512" s="11">
        <f>IF(('OddsRatio_working_3-way'!X512=0),IF(Q512&gt;0,-Q512^(1/3),(-Q512)^(1/3)),'OddsRatio_working_3-way'!AN512-'OddsRatio_working_3-way'!R512/3)</f>
        <v>-0.29284365144960911</v>
      </c>
      <c r="AU512" s="11">
        <f>IF(('OddsRatio_working_3-way'!X512=0),0,'OddsRatio_working_3-way'!AO512)</f>
        <v>0</v>
      </c>
      <c r="AV512" s="11">
        <f>IF(('OddsRatio_working_3-way'!X512=0),0,'OddsRatio_working_3-way'!AP512)</f>
        <v>0</v>
      </c>
      <c r="AW512" s="11">
        <f>IF(('OddsRatio_working_3-way'!X512=0),0,'OddsRatio_working_3-way'!AQ512)</f>
        <v>0</v>
      </c>
    </row>
    <row r="513" spans="1:49" x14ac:dyDescent="0.2">
      <c r="A513" s="4">
        <f>IF('True_Odds_Calculator_3-way'!A514="","",'True_Odds_Calculator_3-way'!A514)</f>
        <v>2.58</v>
      </c>
      <c r="B513" s="4">
        <f>IF('True_Odds_Calculator_3-way'!B514="","",'True_Odds_Calculator_3-way'!B514)</f>
        <v>3.2</v>
      </c>
      <c r="C513" s="4">
        <f>IF('True_Odds_Calculator_3-way'!C514="","",'True_Odds_Calculator_3-way'!C514)</f>
        <v>3</v>
      </c>
      <c r="D513" s="9">
        <f t="shared" si="104"/>
        <v>0.37580675985293394</v>
      </c>
      <c r="E513" s="9">
        <f t="shared" si="105"/>
        <v>0.30186819433518552</v>
      </c>
      <c r="F513" s="9">
        <f t="shared" si="106"/>
        <v>0.32232504581188026</v>
      </c>
      <c r="G513" s="9">
        <f t="shared" si="107"/>
        <v>1.0512291287839197</v>
      </c>
      <c r="H513" s="9">
        <f t="shared" si="108"/>
        <v>2.6609420234785937</v>
      </c>
      <c r="I513" s="9">
        <f t="shared" si="109"/>
        <v>3.3127040833246233</v>
      </c>
      <c r="J513" s="9">
        <f t="shared" si="110"/>
        <v>3.1024582575678394</v>
      </c>
      <c r="K513" s="11">
        <f t="shared" si="111"/>
        <v>0.38759689922480617</v>
      </c>
      <c r="L513" s="11">
        <f t="shared" si="112"/>
        <v>0.3125</v>
      </c>
      <c r="M513" s="11">
        <f t="shared" si="113"/>
        <v>0.33333333333333331</v>
      </c>
      <c r="N513" s="11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-0.28068475452196373</v>
      </c>
      <c r="O513" s="11">
        <f>0</f>
        <v>0</v>
      </c>
      <c r="P513" s="11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0.23336563307493541</v>
      </c>
      <c r="Q513" s="11">
        <f>2*'OddsRatio_working_3-way'!K513*'OddsRatio_working_3-way'!L513*'OddsRatio_working_3-way'!M513</f>
        <v>8.0749354005167945E-2</v>
      </c>
      <c r="R513" s="11">
        <f t="shared" si="114"/>
        <v>0</v>
      </c>
      <c r="S513" s="11">
        <f t="shared" si="115"/>
        <v>-0.83141542002301527</v>
      </c>
      <c r="T513" s="11">
        <f t="shared" si="116"/>
        <v>-0.28768699654775609</v>
      </c>
      <c r="U513" s="11">
        <f>'OddsRatio_working_3-way'!S513-'OddsRatio_working_3-way'!R513^2/3</f>
        <v>-0.83141542002301527</v>
      </c>
      <c r="V513" s="11">
        <f>'OddsRatio_working_3-way'!S513*'OddsRatio_working_3-way'!R513/3-2*'OddsRatio_working_3-way'!R513^3/27-'OddsRatio_working_3-way'!T513</f>
        <v>0.28768699654775609</v>
      </c>
      <c r="W513" s="11">
        <f>'OddsRatio_working_3-way'!V513^2+4*'OddsRatio_working_3-way'!U513^3/27</f>
        <v>-2.3794868169911138E-3</v>
      </c>
      <c r="X513" s="11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0.14589661990572275</v>
      </c>
      <c r="Y513" s="11">
        <f>IF('OddsRatio_working_3-way'!W513&gt;=0,IF('OddsRatio_working_3-way'!V513+SQRT('OddsRatio_working_3-way'!W513)&gt;0,0,PI()),ACOS('OddsRatio_working_3-way'!V513/(2*'OddsRatio_working_3-way'!X513)))</f>
        <v>0.16796173020855543</v>
      </c>
      <c r="Z513" s="11">
        <f>'OddsRatio_working_3-way'!X513^(1/3)*COS('OddsRatio_working_3-way'!Y513/3)</f>
        <v>0.52561456439195986</v>
      </c>
      <c r="AA513" s="11">
        <f>'OddsRatio_working_3-way'!X513^(1/3)*COS(('OddsRatio_working_3-way'!Y513+2*PI())/3)</f>
        <v>-0.28831908887527252</v>
      </c>
      <c r="AB513" s="11">
        <f>'OddsRatio_working_3-way'!X513^(1/3)*COS(('OddsRatio_working_3-way'!Y513+4*PI())/3)</f>
        <v>-0.23729547551668737</v>
      </c>
      <c r="AC513" s="11">
        <f>'OddsRatio_working_3-way'!X513^(1/3)*SIN('OddsRatio_working_3-way'!Y513/3)</f>
        <v>2.9458496907606779E-2</v>
      </c>
      <c r="AD513" s="11">
        <f>'OddsRatio_working_3-way'!X513^(1/3)*SIN(('OddsRatio_working_3-way'!Y513+2*PI())/3)</f>
        <v>0.44046631690872551</v>
      </c>
      <c r="AE513" s="11">
        <f>'OddsRatio_working_3-way'!X513^(1/3)*SIN(('OddsRatio_working_3-way'!Y513+4*PI())/3)</f>
        <v>-0.46992481381633205</v>
      </c>
      <c r="AF513" s="11">
        <f>-'OddsRatio_working_3-way'!U513/(3*'OddsRatio_working_3-way'!X513^(1/3))*COS(('OddsRatio_working_3-way'!Y513)/3)</f>
        <v>0.52561456439195975</v>
      </c>
      <c r="AG513" s="11">
        <f>-'OddsRatio_working_3-way'!U513/(3*'OddsRatio_working_3-way'!X513^(1/3))*COS(('OddsRatio_working_3-way'!Y513+2*PI())/3)</f>
        <v>-0.28831908887527247</v>
      </c>
      <c r="AH513" s="11">
        <f>-'OddsRatio_working_3-way'!U513/(3*'OddsRatio_working_3-way'!X513^(1/3))*COS(('OddsRatio_working_3-way'!Y513+4*PI())/3)</f>
        <v>-0.23729547551668731</v>
      </c>
      <c r="AI513" s="11">
        <f>'OddsRatio_working_3-way'!U513/(3*'OddsRatio_working_3-way'!X513^(1/3))*SIN(('OddsRatio_working_3-way'!Y513)/3)</f>
        <v>-2.9458496907606772E-2</v>
      </c>
      <c r="AJ513" s="11">
        <f>'OddsRatio_working_3-way'!U513/(3*'OddsRatio_working_3-way'!X513^(1/3))*SIN(('OddsRatio_working_3-way'!Y513+2*PI())/3)</f>
        <v>-0.4404663169087254</v>
      </c>
      <c r="AK513" s="11">
        <f>'OddsRatio_working_3-way'!U513/(3*'OddsRatio_working_3-way'!X513^(1/3))*SIN(('OddsRatio_working_3-way'!Y513+4*PI())/3)</f>
        <v>0.46992481381633194</v>
      </c>
      <c r="AL513" s="11">
        <f>'OddsRatio_working_3-way'!Z513+'OddsRatio_working_3-way'!AF513</f>
        <v>1.0512291287839197</v>
      </c>
      <c r="AM513" s="11">
        <f>'OddsRatio_working_3-way'!AA513+'OddsRatio_working_3-way'!AG513</f>
        <v>-0.57663817775054493</v>
      </c>
      <c r="AN513" s="11">
        <f>'OddsRatio_working_3-way'!AB513+'OddsRatio_working_3-way'!AH513</f>
        <v>-0.47459095103337468</v>
      </c>
      <c r="AO513" s="11">
        <f>'OddsRatio_working_3-way'!AC513+'OddsRatio_working_3-way'!AI513</f>
        <v>0</v>
      </c>
      <c r="AP513" s="11">
        <f>'OddsRatio_working_3-way'!AD513+'OddsRatio_working_3-way'!AJ513</f>
        <v>0</v>
      </c>
      <c r="AQ513" s="11">
        <f>'OddsRatio_working_3-way'!AE513+'OddsRatio_working_3-way'!AK513</f>
        <v>0</v>
      </c>
      <c r="AR513" s="10">
        <f>IF(A513="","",IF(('OddsRatio_working_3-way'!X513=0),IF(Q513&gt;0,-Q513^(1/3),(-Q513)^(1/3)),'OddsRatio_working_3-way'!AL513-'OddsRatio_working_3-way'!R513/3))</f>
        <v>1.0512291287839197</v>
      </c>
      <c r="AS513" s="11">
        <f>IF(('OddsRatio_working_3-way'!X513=0),IF(Q513&gt;0,-Q513^(1/3),(-Q513)^(1/3)),'OddsRatio_working_3-way'!AM513-'OddsRatio_working_3-way'!R513/3)</f>
        <v>-0.57663817775054493</v>
      </c>
      <c r="AT513" s="11">
        <f>IF(('OddsRatio_working_3-way'!X513=0),IF(Q513&gt;0,-Q513^(1/3),(-Q513)^(1/3)),'OddsRatio_working_3-way'!AN513-'OddsRatio_working_3-way'!R513/3)</f>
        <v>-0.47459095103337468</v>
      </c>
      <c r="AU513" s="11">
        <f>IF(('OddsRatio_working_3-way'!X513=0),0,'OddsRatio_working_3-way'!AO513)</f>
        <v>0</v>
      </c>
      <c r="AV513" s="11">
        <f>IF(('OddsRatio_working_3-way'!X513=0),0,'OddsRatio_working_3-way'!AP513)</f>
        <v>0</v>
      </c>
      <c r="AW513" s="11">
        <f>IF(('OddsRatio_working_3-way'!X513=0),0,'OddsRatio_working_3-way'!AQ513)</f>
        <v>0</v>
      </c>
    </row>
    <row r="514" spans="1:49" x14ac:dyDescent="0.2">
      <c r="A514" s="4">
        <f>IF('True_Odds_Calculator_3-way'!A515="","",'True_Odds_Calculator_3-way'!A515)</f>
        <v>1.92</v>
      </c>
      <c r="B514" s="4">
        <f>IF('True_Odds_Calculator_3-way'!B515="","",'True_Odds_Calculator_3-way'!B515)</f>
        <v>3.77</v>
      </c>
      <c r="C514" s="4">
        <f>IF('True_Odds_Calculator_3-way'!C515="","",'True_Odds_Calculator_3-way'!C515)</f>
        <v>4.04</v>
      </c>
      <c r="D514" s="9">
        <f t="shared" si="104"/>
        <v>0.50742076846707995</v>
      </c>
      <c r="E514" s="9">
        <f t="shared" si="105"/>
        <v>0.25491964846302312</v>
      </c>
      <c r="F514" s="9">
        <f t="shared" si="106"/>
        <v>0.2376595830698969</v>
      </c>
      <c r="G514" s="9">
        <f t="shared" si="107"/>
        <v>1.0551641585452618</v>
      </c>
      <c r="H514" s="9">
        <f t="shared" si="108"/>
        <v>1.970751025861641</v>
      </c>
      <c r="I514" s="9">
        <f t="shared" si="109"/>
        <v>3.9228047191703745</v>
      </c>
      <c r="J514" s="9">
        <f t="shared" si="110"/>
        <v>4.2076990419775955</v>
      </c>
      <c r="K514" s="11">
        <f t="shared" si="111"/>
        <v>0.52083333333333337</v>
      </c>
      <c r="L514" s="11">
        <f t="shared" si="112"/>
        <v>0.26525198938992045</v>
      </c>
      <c r="M514" s="11">
        <f t="shared" si="113"/>
        <v>0.24752475247524752</v>
      </c>
      <c r="N514" s="11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-0.26492151867706659</v>
      </c>
      <c r="O514" s="11">
        <f>0</f>
        <v>0</v>
      </c>
      <c r="P514" s="11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0.23013947614920646</v>
      </c>
      <c r="Q514" s="11">
        <f>2*'OddsRatio_working_3-way'!K514*'OddsRatio_working_3-way'!L514*'OddsRatio_working_3-way'!M514</f>
        <v>6.8392117726361515E-2</v>
      </c>
      <c r="R514" s="11">
        <f t="shared" si="114"/>
        <v>0</v>
      </c>
      <c r="S514" s="11">
        <f t="shared" si="115"/>
        <v>-0.86870812646118545</v>
      </c>
      <c r="T514" s="11">
        <f t="shared" si="116"/>
        <v>-0.2581599187106049</v>
      </c>
      <c r="U514" s="11">
        <f>'OddsRatio_working_3-way'!S514-'OddsRatio_working_3-way'!R514^2/3</f>
        <v>-0.86870812646118545</v>
      </c>
      <c r="V514" s="11">
        <f>'OddsRatio_working_3-way'!S514*'OddsRatio_working_3-way'!R514/3-2*'OddsRatio_working_3-way'!R514^3/27-'OddsRatio_working_3-way'!T514</f>
        <v>0.2581599187106049</v>
      </c>
      <c r="W514" s="11">
        <f>'OddsRatio_working_3-way'!V514^2+4*'OddsRatio_working_3-way'!U514^3/27</f>
        <v>-3.0475515115860552E-2</v>
      </c>
      <c r="X514" s="11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0.15582206097382895</v>
      </c>
      <c r="Y514" s="11">
        <f>IF('OddsRatio_working_3-way'!W514&gt;=0,IF('OddsRatio_working_3-way'!V514+SQRT('OddsRatio_working_3-way'!W514)&gt;0,0,PI()),ACOS('OddsRatio_working_3-way'!V514/(2*'OddsRatio_working_3-way'!X514)))</f>
        <v>0.59458593209664534</v>
      </c>
      <c r="Z514" s="11">
        <f>'OddsRatio_working_3-way'!X514^(1/3)*COS('OddsRatio_working_3-way'!Y514/3)</f>
        <v>0.5275820792726309</v>
      </c>
      <c r="AA514" s="11">
        <f>'OddsRatio_working_3-way'!X514^(1/3)*COS(('OddsRatio_working_3-way'!Y514+2*PI())/3)</f>
        <v>-0.35555101913757664</v>
      </c>
      <c r="AB514" s="11">
        <f>'OddsRatio_working_3-way'!X514^(1/3)*COS(('OddsRatio_working_3-way'!Y514+4*PI())/3)</f>
        <v>-0.1720310601350544</v>
      </c>
      <c r="AC514" s="11">
        <f>'OddsRatio_working_3-way'!X514^(1/3)*SIN('OddsRatio_working_3-way'!Y514/3)</f>
        <v>0.10595529773177544</v>
      </c>
      <c r="AD514" s="11">
        <f>'OddsRatio_working_3-way'!X514^(1/3)*SIN(('OddsRatio_working_3-way'!Y514+2*PI())/3)</f>
        <v>0.40392183436562618</v>
      </c>
      <c r="AE514" s="11">
        <f>'OddsRatio_working_3-way'!X514^(1/3)*SIN(('OddsRatio_working_3-way'!Y514+4*PI())/3)</f>
        <v>-0.5098771320974016</v>
      </c>
      <c r="AF514" s="11">
        <f>-'OddsRatio_working_3-way'!U514/(3*'OddsRatio_working_3-way'!X514^(1/3))*COS(('OddsRatio_working_3-way'!Y514)/3)</f>
        <v>0.52758207927263101</v>
      </c>
      <c r="AG514" s="11">
        <f>-'OddsRatio_working_3-way'!U514/(3*'OddsRatio_working_3-way'!X514^(1/3))*COS(('OddsRatio_working_3-way'!Y514+2*PI())/3)</f>
        <v>-0.35555101913757675</v>
      </c>
      <c r="AH514" s="11">
        <f>-'OddsRatio_working_3-way'!U514/(3*'OddsRatio_working_3-way'!X514^(1/3))*COS(('OddsRatio_working_3-way'!Y514+4*PI())/3)</f>
        <v>-0.17203106013505443</v>
      </c>
      <c r="AI514" s="11">
        <f>'OddsRatio_working_3-way'!U514/(3*'OddsRatio_working_3-way'!X514^(1/3))*SIN(('OddsRatio_working_3-way'!Y514)/3)</f>
        <v>-0.10595529773177546</v>
      </c>
      <c r="AJ514" s="11">
        <f>'OddsRatio_working_3-way'!U514/(3*'OddsRatio_working_3-way'!X514^(1/3))*SIN(('OddsRatio_working_3-way'!Y514+2*PI())/3)</f>
        <v>-0.40392183436562629</v>
      </c>
      <c r="AK514" s="11">
        <f>'OddsRatio_working_3-way'!U514/(3*'OddsRatio_working_3-way'!X514^(1/3))*SIN(('OddsRatio_working_3-way'!Y514+4*PI())/3)</f>
        <v>0.50987713209740171</v>
      </c>
      <c r="AL514" s="11">
        <f>'OddsRatio_working_3-way'!Z514+'OddsRatio_working_3-way'!AF514</f>
        <v>1.0551641585452618</v>
      </c>
      <c r="AM514" s="11">
        <f>'OddsRatio_working_3-way'!AA514+'OddsRatio_working_3-way'!AG514</f>
        <v>-0.71110203827515339</v>
      </c>
      <c r="AN514" s="11">
        <f>'OddsRatio_working_3-way'!AB514+'OddsRatio_working_3-way'!AH514</f>
        <v>-0.34406212027010885</v>
      </c>
      <c r="AO514" s="11">
        <f>'OddsRatio_working_3-way'!AC514+'OddsRatio_working_3-way'!AI514</f>
        <v>0</v>
      </c>
      <c r="AP514" s="11">
        <f>'OddsRatio_working_3-way'!AD514+'OddsRatio_working_3-way'!AJ514</f>
        <v>0</v>
      </c>
      <c r="AQ514" s="11">
        <f>'OddsRatio_working_3-way'!AE514+'OddsRatio_working_3-way'!AK514</f>
        <v>0</v>
      </c>
      <c r="AR514" s="10">
        <f>IF(A514="","",IF(('OddsRatio_working_3-way'!X514=0),IF(Q514&gt;0,-Q514^(1/3),(-Q514)^(1/3)),'OddsRatio_working_3-way'!AL514-'OddsRatio_working_3-way'!R514/3))</f>
        <v>1.0551641585452618</v>
      </c>
      <c r="AS514" s="11">
        <f>IF(('OddsRatio_working_3-way'!X514=0),IF(Q514&gt;0,-Q514^(1/3),(-Q514)^(1/3)),'OddsRatio_working_3-way'!AM514-'OddsRatio_working_3-way'!R514/3)</f>
        <v>-0.71110203827515339</v>
      </c>
      <c r="AT514" s="11">
        <f>IF(('OddsRatio_working_3-way'!X514=0),IF(Q514&gt;0,-Q514^(1/3),(-Q514)^(1/3)),'OddsRatio_working_3-way'!AN514-'OddsRatio_working_3-way'!R514/3)</f>
        <v>-0.34406212027010885</v>
      </c>
      <c r="AU514" s="11">
        <f>IF(('OddsRatio_working_3-way'!X514=0),0,'OddsRatio_working_3-way'!AO514)</f>
        <v>0</v>
      </c>
      <c r="AV514" s="11">
        <f>IF(('OddsRatio_working_3-way'!X514=0),0,'OddsRatio_working_3-way'!AP514)</f>
        <v>0</v>
      </c>
      <c r="AW514" s="11">
        <f>IF(('OddsRatio_working_3-way'!X514=0),0,'OddsRatio_working_3-way'!AQ514)</f>
        <v>0</v>
      </c>
    </row>
    <row r="515" spans="1:49" x14ac:dyDescent="0.2">
      <c r="A515" s="4">
        <f>IF('True_Odds_Calculator_3-way'!A516="","",'True_Odds_Calculator_3-way'!A516)</f>
        <v>3.12</v>
      </c>
      <c r="B515" s="4">
        <f>IF('True_Odds_Calculator_3-way'!B516="","",'True_Odds_Calculator_3-way'!B516)</f>
        <v>3.28</v>
      </c>
      <c r="C515" s="4">
        <f>IF('True_Odds_Calculator_3-way'!C516="","",'True_Odds_Calculator_3-way'!C516)</f>
        <v>2.4500000000000002</v>
      </c>
      <c r="D515" s="9">
        <f t="shared" si="104"/>
        <v>0.30964128387958822</v>
      </c>
      <c r="E515" s="9">
        <f t="shared" si="105"/>
        <v>0.29430713333511216</v>
      </c>
      <c r="F515" s="9">
        <f t="shared" si="106"/>
        <v>0.39605158278529945</v>
      </c>
      <c r="G515" s="9">
        <f t="shared" si="107"/>
        <v>1.0516714688375228</v>
      </c>
      <c r="H515" s="9">
        <f t="shared" si="108"/>
        <v>3.2295435139355484</v>
      </c>
      <c r="I515" s="9">
        <f t="shared" si="109"/>
        <v>3.3978109489495529</v>
      </c>
      <c r="J515" s="9">
        <f t="shared" si="110"/>
        <v>2.5249236298144084</v>
      </c>
      <c r="K515" s="11">
        <f t="shared" si="111"/>
        <v>0.32051282051282048</v>
      </c>
      <c r="L515" s="11">
        <f t="shared" si="112"/>
        <v>0.3048780487804878</v>
      </c>
      <c r="M515" s="11">
        <f t="shared" si="113"/>
        <v>0.4081632653061224</v>
      </c>
      <c r="N515" s="11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-0.27954014626488499</v>
      </c>
      <c r="O515" s="11">
        <f>0</f>
        <v>0</v>
      </c>
      <c r="P515" s="11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0.23332503733200599</v>
      </c>
      <c r="Q515" s="11">
        <f>2*'OddsRatio_working_3-way'!K515*'OddsRatio_working_3-way'!L515*'OddsRatio_working_3-way'!M515</f>
        <v>7.9769243532309714E-2</v>
      </c>
      <c r="R515" s="11">
        <f t="shared" si="114"/>
        <v>0</v>
      </c>
      <c r="S515" s="11">
        <f t="shared" si="115"/>
        <v>-0.83467451974112239</v>
      </c>
      <c r="T515" s="11">
        <f t="shared" si="116"/>
        <v>-0.28535881016790499</v>
      </c>
      <c r="U515" s="11">
        <f>'OddsRatio_working_3-way'!S515-'OddsRatio_working_3-way'!R515^2/3</f>
        <v>-0.83467451974112239</v>
      </c>
      <c r="V515" s="11">
        <f>'OddsRatio_working_3-way'!S515*'OddsRatio_working_3-way'!R515/3-2*'OddsRatio_working_3-way'!R515^3/27-'OddsRatio_working_3-way'!T515</f>
        <v>0.28535881016790499</v>
      </c>
      <c r="W515" s="11">
        <f>'OddsRatio_working_3-way'!V515^2+4*'OddsRatio_working_3-way'!U515^3/27</f>
        <v>-4.7188444844784572E-3</v>
      </c>
      <c r="X515" s="11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0.14675531934560404</v>
      </c>
      <c r="Y515" s="11">
        <f>IF('OddsRatio_working_3-way'!W515&gt;=0,IF('OddsRatio_working_3-way'!V515+SQRT('OddsRatio_working_3-way'!W515)&gt;0,0,PI()),ACOS('OddsRatio_working_3-way'!V515/(2*'OddsRatio_working_3-way'!X515)))</f>
        <v>0.23623318606718646</v>
      </c>
      <c r="Z515" s="11">
        <f>'OddsRatio_working_3-way'!X515^(1/3)*COS('OddsRatio_working_3-way'!Y515/3)</f>
        <v>0.52583573441876141</v>
      </c>
      <c r="AA515" s="11">
        <f>'OddsRatio_working_3-way'!X515^(1/3)*COS(('OddsRatio_working_3-way'!Y515+2*PI())/3)</f>
        <v>-0.29885135077961111</v>
      </c>
      <c r="AB515" s="11">
        <f>'OddsRatio_working_3-way'!X515^(1/3)*COS(('OddsRatio_working_3-way'!Y515+4*PI())/3)</f>
        <v>-0.22698438363915033</v>
      </c>
      <c r="AC515" s="11">
        <f>'OddsRatio_working_3-way'!X515^(1/3)*SIN('OddsRatio_working_3-way'!Y515/3)</f>
        <v>4.1492412824387148E-2</v>
      </c>
      <c r="AD515" s="11">
        <f>'OddsRatio_working_3-way'!X515^(1/3)*SIN(('OddsRatio_working_3-way'!Y515+2*PI())/3)</f>
        <v>0.43464089781210113</v>
      </c>
      <c r="AE515" s="11">
        <f>'OddsRatio_working_3-way'!X515^(1/3)*SIN(('OddsRatio_working_3-way'!Y515+4*PI())/3)</f>
        <v>-0.47613331063648817</v>
      </c>
      <c r="AF515" s="11">
        <f>-'OddsRatio_working_3-way'!U515/(3*'OddsRatio_working_3-way'!X515^(1/3))*COS(('OddsRatio_working_3-way'!Y515)/3)</f>
        <v>0.52583573441876141</v>
      </c>
      <c r="AG515" s="11">
        <f>-'OddsRatio_working_3-way'!U515/(3*'OddsRatio_working_3-way'!X515^(1/3))*COS(('OddsRatio_working_3-way'!Y515+2*PI())/3)</f>
        <v>-0.29885135077961111</v>
      </c>
      <c r="AH515" s="11">
        <f>-'OddsRatio_working_3-way'!U515/(3*'OddsRatio_working_3-way'!X515^(1/3))*COS(('OddsRatio_working_3-way'!Y515+4*PI())/3)</f>
        <v>-0.22698438363915033</v>
      </c>
      <c r="AI515" s="11">
        <f>'OddsRatio_working_3-way'!U515/(3*'OddsRatio_working_3-way'!X515^(1/3))*SIN(('OddsRatio_working_3-way'!Y515)/3)</f>
        <v>-4.1492412824387148E-2</v>
      </c>
      <c r="AJ515" s="11">
        <f>'OddsRatio_working_3-way'!U515/(3*'OddsRatio_working_3-way'!X515^(1/3))*SIN(('OddsRatio_working_3-way'!Y515+2*PI())/3)</f>
        <v>-0.43464089781210113</v>
      </c>
      <c r="AK515" s="11">
        <f>'OddsRatio_working_3-way'!U515/(3*'OddsRatio_working_3-way'!X515^(1/3))*SIN(('OddsRatio_working_3-way'!Y515+4*PI())/3)</f>
        <v>0.47613331063648817</v>
      </c>
      <c r="AL515" s="11">
        <f>'OddsRatio_working_3-way'!Z515+'OddsRatio_working_3-way'!AF515</f>
        <v>1.0516714688375228</v>
      </c>
      <c r="AM515" s="11">
        <f>'OddsRatio_working_3-way'!AA515+'OddsRatio_working_3-way'!AG515</f>
        <v>-0.59770270155922223</v>
      </c>
      <c r="AN515" s="11">
        <f>'OddsRatio_working_3-way'!AB515+'OddsRatio_working_3-way'!AH515</f>
        <v>-0.45396876727830066</v>
      </c>
      <c r="AO515" s="11">
        <f>'OddsRatio_working_3-way'!AC515+'OddsRatio_working_3-way'!AI515</f>
        <v>0</v>
      </c>
      <c r="AP515" s="11">
        <f>'OddsRatio_working_3-way'!AD515+'OddsRatio_working_3-way'!AJ515</f>
        <v>0</v>
      </c>
      <c r="AQ515" s="11">
        <f>'OddsRatio_working_3-way'!AE515+'OddsRatio_working_3-way'!AK515</f>
        <v>0</v>
      </c>
      <c r="AR515" s="10">
        <f>IF(A515="","",IF(('OddsRatio_working_3-way'!X515=0),IF(Q515&gt;0,-Q515^(1/3),(-Q515)^(1/3)),'OddsRatio_working_3-way'!AL515-'OddsRatio_working_3-way'!R515/3))</f>
        <v>1.0516714688375228</v>
      </c>
      <c r="AS515" s="11">
        <f>IF(('OddsRatio_working_3-way'!X515=0),IF(Q515&gt;0,-Q515^(1/3),(-Q515)^(1/3)),'OddsRatio_working_3-way'!AM515-'OddsRatio_working_3-way'!R515/3)</f>
        <v>-0.59770270155922223</v>
      </c>
      <c r="AT515" s="11">
        <f>IF(('OddsRatio_working_3-way'!X515=0),IF(Q515&gt;0,-Q515^(1/3),(-Q515)^(1/3)),'OddsRatio_working_3-way'!AN515-'OddsRatio_working_3-way'!R515/3)</f>
        <v>-0.45396876727830066</v>
      </c>
      <c r="AU515" s="11">
        <f>IF(('OddsRatio_working_3-way'!X515=0),0,'OddsRatio_working_3-way'!AO515)</f>
        <v>0</v>
      </c>
      <c r="AV515" s="11">
        <f>IF(('OddsRatio_working_3-way'!X515=0),0,'OddsRatio_working_3-way'!AP515)</f>
        <v>0</v>
      </c>
      <c r="AW515" s="11">
        <f>IF(('OddsRatio_working_3-way'!X515=0),0,'OddsRatio_working_3-way'!AQ515)</f>
        <v>0</v>
      </c>
    </row>
    <row r="516" spans="1:49" x14ac:dyDescent="0.2">
      <c r="A516" s="4">
        <f>IF('True_Odds_Calculator_3-way'!A517="","",'True_Odds_Calculator_3-way'!A517)</f>
        <v>3.24</v>
      </c>
      <c r="B516" s="4">
        <f>IF('True_Odds_Calculator_3-way'!B517="","",'True_Odds_Calculator_3-way'!B517)</f>
        <v>3.28</v>
      </c>
      <c r="C516" s="4">
        <f>IF('True_Odds_Calculator_3-way'!C517="","",'True_Odds_Calculator_3-way'!C517)</f>
        <v>2.38</v>
      </c>
      <c r="D516" s="9">
        <f t="shared" ref="D516:D579" si="117">(K516/(AR516+K516-(AR516*K516)))</f>
        <v>0.29791728237429116</v>
      </c>
      <c r="E516" s="9">
        <f t="shared" ref="E516:E579" si="118">(L516/(AR516+L516-(AR516*L516)))</f>
        <v>0.29422848356457848</v>
      </c>
      <c r="F516" s="9">
        <f t="shared" ref="F516:F579" si="119">(M516/(AR516+M516-(AR516*M516)))</f>
        <v>0.40785423406113025</v>
      </c>
      <c r="G516" s="9">
        <f t="shared" ref="G516:G579" si="120">AR516</f>
        <v>1.0520698301099358</v>
      </c>
      <c r="H516" s="9">
        <f t="shared" ref="H516:H579" si="121">IF(A516="","",1/D516)</f>
        <v>3.3566364194462563</v>
      </c>
      <c r="I516" s="9">
        <f t="shared" ref="I516:I579" si="122">IF(B516="","",1/E516)</f>
        <v>3.3987192126506538</v>
      </c>
      <c r="J516" s="9">
        <f t="shared" ref="J516:J579" si="123">IF(C516="","",1/F516)</f>
        <v>2.4518563655517118</v>
      </c>
      <c r="K516" s="11">
        <f t="shared" ref="K516:K579" si="124">1/A516</f>
        <v>0.30864197530864196</v>
      </c>
      <c r="L516" s="11">
        <f t="shared" ref="L516:L579" si="125">1/B516</f>
        <v>0.3048780487804878</v>
      </c>
      <c r="M516" s="11">
        <f t="shared" ref="M516:M579" si="126">1/C516</f>
        <v>0.42016806722689076</v>
      </c>
      <c r="N516" s="11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-0.27865455125139482</v>
      </c>
      <c r="O516" s="11">
        <f>0</f>
        <v>0</v>
      </c>
      <c r="P516" s="11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0.23326855584148742</v>
      </c>
      <c r="Q516" s="11">
        <f>2*'OddsRatio_working_3-way'!K516*'OddsRatio_working_3-way'!L516*'OddsRatio_working_3-way'!M516</f>
        <v>7.9074086725927945E-2</v>
      </c>
      <c r="R516" s="11">
        <f t="shared" ref="R516:R579" si="127">O516/N516</f>
        <v>0</v>
      </c>
      <c r="S516" s="11">
        <f t="shared" ref="S516:S579" si="128">P516/N516</f>
        <v>-0.83712451418401079</v>
      </c>
      <c r="T516" s="11">
        <f t="shared" ref="T516:T579" si="129">Q516/N516</f>
        <v>-0.2837710217572918</v>
      </c>
      <c r="U516" s="11">
        <f>'OddsRatio_working_3-way'!S516-'OddsRatio_working_3-way'!R516^2/3</f>
        <v>-0.83712451418401079</v>
      </c>
      <c r="V516" s="11">
        <f>'OddsRatio_working_3-way'!S516*'OddsRatio_working_3-way'!R516/3-2*'OddsRatio_working_3-way'!R516^3/27-'OddsRatio_working_3-way'!T516</f>
        <v>0.2837710217572918</v>
      </c>
      <c r="W516" s="11">
        <f>'OddsRatio_working_3-way'!V516^2+4*'OddsRatio_working_3-way'!U516^3/27</f>
        <v>-6.3833382129058619E-3</v>
      </c>
      <c r="X516" s="11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0.14740194283156791</v>
      </c>
      <c r="Y516" s="11">
        <f>IF('OddsRatio_working_3-way'!W516&gt;=0,IF('OddsRatio_working_3-way'!V516+SQRT('OddsRatio_working_3-way'!W516)&gt;0,0,PI()),ACOS('OddsRatio_working_3-way'!V516/(2*'OddsRatio_working_3-way'!X516)))</f>
        <v>0.27444564997279208</v>
      </c>
      <c r="Z516" s="11">
        <f>'OddsRatio_working_3-way'!X516^(1/3)*COS('OddsRatio_working_3-way'!Y516/3)</f>
        <v>0.52603491505496791</v>
      </c>
      <c r="AA516" s="11">
        <f>'OddsRatio_working_3-way'!X516^(1/3)*COS(('OddsRatio_working_3-way'!Y516+2*PI())/3)</f>
        <v>-0.30480955789749681</v>
      </c>
      <c r="AB516" s="11">
        <f>'OddsRatio_working_3-way'!X516^(1/3)*COS(('OddsRatio_working_3-way'!Y516+4*PI())/3)</f>
        <v>-0.22122535715747124</v>
      </c>
      <c r="AC516" s="11">
        <f>'OddsRatio_working_3-way'!X516^(1/3)*SIN('OddsRatio_working_3-way'!Y516/3)</f>
        <v>4.8257360797253519E-2</v>
      </c>
      <c r="AD516" s="11">
        <f>'OddsRatio_working_3-way'!X516^(1/3)*SIN(('OddsRatio_working_3-way'!Y516+2*PI())/3)</f>
        <v>0.43143091931656474</v>
      </c>
      <c r="AE516" s="11">
        <f>'OddsRatio_working_3-way'!X516^(1/3)*SIN(('OddsRatio_working_3-way'!Y516+4*PI())/3)</f>
        <v>-0.4796882801138182</v>
      </c>
      <c r="AF516" s="11">
        <f>-'OddsRatio_working_3-way'!U516/(3*'OddsRatio_working_3-way'!X516^(1/3))*COS(('OddsRatio_working_3-way'!Y516)/3)</f>
        <v>0.5260349150549678</v>
      </c>
      <c r="AG516" s="11">
        <f>-'OddsRatio_working_3-way'!U516/(3*'OddsRatio_working_3-way'!X516^(1/3))*COS(('OddsRatio_working_3-way'!Y516+2*PI())/3)</f>
        <v>-0.30480955789749675</v>
      </c>
      <c r="AH516" s="11">
        <f>-'OddsRatio_working_3-way'!U516/(3*'OddsRatio_working_3-way'!X516^(1/3))*COS(('OddsRatio_working_3-way'!Y516+4*PI())/3)</f>
        <v>-0.22122535715747119</v>
      </c>
      <c r="AI516" s="11">
        <f>'OddsRatio_working_3-way'!U516/(3*'OddsRatio_working_3-way'!X516^(1/3))*SIN(('OddsRatio_working_3-way'!Y516)/3)</f>
        <v>-4.8257360797253505E-2</v>
      </c>
      <c r="AJ516" s="11">
        <f>'OddsRatio_working_3-way'!U516/(3*'OddsRatio_working_3-way'!X516^(1/3))*SIN(('OddsRatio_working_3-way'!Y516+2*PI())/3)</f>
        <v>-0.43143091931656463</v>
      </c>
      <c r="AK516" s="11">
        <f>'OddsRatio_working_3-way'!U516/(3*'OddsRatio_working_3-way'!X516^(1/3))*SIN(('OddsRatio_working_3-way'!Y516+4*PI())/3)</f>
        <v>0.47968828011381809</v>
      </c>
      <c r="AL516" s="11">
        <f>'OddsRatio_working_3-way'!Z516+'OddsRatio_working_3-way'!AF516</f>
        <v>1.0520698301099358</v>
      </c>
      <c r="AM516" s="11">
        <f>'OddsRatio_working_3-way'!AA516+'OddsRatio_working_3-way'!AG516</f>
        <v>-0.6096191157949935</v>
      </c>
      <c r="AN516" s="11">
        <f>'OddsRatio_working_3-way'!AB516+'OddsRatio_working_3-way'!AH516</f>
        <v>-0.44245071431494243</v>
      </c>
      <c r="AO516" s="11">
        <f>'OddsRatio_working_3-way'!AC516+'OddsRatio_working_3-way'!AI516</f>
        <v>0</v>
      </c>
      <c r="AP516" s="11">
        <f>'OddsRatio_working_3-way'!AD516+'OddsRatio_working_3-way'!AJ516</f>
        <v>0</v>
      </c>
      <c r="AQ516" s="11">
        <f>'OddsRatio_working_3-way'!AE516+'OddsRatio_working_3-way'!AK516</f>
        <v>0</v>
      </c>
      <c r="AR516" s="10">
        <f>IF(A516="","",IF(('OddsRatio_working_3-way'!X516=0),IF(Q516&gt;0,-Q516^(1/3),(-Q516)^(1/3)),'OddsRatio_working_3-way'!AL516-'OddsRatio_working_3-way'!R516/3))</f>
        <v>1.0520698301099358</v>
      </c>
      <c r="AS516" s="11">
        <f>IF(('OddsRatio_working_3-way'!X516=0),IF(Q516&gt;0,-Q516^(1/3),(-Q516)^(1/3)),'OddsRatio_working_3-way'!AM516-'OddsRatio_working_3-way'!R516/3)</f>
        <v>-0.6096191157949935</v>
      </c>
      <c r="AT516" s="11">
        <f>IF(('OddsRatio_working_3-way'!X516=0),IF(Q516&gt;0,-Q516^(1/3),(-Q516)^(1/3)),'OddsRatio_working_3-way'!AN516-'OddsRatio_working_3-way'!R516/3)</f>
        <v>-0.44245071431494243</v>
      </c>
      <c r="AU516" s="11">
        <f>IF(('OddsRatio_working_3-way'!X516=0),0,'OddsRatio_working_3-way'!AO516)</f>
        <v>0</v>
      </c>
      <c r="AV516" s="11">
        <f>IF(('OddsRatio_working_3-way'!X516=0),0,'OddsRatio_working_3-way'!AP516)</f>
        <v>0</v>
      </c>
      <c r="AW516" s="11">
        <f>IF(('OddsRatio_working_3-way'!X516=0),0,'OddsRatio_working_3-way'!AQ516)</f>
        <v>0</v>
      </c>
    </row>
    <row r="517" spans="1:49" x14ac:dyDescent="0.2">
      <c r="A517" s="4">
        <f>IF('True_Odds_Calculator_3-way'!A518="","",'True_Odds_Calculator_3-way'!A518)</f>
        <v>2.09</v>
      </c>
      <c r="B517" s="4">
        <f>IF('True_Odds_Calculator_3-way'!B518="","",'True_Odds_Calculator_3-way'!B518)</f>
        <v>3.37</v>
      </c>
      <c r="C517" s="4">
        <f>IF('True_Odds_Calculator_3-way'!C518="","",'True_Odds_Calculator_3-way'!C518)</f>
        <v>3.85</v>
      </c>
      <c r="D517" s="9">
        <f t="shared" si="117"/>
        <v>0.46497487505071128</v>
      </c>
      <c r="E517" s="9">
        <f t="shared" si="118"/>
        <v>0.28556086893524124</v>
      </c>
      <c r="F517" s="9">
        <f t="shared" si="119"/>
        <v>0.2494642560140477</v>
      </c>
      <c r="G517" s="9">
        <f t="shared" si="120"/>
        <v>1.0556457237222827</v>
      </c>
      <c r="H517" s="9">
        <f t="shared" si="121"/>
        <v>2.1506538388572878</v>
      </c>
      <c r="I517" s="9">
        <f t="shared" si="122"/>
        <v>3.50188036522181</v>
      </c>
      <c r="J517" s="9">
        <f t="shared" si="123"/>
        <v>4.008590312608507</v>
      </c>
      <c r="K517" s="11">
        <f t="shared" si="124"/>
        <v>0.47846889952153115</v>
      </c>
      <c r="L517" s="11">
        <f t="shared" si="125"/>
        <v>0.29673590504451036</v>
      </c>
      <c r="M517" s="11">
        <f t="shared" si="126"/>
        <v>0.25974025974025972</v>
      </c>
      <c r="N517" s="11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-0.27150809805247367</v>
      </c>
      <c r="O517" s="11">
        <f>0</f>
        <v>0</v>
      </c>
      <c r="P517" s="11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0.23269788862621768</v>
      </c>
      <c r="Q517" s="11">
        <f>2*'OddsRatio_working_3-way'!K517*'OddsRatio_working_3-way'!L517*'OddsRatio_working_3-way'!M517</f>
        <v>7.3755273732557095E-2</v>
      </c>
      <c r="R517" s="11">
        <f t="shared" si="127"/>
        <v>0</v>
      </c>
      <c r="S517" s="11">
        <f t="shared" si="128"/>
        <v>-0.85705689920616934</v>
      </c>
      <c r="T517" s="11">
        <f t="shared" si="129"/>
        <v>-0.27165036424918199</v>
      </c>
      <c r="U517" s="11">
        <f>'OddsRatio_working_3-way'!S517-'OddsRatio_working_3-way'!R517^2/3</f>
        <v>-0.85705689920616934</v>
      </c>
      <c r="V517" s="11">
        <f>'OddsRatio_working_3-way'!S517*'OddsRatio_working_3-way'!R517/3-2*'OddsRatio_working_3-way'!R517^3/27-'OddsRatio_working_3-way'!T517</f>
        <v>0.27165036424918199</v>
      </c>
      <c r="W517" s="11">
        <f>'OddsRatio_working_3-way'!V517^2+4*'OddsRatio_working_3-way'!U517^3/27</f>
        <v>-1.9472475161666447E-2</v>
      </c>
      <c r="X517" s="11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0.15269773701530395</v>
      </c>
      <c r="Y517" s="11">
        <f>IF('OddsRatio_working_3-way'!W517&gt;=0,IF('OddsRatio_working_3-way'!V517+SQRT('OddsRatio_working_3-way'!W517)&gt;0,0,PI()),ACOS('OddsRatio_working_3-way'!V517/(2*'OddsRatio_working_3-way'!X517)))</f>
        <v>0.4745387607426157</v>
      </c>
      <c r="Z517" s="11">
        <f>'OddsRatio_working_3-way'!X517^(1/3)*COS('OddsRatio_working_3-way'!Y517/3)</f>
        <v>0.52782286186114147</v>
      </c>
      <c r="AA517" s="11">
        <f>'OddsRatio_working_3-way'!X517^(1/3)*COS(('OddsRatio_working_3-way'!Y517+2*PI())/3)</f>
        <v>-0.33682572770478469</v>
      </c>
      <c r="AB517" s="11">
        <f>'OddsRatio_working_3-way'!X517^(1/3)*COS(('OddsRatio_working_3-way'!Y517+4*PI())/3)</f>
        <v>-0.19099713415635669</v>
      </c>
      <c r="AC517" s="11">
        <f>'OddsRatio_working_3-way'!X517^(1/3)*SIN('OddsRatio_working_3-way'!Y517/3)</f>
        <v>8.4194177740729459E-2</v>
      </c>
      <c r="AD517" s="11">
        <f>'OddsRatio_working_3-way'!X517^(1/3)*SIN(('OddsRatio_working_3-way'!Y517+2*PI())/3)</f>
        <v>0.41501091819958835</v>
      </c>
      <c r="AE517" s="11">
        <f>'OddsRatio_working_3-way'!X517^(1/3)*SIN(('OddsRatio_working_3-way'!Y517+4*PI())/3)</f>
        <v>-0.49920509594031776</v>
      </c>
      <c r="AF517" s="11">
        <f>-'OddsRatio_working_3-way'!U517/(3*'OddsRatio_working_3-way'!X517^(1/3))*COS(('OddsRatio_working_3-way'!Y517)/3)</f>
        <v>0.52782286186114136</v>
      </c>
      <c r="AG517" s="11">
        <f>-'OddsRatio_working_3-way'!U517/(3*'OddsRatio_working_3-way'!X517^(1/3))*COS(('OddsRatio_working_3-way'!Y517+2*PI())/3)</f>
        <v>-0.33682572770478464</v>
      </c>
      <c r="AH517" s="11">
        <f>-'OddsRatio_working_3-way'!U517/(3*'OddsRatio_working_3-way'!X517^(1/3))*COS(('OddsRatio_working_3-way'!Y517+4*PI())/3)</f>
        <v>-0.19099713415635663</v>
      </c>
      <c r="AI517" s="11">
        <f>'OddsRatio_working_3-way'!U517/(3*'OddsRatio_working_3-way'!X517^(1/3))*SIN(('OddsRatio_working_3-way'!Y517)/3)</f>
        <v>-8.4194177740729431E-2</v>
      </c>
      <c r="AJ517" s="11">
        <f>'OddsRatio_working_3-way'!U517/(3*'OddsRatio_working_3-way'!X517^(1/3))*SIN(('OddsRatio_working_3-way'!Y517+2*PI())/3)</f>
        <v>-0.41501091819958824</v>
      </c>
      <c r="AK517" s="11">
        <f>'OddsRatio_working_3-way'!U517/(3*'OddsRatio_working_3-way'!X517^(1/3))*SIN(('OddsRatio_working_3-way'!Y517+4*PI())/3)</f>
        <v>0.49920509594031764</v>
      </c>
      <c r="AL517" s="11">
        <f>'OddsRatio_working_3-way'!Z517+'OddsRatio_working_3-way'!AF517</f>
        <v>1.0556457237222827</v>
      </c>
      <c r="AM517" s="11">
        <f>'OddsRatio_working_3-way'!AA517+'OddsRatio_working_3-way'!AG517</f>
        <v>-0.67365145540956939</v>
      </c>
      <c r="AN517" s="11">
        <f>'OddsRatio_working_3-way'!AB517+'OddsRatio_working_3-way'!AH517</f>
        <v>-0.38199426831271333</v>
      </c>
      <c r="AO517" s="11">
        <f>'OddsRatio_working_3-way'!AC517+'OddsRatio_working_3-way'!AI517</f>
        <v>0</v>
      </c>
      <c r="AP517" s="11">
        <f>'OddsRatio_working_3-way'!AD517+'OddsRatio_working_3-way'!AJ517</f>
        <v>0</v>
      </c>
      <c r="AQ517" s="11">
        <f>'OddsRatio_working_3-way'!AE517+'OddsRatio_working_3-way'!AK517</f>
        <v>0</v>
      </c>
      <c r="AR517" s="10">
        <f>IF(A517="","",IF(('OddsRatio_working_3-way'!X517=0),IF(Q517&gt;0,-Q517^(1/3),(-Q517)^(1/3)),'OddsRatio_working_3-way'!AL517-'OddsRatio_working_3-way'!R517/3))</f>
        <v>1.0556457237222827</v>
      </c>
      <c r="AS517" s="11">
        <f>IF(('OddsRatio_working_3-way'!X517=0),IF(Q517&gt;0,-Q517^(1/3),(-Q517)^(1/3)),'OddsRatio_working_3-way'!AM517-'OddsRatio_working_3-way'!R517/3)</f>
        <v>-0.67365145540956939</v>
      </c>
      <c r="AT517" s="11">
        <f>IF(('OddsRatio_working_3-way'!X517=0),IF(Q517&gt;0,-Q517^(1/3),(-Q517)^(1/3)),'OddsRatio_working_3-way'!AN517-'OddsRatio_working_3-way'!R517/3)</f>
        <v>-0.38199426831271333</v>
      </c>
      <c r="AU517" s="11">
        <f>IF(('OddsRatio_working_3-way'!X517=0),0,'OddsRatio_working_3-way'!AO517)</f>
        <v>0</v>
      </c>
      <c r="AV517" s="11">
        <f>IF(('OddsRatio_working_3-way'!X517=0),0,'OddsRatio_working_3-way'!AP517)</f>
        <v>0</v>
      </c>
      <c r="AW517" s="11">
        <f>IF(('OddsRatio_working_3-way'!X517=0),0,'OddsRatio_working_3-way'!AQ517)</f>
        <v>0</v>
      </c>
    </row>
    <row r="518" spans="1:49" x14ac:dyDescent="0.2">
      <c r="A518" s="4">
        <f>IF('True_Odds_Calculator_3-way'!A519="","",'True_Odds_Calculator_3-way'!A519)</f>
        <v>1.74</v>
      </c>
      <c r="B518" s="4">
        <f>IF('True_Odds_Calculator_3-way'!B519="","",'True_Odds_Calculator_3-way'!B519)</f>
        <v>3.88</v>
      </c>
      <c r="C518" s="4">
        <f>IF('True_Odds_Calculator_3-way'!C519="","",'True_Odds_Calculator_3-way'!C519)</f>
        <v>4.93</v>
      </c>
      <c r="D518" s="9">
        <f t="shared" si="117"/>
        <v>0.56010406602415941</v>
      </c>
      <c r="E518" s="9">
        <f t="shared" si="118"/>
        <v>0.24651041094482237</v>
      </c>
      <c r="F518" s="9">
        <f t="shared" si="119"/>
        <v>0.1933855230310183</v>
      </c>
      <c r="G518" s="9">
        <f t="shared" si="120"/>
        <v>1.0613277083522827</v>
      </c>
      <c r="H518" s="9">
        <f t="shared" si="121"/>
        <v>1.7853825041806894</v>
      </c>
      <c r="I518" s="9">
        <f t="shared" si="122"/>
        <v>4.0566238000545738</v>
      </c>
      <c r="J518" s="9">
        <f t="shared" si="123"/>
        <v>5.1710178938244713</v>
      </c>
      <c r="K518" s="11">
        <f t="shared" si="124"/>
        <v>0.57471264367816088</v>
      </c>
      <c r="L518" s="11">
        <f t="shared" si="125"/>
        <v>0.25773195876288663</v>
      </c>
      <c r="M518" s="11">
        <f t="shared" si="126"/>
        <v>0.20283975659229211</v>
      </c>
      <c r="N518" s="11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-0.25164532390545502</v>
      </c>
      <c r="O518" s="11">
        <f>0</f>
        <v>0</v>
      </c>
      <c r="P518" s="11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0.22683969698302603</v>
      </c>
      <c r="Q518" s="11">
        <f>2*'OddsRatio_working_3-way'!K518*'OddsRatio_working_3-way'!L518*'OddsRatio_working_3-way'!M518</f>
        <v>6.0089985955768498E-2</v>
      </c>
      <c r="R518" s="11">
        <f t="shared" si="127"/>
        <v>0</v>
      </c>
      <c r="S518" s="11">
        <f t="shared" si="128"/>
        <v>-0.90142623539570066</v>
      </c>
      <c r="T518" s="11">
        <f t="shared" si="129"/>
        <v>-0.23878840672733798</v>
      </c>
      <c r="U518" s="11">
        <f>'OddsRatio_working_3-way'!S518-'OddsRatio_working_3-way'!R518^2/3</f>
        <v>-0.90142623539570066</v>
      </c>
      <c r="V518" s="11">
        <f>'OddsRatio_working_3-way'!S518*'OddsRatio_working_3-way'!R518/3-2*'OddsRatio_working_3-way'!R518^3/27-'OddsRatio_working_3-way'!T518</f>
        <v>0.23878840672733798</v>
      </c>
      <c r="W518" s="11">
        <f>'OddsRatio_working_3-way'!V518^2+4*'OddsRatio_working_3-way'!U518^3/27</f>
        <v>-5.1494355643836649E-2</v>
      </c>
      <c r="X518" s="11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0.16470751260280847</v>
      </c>
      <c r="Y518" s="11">
        <f>IF('OddsRatio_working_3-way'!W518&gt;=0,IF('OddsRatio_working_3-way'!V518+SQRT('OddsRatio_working_3-way'!W518)&gt;0,0,PI()),ACOS('OddsRatio_working_3-way'!V518/(2*'OddsRatio_working_3-way'!X518)))</f>
        <v>0.75992714138271689</v>
      </c>
      <c r="Z518" s="11">
        <f>'OddsRatio_working_3-way'!X518^(1/3)*COS('OddsRatio_working_3-way'!Y518/3)</f>
        <v>0.53066385417614148</v>
      </c>
      <c r="AA518" s="11">
        <f>'OddsRatio_working_3-way'!X518^(1/3)*COS(('OddsRatio_working_3-way'!Y518+2*PI())/3)</f>
        <v>-0.38430026006839507</v>
      </c>
      <c r="AB518" s="11">
        <f>'OddsRatio_working_3-way'!X518^(1/3)*COS(('OddsRatio_working_3-way'!Y518+4*PI())/3)</f>
        <v>-0.14636359410774638</v>
      </c>
      <c r="AC518" s="11">
        <f>'OddsRatio_working_3-way'!X518^(1/3)*SIN('OddsRatio_working_3-way'!Y518/3)</f>
        <v>0.13737279814246264</v>
      </c>
      <c r="AD518" s="11">
        <f>'OddsRatio_working_3-way'!X518^(1/3)*SIN(('OddsRatio_working_3-way'!Y518+2*PI())/3)</f>
        <v>0.39088197951546816</v>
      </c>
      <c r="AE518" s="11">
        <f>'OddsRatio_working_3-way'!X518^(1/3)*SIN(('OddsRatio_working_3-way'!Y518+4*PI())/3)</f>
        <v>-0.52825477765793072</v>
      </c>
      <c r="AF518" s="11">
        <f>-'OddsRatio_working_3-way'!U518/(3*'OddsRatio_working_3-way'!X518^(1/3))*COS(('OddsRatio_working_3-way'!Y518)/3)</f>
        <v>0.53066385417614126</v>
      </c>
      <c r="AG518" s="11">
        <f>-'OddsRatio_working_3-way'!U518/(3*'OddsRatio_working_3-way'!X518^(1/3))*COS(('OddsRatio_working_3-way'!Y518+2*PI())/3)</f>
        <v>-0.38430026006839491</v>
      </c>
      <c r="AH518" s="11">
        <f>-'OddsRatio_working_3-way'!U518/(3*'OddsRatio_working_3-way'!X518^(1/3))*COS(('OddsRatio_working_3-way'!Y518+4*PI())/3)</f>
        <v>-0.1463635941077463</v>
      </c>
      <c r="AI518" s="11">
        <f>'OddsRatio_working_3-way'!U518/(3*'OddsRatio_working_3-way'!X518^(1/3))*SIN(('OddsRatio_working_3-way'!Y518)/3)</f>
        <v>-0.13737279814246259</v>
      </c>
      <c r="AJ518" s="11">
        <f>'OddsRatio_working_3-way'!U518/(3*'OddsRatio_working_3-way'!X518^(1/3))*SIN(('OddsRatio_working_3-way'!Y518+2*PI())/3)</f>
        <v>-0.39088197951546799</v>
      </c>
      <c r="AK518" s="11">
        <f>'OddsRatio_working_3-way'!U518/(3*'OddsRatio_working_3-way'!X518^(1/3))*SIN(('OddsRatio_working_3-way'!Y518+4*PI())/3)</f>
        <v>0.5282547776579305</v>
      </c>
      <c r="AL518" s="11">
        <f>'OddsRatio_working_3-way'!Z518+'OddsRatio_working_3-way'!AF518</f>
        <v>1.0613277083522827</v>
      </c>
      <c r="AM518" s="11">
        <f>'OddsRatio_working_3-way'!AA518+'OddsRatio_working_3-way'!AG518</f>
        <v>-0.76860052013679003</v>
      </c>
      <c r="AN518" s="11">
        <f>'OddsRatio_working_3-way'!AB518+'OddsRatio_working_3-way'!AH518</f>
        <v>-0.29272718821549271</v>
      </c>
      <c r="AO518" s="11">
        <f>'OddsRatio_working_3-way'!AC518+'OddsRatio_working_3-way'!AI518</f>
        <v>0</v>
      </c>
      <c r="AP518" s="11">
        <f>'OddsRatio_working_3-way'!AD518+'OddsRatio_working_3-way'!AJ518</f>
        <v>0</v>
      </c>
      <c r="AQ518" s="11">
        <f>'OddsRatio_working_3-way'!AE518+'OddsRatio_working_3-way'!AK518</f>
        <v>0</v>
      </c>
      <c r="AR518" s="10">
        <f>IF(A518="","",IF(('OddsRatio_working_3-way'!X518=0),IF(Q518&gt;0,-Q518^(1/3),(-Q518)^(1/3)),'OddsRatio_working_3-way'!AL518-'OddsRatio_working_3-way'!R518/3))</f>
        <v>1.0613277083522827</v>
      </c>
      <c r="AS518" s="11">
        <f>IF(('OddsRatio_working_3-way'!X518=0),IF(Q518&gt;0,-Q518^(1/3),(-Q518)^(1/3)),'OddsRatio_working_3-way'!AM518-'OddsRatio_working_3-way'!R518/3)</f>
        <v>-0.76860052013679003</v>
      </c>
      <c r="AT518" s="11">
        <f>IF(('OddsRatio_working_3-way'!X518=0),IF(Q518&gt;0,-Q518^(1/3),(-Q518)^(1/3)),'OddsRatio_working_3-way'!AN518-'OddsRatio_working_3-way'!R518/3)</f>
        <v>-0.29272718821549271</v>
      </c>
      <c r="AU518" s="11">
        <f>IF(('OddsRatio_working_3-way'!X518=0),0,'OddsRatio_working_3-way'!AO518)</f>
        <v>0</v>
      </c>
      <c r="AV518" s="11">
        <f>IF(('OddsRatio_working_3-way'!X518=0),0,'OddsRatio_working_3-way'!AP518)</f>
        <v>0</v>
      </c>
      <c r="AW518" s="11">
        <f>IF(('OddsRatio_working_3-way'!X518=0),0,'OddsRatio_working_3-way'!AQ518)</f>
        <v>0</v>
      </c>
    </row>
    <row r="519" spans="1:49" x14ac:dyDescent="0.2">
      <c r="A519" s="4">
        <f>IF('True_Odds_Calculator_3-way'!A520="","",'True_Odds_Calculator_3-way'!A520)</f>
        <v>3.89</v>
      </c>
      <c r="B519" s="4">
        <f>IF('True_Odds_Calculator_3-way'!B520="","",'True_Odds_Calculator_3-way'!B520)</f>
        <v>3.98</v>
      </c>
      <c r="C519" s="4">
        <f>IF('True_Odds_Calculator_3-way'!C520="","",'True_Odds_Calculator_3-way'!C520)</f>
        <v>1.9</v>
      </c>
      <c r="D519" s="9">
        <f t="shared" si="117"/>
        <v>0.24660259983544272</v>
      </c>
      <c r="E519" s="9">
        <f t="shared" si="118"/>
        <v>0.24094939624269462</v>
      </c>
      <c r="F519" s="9">
        <f t="shared" si="119"/>
        <v>0.51244800392186285</v>
      </c>
      <c r="G519" s="9">
        <f t="shared" si="120"/>
        <v>1.057130549716065</v>
      </c>
      <c r="H519" s="9">
        <f t="shared" si="121"/>
        <v>4.0551072886794275</v>
      </c>
      <c r="I519" s="9">
        <f t="shared" si="122"/>
        <v>4.1502490381538735</v>
      </c>
      <c r="J519" s="9">
        <f t="shared" si="123"/>
        <v>1.9514174947444585</v>
      </c>
      <c r="K519" s="11">
        <f t="shared" si="124"/>
        <v>0.25706940874035988</v>
      </c>
      <c r="L519" s="11">
        <f t="shared" si="125"/>
        <v>0.25125628140703515</v>
      </c>
      <c r="M519" s="11">
        <f t="shared" si="126"/>
        <v>0.52631578947368418</v>
      </c>
      <c r="N519" s="11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-0.26349376431610094</v>
      </c>
      <c r="O519" s="11">
        <f>0</f>
        <v>0</v>
      </c>
      <c r="P519" s="11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0.23014545056496119</v>
      </c>
      <c r="Q519" s="11">
        <f>2*'OddsRatio_working_3-way'!K519*'OddsRatio_working_3-way'!L519*'OddsRatio_working_3-way'!M519</f>
        <v>6.7989793372218957E-2</v>
      </c>
      <c r="R519" s="11">
        <f t="shared" si="127"/>
        <v>0</v>
      </c>
      <c r="S519" s="11">
        <f t="shared" si="128"/>
        <v>-0.87343793946055825</v>
      </c>
      <c r="T519" s="11">
        <f t="shared" si="129"/>
        <v>-0.25803188758066714</v>
      </c>
      <c r="U519" s="11">
        <f>'OddsRatio_working_3-way'!S519-'OddsRatio_working_3-way'!R519^2/3</f>
        <v>-0.87343793946055825</v>
      </c>
      <c r="V519" s="11">
        <f>'OddsRatio_working_3-way'!S519*'OddsRatio_working_3-way'!R519/3-2*'OddsRatio_working_3-way'!R519^3/27-'OddsRatio_working_3-way'!T519</f>
        <v>0.25803188758066714</v>
      </c>
      <c r="W519" s="11">
        <f>'OddsRatio_working_3-way'!V519^2+4*'OddsRatio_working_3-way'!U519^3/27</f>
        <v>-3.2136644024736247E-2</v>
      </c>
      <c r="X519" s="11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0.15709638684035535</v>
      </c>
      <c r="Y519" s="11">
        <f>IF('OddsRatio_working_3-way'!W519&gt;=0,IF('OddsRatio_working_3-way'!V519+SQRT('OddsRatio_working_3-way'!W519)&gt;0,0,PI()),ACOS('OddsRatio_working_3-way'!V519/(2*'OddsRatio_working_3-way'!X519)))</f>
        <v>0.60719197128299474</v>
      </c>
      <c r="Z519" s="11">
        <f>'OddsRatio_working_3-way'!X519^(1/3)*COS('OddsRatio_working_3-way'!Y519/3)</f>
        <v>0.52856527485803251</v>
      </c>
      <c r="AA519" s="11">
        <f>'OddsRatio_working_3-way'!X519^(1/3)*COS(('OddsRatio_working_3-way'!Y519+2*PI())/3)</f>
        <v>-0.35821637751120883</v>
      </c>
      <c r="AB519" s="11">
        <f>'OddsRatio_working_3-way'!X519^(1/3)*COS(('OddsRatio_working_3-way'!Y519+4*PI())/3)</f>
        <v>-0.17034889734682407</v>
      </c>
      <c r="AC519" s="11">
        <f>'OddsRatio_working_3-way'!X519^(1/3)*SIN('OddsRatio_working_3-way'!Y519/3)</f>
        <v>0.10846534024488448</v>
      </c>
      <c r="AD519" s="11">
        <f>'OddsRatio_working_3-way'!X519^(1/3)*SIN(('OddsRatio_working_3-way'!Y519+2*PI())/3)</f>
        <v>0.40351828546291824</v>
      </c>
      <c r="AE519" s="11">
        <f>'OddsRatio_working_3-way'!X519^(1/3)*SIN(('OddsRatio_working_3-way'!Y519+4*PI())/3)</f>
        <v>-0.51198362570780254</v>
      </c>
      <c r="AF519" s="11">
        <f>-'OddsRatio_working_3-way'!U519/(3*'OddsRatio_working_3-way'!X519^(1/3))*COS(('OddsRatio_working_3-way'!Y519)/3)</f>
        <v>0.52856527485803251</v>
      </c>
      <c r="AG519" s="11">
        <f>-'OddsRatio_working_3-way'!U519/(3*'OddsRatio_working_3-way'!X519^(1/3))*COS(('OddsRatio_working_3-way'!Y519+2*PI())/3)</f>
        <v>-0.35821637751120883</v>
      </c>
      <c r="AH519" s="11">
        <f>-'OddsRatio_working_3-way'!U519/(3*'OddsRatio_working_3-way'!X519^(1/3))*COS(('OddsRatio_working_3-way'!Y519+4*PI())/3)</f>
        <v>-0.17034889734682407</v>
      </c>
      <c r="AI519" s="11">
        <f>'OddsRatio_working_3-way'!U519/(3*'OddsRatio_working_3-way'!X519^(1/3))*SIN(('OddsRatio_working_3-way'!Y519)/3)</f>
        <v>-0.10846534024488448</v>
      </c>
      <c r="AJ519" s="11">
        <f>'OddsRatio_working_3-way'!U519/(3*'OddsRatio_working_3-way'!X519^(1/3))*SIN(('OddsRatio_working_3-way'!Y519+2*PI())/3)</f>
        <v>-0.40351828546291824</v>
      </c>
      <c r="AK519" s="11">
        <f>'OddsRatio_working_3-way'!U519/(3*'OddsRatio_working_3-way'!X519^(1/3))*SIN(('OddsRatio_working_3-way'!Y519+4*PI())/3)</f>
        <v>0.51198362570780254</v>
      </c>
      <c r="AL519" s="11">
        <f>'OddsRatio_working_3-way'!Z519+'OddsRatio_working_3-way'!AF519</f>
        <v>1.057130549716065</v>
      </c>
      <c r="AM519" s="11">
        <f>'OddsRatio_working_3-way'!AA519+'OddsRatio_working_3-way'!AG519</f>
        <v>-0.71643275502241766</v>
      </c>
      <c r="AN519" s="11">
        <f>'OddsRatio_working_3-way'!AB519+'OddsRatio_working_3-way'!AH519</f>
        <v>-0.34069779469364814</v>
      </c>
      <c r="AO519" s="11">
        <f>'OddsRatio_working_3-way'!AC519+'OddsRatio_working_3-way'!AI519</f>
        <v>0</v>
      </c>
      <c r="AP519" s="11">
        <f>'OddsRatio_working_3-way'!AD519+'OddsRatio_working_3-way'!AJ519</f>
        <v>0</v>
      </c>
      <c r="AQ519" s="11">
        <f>'OddsRatio_working_3-way'!AE519+'OddsRatio_working_3-way'!AK519</f>
        <v>0</v>
      </c>
      <c r="AR519" s="10">
        <f>IF(A519="","",IF(('OddsRatio_working_3-way'!X519=0),IF(Q519&gt;0,-Q519^(1/3),(-Q519)^(1/3)),'OddsRatio_working_3-way'!AL519-'OddsRatio_working_3-way'!R519/3))</f>
        <v>1.057130549716065</v>
      </c>
      <c r="AS519" s="11">
        <f>IF(('OddsRatio_working_3-way'!X519=0),IF(Q519&gt;0,-Q519^(1/3),(-Q519)^(1/3)),'OddsRatio_working_3-way'!AM519-'OddsRatio_working_3-way'!R519/3)</f>
        <v>-0.71643275502241766</v>
      </c>
      <c r="AT519" s="11">
        <f>IF(('OddsRatio_working_3-way'!X519=0),IF(Q519&gt;0,-Q519^(1/3),(-Q519)^(1/3)),'OddsRatio_working_3-way'!AN519-'OddsRatio_working_3-way'!R519/3)</f>
        <v>-0.34069779469364814</v>
      </c>
      <c r="AU519" s="11">
        <f>IF(('OddsRatio_working_3-way'!X519=0),0,'OddsRatio_working_3-way'!AO519)</f>
        <v>0</v>
      </c>
      <c r="AV519" s="11">
        <f>IF(('OddsRatio_working_3-way'!X519=0),0,'OddsRatio_working_3-way'!AP519)</f>
        <v>0</v>
      </c>
      <c r="AW519" s="11">
        <f>IF(('OddsRatio_working_3-way'!X519=0),0,'OddsRatio_working_3-way'!AQ519)</f>
        <v>0</v>
      </c>
    </row>
    <row r="520" spans="1:49" x14ac:dyDescent="0.2">
      <c r="A520" s="4">
        <f>IF('True_Odds_Calculator_3-way'!A521="","",'True_Odds_Calculator_3-way'!A521)</f>
        <v>3.14</v>
      </c>
      <c r="B520" s="4">
        <f>IF('True_Odds_Calculator_3-way'!B521="","",'True_Odds_Calculator_3-way'!B521)</f>
        <v>3.44</v>
      </c>
      <c r="C520" s="4">
        <f>IF('True_Odds_Calculator_3-way'!C521="","",'True_Odds_Calculator_3-way'!C521)</f>
        <v>2.36</v>
      </c>
      <c r="D520" s="9">
        <f t="shared" si="117"/>
        <v>0.30778873735348089</v>
      </c>
      <c r="E520" s="9">
        <f t="shared" si="118"/>
        <v>0.28056317779034434</v>
      </c>
      <c r="F520" s="9">
        <f t="shared" si="119"/>
        <v>0.41164808485617493</v>
      </c>
      <c r="G520" s="9">
        <f t="shared" si="120"/>
        <v>1.0509260657991053</v>
      </c>
      <c r="H520" s="9">
        <f t="shared" si="121"/>
        <v>3.2489817808100856</v>
      </c>
      <c r="I520" s="9">
        <f t="shared" si="122"/>
        <v>3.5642596005498168</v>
      </c>
      <c r="J520" s="9">
        <f t="shared" si="123"/>
        <v>2.429259449486783</v>
      </c>
      <c r="K520" s="11">
        <f t="shared" si="124"/>
        <v>0.31847133757961782</v>
      </c>
      <c r="L520" s="11">
        <f t="shared" si="125"/>
        <v>0.29069767441860467</v>
      </c>
      <c r="M520" s="11">
        <f t="shared" si="126"/>
        <v>0.42372881355932207</v>
      </c>
      <c r="N520" s="11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-0.27857517655890285</v>
      </c>
      <c r="O520" s="11">
        <f>0</f>
        <v>0</v>
      </c>
      <c r="P520" s="11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0.2330163265203648</v>
      </c>
      <c r="Q520" s="11">
        <f>2*'OddsRatio_working_3-way'!K520*'OddsRatio_working_3-way'!L520*'OddsRatio_working_3-way'!M520</f>
        <v>7.8456675596082451E-2</v>
      </c>
      <c r="R520" s="11">
        <f t="shared" si="127"/>
        <v>0</v>
      </c>
      <c r="S520" s="11">
        <f t="shared" si="128"/>
        <v>-0.83645761046873124</v>
      </c>
      <c r="T520" s="11">
        <f t="shared" si="129"/>
        <v>-0.28163555908038101</v>
      </c>
      <c r="U520" s="11">
        <f>'OddsRatio_working_3-way'!S520-'OddsRatio_working_3-way'!R520^2/3</f>
        <v>-0.83645761046873124</v>
      </c>
      <c r="V520" s="11">
        <f>'OddsRatio_working_3-way'!S520*'OddsRatio_working_3-way'!R520/3-2*'OddsRatio_working_3-way'!R520^3/27-'OddsRatio_working_3-way'!T520</f>
        <v>0.28163555908038101</v>
      </c>
      <c r="W520" s="11">
        <f>'OddsRatio_working_3-way'!V520^2+4*'OddsRatio_working_3-way'!U520^3/27</f>
        <v>-7.3831967011703387E-3</v>
      </c>
      <c r="X520" s="11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0.14722583404390102</v>
      </c>
      <c r="Y520" s="11">
        <f>IF('OddsRatio_working_3-way'!W520&gt;=0,IF('OddsRatio_working_3-way'!V520+SQRT('OddsRatio_working_3-way'!W520)&gt;0,0,PI()),ACOS('OddsRatio_working_3-way'!V520/(2*'OddsRatio_working_3-way'!X520)))</f>
        <v>0.29612429653998595</v>
      </c>
      <c r="Z520" s="11">
        <f>'OddsRatio_working_3-way'!X520^(1/3)*COS('OddsRatio_working_3-way'!Y520/3)</f>
        <v>0.52546303289955265</v>
      </c>
      <c r="AA520" s="11">
        <f>'OddsRatio_working_3-way'!X520^(1/3)*COS(('OddsRatio_working_3-way'!Y520+2*PI())/3)</f>
        <v>-0.30779650739824488</v>
      </c>
      <c r="AB520" s="11">
        <f>'OddsRatio_working_3-way'!X520^(1/3)*COS(('OddsRatio_working_3-way'!Y520+4*PI())/3)</f>
        <v>-0.21766652550130763</v>
      </c>
      <c r="AC520" s="11">
        <f>'OddsRatio_working_3-way'!X520^(1/3)*SIN('OddsRatio_working_3-way'!Y520/3)</f>
        <v>5.2036569310252773E-2</v>
      </c>
      <c r="AD520" s="11">
        <f>'OddsRatio_working_3-way'!X520^(1/3)*SIN(('OddsRatio_working_3-way'!Y520+2*PI())/3)</f>
        <v>0.42904605058550449</v>
      </c>
      <c r="AE520" s="11">
        <f>'OddsRatio_working_3-way'!X520^(1/3)*SIN(('OddsRatio_working_3-way'!Y520+4*PI())/3)</f>
        <v>-0.48108261989575729</v>
      </c>
      <c r="AF520" s="11">
        <f>-'OddsRatio_working_3-way'!U520/(3*'OddsRatio_working_3-way'!X520^(1/3))*COS(('OddsRatio_working_3-way'!Y520)/3)</f>
        <v>0.52546303289955265</v>
      </c>
      <c r="AG520" s="11">
        <f>-'OddsRatio_working_3-way'!U520/(3*'OddsRatio_working_3-way'!X520^(1/3))*COS(('OddsRatio_working_3-way'!Y520+2*PI())/3)</f>
        <v>-0.30779650739824488</v>
      </c>
      <c r="AH520" s="11">
        <f>-'OddsRatio_working_3-way'!U520/(3*'OddsRatio_working_3-way'!X520^(1/3))*COS(('OddsRatio_working_3-way'!Y520+4*PI())/3)</f>
        <v>-0.21766652550130763</v>
      </c>
      <c r="AI520" s="11">
        <f>'OddsRatio_working_3-way'!U520/(3*'OddsRatio_working_3-way'!X520^(1/3))*SIN(('OddsRatio_working_3-way'!Y520)/3)</f>
        <v>-5.2036569310252773E-2</v>
      </c>
      <c r="AJ520" s="11">
        <f>'OddsRatio_working_3-way'!U520/(3*'OddsRatio_working_3-way'!X520^(1/3))*SIN(('OddsRatio_working_3-way'!Y520+2*PI())/3)</f>
        <v>-0.42904605058550449</v>
      </c>
      <c r="AK520" s="11">
        <f>'OddsRatio_working_3-way'!U520/(3*'OddsRatio_working_3-way'!X520^(1/3))*SIN(('OddsRatio_working_3-way'!Y520+4*PI())/3)</f>
        <v>0.48108261989575729</v>
      </c>
      <c r="AL520" s="11">
        <f>'OddsRatio_working_3-way'!Z520+'OddsRatio_working_3-way'!AF520</f>
        <v>1.0509260657991053</v>
      </c>
      <c r="AM520" s="11">
        <f>'OddsRatio_working_3-way'!AA520+'OddsRatio_working_3-way'!AG520</f>
        <v>-0.61559301479648976</v>
      </c>
      <c r="AN520" s="11">
        <f>'OddsRatio_working_3-way'!AB520+'OddsRatio_working_3-way'!AH520</f>
        <v>-0.43533305100261527</v>
      </c>
      <c r="AO520" s="11">
        <f>'OddsRatio_working_3-way'!AC520+'OddsRatio_working_3-way'!AI520</f>
        <v>0</v>
      </c>
      <c r="AP520" s="11">
        <f>'OddsRatio_working_3-way'!AD520+'OddsRatio_working_3-way'!AJ520</f>
        <v>0</v>
      </c>
      <c r="AQ520" s="11">
        <f>'OddsRatio_working_3-way'!AE520+'OddsRatio_working_3-way'!AK520</f>
        <v>0</v>
      </c>
      <c r="AR520" s="10">
        <f>IF(A520="","",IF(('OddsRatio_working_3-way'!X520=0),IF(Q520&gt;0,-Q520^(1/3),(-Q520)^(1/3)),'OddsRatio_working_3-way'!AL520-'OddsRatio_working_3-way'!R520/3))</f>
        <v>1.0509260657991053</v>
      </c>
      <c r="AS520" s="11">
        <f>IF(('OddsRatio_working_3-way'!X520=0),IF(Q520&gt;0,-Q520^(1/3),(-Q520)^(1/3)),'OddsRatio_working_3-way'!AM520-'OddsRatio_working_3-way'!R520/3)</f>
        <v>-0.61559301479648976</v>
      </c>
      <c r="AT520" s="11">
        <f>IF(('OddsRatio_working_3-way'!X520=0),IF(Q520&gt;0,-Q520^(1/3),(-Q520)^(1/3)),'OddsRatio_working_3-way'!AN520-'OddsRatio_working_3-way'!R520/3)</f>
        <v>-0.43533305100261527</v>
      </c>
      <c r="AU520" s="11">
        <f>IF(('OddsRatio_working_3-way'!X520=0),0,'OddsRatio_working_3-way'!AO520)</f>
        <v>0</v>
      </c>
      <c r="AV520" s="11">
        <f>IF(('OddsRatio_working_3-way'!X520=0),0,'OddsRatio_working_3-way'!AP520)</f>
        <v>0</v>
      </c>
      <c r="AW520" s="11">
        <f>IF(('OddsRatio_working_3-way'!X520=0),0,'OddsRatio_working_3-way'!AQ520)</f>
        <v>0</v>
      </c>
    </row>
    <row r="521" spans="1:49" x14ac:dyDescent="0.2">
      <c r="A521" s="4">
        <f>IF('True_Odds_Calculator_3-way'!A522="","",'True_Odds_Calculator_3-way'!A522)</f>
        <v>2.79</v>
      </c>
      <c r="B521" s="4">
        <f>IF('True_Odds_Calculator_3-way'!B522="","",'True_Odds_Calculator_3-way'!B522)</f>
        <v>3.41</v>
      </c>
      <c r="C521" s="4">
        <f>IF('True_Odds_Calculator_3-way'!C522="","",'True_Odds_Calculator_3-way'!C522)</f>
        <v>2.62</v>
      </c>
      <c r="D521" s="9">
        <f t="shared" si="117"/>
        <v>0.34702201094886231</v>
      </c>
      <c r="E521" s="9">
        <f t="shared" si="118"/>
        <v>0.28301270323068861</v>
      </c>
      <c r="F521" s="9">
        <f t="shared" si="119"/>
        <v>0.36996528582044896</v>
      </c>
      <c r="G521" s="9">
        <f t="shared" si="120"/>
        <v>1.0512075924429567</v>
      </c>
      <c r="H521" s="9">
        <f t="shared" si="121"/>
        <v>2.8816615904728922</v>
      </c>
      <c r="I521" s="9">
        <f t="shared" si="122"/>
        <v>3.5334102977875252</v>
      </c>
      <c r="J521" s="9">
        <f t="shared" si="123"/>
        <v>2.7029562997575902</v>
      </c>
      <c r="K521" s="11">
        <f t="shared" si="124"/>
        <v>0.35842293906810035</v>
      </c>
      <c r="L521" s="11">
        <f t="shared" si="125"/>
        <v>0.29325513196480935</v>
      </c>
      <c r="M521" s="11">
        <f t="shared" si="126"/>
        <v>0.38167938931297707</v>
      </c>
      <c r="N521" s="11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-0.28036591539145339</v>
      </c>
      <c r="O521" s="11">
        <f>0</f>
        <v>0</v>
      </c>
      <c r="P521" s="11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0.2334872182597596</v>
      </c>
      <c r="Q521" s="11">
        <f>2*'OddsRatio_working_3-way'!K521*'OddsRatio_working_3-way'!L521*'OddsRatio_working_3-way'!M521</f>
        <v>8.0236157477580589E-2</v>
      </c>
      <c r="R521" s="11">
        <f t="shared" si="127"/>
        <v>0</v>
      </c>
      <c r="S521" s="11">
        <f t="shared" si="128"/>
        <v>-0.83279459250158616</v>
      </c>
      <c r="T521" s="11">
        <f t="shared" si="129"/>
        <v>-0.28618370876343158</v>
      </c>
      <c r="U521" s="11">
        <f>'OddsRatio_working_3-way'!S521-'OddsRatio_working_3-way'!R521^2/3</f>
        <v>-0.83279459250158616</v>
      </c>
      <c r="V521" s="11">
        <f>'OddsRatio_working_3-way'!S521*'OddsRatio_working_3-way'!R521/3-2*'OddsRatio_working_3-way'!R521^3/27-'OddsRatio_working_3-way'!T521</f>
        <v>0.28618370876343158</v>
      </c>
      <c r="W521" s="11">
        <f>'OddsRatio_working_3-way'!V521^2+4*'OddsRatio_working_3-way'!U521^3/27</f>
        <v>-3.6665963078505726E-3</v>
      </c>
      <c r="X521" s="11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0.14625979579966875</v>
      </c>
      <c r="Y521" s="11">
        <f>IF('OddsRatio_working_3-way'!W521&gt;=0,IF('OddsRatio_working_3-way'!V521+SQRT('OddsRatio_working_3-way'!W521)&gt;0,0,PI()),ACOS('OddsRatio_working_3-way'!V521/(2*'OddsRatio_working_3-way'!X521)))</f>
        <v>0.20851058615380369</v>
      </c>
      <c r="Z521" s="11">
        <f>'OddsRatio_working_3-way'!X521^(1/3)*COS('OddsRatio_working_3-way'!Y521/3)</f>
        <v>0.52560379622147835</v>
      </c>
      <c r="AA521" s="11">
        <f>'OddsRatio_working_3-way'!X521^(1/3)*COS(('OddsRatio_working_3-way'!Y521+2*PI())/3)</f>
        <v>-0.29448999009455246</v>
      </c>
      <c r="AB521" s="11">
        <f>'OddsRatio_working_3-way'!X521^(1/3)*COS(('OddsRatio_working_3-way'!Y521+4*PI())/3)</f>
        <v>-0.23111380612692595</v>
      </c>
      <c r="AC521" s="11">
        <f>'OddsRatio_working_3-way'!X521^(1/3)*SIN('OddsRatio_working_3-way'!Y521/3)</f>
        <v>3.6590256873920687E-2</v>
      </c>
      <c r="AD521" s="11">
        <f>'OddsRatio_working_3-way'!X521^(1/3)*SIN(('OddsRatio_working_3-way'!Y521+2*PI())/3)</f>
        <v>0.43689111141637932</v>
      </c>
      <c r="AE521" s="11">
        <f>'OddsRatio_working_3-way'!X521^(1/3)*SIN(('OddsRatio_working_3-way'!Y521+4*PI())/3)</f>
        <v>-0.47348136829029974</v>
      </c>
      <c r="AF521" s="11">
        <f>-'OddsRatio_working_3-way'!U521/(3*'OddsRatio_working_3-way'!X521^(1/3))*COS(('OddsRatio_working_3-way'!Y521)/3)</f>
        <v>0.52560379622147824</v>
      </c>
      <c r="AG521" s="11">
        <f>-'OddsRatio_working_3-way'!U521/(3*'OddsRatio_working_3-way'!X521^(1/3))*COS(('OddsRatio_working_3-way'!Y521+2*PI())/3)</f>
        <v>-0.2944899900945524</v>
      </c>
      <c r="AH521" s="11">
        <f>-'OddsRatio_working_3-way'!U521/(3*'OddsRatio_working_3-way'!X521^(1/3))*COS(('OddsRatio_working_3-way'!Y521+4*PI())/3)</f>
        <v>-0.23111380612692589</v>
      </c>
      <c r="AI521" s="11">
        <f>'OddsRatio_working_3-way'!U521/(3*'OddsRatio_working_3-way'!X521^(1/3))*SIN(('OddsRatio_working_3-way'!Y521)/3)</f>
        <v>-3.659025687392068E-2</v>
      </c>
      <c r="AJ521" s="11">
        <f>'OddsRatio_working_3-way'!U521/(3*'OddsRatio_working_3-way'!X521^(1/3))*SIN(('OddsRatio_working_3-way'!Y521+2*PI())/3)</f>
        <v>-0.43689111141637921</v>
      </c>
      <c r="AK521" s="11">
        <f>'OddsRatio_working_3-way'!U521/(3*'OddsRatio_working_3-way'!X521^(1/3))*SIN(('OddsRatio_working_3-way'!Y521+4*PI())/3)</f>
        <v>0.47348136829029963</v>
      </c>
      <c r="AL521" s="11">
        <f>'OddsRatio_working_3-way'!Z521+'OddsRatio_working_3-way'!AF521</f>
        <v>1.0512075924429567</v>
      </c>
      <c r="AM521" s="11">
        <f>'OddsRatio_working_3-way'!AA521+'OddsRatio_working_3-way'!AG521</f>
        <v>-0.58897998018910491</v>
      </c>
      <c r="AN521" s="11">
        <f>'OddsRatio_working_3-way'!AB521+'OddsRatio_working_3-way'!AH521</f>
        <v>-0.46222761225385184</v>
      </c>
      <c r="AO521" s="11">
        <f>'OddsRatio_working_3-way'!AC521+'OddsRatio_working_3-way'!AI521</f>
        <v>0</v>
      </c>
      <c r="AP521" s="11">
        <f>'OddsRatio_working_3-way'!AD521+'OddsRatio_working_3-way'!AJ521</f>
        <v>0</v>
      </c>
      <c r="AQ521" s="11">
        <f>'OddsRatio_working_3-way'!AE521+'OddsRatio_working_3-way'!AK521</f>
        <v>0</v>
      </c>
      <c r="AR521" s="10">
        <f>IF(A521="","",IF(('OddsRatio_working_3-way'!X521=0),IF(Q521&gt;0,-Q521^(1/3),(-Q521)^(1/3)),'OddsRatio_working_3-way'!AL521-'OddsRatio_working_3-way'!R521/3))</f>
        <v>1.0512075924429567</v>
      </c>
      <c r="AS521" s="11">
        <f>IF(('OddsRatio_working_3-way'!X521=0),IF(Q521&gt;0,-Q521^(1/3),(-Q521)^(1/3)),'OddsRatio_working_3-way'!AM521-'OddsRatio_working_3-way'!R521/3)</f>
        <v>-0.58897998018910491</v>
      </c>
      <c r="AT521" s="11">
        <f>IF(('OddsRatio_working_3-way'!X521=0),IF(Q521&gt;0,-Q521^(1/3),(-Q521)^(1/3)),'OddsRatio_working_3-way'!AN521-'OddsRatio_working_3-way'!R521/3)</f>
        <v>-0.46222761225385184</v>
      </c>
      <c r="AU521" s="11">
        <f>IF(('OddsRatio_working_3-way'!X521=0),0,'OddsRatio_working_3-way'!AO521)</f>
        <v>0</v>
      </c>
      <c r="AV521" s="11">
        <f>IF(('OddsRatio_working_3-way'!X521=0),0,'OddsRatio_working_3-way'!AP521)</f>
        <v>0</v>
      </c>
      <c r="AW521" s="11">
        <f>IF(('OddsRatio_working_3-way'!X521=0),0,'OddsRatio_working_3-way'!AQ521)</f>
        <v>0</v>
      </c>
    </row>
    <row r="522" spans="1:49" x14ac:dyDescent="0.2">
      <c r="A522" s="4">
        <f>IF('True_Odds_Calculator_3-way'!A523="","",'True_Odds_Calculator_3-way'!A523)</f>
        <v>2.12</v>
      </c>
      <c r="B522" s="4">
        <f>IF('True_Odds_Calculator_3-way'!B523="","",'True_Odds_Calculator_3-way'!B523)</f>
        <v>3.37</v>
      </c>
      <c r="C522" s="4">
        <f>IF('True_Odds_Calculator_3-way'!C523="","",'True_Odds_Calculator_3-way'!C523)</f>
        <v>3.75</v>
      </c>
      <c r="D522" s="9">
        <f t="shared" si="117"/>
        <v>0.45822741531962519</v>
      </c>
      <c r="E522" s="9">
        <f t="shared" si="118"/>
        <v>0.28556099100864174</v>
      </c>
      <c r="F522" s="9">
        <f t="shared" si="119"/>
        <v>0.2562115936717333</v>
      </c>
      <c r="G522" s="9">
        <f t="shared" si="120"/>
        <v>1.0556450920742884</v>
      </c>
      <c r="H522" s="9">
        <f t="shared" si="121"/>
        <v>2.1823225031232032</v>
      </c>
      <c r="I522" s="9">
        <f t="shared" si="122"/>
        <v>3.501878868216064</v>
      </c>
      <c r="J522" s="9">
        <f t="shared" si="123"/>
        <v>3.9030240032042922</v>
      </c>
      <c r="K522" s="11">
        <f t="shared" si="124"/>
        <v>0.47169811320754712</v>
      </c>
      <c r="L522" s="11">
        <f t="shared" si="125"/>
        <v>0.29673590504451036</v>
      </c>
      <c r="M522" s="11">
        <f t="shared" si="126"/>
        <v>0.26666666666666666</v>
      </c>
      <c r="N522" s="11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-0.2724595487374728</v>
      </c>
      <c r="O522" s="11">
        <f>0</f>
        <v>0</v>
      </c>
      <c r="P522" s="11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0.23290969150663449</v>
      </c>
      <c r="Q522" s="11">
        <f>2*'OddsRatio_working_3-way'!K522*'OddsRatio_working_3-way'!L522*'OddsRatio_working_3-way'!M522</f>
        <v>7.4650542149562335E-2</v>
      </c>
      <c r="R522" s="11">
        <f t="shared" si="127"/>
        <v>0</v>
      </c>
      <c r="S522" s="11">
        <f t="shared" si="128"/>
        <v>-0.85484136117047449</v>
      </c>
      <c r="T522" s="11">
        <f t="shared" si="129"/>
        <v>-0.27398761575976749</v>
      </c>
      <c r="U522" s="11">
        <f>'OddsRatio_working_3-way'!S522-'OddsRatio_working_3-way'!R522^2/3</f>
        <v>-0.85484136117047449</v>
      </c>
      <c r="V522" s="11">
        <f>'OddsRatio_working_3-way'!S522*'OddsRatio_working_3-way'!R522/3-2*'OddsRatio_working_3-way'!R522^3/27-'OddsRatio_working_3-way'!T522</f>
        <v>0.27398761575976749</v>
      </c>
      <c r="W522" s="11">
        <f>'OddsRatio_working_3-way'!V522^2+4*'OddsRatio_working_3-way'!U522^3/27</f>
        <v>-1.7475754217159439E-2</v>
      </c>
      <c r="X522" s="11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0.15210602207578883</v>
      </c>
      <c r="Y522" s="11">
        <f>IF('OddsRatio_working_3-way'!W522&gt;=0,IF('OddsRatio_working_3-way'!V522+SQRT('OddsRatio_working_3-way'!W522)&gt;0,0,PI()),ACOS('OddsRatio_working_3-way'!V522/(2*'OddsRatio_working_3-way'!X522)))</f>
        <v>0.4495405818691145</v>
      </c>
      <c r="Z522" s="11">
        <f>'OddsRatio_working_3-way'!X522^(1/3)*COS('OddsRatio_working_3-way'!Y522/3)</f>
        <v>0.52782254603714418</v>
      </c>
      <c r="AA522" s="11">
        <f>'OddsRatio_working_3-way'!X522^(1/3)*COS(('OddsRatio_working_3-way'!Y522+2*PI())/3)</f>
        <v>-0.33292475151204243</v>
      </c>
      <c r="AB522" s="11">
        <f>'OddsRatio_working_3-way'!X522^(1/3)*COS(('OddsRatio_working_3-way'!Y522+4*PI())/3)</f>
        <v>-0.19489779452510173</v>
      </c>
      <c r="AC522" s="11">
        <f>'OddsRatio_working_3-way'!X522^(1/3)*SIN('OddsRatio_working_3-way'!Y522/3)</f>
        <v>7.9689900771835118E-2</v>
      </c>
      <c r="AD522" s="11">
        <f>'OddsRatio_working_3-way'!X522^(1/3)*SIN(('OddsRatio_working_3-way'!Y522+2*PI())/3)</f>
        <v>0.41726278317243082</v>
      </c>
      <c r="AE522" s="11">
        <f>'OddsRatio_working_3-way'!X522^(1/3)*SIN(('OddsRatio_working_3-way'!Y522+4*PI())/3)</f>
        <v>-0.49695268394426584</v>
      </c>
      <c r="AF522" s="11">
        <f>-'OddsRatio_working_3-way'!U522/(3*'OddsRatio_working_3-way'!X522^(1/3))*COS(('OddsRatio_working_3-way'!Y522)/3)</f>
        <v>0.52782254603714407</v>
      </c>
      <c r="AG522" s="11">
        <f>-'OddsRatio_working_3-way'!U522/(3*'OddsRatio_working_3-way'!X522^(1/3))*COS(('OddsRatio_working_3-way'!Y522+2*PI())/3)</f>
        <v>-0.33292475151204232</v>
      </c>
      <c r="AH522" s="11">
        <f>-'OddsRatio_working_3-way'!U522/(3*'OddsRatio_working_3-way'!X522^(1/3))*COS(('OddsRatio_working_3-way'!Y522+4*PI())/3)</f>
        <v>-0.19489779452510167</v>
      </c>
      <c r="AI522" s="11">
        <f>'OddsRatio_working_3-way'!U522/(3*'OddsRatio_working_3-way'!X522^(1/3))*SIN(('OddsRatio_working_3-way'!Y522)/3)</f>
        <v>-7.9689900771835104E-2</v>
      </c>
      <c r="AJ522" s="11">
        <f>'OddsRatio_working_3-way'!U522/(3*'OddsRatio_working_3-way'!X522^(1/3))*SIN(('OddsRatio_working_3-way'!Y522+2*PI())/3)</f>
        <v>-0.41726278317243071</v>
      </c>
      <c r="AK522" s="11">
        <f>'OddsRatio_working_3-way'!U522/(3*'OddsRatio_working_3-way'!X522^(1/3))*SIN(('OddsRatio_working_3-way'!Y522+4*PI())/3)</f>
        <v>0.49695268394426578</v>
      </c>
      <c r="AL522" s="11">
        <f>'OddsRatio_working_3-way'!Z522+'OddsRatio_working_3-way'!AF522</f>
        <v>1.0556450920742884</v>
      </c>
      <c r="AM522" s="11">
        <f>'OddsRatio_working_3-way'!AA522+'OddsRatio_working_3-way'!AG522</f>
        <v>-0.66584950302408474</v>
      </c>
      <c r="AN522" s="11">
        <f>'OddsRatio_working_3-way'!AB522+'OddsRatio_working_3-way'!AH522</f>
        <v>-0.38979558905020339</v>
      </c>
      <c r="AO522" s="11">
        <f>'OddsRatio_working_3-way'!AC522+'OddsRatio_working_3-way'!AI522</f>
        <v>0</v>
      </c>
      <c r="AP522" s="11">
        <f>'OddsRatio_working_3-way'!AD522+'OddsRatio_working_3-way'!AJ522</f>
        <v>0</v>
      </c>
      <c r="AQ522" s="11">
        <f>'OddsRatio_working_3-way'!AE522+'OddsRatio_working_3-way'!AK522</f>
        <v>0</v>
      </c>
      <c r="AR522" s="10">
        <f>IF(A522="","",IF(('OddsRatio_working_3-way'!X522=0),IF(Q522&gt;0,-Q522^(1/3),(-Q522)^(1/3)),'OddsRatio_working_3-way'!AL522-'OddsRatio_working_3-way'!R522/3))</f>
        <v>1.0556450920742884</v>
      </c>
      <c r="AS522" s="11">
        <f>IF(('OddsRatio_working_3-way'!X522=0),IF(Q522&gt;0,-Q522^(1/3),(-Q522)^(1/3)),'OddsRatio_working_3-way'!AM522-'OddsRatio_working_3-way'!R522/3)</f>
        <v>-0.66584950302408474</v>
      </c>
      <c r="AT522" s="11">
        <f>IF(('OddsRatio_working_3-way'!X522=0),IF(Q522&gt;0,-Q522^(1/3),(-Q522)^(1/3)),'OddsRatio_working_3-way'!AN522-'OddsRatio_working_3-way'!R522/3)</f>
        <v>-0.38979558905020339</v>
      </c>
      <c r="AU522" s="11">
        <f>IF(('OddsRatio_working_3-way'!X522=0),0,'OddsRatio_working_3-way'!AO522)</f>
        <v>0</v>
      </c>
      <c r="AV522" s="11">
        <f>IF(('OddsRatio_working_3-way'!X522=0),0,'OddsRatio_working_3-way'!AP522)</f>
        <v>0</v>
      </c>
      <c r="AW522" s="11">
        <f>IF(('OddsRatio_working_3-way'!X522=0),0,'OddsRatio_working_3-way'!AQ522)</f>
        <v>0</v>
      </c>
    </row>
    <row r="523" spans="1:49" x14ac:dyDescent="0.2">
      <c r="A523" s="4">
        <f>IF('True_Odds_Calculator_3-way'!A524="","",'True_Odds_Calculator_3-way'!A524)</f>
        <v>2.86</v>
      </c>
      <c r="B523" s="4">
        <f>IF('True_Odds_Calculator_3-way'!B524="","",'True_Odds_Calculator_3-way'!B524)</f>
        <v>3.15</v>
      </c>
      <c r="C523" s="4">
        <f>IF('True_Odds_Calculator_3-way'!C524="","",'True_Odds_Calculator_3-way'!C524)</f>
        <v>2.73</v>
      </c>
      <c r="D523" s="9">
        <f t="shared" si="117"/>
        <v>0.33841220134530309</v>
      </c>
      <c r="E523" s="9">
        <f t="shared" si="118"/>
        <v>0.30676876243738715</v>
      </c>
      <c r="F523" s="9">
        <f t="shared" si="119"/>
        <v>0.35481903621730981</v>
      </c>
      <c r="G523" s="9">
        <f t="shared" si="120"/>
        <v>1.0510624719029611</v>
      </c>
      <c r="H523" s="9">
        <f t="shared" si="121"/>
        <v>2.9549761977395064</v>
      </c>
      <c r="I523" s="9">
        <f t="shared" si="122"/>
        <v>3.259784314591367</v>
      </c>
      <c r="J523" s="9">
        <f t="shared" si="123"/>
        <v>2.8183380763921231</v>
      </c>
      <c r="K523" s="11">
        <f t="shared" si="124"/>
        <v>0.34965034965034969</v>
      </c>
      <c r="L523" s="11">
        <f t="shared" si="125"/>
        <v>0.31746031746031744</v>
      </c>
      <c r="M523" s="11">
        <f t="shared" si="126"/>
        <v>0.36630036630036628</v>
      </c>
      <c r="N523" s="11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-0.28129257799587482</v>
      </c>
      <c r="O523" s="11">
        <f>0</f>
        <v>0</v>
      </c>
      <c r="P523" s="11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0.23338484876946414</v>
      </c>
      <c r="Q523" s="11">
        <f>2*'OddsRatio_working_3-way'!K523*'OddsRatio_working_3-way'!L523*'OddsRatio_working_3-way'!M523</f>
        <v>8.1318762637443961E-2</v>
      </c>
      <c r="R523" s="11">
        <f t="shared" si="127"/>
        <v>0</v>
      </c>
      <c r="S523" s="11">
        <f t="shared" si="128"/>
        <v>-0.82968719058377272</v>
      </c>
      <c r="T523" s="11">
        <f t="shared" si="129"/>
        <v>-0.28908961344382328</v>
      </c>
      <c r="U523" s="11">
        <f>'OddsRatio_working_3-way'!S523-'OddsRatio_working_3-way'!R523^2/3</f>
        <v>-0.82968719058377272</v>
      </c>
      <c r="V523" s="11">
        <f>'OddsRatio_working_3-way'!S523*'OddsRatio_working_3-way'!R523/3-2*'OddsRatio_working_3-way'!R523^3/27-'OddsRatio_working_3-way'!T523</f>
        <v>0.28908961344382328</v>
      </c>
      <c r="W523" s="11">
        <f>'OddsRatio_working_3-way'!V523^2+4*'OddsRatio_working_3-way'!U523^3/27</f>
        <v>-1.0406413833015105E-3</v>
      </c>
      <c r="X523" s="11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0.14544195232497456</v>
      </c>
      <c r="Y523" s="11">
        <f>IF('OddsRatio_working_3-way'!W523&gt;=0,IF('OddsRatio_working_3-way'!V523+SQRT('OddsRatio_working_3-way'!W523)&gt;0,0,PI()),ACOS('OddsRatio_working_3-way'!V523/(2*'OddsRatio_working_3-way'!X523)))</f>
        <v>0.11112841281459751</v>
      </c>
      <c r="Z523" s="11">
        <f>'OddsRatio_working_3-way'!X523^(1/3)*COS('OddsRatio_working_3-way'!Y523/3)</f>
        <v>0.52553123595148055</v>
      </c>
      <c r="AA523" s="11">
        <f>'OddsRatio_working_3-way'!X523^(1/3)*COS(('OddsRatio_working_3-way'!Y523+2*PI())/3)</f>
        <v>-0.27963238042219662</v>
      </c>
      <c r="AB523" s="11">
        <f>'OddsRatio_working_3-way'!X523^(1/3)*COS(('OddsRatio_working_3-way'!Y523+4*PI())/3)</f>
        <v>-0.24589885552928392</v>
      </c>
      <c r="AC523" s="11">
        <f>'OddsRatio_working_3-way'!X523^(1/3)*SIN('OddsRatio_working_3-way'!Y523/3)</f>
        <v>1.9476059677638286E-2</v>
      </c>
      <c r="AD523" s="11">
        <f>'OddsRatio_working_3-way'!X523^(1/3)*SIN(('OddsRatio_working_3-way'!Y523+2*PI())/3)</f>
        <v>0.44538537097739689</v>
      </c>
      <c r="AE523" s="11">
        <f>'OddsRatio_working_3-way'!X523^(1/3)*SIN(('OddsRatio_working_3-way'!Y523+4*PI())/3)</f>
        <v>-0.46486143065503499</v>
      </c>
      <c r="AF523" s="11">
        <f>-'OddsRatio_working_3-way'!U523/(3*'OddsRatio_working_3-way'!X523^(1/3))*COS(('OddsRatio_working_3-way'!Y523)/3)</f>
        <v>0.52553123595148055</v>
      </c>
      <c r="AG523" s="11">
        <f>-'OddsRatio_working_3-way'!U523/(3*'OddsRatio_working_3-way'!X523^(1/3))*COS(('OddsRatio_working_3-way'!Y523+2*PI())/3)</f>
        <v>-0.27963238042219662</v>
      </c>
      <c r="AH523" s="11">
        <f>-'OddsRatio_working_3-way'!U523/(3*'OddsRatio_working_3-way'!X523^(1/3))*COS(('OddsRatio_working_3-way'!Y523+4*PI())/3)</f>
        <v>-0.24589885552928392</v>
      </c>
      <c r="AI523" s="11">
        <f>'OddsRatio_working_3-way'!U523/(3*'OddsRatio_working_3-way'!X523^(1/3))*SIN(('OddsRatio_working_3-way'!Y523)/3)</f>
        <v>-1.9476059677638286E-2</v>
      </c>
      <c r="AJ523" s="11">
        <f>'OddsRatio_working_3-way'!U523/(3*'OddsRatio_working_3-way'!X523^(1/3))*SIN(('OddsRatio_working_3-way'!Y523+2*PI())/3)</f>
        <v>-0.44538537097739689</v>
      </c>
      <c r="AK523" s="11">
        <f>'OddsRatio_working_3-way'!U523/(3*'OddsRatio_working_3-way'!X523^(1/3))*SIN(('OddsRatio_working_3-way'!Y523+4*PI())/3)</f>
        <v>0.46486143065503499</v>
      </c>
      <c r="AL523" s="11">
        <f>'OddsRatio_working_3-way'!Z523+'OddsRatio_working_3-way'!AF523</f>
        <v>1.0510624719029611</v>
      </c>
      <c r="AM523" s="11">
        <f>'OddsRatio_working_3-way'!AA523+'OddsRatio_working_3-way'!AG523</f>
        <v>-0.55926476084439325</v>
      </c>
      <c r="AN523" s="11">
        <f>'OddsRatio_working_3-way'!AB523+'OddsRatio_working_3-way'!AH523</f>
        <v>-0.49179771105856784</v>
      </c>
      <c r="AO523" s="11">
        <f>'OddsRatio_working_3-way'!AC523+'OddsRatio_working_3-way'!AI523</f>
        <v>0</v>
      </c>
      <c r="AP523" s="11">
        <f>'OddsRatio_working_3-way'!AD523+'OddsRatio_working_3-way'!AJ523</f>
        <v>0</v>
      </c>
      <c r="AQ523" s="11">
        <f>'OddsRatio_working_3-way'!AE523+'OddsRatio_working_3-way'!AK523</f>
        <v>0</v>
      </c>
      <c r="AR523" s="10">
        <f>IF(A523="","",IF(('OddsRatio_working_3-way'!X523=0),IF(Q523&gt;0,-Q523^(1/3),(-Q523)^(1/3)),'OddsRatio_working_3-way'!AL523-'OddsRatio_working_3-way'!R523/3))</f>
        <v>1.0510624719029611</v>
      </c>
      <c r="AS523" s="11">
        <f>IF(('OddsRatio_working_3-way'!X523=0),IF(Q523&gt;0,-Q523^(1/3),(-Q523)^(1/3)),'OddsRatio_working_3-way'!AM523-'OddsRatio_working_3-way'!R523/3)</f>
        <v>-0.55926476084439325</v>
      </c>
      <c r="AT523" s="11">
        <f>IF(('OddsRatio_working_3-way'!X523=0),IF(Q523&gt;0,-Q523^(1/3),(-Q523)^(1/3)),'OddsRatio_working_3-way'!AN523-'OddsRatio_working_3-way'!R523/3)</f>
        <v>-0.49179771105856784</v>
      </c>
      <c r="AU523" s="11">
        <f>IF(('OddsRatio_working_3-way'!X523=0),0,'OddsRatio_working_3-way'!AO523)</f>
        <v>0</v>
      </c>
      <c r="AV523" s="11">
        <f>IF(('OddsRatio_working_3-way'!X523=0),0,'OddsRatio_working_3-way'!AP523)</f>
        <v>0</v>
      </c>
      <c r="AW523" s="11">
        <f>IF(('OddsRatio_working_3-way'!X523=0),0,'OddsRatio_working_3-way'!AQ523)</f>
        <v>0</v>
      </c>
    </row>
    <row r="524" spans="1:49" x14ac:dyDescent="0.2">
      <c r="A524" s="4">
        <f>IF('True_Odds_Calculator_3-way'!A525="","",'True_Odds_Calculator_3-way'!A525)</f>
        <v>2.5499999999999998</v>
      </c>
      <c r="B524" s="4">
        <f>IF('True_Odds_Calculator_3-way'!B525="","",'True_Odds_Calculator_3-way'!B525)</f>
        <v>3.33</v>
      </c>
      <c r="C524" s="4">
        <f>IF('True_Odds_Calculator_3-way'!C525="","",'True_Odds_Calculator_3-way'!C525)</f>
        <v>2.93</v>
      </c>
      <c r="D524" s="9">
        <f t="shared" si="117"/>
        <v>0.38017951912782683</v>
      </c>
      <c r="E524" s="9">
        <f t="shared" si="118"/>
        <v>0.28979092869770534</v>
      </c>
      <c r="F524" s="9">
        <f t="shared" si="119"/>
        <v>0.33002955217446772</v>
      </c>
      <c r="G524" s="9">
        <f t="shared" si="120"/>
        <v>1.0518298884832922</v>
      </c>
      <c r="H524" s="9">
        <f t="shared" si="121"/>
        <v>2.6303363271491027</v>
      </c>
      <c r="I524" s="9">
        <f t="shared" si="122"/>
        <v>3.4507636401660711</v>
      </c>
      <c r="J524" s="9">
        <f t="shared" si="123"/>
        <v>3.0300316847727542</v>
      </c>
      <c r="K524" s="11">
        <f t="shared" si="124"/>
        <v>0.39215686274509809</v>
      </c>
      <c r="L524" s="11">
        <f t="shared" si="125"/>
        <v>0.3003003003003003</v>
      </c>
      <c r="M524" s="11">
        <f t="shared" si="126"/>
        <v>0.34129692832764502</v>
      </c>
      <c r="N524" s="11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-0.28015146244417477</v>
      </c>
      <c r="O524" s="11">
        <f>0</f>
        <v>0</v>
      </c>
      <c r="P524" s="11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0.23352000866556183</v>
      </c>
      <c r="Q524" s="11">
        <f>2*'OddsRatio_working_3-way'!K524*'OddsRatio_working_3-way'!L524*'OddsRatio_working_3-way'!M524</f>
        <v>8.0385545151656385E-2</v>
      </c>
      <c r="R524" s="11">
        <f t="shared" si="127"/>
        <v>0</v>
      </c>
      <c r="S524" s="11">
        <f t="shared" si="128"/>
        <v>-0.83354913313042189</v>
      </c>
      <c r="T524" s="11">
        <f t="shared" si="129"/>
        <v>-0.28693601828930182</v>
      </c>
      <c r="U524" s="11">
        <f>'OddsRatio_working_3-way'!S524-'OddsRatio_working_3-way'!R524^2/3</f>
        <v>-0.83354913313042189</v>
      </c>
      <c r="V524" s="11">
        <f>'OddsRatio_working_3-way'!S524*'OddsRatio_working_3-way'!R524/3-2*'OddsRatio_working_3-way'!R524^3/27-'OddsRatio_working_3-way'!T524</f>
        <v>0.28693601828930182</v>
      </c>
      <c r="W524" s="11">
        <f>'OddsRatio_working_3-way'!V524^2+4*'OddsRatio_working_3-way'!U524^3/27</f>
        <v>-3.4682255635756221E-3</v>
      </c>
      <c r="X524" s="11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0.14645861544758484</v>
      </c>
      <c r="Y524" s="11">
        <f>IF('OddsRatio_working_3-way'!W524&gt;=0,IF('OddsRatio_working_3-way'!V524+SQRT('OddsRatio_working_3-way'!W524)&gt;0,0,PI()),ACOS('OddsRatio_working_3-way'!V524/(2*'OddsRatio_working_3-way'!X524)))</f>
        <v>0.20243189707209597</v>
      </c>
      <c r="Z524" s="11">
        <f>'OddsRatio_working_3-way'!X524^(1/3)*COS('OddsRatio_working_3-way'!Y524/3)</f>
        <v>0.52591494424164609</v>
      </c>
      <c r="AA524" s="11">
        <f>'OddsRatio_working_3-way'!X524^(1/3)*COS(('OddsRatio_working_3-way'!Y524+2*PI())/3)</f>
        <v>-0.29373712205523944</v>
      </c>
      <c r="AB524" s="11">
        <f>'OddsRatio_working_3-way'!X524^(1/3)*COS(('OddsRatio_working_3-way'!Y524+4*PI())/3)</f>
        <v>-0.23217782218640654</v>
      </c>
      <c r="AC524" s="11">
        <f>'OddsRatio_working_3-way'!X524^(1/3)*SIN('OddsRatio_working_3-way'!Y524/3)</f>
        <v>3.5541278350395597E-2</v>
      </c>
      <c r="AD524" s="11">
        <f>'OddsRatio_working_3-way'!X524^(1/3)*SIN(('OddsRatio_working_3-way'!Y524+2*PI())/3)</f>
        <v>0.43768506276794433</v>
      </c>
      <c r="AE524" s="11">
        <f>'OddsRatio_working_3-way'!X524^(1/3)*SIN(('OddsRatio_working_3-way'!Y524+4*PI())/3)</f>
        <v>-0.47322634111833989</v>
      </c>
      <c r="AF524" s="11">
        <f>-'OddsRatio_working_3-way'!U524/(3*'OddsRatio_working_3-way'!X524^(1/3))*COS(('OddsRatio_working_3-way'!Y524)/3)</f>
        <v>0.52591494424164609</v>
      </c>
      <c r="AG524" s="11">
        <f>-'OddsRatio_working_3-way'!U524/(3*'OddsRatio_working_3-way'!X524^(1/3))*COS(('OddsRatio_working_3-way'!Y524+2*PI())/3)</f>
        <v>-0.29373712205523944</v>
      </c>
      <c r="AH524" s="11">
        <f>-'OddsRatio_working_3-way'!U524/(3*'OddsRatio_working_3-way'!X524^(1/3))*COS(('OddsRatio_working_3-way'!Y524+4*PI())/3)</f>
        <v>-0.23217782218640654</v>
      </c>
      <c r="AI524" s="11">
        <f>'OddsRatio_working_3-way'!U524/(3*'OddsRatio_working_3-way'!X524^(1/3))*SIN(('OddsRatio_working_3-way'!Y524)/3)</f>
        <v>-3.5541278350395597E-2</v>
      </c>
      <c r="AJ524" s="11">
        <f>'OddsRatio_working_3-way'!U524/(3*'OddsRatio_working_3-way'!X524^(1/3))*SIN(('OddsRatio_working_3-way'!Y524+2*PI())/3)</f>
        <v>-0.43768506276794433</v>
      </c>
      <c r="AK524" s="11">
        <f>'OddsRatio_working_3-way'!U524/(3*'OddsRatio_working_3-way'!X524^(1/3))*SIN(('OddsRatio_working_3-way'!Y524+4*PI())/3)</f>
        <v>0.47322634111833989</v>
      </c>
      <c r="AL524" s="11">
        <f>'OddsRatio_working_3-way'!Z524+'OddsRatio_working_3-way'!AF524</f>
        <v>1.0518298884832922</v>
      </c>
      <c r="AM524" s="11">
        <f>'OddsRatio_working_3-way'!AA524+'OddsRatio_working_3-way'!AG524</f>
        <v>-0.58747424411047888</v>
      </c>
      <c r="AN524" s="11">
        <f>'OddsRatio_working_3-way'!AB524+'OddsRatio_working_3-way'!AH524</f>
        <v>-0.46435564437281307</v>
      </c>
      <c r="AO524" s="11">
        <f>'OddsRatio_working_3-way'!AC524+'OddsRatio_working_3-way'!AI524</f>
        <v>0</v>
      </c>
      <c r="AP524" s="11">
        <f>'OddsRatio_working_3-way'!AD524+'OddsRatio_working_3-way'!AJ524</f>
        <v>0</v>
      </c>
      <c r="AQ524" s="11">
        <f>'OddsRatio_working_3-way'!AE524+'OddsRatio_working_3-way'!AK524</f>
        <v>0</v>
      </c>
      <c r="AR524" s="10">
        <f>IF(A524="","",IF(('OddsRatio_working_3-way'!X524=0),IF(Q524&gt;0,-Q524^(1/3),(-Q524)^(1/3)),'OddsRatio_working_3-way'!AL524-'OddsRatio_working_3-way'!R524/3))</f>
        <v>1.0518298884832922</v>
      </c>
      <c r="AS524" s="11">
        <f>IF(('OddsRatio_working_3-way'!X524=0),IF(Q524&gt;0,-Q524^(1/3),(-Q524)^(1/3)),'OddsRatio_working_3-way'!AM524-'OddsRatio_working_3-way'!R524/3)</f>
        <v>-0.58747424411047888</v>
      </c>
      <c r="AT524" s="11">
        <f>IF(('OddsRatio_working_3-way'!X524=0),IF(Q524&gt;0,-Q524^(1/3),(-Q524)^(1/3)),'OddsRatio_working_3-way'!AN524-'OddsRatio_working_3-way'!R524/3)</f>
        <v>-0.46435564437281307</v>
      </c>
      <c r="AU524" s="11">
        <f>IF(('OddsRatio_working_3-way'!X524=0),0,'OddsRatio_working_3-way'!AO524)</f>
        <v>0</v>
      </c>
      <c r="AV524" s="11">
        <f>IF(('OddsRatio_working_3-way'!X524=0),0,'OddsRatio_working_3-way'!AP524)</f>
        <v>0</v>
      </c>
      <c r="AW524" s="11">
        <f>IF(('OddsRatio_working_3-way'!X524=0),0,'OddsRatio_working_3-way'!AQ524)</f>
        <v>0</v>
      </c>
    </row>
    <row r="525" spans="1:49" x14ac:dyDescent="0.2">
      <c r="A525" s="4">
        <f>IF('True_Odds_Calculator_3-way'!A526="","",'True_Odds_Calculator_3-way'!A526)</f>
        <v>2.08</v>
      </c>
      <c r="B525" s="4">
        <f>IF('True_Odds_Calculator_3-way'!B526="","",'True_Odds_Calculator_3-way'!B526)</f>
        <v>3.57</v>
      </c>
      <c r="C525" s="4">
        <f>IF('True_Odds_Calculator_3-way'!C526="","",'True_Odds_Calculator_3-way'!C526)</f>
        <v>3.66</v>
      </c>
      <c r="D525" s="9">
        <f t="shared" si="117"/>
        <v>0.46758159726889553</v>
      </c>
      <c r="E525" s="9">
        <f t="shared" si="118"/>
        <v>0.26957091928637672</v>
      </c>
      <c r="F525" s="9">
        <f t="shared" si="119"/>
        <v>0.26284748344472769</v>
      </c>
      <c r="G525" s="9">
        <f t="shared" si="120"/>
        <v>1.0543186588357087</v>
      </c>
      <c r="H525" s="9">
        <f t="shared" si="121"/>
        <v>2.1386641515425655</v>
      </c>
      <c r="I525" s="9">
        <f t="shared" si="122"/>
        <v>3.7095989532077724</v>
      </c>
      <c r="J525" s="9">
        <f t="shared" si="123"/>
        <v>3.8044876325029864</v>
      </c>
      <c r="K525" s="11">
        <f t="shared" si="124"/>
        <v>0.48076923076923073</v>
      </c>
      <c r="L525" s="11">
        <f t="shared" si="125"/>
        <v>0.28011204481792717</v>
      </c>
      <c r="M525" s="11">
        <f t="shared" si="126"/>
        <v>0.27322404371584696</v>
      </c>
      <c r="N525" s="11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-0.27166011423484915</v>
      </c>
      <c r="O525" s="11">
        <f>0</f>
        <v>0</v>
      </c>
      <c r="P525" s="11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0.23217567817374951</v>
      </c>
      <c r="Q525" s="11">
        <f>2*'OddsRatio_working_3-way'!K525*'OddsRatio_working_3-way'!L525*'OddsRatio_working_3-way'!M525</f>
        <v>7.3589755364104434E-2</v>
      </c>
      <c r="R525" s="11">
        <f t="shared" si="127"/>
        <v>0</v>
      </c>
      <c r="S525" s="11">
        <f t="shared" si="128"/>
        <v>-0.85465501193537197</v>
      </c>
      <c r="T525" s="11">
        <f t="shared" si="129"/>
        <v>-0.27088906875923041</v>
      </c>
      <c r="U525" s="11">
        <f>'OddsRatio_working_3-way'!S525-'OddsRatio_working_3-way'!R525^2/3</f>
        <v>-0.85465501193537197</v>
      </c>
      <c r="V525" s="11">
        <f>'OddsRatio_working_3-way'!S525*'OddsRatio_working_3-way'!R525/3-2*'OddsRatio_working_3-way'!R525^3/27-'OddsRatio_working_3-way'!T525</f>
        <v>0.27088906875923041</v>
      </c>
      <c r="W525" s="11">
        <f>'OddsRatio_working_3-way'!V525^2+4*'OddsRatio_working_3-way'!U525^3/27</f>
        <v>-1.9103571024847027E-2</v>
      </c>
      <c r="X525" s="11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0.15205628776713748</v>
      </c>
      <c r="Y525" s="11">
        <f>IF('OddsRatio_working_3-way'!W525&gt;=0,IF('OddsRatio_working_3-way'!V525+SQRT('OddsRatio_working_3-way'!W525)&gt;0,0,PI()),ACOS('OddsRatio_working_3-way'!V525/(2*'OddsRatio_working_3-way'!X525)))</f>
        <v>0.47179789730474631</v>
      </c>
      <c r="Z525" s="11">
        <f>'OddsRatio_working_3-way'!X525^(1/3)*COS('OddsRatio_working_3-way'!Y525/3)</f>
        <v>0.52715932941785437</v>
      </c>
      <c r="AA525" s="11">
        <f>'OddsRatio_working_3-way'!X525^(1/3)*COS(('OddsRatio_working_3-way'!Y525+2*PI())/3)</f>
        <v>-0.33597465099687113</v>
      </c>
      <c r="AB525" s="11">
        <f>'OddsRatio_working_3-way'!X525^(1/3)*COS(('OddsRatio_working_3-way'!Y525+4*PI())/3)</f>
        <v>-0.1911846784209833</v>
      </c>
      <c r="AC525" s="11">
        <f>'OddsRatio_working_3-way'!X525^(1/3)*SIN('OddsRatio_working_3-way'!Y525/3)</f>
        <v>8.3594529642647367E-2</v>
      </c>
      <c r="AD525" s="11">
        <f>'OddsRatio_working_3-way'!X525^(1/3)*SIN(('OddsRatio_working_3-way'!Y525+2*PI())/3)</f>
        <v>0.41473610629650753</v>
      </c>
      <c r="AE525" s="11">
        <f>'OddsRatio_working_3-way'!X525^(1/3)*SIN(('OddsRatio_working_3-way'!Y525+4*PI())/3)</f>
        <v>-0.49833063593915489</v>
      </c>
      <c r="AF525" s="11">
        <f>-'OddsRatio_working_3-way'!U525/(3*'OddsRatio_working_3-way'!X525^(1/3))*COS(('OddsRatio_working_3-way'!Y525)/3)</f>
        <v>0.52715932941785437</v>
      </c>
      <c r="AG525" s="11">
        <f>-'OddsRatio_working_3-way'!U525/(3*'OddsRatio_working_3-way'!X525^(1/3))*COS(('OddsRatio_working_3-way'!Y525+2*PI())/3)</f>
        <v>-0.33597465099687113</v>
      </c>
      <c r="AH525" s="11">
        <f>-'OddsRatio_working_3-way'!U525/(3*'OddsRatio_working_3-way'!X525^(1/3))*COS(('OddsRatio_working_3-way'!Y525+4*PI())/3)</f>
        <v>-0.1911846784209833</v>
      </c>
      <c r="AI525" s="11">
        <f>'OddsRatio_working_3-way'!U525/(3*'OddsRatio_working_3-way'!X525^(1/3))*SIN(('OddsRatio_working_3-way'!Y525)/3)</f>
        <v>-8.3594529642647367E-2</v>
      </c>
      <c r="AJ525" s="11">
        <f>'OddsRatio_working_3-way'!U525/(3*'OddsRatio_working_3-way'!X525^(1/3))*SIN(('OddsRatio_working_3-way'!Y525+2*PI())/3)</f>
        <v>-0.41473610629650753</v>
      </c>
      <c r="AK525" s="11">
        <f>'OddsRatio_working_3-way'!U525/(3*'OddsRatio_working_3-way'!X525^(1/3))*SIN(('OddsRatio_working_3-way'!Y525+4*PI())/3)</f>
        <v>0.49833063593915489</v>
      </c>
      <c r="AL525" s="11">
        <f>'OddsRatio_working_3-way'!Z525+'OddsRatio_working_3-way'!AF525</f>
        <v>1.0543186588357087</v>
      </c>
      <c r="AM525" s="11">
        <f>'OddsRatio_working_3-way'!AA525+'OddsRatio_working_3-way'!AG525</f>
        <v>-0.67194930199374225</v>
      </c>
      <c r="AN525" s="11">
        <f>'OddsRatio_working_3-way'!AB525+'OddsRatio_working_3-way'!AH525</f>
        <v>-0.3823693568419666</v>
      </c>
      <c r="AO525" s="11">
        <f>'OddsRatio_working_3-way'!AC525+'OddsRatio_working_3-way'!AI525</f>
        <v>0</v>
      </c>
      <c r="AP525" s="11">
        <f>'OddsRatio_working_3-way'!AD525+'OddsRatio_working_3-way'!AJ525</f>
        <v>0</v>
      </c>
      <c r="AQ525" s="11">
        <f>'OddsRatio_working_3-way'!AE525+'OddsRatio_working_3-way'!AK525</f>
        <v>0</v>
      </c>
      <c r="AR525" s="10">
        <f>IF(A525="","",IF(('OddsRatio_working_3-way'!X525=0),IF(Q525&gt;0,-Q525^(1/3),(-Q525)^(1/3)),'OddsRatio_working_3-way'!AL525-'OddsRatio_working_3-way'!R525/3))</f>
        <v>1.0543186588357087</v>
      </c>
      <c r="AS525" s="11">
        <f>IF(('OddsRatio_working_3-way'!X525=0),IF(Q525&gt;0,-Q525^(1/3),(-Q525)^(1/3)),'OddsRatio_working_3-way'!AM525-'OddsRatio_working_3-way'!R525/3)</f>
        <v>-0.67194930199374225</v>
      </c>
      <c r="AT525" s="11">
        <f>IF(('OddsRatio_working_3-way'!X525=0),IF(Q525&gt;0,-Q525^(1/3),(-Q525)^(1/3)),'OddsRatio_working_3-way'!AN525-'OddsRatio_working_3-way'!R525/3)</f>
        <v>-0.3823693568419666</v>
      </c>
      <c r="AU525" s="11">
        <f>IF(('OddsRatio_working_3-way'!X525=0),0,'OddsRatio_working_3-way'!AO525)</f>
        <v>0</v>
      </c>
      <c r="AV525" s="11">
        <f>IF(('OddsRatio_working_3-way'!X525=0),0,'OddsRatio_working_3-way'!AP525)</f>
        <v>0</v>
      </c>
      <c r="AW525" s="11">
        <f>IF(('OddsRatio_working_3-way'!X525=0),0,'OddsRatio_working_3-way'!AQ525)</f>
        <v>0</v>
      </c>
    </row>
    <row r="526" spans="1:49" x14ac:dyDescent="0.2">
      <c r="A526" s="4">
        <f>IF('True_Odds_Calculator_3-way'!A527="","",'True_Odds_Calculator_3-way'!A527)</f>
        <v>2.31</v>
      </c>
      <c r="B526" s="4">
        <f>IF('True_Odds_Calculator_3-way'!B527="","",'True_Odds_Calculator_3-way'!B527)</f>
        <v>3.53</v>
      </c>
      <c r="C526" s="4">
        <f>IF('True_Odds_Calculator_3-way'!C527="","",'True_Odds_Calculator_3-way'!C527)</f>
        <v>3.14</v>
      </c>
      <c r="D526" s="9">
        <f t="shared" si="117"/>
        <v>0.4200616401051579</v>
      </c>
      <c r="E526" s="9">
        <f t="shared" si="118"/>
        <v>0.27275042606214756</v>
      </c>
      <c r="F526" s="9">
        <f t="shared" si="119"/>
        <v>0.30718793383269449</v>
      </c>
      <c r="G526" s="9">
        <f t="shared" si="120"/>
        <v>1.0538954187219769</v>
      </c>
      <c r="H526" s="9">
        <f t="shared" si="121"/>
        <v>2.3806029985257897</v>
      </c>
      <c r="I526" s="9">
        <f t="shared" si="122"/>
        <v>3.6663554093666018</v>
      </c>
      <c r="J526" s="9">
        <f t="shared" si="123"/>
        <v>3.2553361960650307</v>
      </c>
      <c r="K526" s="11">
        <f t="shared" si="124"/>
        <v>0.4329004329004329</v>
      </c>
      <c r="L526" s="11">
        <f t="shared" si="125"/>
        <v>0.28328611898016998</v>
      </c>
      <c r="M526" s="11">
        <f t="shared" si="126"/>
        <v>0.31847133757961782</v>
      </c>
      <c r="N526" s="11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-0.27700605151390956</v>
      </c>
      <c r="O526" s="11">
        <f>0</f>
        <v>0</v>
      </c>
      <c r="P526" s="11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0.23355267757209258</v>
      </c>
      <c r="Q526" s="11">
        <f>2*'OddsRatio_working_3-way'!K526*'OddsRatio_working_3-way'!L526*'OddsRatio_working_3-way'!M526</f>
        <v>7.8111263402037653E-2</v>
      </c>
      <c r="R526" s="11">
        <f t="shared" si="127"/>
        <v>0</v>
      </c>
      <c r="S526" s="11">
        <f t="shared" si="128"/>
        <v>-0.8431320409632459</v>
      </c>
      <c r="T526" s="11">
        <f t="shared" si="129"/>
        <v>-0.28198396018837651</v>
      </c>
      <c r="U526" s="11">
        <f>'OddsRatio_working_3-way'!S526-'OddsRatio_working_3-way'!R526^2/3</f>
        <v>-0.8431320409632459</v>
      </c>
      <c r="V526" s="11">
        <f>'OddsRatio_working_3-way'!S526*'OddsRatio_working_3-way'!R526/3-2*'OddsRatio_working_3-way'!R526^3/27-'OddsRatio_working_3-way'!T526</f>
        <v>0.28198396018837651</v>
      </c>
      <c r="W526" s="11">
        <f>'OddsRatio_working_3-way'!V526^2+4*'OddsRatio_working_3-way'!U526^3/27</f>
        <v>-9.2789210750609669E-3</v>
      </c>
      <c r="X526" s="11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0.14899150552848717</v>
      </c>
      <c r="Y526" s="11">
        <f>IF('OddsRatio_working_3-way'!W526&gt;=0,IF('OddsRatio_working_3-way'!V526+SQRT('OddsRatio_working_3-way'!W526)&gt;0,0,PI()),ACOS('OddsRatio_working_3-way'!V526/(2*'OddsRatio_working_3-way'!X526)))</f>
        <v>0.32917657189388683</v>
      </c>
      <c r="Z526" s="11">
        <f>'OddsRatio_working_3-way'!X526^(1/3)*COS('OddsRatio_working_3-way'!Y526/3)</f>
        <v>0.52694770936098845</v>
      </c>
      <c r="AA526" s="11">
        <f>'OddsRatio_working_3-way'!X526^(1/3)*COS(('OddsRatio_working_3-way'!Y526+2*PI())/3)</f>
        <v>-0.31374903683050687</v>
      </c>
      <c r="AB526" s="11">
        <f>'OddsRatio_working_3-way'!X526^(1/3)*COS(('OddsRatio_working_3-way'!Y526+4*PI())/3)</f>
        <v>-0.21319867253048161</v>
      </c>
      <c r="AC526" s="11">
        <f>'OddsRatio_working_3-way'!X526^(1/3)*SIN('OddsRatio_working_3-way'!Y526/3)</f>
        <v>5.8052779895734652E-2</v>
      </c>
      <c r="AD526" s="11">
        <f>'OddsRatio_working_3-way'!X526^(1/3)*SIN(('OddsRatio_working_3-way'!Y526+2*PI())/3)</f>
        <v>0.42732371282476767</v>
      </c>
      <c r="AE526" s="11">
        <f>'OddsRatio_working_3-way'!X526^(1/3)*SIN(('OddsRatio_working_3-way'!Y526+4*PI())/3)</f>
        <v>-0.48537649272050226</v>
      </c>
      <c r="AF526" s="11">
        <f>-'OddsRatio_working_3-way'!U526/(3*'OddsRatio_working_3-way'!X526^(1/3))*COS(('OddsRatio_working_3-way'!Y526)/3)</f>
        <v>0.52694770936098845</v>
      </c>
      <c r="AG526" s="11">
        <f>-'OddsRatio_working_3-way'!U526/(3*'OddsRatio_working_3-way'!X526^(1/3))*COS(('OddsRatio_working_3-way'!Y526+2*PI())/3)</f>
        <v>-0.31374903683050687</v>
      </c>
      <c r="AH526" s="11">
        <f>-'OddsRatio_working_3-way'!U526/(3*'OddsRatio_working_3-way'!X526^(1/3))*COS(('OddsRatio_working_3-way'!Y526+4*PI())/3)</f>
        <v>-0.21319867253048161</v>
      </c>
      <c r="AI526" s="11">
        <f>'OddsRatio_working_3-way'!U526/(3*'OddsRatio_working_3-way'!X526^(1/3))*SIN(('OddsRatio_working_3-way'!Y526)/3)</f>
        <v>-5.8052779895734652E-2</v>
      </c>
      <c r="AJ526" s="11">
        <f>'OddsRatio_working_3-way'!U526/(3*'OddsRatio_working_3-way'!X526^(1/3))*SIN(('OddsRatio_working_3-way'!Y526+2*PI())/3)</f>
        <v>-0.42732371282476767</v>
      </c>
      <c r="AK526" s="11">
        <f>'OddsRatio_working_3-way'!U526/(3*'OddsRatio_working_3-way'!X526^(1/3))*SIN(('OddsRatio_working_3-way'!Y526+4*PI())/3)</f>
        <v>0.48537649272050226</v>
      </c>
      <c r="AL526" s="11">
        <f>'OddsRatio_working_3-way'!Z526+'OddsRatio_working_3-way'!AF526</f>
        <v>1.0538954187219769</v>
      </c>
      <c r="AM526" s="11">
        <f>'OddsRatio_working_3-way'!AA526+'OddsRatio_working_3-way'!AG526</f>
        <v>-0.62749807366101373</v>
      </c>
      <c r="AN526" s="11">
        <f>'OddsRatio_working_3-way'!AB526+'OddsRatio_working_3-way'!AH526</f>
        <v>-0.42639734506096322</v>
      </c>
      <c r="AO526" s="11">
        <f>'OddsRatio_working_3-way'!AC526+'OddsRatio_working_3-way'!AI526</f>
        <v>0</v>
      </c>
      <c r="AP526" s="11">
        <f>'OddsRatio_working_3-way'!AD526+'OddsRatio_working_3-way'!AJ526</f>
        <v>0</v>
      </c>
      <c r="AQ526" s="11">
        <f>'OddsRatio_working_3-way'!AE526+'OddsRatio_working_3-way'!AK526</f>
        <v>0</v>
      </c>
      <c r="AR526" s="10">
        <f>IF(A526="","",IF(('OddsRatio_working_3-way'!X526=0),IF(Q526&gt;0,-Q526^(1/3),(-Q526)^(1/3)),'OddsRatio_working_3-way'!AL526-'OddsRatio_working_3-way'!R526/3))</f>
        <v>1.0538954187219769</v>
      </c>
      <c r="AS526" s="11">
        <f>IF(('OddsRatio_working_3-way'!X526=0),IF(Q526&gt;0,-Q526^(1/3),(-Q526)^(1/3)),'OddsRatio_working_3-way'!AM526-'OddsRatio_working_3-way'!R526/3)</f>
        <v>-0.62749807366101373</v>
      </c>
      <c r="AT526" s="11">
        <f>IF(('OddsRatio_working_3-way'!X526=0),IF(Q526&gt;0,-Q526^(1/3),(-Q526)^(1/3)),'OddsRatio_working_3-way'!AN526-'OddsRatio_working_3-way'!R526/3)</f>
        <v>-0.42639734506096322</v>
      </c>
      <c r="AU526" s="11">
        <f>IF(('OddsRatio_working_3-way'!X526=0),0,'OddsRatio_working_3-way'!AO526)</f>
        <v>0</v>
      </c>
      <c r="AV526" s="11">
        <f>IF(('OddsRatio_working_3-way'!X526=0),0,'OddsRatio_working_3-way'!AP526)</f>
        <v>0</v>
      </c>
      <c r="AW526" s="11">
        <f>IF(('OddsRatio_working_3-way'!X526=0),0,'OddsRatio_working_3-way'!AQ526)</f>
        <v>0</v>
      </c>
    </row>
    <row r="527" spans="1:49" x14ac:dyDescent="0.2">
      <c r="A527" s="4">
        <f>IF('True_Odds_Calculator_3-way'!A528="","",'True_Odds_Calculator_3-way'!A528)</f>
        <v>1.92</v>
      </c>
      <c r="B527" s="4">
        <f>IF('True_Odds_Calculator_3-way'!B528="","",'True_Odds_Calculator_3-way'!B528)</f>
        <v>3.64</v>
      </c>
      <c r="C527" s="4">
        <f>IF('True_Odds_Calculator_3-way'!C528="","",'True_Odds_Calculator_3-way'!C528)</f>
        <v>4.18</v>
      </c>
      <c r="D527" s="9">
        <f t="shared" si="117"/>
        <v>0.50694736691625075</v>
      </c>
      <c r="E527" s="9">
        <f t="shared" si="118"/>
        <v>0.26378860215723032</v>
      </c>
      <c r="F527" s="9">
        <f t="shared" si="119"/>
        <v>0.22926403092651848</v>
      </c>
      <c r="G527" s="9">
        <f t="shared" si="120"/>
        <v>1.0571645304147883</v>
      </c>
      <c r="H527" s="9">
        <f t="shared" si="121"/>
        <v>1.9725913679816056</v>
      </c>
      <c r="I527" s="9">
        <f t="shared" si="122"/>
        <v>3.7909143602950417</v>
      </c>
      <c r="J527" s="9">
        <f t="shared" si="123"/>
        <v>4.3617832067190268</v>
      </c>
      <c r="K527" s="11">
        <f t="shared" si="124"/>
        <v>0.52083333333333337</v>
      </c>
      <c r="L527" s="11">
        <f t="shared" si="125"/>
        <v>0.27472527472527469</v>
      </c>
      <c r="M527" s="11">
        <f t="shared" si="126"/>
        <v>0.23923444976076558</v>
      </c>
      <c r="N527" s="11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-0.26438692886061277</v>
      </c>
      <c r="O527" s="11">
        <f>0</f>
        <v>0</v>
      </c>
      <c r="P527" s="11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0.23071774716511562</v>
      </c>
      <c r="Q527" s="11">
        <f>2*'OddsRatio_working_3-way'!K527*'OddsRatio_working_3-way'!L527*'OddsRatio_working_3-way'!M527</f>
        <v>6.8462239514871098E-2</v>
      </c>
      <c r="R527" s="11">
        <f t="shared" si="127"/>
        <v>0</v>
      </c>
      <c r="S527" s="11">
        <f t="shared" si="128"/>
        <v>-0.87265186731962885</v>
      </c>
      <c r="T527" s="11">
        <f t="shared" si="129"/>
        <v>-0.25894714163787208</v>
      </c>
      <c r="U527" s="11">
        <f>'OddsRatio_working_3-way'!S527-'OddsRatio_working_3-way'!R527^2/3</f>
        <v>-0.87265186731962885</v>
      </c>
      <c r="V527" s="11">
        <f>'OddsRatio_working_3-way'!S527*'OddsRatio_working_3-way'!R527/3-2*'OddsRatio_working_3-way'!R527^3/27-'OddsRatio_working_3-way'!T527</f>
        <v>0.25894714163787208</v>
      </c>
      <c r="W527" s="11">
        <f>'OddsRatio_working_3-way'!V527^2+4*'OddsRatio_working_3-way'!U527^3/27</f>
        <v>-3.1397187961487938E-2</v>
      </c>
      <c r="X527" s="11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0.15688436037724737</v>
      </c>
      <c r="Y527" s="11">
        <f>IF('OddsRatio_working_3-way'!W527&gt;=0,IF('OddsRatio_working_3-way'!V527+SQRT('OddsRatio_working_3-way'!W527)&gt;0,0,PI()),ACOS('OddsRatio_working_3-way'!V527/(2*'OddsRatio_working_3-way'!X527)))</f>
        <v>0.60009797077517313</v>
      </c>
      <c r="Z527" s="11">
        <f>'OddsRatio_working_3-way'!X527^(1/3)*COS('OddsRatio_working_3-way'!Y527/3)</f>
        <v>0.52858226520739426</v>
      </c>
      <c r="AA527" s="11">
        <f>'OddsRatio_working_3-way'!X527^(1/3)*COS(('OddsRatio_working_3-way'!Y527+2*PI())/3)</f>
        <v>-0.35710039136095789</v>
      </c>
      <c r="AB527" s="11">
        <f>'OddsRatio_working_3-way'!X527^(1/3)*COS(('OddsRatio_working_3-way'!Y527+4*PI())/3)</f>
        <v>-0.17148187384643604</v>
      </c>
      <c r="AC527" s="11">
        <f>'OddsRatio_working_3-way'!X527^(1/3)*SIN('OddsRatio_working_3-way'!Y527/3)</f>
        <v>0.10716690105358841</v>
      </c>
      <c r="AD527" s="11">
        <f>'OddsRatio_working_3-way'!X527^(1/3)*SIN(('OddsRatio_working_3-way'!Y527+2*PI())/3)</f>
        <v>0.40418221913273272</v>
      </c>
      <c r="AE527" s="11">
        <f>'OddsRatio_working_3-way'!X527^(1/3)*SIN(('OddsRatio_working_3-way'!Y527+4*PI())/3)</f>
        <v>-0.51134912018632106</v>
      </c>
      <c r="AF527" s="11">
        <f>-'OddsRatio_working_3-way'!U527/(3*'OddsRatio_working_3-way'!X527^(1/3))*COS(('OddsRatio_working_3-way'!Y527)/3)</f>
        <v>0.52858226520739415</v>
      </c>
      <c r="AG527" s="11">
        <f>-'OddsRatio_working_3-way'!U527/(3*'OddsRatio_working_3-way'!X527^(1/3))*COS(('OddsRatio_working_3-way'!Y527+2*PI())/3)</f>
        <v>-0.35710039136095784</v>
      </c>
      <c r="AH527" s="11">
        <f>-'OddsRatio_working_3-way'!U527/(3*'OddsRatio_working_3-way'!X527^(1/3))*COS(('OddsRatio_working_3-way'!Y527+4*PI())/3)</f>
        <v>-0.17148187384643598</v>
      </c>
      <c r="AI527" s="11">
        <f>'OddsRatio_working_3-way'!U527/(3*'OddsRatio_working_3-way'!X527^(1/3))*SIN(('OddsRatio_working_3-way'!Y527)/3)</f>
        <v>-0.10716690105358838</v>
      </c>
      <c r="AJ527" s="11">
        <f>'OddsRatio_working_3-way'!U527/(3*'OddsRatio_working_3-way'!X527^(1/3))*SIN(('OddsRatio_working_3-way'!Y527+2*PI())/3)</f>
        <v>-0.40418221913273267</v>
      </c>
      <c r="AK527" s="11">
        <f>'OddsRatio_working_3-way'!U527/(3*'OddsRatio_working_3-way'!X527^(1/3))*SIN(('OddsRatio_working_3-way'!Y527+4*PI())/3)</f>
        <v>0.51134912018632095</v>
      </c>
      <c r="AL527" s="11">
        <f>'OddsRatio_working_3-way'!Z527+'OddsRatio_working_3-way'!AF527</f>
        <v>1.0571645304147883</v>
      </c>
      <c r="AM527" s="11">
        <f>'OddsRatio_working_3-way'!AA527+'OddsRatio_working_3-way'!AG527</f>
        <v>-0.71420078272191567</v>
      </c>
      <c r="AN527" s="11">
        <f>'OddsRatio_working_3-way'!AB527+'OddsRatio_working_3-way'!AH527</f>
        <v>-0.34296374769287202</v>
      </c>
      <c r="AO527" s="11">
        <f>'OddsRatio_working_3-way'!AC527+'OddsRatio_working_3-way'!AI527</f>
        <v>0</v>
      </c>
      <c r="AP527" s="11">
        <f>'OddsRatio_working_3-way'!AD527+'OddsRatio_working_3-way'!AJ527</f>
        <v>0</v>
      </c>
      <c r="AQ527" s="11">
        <f>'OddsRatio_working_3-way'!AE527+'OddsRatio_working_3-way'!AK527</f>
        <v>0</v>
      </c>
      <c r="AR527" s="10">
        <f>IF(A527="","",IF(('OddsRatio_working_3-way'!X527=0),IF(Q527&gt;0,-Q527^(1/3),(-Q527)^(1/3)),'OddsRatio_working_3-way'!AL527-'OddsRatio_working_3-way'!R527/3))</f>
        <v>1.0571645304147883</v>
      </c>
      <c r="AS527" s="11">
        <f>IF(('OddsRatio_working_3-way'!X527=0),IF(Q527&gt;0,-Q527^(1/3),(-Q527)^(1/3)),'OddsRatio_working_3-way'!AM527-'OddsRatio_working_3-way'!R527/3)</f>
        <v>-0.71420078272191567</v>
      </c>
      <c r="AT527" s="11">
        <f>IF(('OddsRatio_working_3-way'!X527=0),IF(Q527&gt;0,-Q527^(1/3),(-Q527)^(1/3)),'OddsRatio_working_3-way'!AN527-'OddsRatio_working_3-way'!R527/3)</f>
        <v>-0.34296374769287202</v>
      </c>
      <c r="AU527" s="11">
        <f>IF(('OddsRatio_working_3-way'!X527=0),0,'OddsRatio_working_3-way'!AO527)</f>
        <v>0</v>
      </c>
      <c r="AV527" s="11">
        <f>IF(('OddsRatio_working_3-way'!X527=0),0,'OddsRatio_working_3-way'!AP527)</f>
        <v>0</v>
      </c>
      <c r="AW527" s="11">
        <f>IF(('OddsRatio_working_3-way'!X527=0),0,'OddsRatio_working_3-way'!AQ527)</f>
        <v>0</v>
      </c>
    </row>
    <row r="528" spans="1:49" x14ac:dyDescent="0.2">
      <c r="A528" s="4">
        <f>IF('True_Odds_Calculator_3-way'!A529="","",'True_Odds_Calculator_3-way'!A529)</f>
        <v>2.42</v>
      </c>
      <c r="B528" s="4">
        <f>IF('True_Odds_Calculator_3-way'!B529="","",'True_Odds_Calculator_3-way'!B529)</f>
        <v>3.46</v>
      </c>
      <c r="C528" s="4">
        <f>IF('True_Odds_Calculator_3-way'!C529="","",'True_Odds_Calculator_3-way'!C529)</f>
        <v>3.02</v>
      </c>
      <c r="D528" s="9">
        <f t="shared" si="117"/>
        <v>0.40109851665244378</v>
      </c>
      <c r="E528" s="9">
        <f t="shared" si="118"/>
        <v>0.27880548777711878</v>
      </c>
      <c r="F528" s="9">
        <f t="shared" si="119"/>
        <v>0.32009599557043766</v>
      </c>
      <c r="G528" s="9">
        <f t="shared" si="120"/>
        <v>1.0515162497015611</v>
      </c>
      <c r="H528" s="9">
        <f t="shared" si="121"/>
        <v>2.4931530745762167</v>
      </c>
      <c r="I528" s="9">
        <f t="shared" si="122"/>
        <v>3.5867299742658392</v>
      </c>
      <c r="J528" s="9">
        <f t="shared" si="123"/>
        <v>3.1240628243971527</v>
      </c>
      <c r="K528" s="11">
        <f t="shared" si="124"/>
        <v>0.41322314049586778</v>
      </c>
      <c r="L528" s="11">
        <f t="shared" si="125"/>
        <v>0.28901734104046245</v>
      </c>
      <c r="M528" s="11">
        <f t="shared" si="126"/>
        <v>0.33112582781456956</v>
      </c>
      <c r="N528" s="11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-0.27904639304903101</v>
      </c>
      <c r="O528" s="11">
        <f>0</f>
        <v>0</v>
      </c>
      <c r="P528" s="11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0.23332087900754317</v>
      </c>
      <c r="Q528" s="11">
        <f>2*'OddsRatio_working_3-way'!K528*'OddsRatio_working_3-way'!L528*'OddsRatio_working_3-way'!M528</f>
        <v>7.9091823392387517E-2</v>
      </c>
      <c r="R528" s="11">
        <f t="shared" si="127"/>
        <v>0</v>
      </c>
      <c r="S528" s="11">
        <f t="shared" si="128"/>
        <v>-0.83613651643419218</v>
      </c>
      <c r="T528" s="11">
        <f t="shared" si="129"/>
        <v>-0.28343610726582785</v>
      </c>
      <c r="U528" s="11">
        <f>'OddsRatio_working_3-way'!S528-'OddsRatio_working_3-way'!R528^2/3</f>
        <v>-0.83613651643419218</v>
      </c>
      <c r="V528" s="11">
        <f>'OddsRatio_working_3-way'!S528*'OddsRatio_working_3-way'!R528/3-2*'OddsRatio_working_3-way'!R528^3/27-'OddsRatio_working_3-way'!T528</f>
        <v>0.28343610726582785</v>
      </c>
      <c r="W528" s="11">
        <f>'OddsRatio_working_3-way'!V528^2+4*'OddsRatio_working_3-way'!U528^3/27</f>
        <v>-6.2659486702687367E-3</v>
      </c>
      <c r="X528" s="11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0.1471410680030176</v>
      </c>
      <c r="Y528" s="11">
        <f>IF('OddsRatio_working_3-way'!W528&gt;=0,IF('OddsRatio_working_3-way'!V528+SQRT('OddsRatio_working_3-way'!W528)&gt;0,0,PI()),ACOS('OddsRatio_working_3-way'!V528/(2*'OddsRatio_working_3-way'!X528)))</f>
        <v>0.27233997162600221</v>
      </c>
      <c r="Z528" s="11">
        <f>'OddsRatio_working_3-way'!X528^(1/3)*COS('OddsRatio_working_3-way'!Y528/3)</f>
        <v>0.52575812485078055</v>
      </c>
      <c r="AA528" s="11">
        <f>'OddsRatio_working_3-way'!X528^(1/3)*COS(('OddsRatio_working_3-way'!Y528+2*PI())/3)</f>
        <v>-0.30432691790177574</v>
      </c>
      <c r="AB528" s="11">
        <f>'OddsRatio_working_3-way'!X528^(1/3)*COS(('OddsRatio_working_3-way'!Y528+4*PI())/3)</f>
        <v>-0.22143120694900489</v>
      </c>
      <c r="AC528" s="11">
        <f>'OddsRatio_working_3-way'!X528^(1/3)*SIN('OddsRatio_working_3-way'!Y528/3)</f>
        <v>4.785986103324779E-2</v>
      </c>
      <c r="AD528" s="11">
        <f>'OddsRatio_working_3-way'!X528^(1/3)*SIN(('OddsRatio_working_3-way'!Y528+2*PI())/3)</f>
        <v>0.43138996185022266</v>
      </c>
      <c r="AE528" s="11">
        <f>'OddsRatio_working_3-way'!X528^(1/3)*SIN(('OddsRatio_working_3-way'!Y528+4*PI())/3)</f>
        <v>-0.47924982288347029</v>
      </c>
      <c r="AF528" s="11">
        <f>-'OddsRatio_working_3-way'!U528/(3*'OddsRatio_working_3-way'!X528^(1/3))*COS(('OddsRatio_working_3-way'!Y528)/3)</f>
        <v>0.52575812485078055</v>
      </c>
      <c r="AG528" s="11">
        <f>-'OddsRatio_working_3-way'!U528/(3*'OddsRatio_working_3-way'!X528^(1/3))*COS(('OddsRatio_working_3-way'!Y528+2*PI())/3)</f>
        <v>-0.30432691790177574</v>
      </c>
      <c r="AH528" s="11">
        <f>-'OddsRatio_working_3-way'!U528/(3*'OddsRatio_working_3-way'!X528^(1/3))*COS(('OddsRatio_working_3-way'!Y528+4*PI())/3)</f>
        <v>-0.22143120694900489</v>
      </c>
      <c r="AI528" s="11">
        <f>'OddsRatio_working_3-way'!U528/(3*'OddsRatio_working_3-way'!X528^(1/3))*SIN(('OddsRatio_working_3-way'!Y528)/3)</f>
        <v>-4.785986103324779E-2</v>
      </c>
      <c r="AJ528" s="11">
        <f>'OddsRatio_working_3-way'!U528/(3*'OddsRatio_working_3-way'!X528^(1/3))*SIN(('OddsRatio_working_3-way'!Y528+2*PI())/3)</f>
        <v>-0.43138996185022266</v>
      </c>
      <c r="AK528" s="11">
        <f>'OddsRatio_working_3-way'!U528/(3*'OddsRatio_working_3-way'!X528^(1/3))*SIN(('OddsRatio_working_3-way'!Y528+4*PI())/3)</f>
        <v>0.47924982288347029</v>
      </c>
      <c r="AL528" s="11">
        <f>'OddsRatio_working_3-way'!Z528+'OddsRatio_working_3-way'!AF528</f>
        <v>1.0515162497015611</v>
      </c>
      <c r="AM528" s="11">
        <f>'OddsRatio_working_3-way'!AA528+'OddsRatio_working_3-way'!AG528</f>
        <v>-0.60865383580355148</v>
      </c>
      <c r="AN528" s="11">
        <f>'OddsRatio_working_3-way'!AB528+'OddsRatio_working_3-way'!AH528</f>
        <v>-0.44286241389800979</v>
      </c>
      <c r="AO528" s="11">
        <f>'OddsRatio_working_3-way'!AC528+'OddsRatio_working_3-way'!AI528</f>
        <v>0</v>
      </c>
      <c r="AP528" s="11">
        <f>'OddsRatio_working_3-way'!AD528+'OddsRatio_working_3-way'!AJ528</f>
        <v>0</v>
      </c>
      <c r="AQ528" s="11">
        <f>'OddsRatio_working_3-way'!AE528+'OddsRatio_working_3-way'!AK528</f>
        <v>0</v>
      </c>
      <c r="AR528" s="10">
        <f>IF(A528="","",IF(('OddsRatio_working_3-way'!X528=0),IF(Q528&gt;0,-Q528^(1/3),(-Q528)^(1/3)),'OddsRatio_working_3-way'!AL528-'OddsRatio_working_3-way'!R528/3))</f>
        <v>1.0515162497015611</v>
      </c>
      <c r="AS528" s="11">
        <f>IF(('OddsRatio_working_3-way'!X528=0),IF(Q528&gt;0,-Q528^(1/3),(-Q528)^(1/3)),'OddsRatio_working_3-way'!AM528-'OddsRatio_working_3-way'!R528/3)</f>
        <v>-0.60865383580355148</v>
      </c>
      <c r="AT528" s="11">
        <f>IF(('OddsRatio_working_3-way'!X528=0),IF(Q528&gt;0,-Q528^(1/3),(-Q528)^(1/3)),'OddsRatio_working_3-way'!AN528-'OddsRatio_working_3-way'!R528/3)</f>
        <v>-0.44286241389800979</v>
      </c>
      <c r="AU528" s="11">
        <f>IF(('OddsRatio_working_3-way'!X528=0),0,'OddsRatio_working_3-way'!AO528)</f>
        <v>0</v>
      </c>
      <c r="AV528" s="11">
        <f>IF(('OddsRatio_working_3-way'!X528=0),0,'OddsRatio_working_3-way'!AP528)</f>
        <v>0</v>
      </c>
      <c r="AW528" s="11">
        <f>IF(('OddsRatio_working_3-way'!X528=0),0,'OddsRatio_working_3-way'!AQ528)</f>
        <v>0</v>
      </c>
    </row>
    <row r="529" spans="1:49" x14ac:dyDescent="0.2">
      <c r="A529" s="4">
        <f>IF('True_Odds_Calculator_3-way'!A530="","",'True_Odds_Calculator_3-way'!A530)</f>
        <v>2.77</v>
      </c>
      <c r="B529" s="4">
        <f>IF('True_Odds_Calculator_3-way'!B530="","",'True_Odds_Calculator_3-way'!B530)</f>
        <v>3.08</v>
      </c>
      <c r="C529" s="4">
        <f>IF('True_Odds_Calculator_3-way'!C530="","",'True_Odds_Calculator_3-way'!C530)</f>
        <v>2.88</v>
      </c>
      <c r="D529" s="9">
        <f t="shared" si="117"/>
        <v>0.34978203980239791</v>
      </c>
      <c r="E529" s="9">
        <f t="shared" si="118"/>
        <v>0.31402129990637828</v>
      </c>
      <c r="F529" s="9">
        <f t="shared" si="119"/>
        <v>0.33619666029122353</v>
      </c>
      <c r="G529" s="9">
        <f t="shared" si="120"/>
        <v>1.0502391145645613</v>
      </c>
      <c r="H529" s="9">
        <f t="shared" si="121"/>
        <v>2.8589232327792735</v>
      </c>
      <c r="I529" s="9">
        <f t="shared" si="122"/>
        <v>3.1844973582942879</v>
      </c>
      <c r="J529" s="9">
        <f t="shared" si="123"/>
        <v>2.9744495353813756</v>
      </c>
      <c r="K529" s="11">
        <f t="shared" si="124"/>
        <v>0.36101083032490977</v>
      </c>
      <c r="L529" s="11">
        <f t="shared" si="125"/>
        <v>0.32467532467532467</v>
      </c>
      <c r="M529" s="11">
        <f t="shared" si="126"/>
        <v>0.34722222222222221</v>
      </c>
      <c r="N529" s="11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-0.28169003078750354</v>
      </c>
      <c r="O529" s="11">
        <f>0</f>
        <v>0</v>
      </c>
      <c r="P529" s="11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0.23320166596339881</v>
      </c>
      <c r="Q529" s="11">
        <f>2*'OddsRatio_working_3-way'!K529*'OddsRatio_working_3-way'!L529*'OddsRatio_working_3-way'!M529</f>
        <v>8.139674204656154E-2</v>
      </c>
      <c r="R529" s="11">
        <f t="shared" si="127"/>
        <v>0</v>
      </c>
      <c r="S529" s="11">
        <f t="shared" si="128"/>
        <v>-0.8278662376210163</v>
      </c>
      <c r="T529" s="11">
        <f t="shared" si="129"/>
        <v>-0.2889585471626584</v>
      </c>
      <c r="U529" s="11">
        <f>'OddsRatio_working_3-way'!S529-'OddsRatio_working_3-way'!R529^2/3</f>
        <v>-0.8278662376210163</v>
      </c>
      <c r="V529" s="11">
        <f>'OddsRatio_working_3-way'!S529*'OddsRatio_working_3-way'!R529/3-2*'OddsRatio_working_3-way'!R529^3/27-'OddsRatio_working_3-way'!T529</f>
        <v>0.2889585471626584</v>
      </c>
      <c r="W529" s="11">
        <f>'OddsRatio_working_3-way'!V529^2+4*'OddsRatio_working_3-way'!U529^3/27</f>
        <v>-5.6051067375893771E-4</v>
      </c>
      <c r="X529" s="11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0.14496340284026277</v>
      </c>
      <c r="Y529" s="11">
        <f>IF('OddsRatio_working_3-way'!W529&gt;=0,IF('OddsRatio_working_3-way'!V529+SQRT('OddsRatio_working_3-way'!W529)&gt;0,0,PI()),ACOS('OddsRatio_working_3-way'!V529/(2*'OddsRatio_working_3-way'!X529)))</f>
        <v>8.1749935033775589E-2</v>
      </c>
      <c r="Z529" s="11">
        <f>'OddsRatio_working_3-way'!X529^(1/3)*COS('OddsRatio_working_3-way'!Y529/3)</f>
        <v>0.52511955728228066</v>
      </c>
      <c r="AA529" s="11">
        <f>'OddsRatio_working_3-way'!X529^(1/3)*COS(('OddsRatio_working_3-way'!Y529+2*PI())/3)</f>
        <v>-0.27495523446173231</v>
      </c>
      <c r="AB529" s="11">
        <f>'OddsRatio_working_3-way'!X529^(1/3)*COS(('OddsRatio_working_3-way'!Y529+4*PI())/3)</f>
        <v>-0.25016432282054829</v>
      </c>
      <c r="AC529" s="11">
        <f>'OddsRatio_working_3-way'!X529^(1/3)*SIN('OddsRatio_working_3-way'!Y529/3)</f>
        <v>1.4313039509493891E-2</v>
      </c>
      <c r="AD529" s="11">
        <f>'OddsRatio_working_3-way'!X529^(1/3)*SIN(('OddsRatio_working_3-way'!Y529+2*PI())/3)</f>
        <v>0.44761035687574596</v>
      </c>
      <c r="AE529" s="11">
        <f>'OddsRatio_working_3-way'!X529^(1/3)*SIN(('OddsRatio_working_3-way'!Y529+4*PI())/3)</f>
        <v>-0.46192339638523977</v>
      </c>
      <c r="AF529" s="11">
        <f>-'OddsRatio_working_3-way'!U529/(3*'OddsRatio_working_3-way'!X529^(1/3))*COS(('OddsRatio_working_3-way'!Y529)/3)</f>
        <v>0.52511955728228055</v>
      </c>
      <c r="AG529" s="11">
        <f>-'OddsRatio_working_3-way'!U529/(3*'OddsRatio_working_3-way'!X529^(1/3))*COS(('OddsRatio_working_3-way'!Y529+2*PI())/3)</f>
        <v>-0.27495523446173226</v>
      </c>
      <c r="AH529" s="11">
        <f>-'OddsRatio_working_3-way'!U529/(3*'OddsRatio_working_3-way'!X529^(1/3))*COS(('OddsRatio_working_3-way'!Y529+4*PI())/3)</f>
        <v>-0.25016432282054823</v>
      </c>
      <c r="AI529" s="11">
        <f>'OddsRatio_working_3-way'!U529/(3*'OddsRatio_working_3-way'!X529^(1/3))*SIN(('OddsRatio_working_3-way'!Y529)/3)</f>
        <v>-1.4313039509493888E-2</v>
      </c>
      <c r="AJ529" s="11">
        <f>'OddsRatio_working_3-way'!U529/(3*'OddsRatio_working_3-way'!X529^(1/3))*SIN(('OddsRatio_working_3-way'!Y529+2*PI())/3)</f>
        <v>-0.44761035687574585</v>
      </c>
      <c r="AK529" s="11">
        <f>'OddsRatio_working_3-way'!U529/(3*'OddsRatio_working_3-way'!X529^(1/3))*SIN(('OddsRatio_working_3-way'!Y529+4*PI())/3)</f>
        <v>0.46192339638523966</v>
      </c>
      <c r="AL529" s="11">
        <f>'OddsRatio_working_3-way'!Z529+'OddsRatio_working_3-way'!AF529</f>
        <v>1.0502391145645613</v>
      </c>
      <c r="AM529" s="11">
        <f>'OddsRatio_working_3-way'!AA529+'OddsRatio_working_3-way'!AG529</f>
        <v>-0.54991046892346462</v>
      </c>
      <c r="AN529" s="11">
        <f>'OddsRatio_working_3-way'!AB529+'OddsRatio_working_3-way'!AH529</f>
        <v>-0.50032864564109647</v>
      </c>
      <c r="AO529" s="11">
        <f>'OddsRatio_working_3-way'!AC529+'OddsRatio_working_3-way'!AI529</f>
        <v>0</v>
      </c>
      <c r="AP529" s="11">
        <f>'OddsRatio_working_3-way'!AD529+'OddsRatio_working_3-way'!AJ529</f>
        <v>0</v>
      </c>
      <c r="AQ529" s="11">
        <f>'OddsRatio_working_3-way'!AE529+'OddsRatio_working_3-way'!AK529</f>
        <v>0</v>
      </c>
      <c r="AR529" s="10">
        <f>IF(A529="","",IF(('OddsRatio_working_3-way'!X529=0),IF(Q529&gt;0,-Q529^(1/3),(-Q529)^(1/3)),'OddsRatio_working_3-way'!AL529-'OddsRatio_working_3-way'!R529/3))</f>
        <v>1.0502391145645613</v>
      </c>
      <c r="AS529" s="11">
        <f>IF(('OddsRatio_working_3-way'!X529=0),IF(Q529&gt;0,-Q529^(1/3),(-Q529)^(1/3)),'OddsRatio_working_3-way'!AM529-'OddsRatio_working_3-way'!R529/3)</f>
        <v>-0.54991046892346462</v>
      </c>
      <c r="AT529" s="11">
        <f>IF(('OddsRatio_working_3-way'!X529=0),IF(Q529&gt;0,-Q529^(1/3),(-Q529)^(1/3)),'OddsRatio_working_3-way'!AN529-'OddsRatio_working_3-way'!R529/3)</f>
        <v>-0.50032864564109647</v>
      </c>
      <c r="AU529" s="11">
        <f>IF(('OddsRatio_working_3-way'!X529=0),0,'OddsRatio_working_3-way'!AO529)</f>
        <v>0</v>
      </c>
      <c r="AV529" s="11">
        <f>IF(('OddsRatio_working_3-way'!X529=0),0,'OddsRatio_working_3-way'!AP529)</f>
        <v>0</v>
      </c>
      <c r="AW529" s="11">
        <f>IF(('OddsRatio_working_3-way'!X529=0),0,'OddsRatio_working_3-way'!AQ529)</f>
        <v>0</v>
      </c>
    </row>
    <row r="530" spans="1:49" x14ac:dyDescent="0.2">
      <c r="A530" s="4">
        <f>IF('True_Odds_Calculator_3-way'!A531="","",'True_Odds_Calculator_3-way'!A531)</f>
        <v>3.89</v>
      </c>
      <c r="B530" s="4">
        <f>IF('True_Odds_Calculator_3-way'!B531="","",'True_Odds_Calculator_3-way'!B531)</f>
        <v>3.63</v>
      </c>
      <c r="C530" s="4">
        <f>IF('True_Odds_Calculator_3-way'!C531="","",'True_Odds_Calculator_3-way'!C531)</f>
        <v>1.99</v>
      </c>
      <c r="D530" s="9">
        <f t="shared" si="117"/>
        <v>0.24667331725326955</v>
      </c>
      <c r="E530" s="9">
        <f t="shared" si="118"/>
        <v>0.26460658813599963</v>
      </c>
      <c r="F530" s="9">
        <f t="shared" si="119"/>
        <v>0.48872009461073085</v>
      </c>
      <c r="G530" s="9">
        <f t="shared" si="120"/>
        <v>1.0567282879771933</v>
      </c>
      <c r="H530" s="9">
        <f t="shared" si="121"/>
        <v>4.0539447522540888</v>
      </c>
      <c r="I530" s="9">
        <f t="shared" si="122"/>
        <v>3.7791953973800183</v>
      </c>
      <c r="J530" s="9">
        <f t="shared" si="123"/>
        <v>2.0461610050974217</v>
      </c>
      <c r="K530" s="11">
        <f t="shared" si="124"/>
        <v>0.25706940874035988</v>
      </c>
      <c r="L530" s="11">
        <f t="shared" si="125"/>
        <v>0.27548209366391185</v>
      </c>
      <c r="M530" s="11">
        <f t="shared" si="126"/>
        <v>0.50251256281407031</v>
      </c>
      <c r="N530" s="11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-0.26778082983273466</v>
      </c>
      <c r="O530" s="11">
        <f>0</f>
        <v>0</v>
      </c>
      <c r="P530" s="11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0.23167100667244528</v>
      </c>
      <c r="Q530" s="11">
        <f>2*'OddsRatio_working_3-way'!K530*'OddsRatio_working_3-way'!L530*'OddsRatio_working_3-way'!M530</f>
        <v>7.1173888378631422E-2</v>
      </c>
      <c r="R530" s="11">
        <f t="shared" si="127"/>
        <v>0</v>
      </c>
      <c r="S530" s="11">
        <f t="shared" si="128"/>
        <v>-0.86515157495461925</v>
      </c>
      <c r="T530" s="11">
        <f t="shared" si="129"/>
        <v>-0.26579157448682617</v>
      </c>
      <c r="U530" s="11">
        <f>'OddsRatio_working_3-way'!S530-'OddsRatio_working_3-way'!R530^2/3</f>
        <v>-0.86515157495461925</v>
      </c>
      <c r="V530" s="11">
        <f>'OddsRatio_working_3-way'!S530*'OddsRatio_working_3-way'!R530/3-2*'OddsRatio_working_3-way'!R530^3/27-'OddsRatio_working_3-way'!T530</f>
        <v>0.26579157448682617</v>
      </c>
      <c r="W530" s="11">
        <f>'OddsRatio_working_3-way'!V530^2+4*'OddsRatio_working_3-way'!U530^3/27</f>
        <v>-2.5288901322151919E-2</v>
      </c>
      <c r="X530" s="11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0.15486612152948268</v>
      </c>
      <c r="Y530" s="11">
        <f>IF('OddsRatio_working_3-way'!W530&gt;=0,IF('OddsRatio_working_3-way'!V530+SQRT('OddsRatio_working_3-way'!W530)&gt;0,0,PI()),ACOS('OddsRatio_working_3-way'!V530/(2*'OddsRatio_working_3-way'!X530)))</f>
        <v>0.53917340005279946</v>
      </c>
      <c r="Z530" s="11">
        <f>'OddsRatio_working_3-way'!X530^(1/3)*COS('OddsRatio_working_3-way'!Y530/3)</f>
        <v>0.52836414398859666</v>
      </c>
      <c r="AA530" s="11">
        <f>'OddsRatio_working_3-way'!X530^(1/3)*COS(('OddsRatio_working_3-way'!Y530+2*PI())/3)</f>
        <v>-0.34731685562337211</v>
      </c>
      <c r="AB530" s="11">
        <f>'OddsRatio_working_3-way'!X530^(1/3)*COS(('OddsRatio_working_3-way'!Y530+4*PI())/3)</f>
        <v>-0.18104728836522466</v>
      </c>
      <c r="AC530" s="11">
        <f>'OddsRatio_working_3-way'!X530^(1/3)*SIN('OddsRatio_working_3-way'!Y530/3)</f>
        <v>9.5995779414534188E-2</v>
      </c>
      <c r="AD530" s="11">
        <f>'OddsRatio_working_3-way'!X530^(1/3)*SIN(('OddsRatio_working_3-way'!Y530+2*PI())/3)</f>
        <v>0.40957888143567667</v>
      </c>
      <c r="AE530" s="11">
        <f>'OddsRatio_working_3-way'!X530^(1/3)*SIN(('OddsRatio_working_3-way'!Y530+4*PI())/3)</f>
        <v>-0.50557466085021074</v>
      </c>
      <c r="AF530" s="11">
        <f>-'OddsRatio_working_3-way'!U530/(3*'OddsRatio_working_3-way'!X530^(1/3))*COS(('OddsRatio_working_3-way'!Y530)/3)</f>
        <v>0.52836414398859677</v>
      </c>
      <c r="AG530" s="11">
        <f>-'OddsRatio_working_3-way'!U530/(3*'OddsRatio_working_3-way'!X530^(1/3))*COS(('OddsRatio_working_3-way'!Y530+2*PI())/3)</f>
        <v>-0.34731685562337217</v>
      </c>
      <c r="AH530" s="11">
        <f>-'OddsRatio_working_3-way'!U530/(3*'OddsRatio_working_3-way'!X530^(1/3))*COS(('OddsRatio_working_3-way'!Y530+4*PI())/3)</f>
        <v>-0.18104728836522468</v>
      </c>
      <c r="AI530" s="11">
        <f>'OddsRatio_working_3-way'!U530/(3*'OddsRatio_working_3-way'!X530^(1/3))*SIN(('OddsRatio_working_3-way'!Y530)/3)</f>
        <v>-9.5995779414534202E-2</v>
      </c>
      <c r="AJ530" s="11">
        <f>'OddsRatio_working_3-way'!U530/(3*'OddsRatio_working_3-way'!X530^(1/3))*SIN(('OddsRatio_working_3-way'!Y530+2*PI())/3)</f>
        <v>-0.40957888143567672</v>
      </c>
      <c r="AK530" s="11">
        <f>'OddsRatio_working_3-way'!U530/(3*'OddsRatio_working_3-way'!X530^(1/3))*SIN(('OddsRatio_working_3-way'!Y530+4*PI())/3)</f>
        <v>0.50557466085021086</v>
      </c>
      <c r="AL530" s="11">
        <f>'OddsRatio_working_3-way'!Z530+'OddsRatio_working_3-way'!AF530</f>
        <v>1.0567282879771933</v>
      </c>
      <c r="AM530" s="11">
        <f>'OddsRatio_working_3-way'!AA530+'OddsRatio_working_3-way'!AG530</f>
        <v>-0.69463371124674422</v>
      </c>
      <c r="AN530" s="11">
        <f>'OddsRatio_working_3-way'!AB530+'OddsRatio_working_3-way'!AH530</f>
        <v>-0.36209457673044931</v>
      </c>
      <c r="AO530" s="11">
        <f>'OddsRatio_working_3-way'!AC530+'OddsRatio_working_3-way'!AI530</f>
        <v>0</v>
      </c>
      <c r="AP530" s="11">
        <f>'OddsRatio_working_3-way'!AD530+'OddsRatio_working_3-way'!AJ530</f>
        <v>0</v>
      </c>
      <c r="AQ530" s="11">
        <f>'OddsRatio_working_3-way'!AE530+'OddsRatio_working_3-way'!AK530</f>
        <v>0</v>
      </c>
      <c r="AR530" s="10">
        <f>IF(A530="","",IF(('OddsRatio_working_3-way'!X530=0),IF(Q530&gt;0,-Q530^(1/3),(-Q530)^(1/3)),'OddsRatio_working_3-way'!AL530-'OddsRatio_working_3-way'!R530/3))</f>
        <v>1.0567282879771933</v>
      </c>
      <c r="AS530" s="11">
        <f>IF(('OddsRatio_working_3-way'!X530=0),IF(Q530&gt;0,-Q530^(1/3),(-Q530)^(1/3)),'OddsRatio_working_3-way'!AM530-'OddsRatio_working_3-way'!R530/3)</f>
        <v>-0.69463371124674422</v>
      </c>
      <c r="AT530" s="11">
        <f>IF(('OddsRatio_working_3-way'!X530=0),IF(Q530&gt;0,-Q530^(1/3),(-Q530)^(1/3)),'OddsRatio_working_3-way'!AN530-'OddsRatio_working_3-way'!R530/3)</f>
        <v>-0.36209457673044931</v>
      </c>
      <c r="AU530" s="11">
        <f>IF(('OddsRatio_working_3-way'!X530=0),0,'OddsRatio_working_3-way'!AO530)</f>
        <v>0</v>
      </c>
      <c r="AV530" s="11">
        <f>IF(('OddsRatio_working_3-way'!X530=0),0,'OddsRatio_working_3-way'!AP530)</f>
        <v>0</v>
      </c>
      <c r="AW530" s="11">
        <f>IF(('OddsRatio_working_3-way'!X530=0),0,'OddsRatio_working_3-way'!AQ530)</f>
        <v>0</v>
      </c>
    </row>
    <row r="531" spans="1:49" x14ac:dyDescent="0.2">
      <c r="A531" s="4">
        <f>IF('True_Odds_Calculator_3-way'!A532="","",'True_Odds_Calculator_3-way'!A532)</f>
        <v>3.1</v>
      </c>
      <c r="B531" s="4">
        <f>IF('True_Odds_Calculator_3-way'!B532="","",'True_Odds_Calculator_3-way'!B532)</f>
        <v>3.18</v>
      </c>
      <c r="C531" s="4">
        <f>IF('True_Odds_Calculator_3-way'!C532="","",'True_Odds_Calculator_3-way'!C532)</f>
        <v>2.5299999999999998</v>
      </c>
      <c r="D531" s="9">
        <f t="shared" si="117"/>
        <v>0.31210560209875227</v>
      </c>
      <c r="E531" s="9">
        <f t="shared" si="118"/>
        <v>0.30413557697109961</v>
      </c>
      <c r="F531" s="9">
        <f t="shared" si="119"/>
        <v>0.38375882093014807</v>
      </c>
      <c r="G531" s="9">
        <f t="shared" si="120"/>
        <v>1.0495446371440367</v>
      </c>
      <c r="H531" s="9">
        <f t="shared" si="121"/>
        <v>3.2040437380024773</v>
      </c>
      <c r="I531" s="9">
        <f t="shared" si="122"/>
        <v>3.2880073089739996</v>
      </c>
      <c r="J531" s="9">
        <f t="shared" si="123"/>
        <v>2.6058032948303755</v>
      </c>
      <c r="K531" s="11">
        <f t="shared" si="124"/>
        <v>0.32258064516129031</v>
      </c>
      <c r="L531" s="11">
        <f t="shared" si="125"/>
        <v>0.31446540880503143</v>
      </c>
      <c r="M531" s="11">
        <f t="shared" si="126"/>
        <v>0.39525691699604748</v>
      </c>
      <c r="N531" s="11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-0.28083930148022862</v>
      </c>
      <c r="O531" s="11">
        <f>0</f>
        <v>0</v>
      </c>
      <c r="P531" s="11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0.23295218987086991</v>
      </c>
      <c r="Q531" s="11">
        <f>2*'OddsRatio_working_3-way'!K531*'OddsRatio_working_3-way'!L531*'OddsRatio_working_3-way'!M531</f>
        <v>8.0190082571728036E-2</v>
      </c>
      <c r="R531" s="11">
        <f t="shared" si="127"/>
        <v>0</v>
      </c>
      <c r="S531" s="11">
        <f t="shared" si="128"/>
        <v>-0.82948571885431066</v>
      </c>
      <c r="T531" s="11">
        <f t="shared" si="129"/>
        <v>-0.28553725261766294</v>
      </c>
      <c r="U531" s="11">
        <f>'OddsRatio_working_3-way'!S531-'OddsRatio_working_3-way'!R531^2/3</f>
        <v>-0.82948571885431066</v>
      </c>
      <c r="V531" s="11">
        <f>'OddsRatio_working_3-way'!S531*'OddsRatio_working_3-way'!R531/3-2*'OddsRatio_working_3-way'!R531^3/27-'OddsRatio_working_3-way'!T531</f>
        <v>0.28553725261766294</v>
      </c>
      <c r="W531" s="11">
        <f>'OddsRatio_working_3-way'!V531^2+4*'OddsRatio_working_3-way'!U531^3/27</f>
        <v>-3.0202986398643744E-3</v>
      </c>
      <c r="X531" s="11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0.14538897935564737</v>
      </c>
      <c r="Y531" s="11">
        <f>IF('OddsRatio_working_3-way'!W531&gt;=0,IF('OddsRatio_working_3-way'!V531+SQRT('OddsRatio_working_3-way'!W531)&gt;0,0,PI()),ACOS('OddsRatio_working_3-way'!V531/(2*'OddsRatio_working_3-way'!X531)))</f>
        <v>0.1901444267050425</v>
      </c>
      <c r="Z531" s="11">
        <f>'OddsRatio_working_3-way'!X531^(1/3)*COS('OddsRatio_working_3-way'!Y531/3)</f>
        <v>0.52477231857201845</v>
      </c>
      <c r="AA531" s="11">
        <f>'OddsRatio_working_3-way'!X531^(1/3)*COS(('OddsRatio_working_3-way'!Y531+2*PI())/3)</f>
        <v>-0.29122952869717073</v>
      </c>
      <c r="AB531" s="11">
        <f>'OddsRatio_working_3-way'!X531^(1/3)*COS(('OddsRatio_working_3-way'!Y531+4*PI())/3)</f>
        <v>-0.23354278987484781</v>
      </c>
      <c r="AC531" s="11">
        <f>'OddsRatio_working_3-way'!X531^(1/3)*SIN('OddsRatio_working_3-way'!Y531/3)</f>
        <v>3.3305454187739711E-2</v>
      </c>
      <c r="AD531" s="11">
        <f>'OddsRatio_working_3-way'!X531^(1/3)*SIN(('OddsRatio_working_3-way'!Y531+2*PI())/3)</f>
        <v>0.43781343199235839</v>
      </c>
      <c r="AE531" s="11">
        <f>'OddsRatio_working_3-way'!X531^(1/3)*SIN(('OddsRatio_working_3-way'!Y531+4*PI())/3)</f>
        <v>-0.47111888618009817</v>
      </c>
      <c r="AF531" s="11">
        <f>-'OddsRatio_working_3-way'!U531/(3*'OddsRatio_working_3-way'!X531^(1/3))*COS(('OddsRatio_working_3-way'!Y531)/3)</f>
        <v>0.52477231857201834</v>
      </c>
      <c r="AG531" s="11">
        <f>-'OddsRatio_working_3-way'!U531/(3*'OddsRatio_working_3-way'!X531^(1/3))*COS(('OddsRatio_working_3-way'!Y531+2*PI())/3)</f>
        <v>-0.29122952869717061</v>
      </c>
      <c r="AH531" s="11">
        <f>-'OddsRatio_working_3-way'!U531/(3*'OddsRatio_working_3-way'!X531^(1/3))*COS(('OddsRatio_working_3-way'!Y531+4*PI())/3)</f>
        <v>-0.23354278987484775</v>
      </c>
      <c r="AI531" s="11">
        <f>'OddsRatio_working_3-way'!U531/(3*'OddsRatio_working_3-way'!X531^(1/3))*SIN(('OddsRatio_working_3-way'!Y531)/3)</f>
        <v>-3.3305454187739704E-2</v>
      </c>
      <c r="AJ531" s="11">
        <f>'OddsRatio_working_3-way'!U531/(3*'OddsRatio_working_3-way'!X531^(1/3))*SIN(('OddsRatio_working_3-way'!Y531+2*PI())/3)</f>
        <v>-0.43781343199235834</v>
      </c>
      <c r="AK531" s="11">
        <f>'OddsRatio_working_3-way'!U531/(3*'OddsRatio_working_3-way'!X531^(1/3))*SIN(('OddsRatio_working_3-way'!Y531+4*PI())/3)</f>
        <v>0.47111888618009806</v>
      </c>
      <c r="AL531" s="11">
        <f>'OddsRatio_working_3-way'!Z531+'OddsRatio_working_3-way'!AF531</f>
        <v>1.0495446371440367</v>
      </c>
      <c r="AM531" s="11">
        <f>'OddsRatio_working_3-way'!AA531+'OddsRatio_working_3-way'!AG531</f>
        <v>-0.58245905739434134</v>
      </c>
      <c r="AN531" s="11">
        <f>'OddsRatio_working_3-way'!AB531+'OddsRatio_working_3-way'!AH531</f>
        <v>-0.46708557974969556</v>
      </c>
      <c r="AO531" s="11">
        <f>'OddsRatio_working_3-way'!AC531+'OddsRatio_working_3-way'!AI531</f>
        <v>0</v>
      </c>
      <c r="AP531" s="11">
        <f>'OddsRatio_working_3-way'!AD531+'OddsRatio_working_3-way'!AJ531</f>
        <v>0</v>
      </c>
      <c r="AQ531" s="11">
        <f>'OddsRatio_working_3-way'!AE531+'OddsRatio_working_3-way'!AK531</f>
        <v>0</v>
      </c>
      <c r="AR531" s="10">
        <f>IF(A531="","",IF(('OddsRatio_working_3-way'!X531=0),IF(Q531&gt;0,-Q531^(1/3),(-Q531)^(1/3)),'OddsRatio_working_3-way'!AL531-'OddsRatio_working_3-way'!R531/3))</f>
        <v>1.0495446371440367</v>
      </c>
      <c r="AS531" s="11">
        <f>IF(('OddsRatio_working_3-way'!X531=0),IF(Q531&gt;0,-Q531^(1/3),(-Q531)^(1/3)),'OddsRatio_working_3-way'!AM531-'OddsRatio_working_3-way'!R531/3)</f>
        <v>-0.58245905739434134</v>
      </c>
      <c r="AT531" s="11">
        <f>IF(('OddsRatio_working_3-way'!X531=0),IF(Q531&gt;0,-Q531^(1/3),(-Q531)^(1/3)),'OddsRatio_working_3-way'!AN531-'OddsRatio_working_3-way'!R531/3)</f>
        <v>-0.46708557974969556</v>
      </c>
      <c r="AU531" s="11">
        <f>IF(('OddsRatio_working_3-way'!X531=0),0,'OddsRatio_working_3-way'!AO531)</f>
        <v>0</v>
      </c>
      <c r="AV531" s="11">
        <f>IF(('OddsRatio_working_3-way'!X531=0),0,'OddsRatio_working_3-way'!AP531)</f>
        <v>0</v>
      </c>
      <c r="AW531" s="11">
        <f>IF(('OddsRatio_working_3-way'!X531=0),0,'OddsRatio_working_3-way'!AQ531)</f>
        <v>0</v>
      </c>
    </row>
    <row r="532" spans="1:49" x14ac:dyDescent="0.2">
      <c r="A532" s="4">
        <f>IF('True_Odds_Calculator_3-way'!A533="","",'True_Odds_Calculator_3-way'!A533)</f>
        <v>2.12</v>
      </c>
      <c r="B532" s="4">
        <f>IF('True_Odds_Calculator_3-way'!B533="","",'True_Odds_Calculator_3-way'!B533)</f>
        <v>3.61</v>
      </c>
      <c r="C532" s="4">
        <f>IF('True_Odds_Calculator_3-way'!C533="","",'True_Odds_Calculator_3-way'!C533)</f>
        <v>3.52</v>
      </c>
      <c r="D532" s="9">
        <f t="shared" si="117"/>
        <v>0.45910471080688048</v>
      </c>
      <c r="E532" s="9">
        <f t="shared" si="118"/>
        <v>0.26698593056861691</v>
      </c>
      <c r="F532" s="9">
        <f t="shared" si="119"/>
        <v>0.27390935862450266</v>
      </c>
      <c r="G532" s="9">
        <f t="shared" si="120"/>
        <v>1.0519217318530267</v>
      </c>
      <c r="H532" s="9">
        <f t="shared" si="121"/>
        <v>2.1781523396753899</v>
      </c>
      <c r="I532" s="9">
        <f t="shared" si="122"/>
        <v>3.7455157201363996</v>
      </c>
      <c r="J532" s="9">
        <f t="shared" si="123"/>
        <v>3.6508427642696275</v>
      </c>
      <c r="K532" s="11">
        <f t="shared" si="124"/>
        <v>0.47169811320754712</v>
      </c>
      <c r="L532" s="11">
        <f t="shared" si="125"/>
        <v>0.2770083102493075</v>
      </c>
      <c r="M532" s="11">
        <f t="shared" si="126"/>
        <v>0.28409090909090912</v>
      </c>
      <c r="N532" s="11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-0.27344711421960155</v>
      </c>
      <c r="O532" s="11">
        <f>0</f>
        <v>0</v>
      </c>
      <c r="P532" s="11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0.23200336876315555</v>
      </c>
      <c r="Q532" s="11">
        <f>2*'OddsRatio_working_3-way'!K532*'OddsRatio_working_3-way'!L532*'OddsRatio_working_3-way'!M532</f>
        <v>7.4241078004209773E-2</v>
      </c>
      <c r="R532" s="11">
        <f t="shared" si="127"/>
        <v>0</v>
      </c>
      <c r="S532" s="11">
        <f t="shared" si="128"/>
        <v>-0.84843963128035393</v>
      </c>
      <c r="T532" s="11">
        <f t="shared" si="129"/>
        <v>-0.27150068200971322</v>
      </c>
      <c r="U532" s="11">
        <f>'OddsRatio_working_3-way'!S532-'OddsRatio_working_3-way'!R532^2/3</f>
        <v>-0.84843963128035393</v>
      </c>
      <c r="V532" s="11">
        <f>'OddsRatio_working_3-way'!S532*'OddsRatio_working_3-way'!R532/3-2*'OddsRatio_working_3-way'!R532^3/27-'OddsRatio_working_3-way'!T532</f>
        <v>0.27150068200971322</v>
      </c>
      <c r="W532" s="11">
        <f>'OddsRatio_working_3-way'!V532^2+4*'OddsRatio_working_3-way'!U532^3/27</f>
        <v>-1.6768728648251505E-2</v>
      </c>
      <c r="X532" s="11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0.15040058924418392</v>
      </c>
      <c r="Y532" s="11">
        <f>IF('OddsRatio_working_3-way'!W532&gt;=0,IF('OddsRatio_working_3-way'!V532+SQRT('OddsRatio_working_3-way'!W532)&gt;0,0,PI()),ACOS('OddsRatio_working_3-way'!V532/(2*'OddsRatio_working_3-way'!X532)))</f>
        <v>0.44504378668024636</v>
      </c>
      <c r="Z532" s="11">
        <f>'OddsRatio_working_3-way'!X532^(1/3)*COS('OddsRatio_working_3-way'!Y532/3)</f>
        <v>0.52596086592651337</v>
      </c>
      <c r="AA532" s="11">
        <f>'OddsRatio_working_3-way'!X532^(1/3)*COS(('OddsRatio_working_3-way'!Y532+2*PI())/3)</f>
        <v>-0.3310523321248241</v>
      </c>
      <c r="AB532" s="11">
        <f>'OddsRatio_working_3-way'!X532^(1/3)*COS(('OddsRatio_working_3-way'!Y532+4*PI())/3)</f>
        <v>-0.19490853380168943</v>
      </c>
      <c r="AC532" s="11">
        <f>'OddsRatio_working_3-way'!X532^(1/3)*SIN('OddsRatio_working_3-way'!Y532/3)</f>
        <v>7.8602658610359921E-2</v>
      </c>
      <c r="AD532" s="11">
        <f>'OddsRatio_working_3-way'!X532^(1/3)*SIN(('OddsRatio_working_3-way'!Y532+2*PI())/3)</f>
        <v>0.41619414198364174</v>
      </c>
      <c r="AE532" s="11">
        <f>'OddsRatio_working_3-way'!X532^(1/3)*SIN(('OddsRatio_working_3-way'!Y532+4*PI())/3)</f>
        <v>-0.49479680059400172</v>
      </c>
      <c r="AF532" s="11">
        <f>-'OddsRatio_working_3-way'!U532/(3*'OddsRatio_working_3-way'!X532^(1/3))*COS(('OddsRatio_working_3-way'!Y532)/3)</f>
        <v>0.52596086592651348</v>
      </c>
      <c r="AG532" s="11">
        <f>-'OddsRatio_working_3-way'!U532/(3*'OddsRatio_working_3-way'!X532^(1/3))*COS(('OddsRatio_working_3-way'!Y532+2*PI())/3)</f>
        <v>-0.33105233212482416</v>
      </c>
      <c r="AH532" s="11">
        <f>-'OddsRatio_working_3-way'!U532/(3*'OddsRatio_working_3-way'!X532^(1/3))*COS(('OddsRatio_working_3-way'!Y532+4*PI())/3)</f>
        <v>-0.19490853380168949</v>
      </c>
      <c r="AI532" s="11">
        <f>'OddsRatio_working_3-way'!U532/(3*'OddsRatio_working_3-way'!X532^(1/3))*SIN(('OddsRatio_working_3-way'!Y532)/3)</f>
        <v>-7.8602658610359935E-2</v>
      </c>
      <c r="AJ532" s="11">
        <f>'OddsRatio_working_3-way'!U532/(3*'OddsRatio_working_3-way'!X532^(1/3))*SIN(('OddsRatio_working_3-way'!Y532+2*PI())/3)</f>
        <v>-0.41619414198364185</v>
      </c>
      <c r="AK532" s="11">
        <f>'OddsRatio_working_3-way'!U532/(3*'OddsRatio_working_3-way'!X532^(1/3))*SIN(('OddsRatio_working_3-way'!Y532+4*PI())/3)</f>
        <v>0.49479680059400183</v>
      </c>
      <c r="AL532" s="11">
        <f>'OddsRatio_working_3-way'!Z532+'OddsRatio_working_3-way'!AF532</f>
        <v>1.0519217318530267</v>
      </c>
      <c r="AM532" s="11">
        <f>'OddsRatio_working_3-way'!AA532+'OddsRatio_working_3-way'!AG532</f>
        <v>-0.6621046642496482</v>
      </c>
      <c r="AN532" s="11">
        <f>'OddsRatio_working_3-way'!AB532+'OddsRatio_working_3-way'!AH532</f>
        <v>-0.38981706760337892</v>
      </c>
      <c r="AO532" s="11">
        <f>'OddsRatio_working_3-way'!AC532+'OddsRatio_working_3-way'!AI532</f>
        <v>0</v>
      </c>
      <c r="AP532" s="11">
        <f>'OddsRatio_working_3-way'!AD532+'OddsRatio_working_3-way'!AJ532</f>
        <v>0</v>
      </c>
      <c r="AQ532" s="11">
        <f>'OddsRatio_working_3-way'!AE532+'OddsRatio_working_3-way'!AK532</f>
        <v>0</v>
      </c>
      <c r="AR532" s="10">
        <f>IF(A532="","",IF(('OddsRatio_working_3-way'!X532=0),IF(Q532&gt;0,-Q532^(1/3),(-Q532)^(1/3)),'OddsRatio_working_3-way'!AL532-'OddsRatio_working_3-way'!R532/3))</f>
        <v>1.0519217318530267</v>
      </c>
      <c r="AS532" s="11">
        <f>IF(('OddsRatio_working_3-way'!X532=0),IF(Q532&gt;0,-Q532^(1/3),(-Q532)^(1/3)),'OddsRatio_working_3-way'!AM532-'OddsRatio_working_3-way'!R532/3)</f>
        <v>-0.6621046642496482</v>
      </c>
      <c r="AT532" s="11">
        <f>IF(('OddsRatio_working_3-way'!X532=0),IF(Q532&gt;0,-Q532^(1/3),(-Q532)^(1/3)),'OddsRatio_working_3-way'!AN532-'OddsRatio_working_3-way'!R532/3)</f>
        <v>-0.38981706760337892</v>
      </c>
      <c r="AU532" s="11">
        <f>IF(('OddsRatio_working_3-way'!X532=0),0,'OddsRatio_working_3-way'!AO532)</f>
        <v>0</v>
      </c>
      <c r="AV532" s="11">
        <f>IF(('OddsRatio_working_3-way'!X532=0),0,'OddsRatio_working_3-way'!AP532)</f>
        <v>0</v>
      </c>
      <c r="AW532" s="11">
        <f>IF(('OddsRatio_working_3-way'!X532=0),0,'OddsRatio_working_3-way'!AQ532)</f>
        <v>0</v>
      </c>
    </row>
    <row r="533" spans="1:49" x14ac:dyDescent="0.2">
      <c r="A533" s="4">
        <f>IF('True_Odds_Calculator_3-way'!A534="","",'True_Odds_Calculator_3-way'!A534)</f>
        <v>4.07</v>
      </c>
      <c r="B533" s="4">
        <f>IF('True_Odds_Calculator_3-way'!B534="","",'True_Odds_Calculator_3-way'!B534)</f>
        <v>3.83</v>
      </c>
      <c r="C533" s="4">
        <f>IF('True_Odds_Calculator_3-way'!C534="","",'True_Odds_Calculator_3-way'!C534)</f>
        <v>1.83</v>
      </c>
      <c r="D533" s="9">
        <f t="shared" si="117"/>
        <v>0.23010572171895785</v>
      </c>
      <c r="E533" s="9">
        <f t="shared" si="118"/>
        <v>0.24484207446527248</v>
      </c>
      <c r="F533" s="9">
        <f t="shared" si="119"/>
        <v>0.52505220381576978</v>
      </c>
      <c r="G533" s="9">
        <f t="shared" si="120"/>
        <v>1.0898464120411744</v>
      </c>
      <c r="H533" s="9">
        <f t="shared" si="121"/>
        <v>4.3458284849664057</v>
      </c>
      <c r="I533" s="9">
        <f t="shared" si="122"/>
        <v>4.0842653460765233</v>
      </c>
      <c r="J533" s="9">
        <f t="shared" si="123"/>
        <v>1.9045725219941745</v>
      </c>
      <c r="K533" s="11">
        <f t="shared" si="124"/>
        <v>0.24570024570024568</v>
      </c>
      <c r="L533" s="11">
        <f t="shared" si="125"/>
        <v>0.2610966057441253</v>
      </c>
      <c r="M533" s="11">
        <f t="shared" si="126"/>
        <v>0.54644808743169393</v>
      </c>
      <c r="N533" s="11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-0.25278926691416526</v>
      </c>
      <c r="O533" s="11">
        <f>0</f>
        <v>0</v>
      </c>
      <c r="P533" s="11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0.23592327662866541</v>
      </c>
      <c r="Q533" s="11">
        <f>2*'OddsRatio_working_3-way'!K533*'OddsRatio_working_3-way'!L533*'OddsRatio_working_3-way'!M533</f>
        <v>7.0110929161564764E-2</v>
      </c>
      <c r="R533" s="11">
        <f t="shared" si="127"/>
        <v>0</v>
      </c>
      <c r="S533" s="11">
        <f t="shared" si="128"/>
        <v>-0.93328043357463153</v>
      </c>
      <c r="T533" s="11">
        <f t="shared" si="129"/>
        <v>-0.27734931161207477</v>
      </c>
      <c r="U533" s="11">
        <f>'OddsRatio_working_3-way'!S533-'OddsRatio_working_3-way'!R533^2/3</f>
        <v>-0.93328043357463153</v>
      </c>
      <c r="V533" s="11">
        <f>'OddsRatio_working_3-way'!S533*'OddsRatio_working_3-way'!R533/3-2*'OddsRatio_working_3-way'!R533^3/27-'OddsRatio_working_3-way'!T533</f>
        <v>0.27734931161207477</v>
      </c>
      <c r="W533" s="11">
        <f>'OddsRatio_working_3-way'!V533^2+4*'OddsRatio_working_3-way'!U533^3/27</f>
        <v>-4.3506811225289696E-2</v>
      </c>
      <c r="X533" s="11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0.1735147341560519</v>
      </c>
      <c r="Y533" s="11">
        <f>IF('OddsRatio_working_3-way'!W533&gt;=0,IF('OddsRatio_working_3-way'!V533+SQRT('OddsRatio_working_3-way'!W533)&gt;0,0,PI()),ACOS('OddsRatio_working_3-way'!V533/(2*'OddsRatio_working_3-way'!X533)))</f>
        <v>0.64481714832927162</v>
      </c>
      <c r="Z533" s="11">
        <f>'OddsRatio_working_3-way'!X533^(1/3)*COS('OddsRatio_working_3-way'!Y533/3)</f>
        <v>0.54492320602058719</v>
      </c>
      <c r="AA533" s="11">
        <f>'OddsRatio_working_3-way'!X533^(1/3)*COS(('OddsRatio_working_3-way'!Y533+2*PI())/3)</f>
        <v>-0.37548651770980407</v>
      </c>
      <c r="AB533" s="11">
        <f>'OddsRatio_working_3-way'!X533^(1/3)*COS(('OddsRatio_working_3-way'!Y533+4*PI())/3)</f>
        <v>-0.16943668831078323</v>
      </c>
      <c r="AC533" s="11">
        <f>'OddsRatio_working_3-way'!X533^(1/3)*SIN('OddsRatio_working_3-way'!Y533/3)</f>
        <v>0.1189629244700012</v>
      </c>
      <c r="AD533" s="11">
        <f>'OddsRatio_working_3-way'!X533^(1/3)*SIN(('OddsRatio_working_3-way'!Y533+2*PI())/3)</f>
        <v>0.41243587729048925</v>
      </c>
      <c r="AE533" s="11">
        <f>'OddsRatio_working_3-way'!X533^(1/3)*SIN(('OddsRatio_working_3-way'!Y533+4*PI())/3)</f>
        <v>-0.53139880176049037</v>
      </c>
      <c r="AF533" s="11">
        <f>-'OddsRatio_working_3-way'!U533/(3*'OddsRatio_working_3-way'!X533^(1/3))*COS(('OddsRatio_working_3-way'!Y533)/3)</f>
        <v>0.54492320602058719</v>
      </c>
      <c r="AG533" s="11">
        <f>-'OddsRatio_working_3-way'!U533/(3*'OddsRatio_working_3-way'!X533^(1/3))*COS(('OddsRatio_working_3-way'!Y533+2*PI())/3)</f>
        <v>-0.37548651770980407</v>
      </c>
      <c r="AH533" s="11">
        <f>-'OddsRatio_working_3-way'!U533/(3*'OddsRatio_working_3-way'!X533^(1/3))*COS(('OddsRatio_working_3-way'!Y533+4*PI())/3)</f>
        <v>-0.16943668831078323</v>
      </c>
      <c r="AI533" s="11">
        <f>'OddsRatio_working_3-way'!U533/(3*'OddsRatio_working_3-way'!X533^(1/3))*SIN(('OddsRatio_working_3-way'!Y533)/3)</f>
        <v>-0.1189629244700012</v>
      </c>
      <c r="AJ533" s="11">
        <f>'OddsRatio_working_3-way'!U533/(3*'OddsRatio_working_3-way'!X533^(1/3))*SIN(('OddsRatio_working_3-way'!Y533+2*PI())/3)</f>
        <v>-0.41243587729048925</v>
      </c>
      <c r="AK533" s="11">
        <f>'OddsRatio_working_3-way'!U533/(3*'OddsRatio_working_3-way'!X533^(1/3))*SIN(('OddsRatio_working_3-way'!Y533+4*PI())/3)</f>
        <v>0.53139880176049037</v>
      </c>
      <c r="AL533" s="11">
        <f>'OddsRatio_working_3-way'!Z533+'OddsRatio_working_3-way'!AF533</f>
        <v>1.0898464120411744</v>
      </c>
      <c r="AM533" s="11">
        <f>'OddsRatio_working_3-way'!AA533+'OddsRatio_working_3-way'!AG533</f>
        <v>-0.75097303541960814</v>
      </c>
      <c r="AN533" s="11">
        <f>'OddsRatio_working_3-way'!AB533+'OddsRatio_working_3-way'!AH533</f>
        <v>-0.33887337662156647</v>
      </c>
      <c r="AO533" s="11">
        <f>'OddsRatio_working_3-way'!AC533+'OddsRatio_working_3-way'!AI533</f>
        <v>0</v>
      </c>
      <c r="AP533" s="11">
        <f>'OddsRatio_working_3-way'!AD533+'OddsRatio_working_3-way'!AJ533</f>
        <v>0</v>
      </c>
      <c r="AQ533" s="11">
        <f>'OddsRatio_working_3-way'!AE533+'OddsRatio_working_3-way'!AK533</f>
        <v>0</v>
      </c>
      <c r="AR533" s="10">
        <f>IF(A533="","",IF(('OddsRatio_working_3-way'!X533=0),IF(Q533&gt;0,-Q533^(1/3),(-Q533)^(1/3)),'OddsRatio_working_3-way'!AL533-'OddsRatio_working_3-way'!R533/3))</f>
        <v>1.0898464120411744</v>
      </c>
      <c r="AS533" s="11">
        <f>IF(('OddsRatio_working_3-way'!X533=0),IF(Q533&gt;0,-Q533^(1/3),(-Q533)^(1/3)),'OddsRatio_working_3-way'!AM533-'OddsRatio_working_3-way'!R533/3)</f>
        <v>-0.75097303541960814</v>
      </c>
      <c r="AT533" s="11">
        <f>IF(('OddsRatio_working_3-way'!X533=0),IF(Q533&gt;0,-Q533^(1/3),(-Q533)^(1/3)),'OddsRatio_working_3-way'!AN533-'OddsRatio_working_3-way'!R533/3)</f>
        <v>-0.33887337662156647</v>
      </c>
      <c r="AU533" s="11">
        <f>IF(('OddsRatio_working_3-way'!X533=0),0,'OddsRatio_working_3-way'!AO533)</f>
        <v>0</v>
      </c>
      <c r="AV533" s="11">
        <f>IF(('OddsRatio_working_3-way'!X533=0),0,'OddsRatio_working_3-way'!AP533)</f>
        <v>0</v>
      </c>
      <c r="AW533" s="11">
        <f>IF(('OddsRatio_working_3-way'!X533=0),0,'OddsRatio_working_3-way'!AQ533)</f>
        <v>0</v>
      </c>
    </row>
    <row r="534" spans="1:49" x14ac:dyDescent="0.2">
      <c r="A534" s="4">
        <f>IF('True_Odds_Calculator_3-way'!A535="","",'True_Odds_Calculator_3-way'!A535)</f>
        <v>2.38</v>
      </c>
      <c r="B534" s="4">
        <f>IF('True_Odds_Calculator_3-way'!B535="","",'True_Odds_Calculator_3-way'!B535)</f>
        <v>3.42</v>
      </c>
      <c r="C534" s="4">
        <f>IF('True_Odds_Calculator_3-way'!C535="","",'True_Odds_Calculator_3-way'!C535)</f>
        <v>2.97</v>
      </c>
      <c r="D534" s="9">
        <f t="shared" si="117"/>
        <v>0.40226922175902602</v>
      </c>
      <c r="E534" s="9">
        <f t="shared" si="118"/>
        <v>0.27733834427200982</v>
      </c>
      <c r="F534" s="9">
        <f t="shared" si="119"/>
        <v>0.32039243396896411</v>
      </c>
      <c r="G534" s="9">
        <f t="shared" si="120"/>
        <v>1.0767372239122501</v>
      </c>
      <c r="H534" s="9">
        <f t="shared" si="121"/>
        <v>2.4858973689989052</v>
      </c>
      <c r="I534" s="9">
        <f t="shared" si="122"/>
        <v>3.6057040818676449</v>
      </c>
      <c r="J534" s="9">
        <f t="shared" si="123"/>
        <v>3.1211723311071333</v>
      </c>
      <c r="K534" s="11">
        <f t="shared" si="124"/>
        <v>0.42016806722689076</v>
      </c>
      <c r="L534" s="11">
        <f t="shared" si="125"/>
        <v>0.29239766081871343</v>
      </c>
      <c r="M534" s="11">
        <f t="shared" si="126"/>
        <v>0.33670033670033667</v>
      </c>
      <c r="N534" s="11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-0.27214550537563953</v>
      </c>
      <c r="O534" s="11">
        <f>0</f>
        <v>0</v>
      </c>
      <c r="P534" s="11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0.23868014924086475</v>
      </c>
      <c r="Q534" s="11">
        <f>2*'OddsRatio_working_3-way'!K534*'OddsRatio_working_3-way'!L534*'OddsRatio_working_3-way'!M534</f>
        <v>8.2731420880715667E-2</v>
      </c>
      <c r="R534" s="11">
        <f t="shared" si="127"/>
        <v>0</v>
      </c>
      <c r="S534" s="11">
        <f t="shared" si="128"/>
        <v>-0.87703138404368319</v>
      </c>
      <c r="T534" s="11">
        <f t="shared" si="129"/>
        <v>-0.30399701353333897</v>
      </c>
      <c r="U534" s="11">
        <f>'OddsRatio_working_3-way'!S534-'OddsRatio_working_3-way'!R534^2/3</f>
        <v>-0.87703138404368319</v>
      </c>
      <c r="V534" s="11">
        <f>'OddsRatio_working_3-way'!S534*'OddsRatio_working_3-way'!R534/3-2*'OddsRatio_working_3-way'!R534^3/27-'OddsRatio_working_3-way'!T534</f>
        <v>0.30399701353333897</v>
      </c>
      <c r="W534" s="11">
        <f>'OddsRatio_working_3-way'!V534^2+4*'OddsRatio_working_3-way'!U534^3/27</f>
        <v>-7.5263417962713602E-3</v>
      </c>
      <c r="X534" s="11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0.15806685771649004</v>
      </c>
      <c r="Y534" s="11">
        <f>IF('OddsRatio_working_3-way'!W534&gt;=0,IF('OddsRatio_working_3-way'!V534+SQRT('OddsRatio_working_3-way'!W534)&gt;0,0,PI()),ACOS('OddsRatio_working_3-way'!V534/(2*'OddsRatio_working_3-way'!X534)))</f>
        <v>0.27799003910457998</v>
      </c>
      <c r="Z534" s="11">
        <f>'OddsRatio_working_3-way'!X534^(1/3)*COS('OddsRatio_working_3-way'!Y534/3)</f>
        <v>0.53836861195612506</v>
      </c>
      <c r="AA534" s="11">
        <f>'OddsRatio_working_3-way'!X534^(1/3)*COS(('OddsRatio_working_3-way'!Y534+2*PI())/3)</f>
        <v>-0.31251182905805425</v>
      </c>
      <c r="AB534" s="11">
        <f>'OddsRatio_working_3-way'!X534^(1/3)*COS(('OddsRatio_working_3-way'!Y534+4*PI())/3)</f>
        <v>-0.22585678289807087</v>
      </c>
      <c r="AC534" s="11">
        <f>'OddsRatio_working_3-way'!X534^(1/3)*SIN('OddsRatio_working_3-way'!Y534/3)</f>
        <v>5.0030314227105896E-2</v>
      </c>
      <c r="AD534" s="11">
        <f>'OddsRatio_working_3-way'!X534^(1/3)*SIN(('OddsRatio_working_3-way'!Y534+2*PI())/3)</f>
        <v>0.44122573744061799</v>
      </c>
      <c r="AE534" s="11">
        <f>'OddsRatio_working_3-way'!X534^(1/3)*SIN(('OddsRatio_working_3-way'!Y534+4*PI())/3)</f>
        <v>-0.4912560516677239</v>
      </c>
      <c r="AF534" s="11">
        <f>-'OddsRatio_working_3-way'!U534/(3*'OddsRatio_working_3-way'!X534^(1/3))*COS(('OddsRatio_working_3-way'!Y534)/3)</f>
        <v>0.53836861195612506</v>
      </c>
      <c r="AG534" s="11">
        <f>-'OddsRatio_working_3-way'!U534/(3*'OddsRatio_working_3-way'!X534^(1/3))*COS(('OddsRatio_working_3-way'!Y534+2*PI())/3)</f>
        <v>-0.31251182905805425</v>
      </c>
      <c r="AH534" s="11">
        <f>-'OddsRatio_working_3-way'!U534/(3*'OddsRatio_working_3-way'!X534^(1/3))*COS(('OddsRatio_working_3-way'!Y534+4*PI())/3)</f>
        <v>-0.22585678289807087</v>
      </c>
      <c r="AI534" s="11">
        <f>'OddsRatio_working_3-way'!U534/(3*'OddsRatio_working_3-way'!X534^(1/3))*SIN(('OddsRatio_working_3-way'!Y534)/3)</f>
        <v>-5.0030314227105896E-2</v>
      </c>
      <c r="AJ534" s="11">
        <f>'OddsRatio_working_3-way'!U534/(3*'OddsRatio_working_3-way'!X534^(1/3))*SIN(('OddsRatio_working_3-way'!Y534+2*PI())/3)</f>
        <v>-0.44122573744061799</v>
      </c>
      <c r="AK534" s="11">
        <f>'OddsRatio_working_3-way'!U534/(3*'OddsRatio_working_3-way'!X534^(1/3))*SIN(('OddsRatio_working_3-way'!Y534+4*PI())/3)</f>
        <v>0.4912560516677239</v>
      </c>
      <c r="AL534" s="11">
        <f>'OddsRatio_working_3-way'!Z534+'OddsRatio_working_3-way'!AF534</f>
        <v>1.0767372239122501</v>
      </c>
      <c r="AM534" s="11">
        <f>'OddsRatio_working_3-way'!AA534+'OddsRatio_working_3-way'!AG534</f>
        <v>-0.62502365811610849</v>
      </c>
      <c r="AN534" s="11">
        <f>'OddsRatio_working_3-way'!AB534+'OddsRatio_working_3-way'!AH534</f>
        <v>-0.45171356579614175</v>
      </c>
      <c r="AO534" s="11">
        <f>'OddsRatio_working_3-way'!AC534+'OddsRatio_working_3-way'!AI534</f>
        <v>0</v>
      </c>
      <c r="AP534" s="11">
        <f>'OddsRatio_working_3-way'!AD534+'OddsRatio_working_3-way'!AJ534</f>
        <v>0</v>
      </c>
      <c r="AQ534" s="11">
        <f>'OddsRatio_working_3-way'!AE534+'OddsRatio_working_3-way'!AK534</f>
        <v>0</v>
      </c>
      <c r="AR534" s="10">
        <f>IF(A534="","",IF(('OddsRatio_working_3-way'!X534=0),IF(Q534&gt;0,-Q534^(1/3),(-Q534)^(1/3)),'OddsRatio_working_3-way'!AL534-'OddsRatio_working_3-way'!R534/3))</f>
        <v>1.0767372239122501</v>
      </c>
      <c r="AS534" s="11">
        <f>IF(('OddsRatio_working_3-way'!X534=0),IF(Q534&gt;0,-Q534^(1/3),(-Q534)^(1/3)),'OddsRatio_working_3-way'!AM534-'OddsRatio_working_3-way'!R534/3)</f>
        <v>-0.62502365811610849</v>
      </c>
      <c r="AT534" s="11">
        <f>IF(('OddsRatio_working_3-way'!X534=0),IF(Q534&gt;0,-Q534^(1/3),(-Q534)^(1/3)),'OddsRatio_working_3-way'!AN534-'OddsRatio_working_3-way'!R534/3)</f>
        <v>-0.45171356579614175</v>
      </c>
      <c r="AU534" s="11">
        <f>IF(('OddsRatio_working_3-way'!X534=0),0,'OddsRatio_working_3-way'!AO534)</f>
        <v>0</v>
      </c>
      <c r="AV534" s="11">
        <f>IF(('OddsRatio_working_3-way'!X534=0),0,'OddsRatio_working_3-way'!AP534)</f>
        <v>0</v>
      </c>
      <c r="AW534" s="11">
        <f>IF(('OddsRatio_working_3-way'!X534=0),0,'OddsRatio_working_3-way'!AQ534)</f>
        <v>0</v>
      </c>
    </row>
    <row r="535" spans="1:49" x14ac:dyDescent="0.2">
      <c r="A535" s="4">
        <f>IF('True_Odds_Calculator_3-way'!A536="","",'True_Odds_Calculator_3-way'!A536)</f>
        <v>2.92</v>
      </c>
      <c r="B535" s="4">
        <f>IF('True_Odds_Calculator_3-way'!B536="","",'True_Odds_Calculator_3-way'!B536)</f>
        <v>3.79</v>
      </c>
      <c r="C535" s="4">
        <f>IF('True_Odds_Calculator_3-way'!C536="","",'True_Odds_Calculator_3-way'!C536)</f>
        <v>2.25</v>
      </c>
      <c r="D535" s="9">
        <f t="shared" si="117"/>
        <v>0.32533081074009762</v>
      </c>
      <c r="E535" s="9">
        <f t="shared" si="118"/>
        <v>0.24916018197341422</v>
      </c>
      <c r="F535" s="9">
        <f t="shared" si="119"/>
        <v>0.42550900728648811</v>
      </c>
      <c r="G535" s="9">
        <f t="shared" si="120"/>
        <v>1.0801012112567885</v>
      </c>
      <c r="H535" s="9">
        <f t="shared" si="121"/>
        <v>3.0737943256130342</v>
      </c>
      <c r="I535" s="9">
        <f t="shared" si="122"/>
        <v>4.0134823794064394</v>
      </c>
      <c r="J535" s="9">
        <f t="shared" si="123"/>
        <v>2.3501265140709857</v>
      </c>
      <c r="K535" s="11">
        <f t="shared" si="124"/>
        <v>0.34246575342465752</v>
      </c>
      <c r="L535" s="11">
        <f t="shared" si="125"/>
        <v>0.26385224274406333</v>
      </c>
      <c r="M535" s="11">
        <f t="shared" si="126"/>
        <v>0.44444444444444442</v>
      </c>
      <c r="N535" s="11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-0.26891242274189475</v>
      </c>
      <c r="O535" s="11">
        <f>0</f>
        <v>0</v>
      </c>
      <c r="P535" s="11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0.23935454592916555</v>
      </c>
      <c r="Q535" s="11">
        <f>2*'OddsRatio_working_3-way'!K535*'OddsRatio_working_3-way'!L535*'OddsRatio_working_3-way'!M535</f>
        <v>8.0320317425894461E-2</v>
      </c>
      <c r="R535" s="11">
        <f t="shared" si="127"/>
        <v>0</v>
      </c>
      <c r="S535" s="11">
        <f t="shared" si="128"/>
        <v>-0.89008363201911578</v>
      </c>
      <c r="T535" s="11">
        <f t="shared" si="129"/>
        <v>-0.29868578255675021</v>
      </c>
      <c r="U535" s="11">
        <f>'OddsRatio_working_3-way'!S535-'OddsRatio_working_3-way'!R535^2/3</f>
        <v>-0.89008363201911578</v>
      </c>
      <c r="V535" s="11">
        <f>'OddsRatio_working_3-way'!S535*'OddsRatio_working_3-way'!R535/3-2*'OddsRatio_working_3-way'!R535^3/27-'OddsRatio_working_3-way'!T535</f>
        <v>0.29868578255675021</v>
      </c>
      <c r="W535" s="11">
        <f>'OddsRatio_working_3-way'!V535^2+4*'OddsRatio_working_3-way'!U535^3/27</f>
        <v>-1.5256100104747622E-2</v>
      </c>
      <c r="X535" s="11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0.16160855237756283</v>
      </c>
      <c r="Y535" s="11">
        <f>IF('OddsRatio_working_3-way'!W535&gt;=0,IF('OddsRatio_working_3-way'!V535+SQRT('OddsRatio_working_3-way'!W535)&gt;0,0,PI()),ACOS('OddsRatio_working_3-way'!V535/(2*'OddsRatio_working_3-way'!X535)))</f>
        <v>0.39211564048932468</v>
      </c>
      <c r="Z535" s="11">
        <f>'OddsRatio_working_3-way'!X535^(1/3)*COS('OddsRatio_working_3-way'!Y535/3)</f>
        <v>0.54005060562839424</v>
      </c>
      <c r="AA535" s="11">
        <f>'OddsRatio_working_3-way'!X535^(1/3)*COS(('OddsRatio_working_3-way'!Y535+2*PI())/3)</f>
        <v>-0.33150632041379779</v>
      </c>
      <c r="AB535" s="11">
        <f>'OddsRatio_working_3-way'!X535^(1/3)*COS(('OddsRatio_working_3-way'!Y535+4*PI())/3)</f>
        <v>-0.2085442852145965</v>
      </c>
      <c r="AC535" s="11">
        <f>'OddsRatio_working_3-way'!X535^(1/3)*SIN('OddsRatio_working_3-way'!Y535/3)</f>
        <v>7.0992164122363227E-2</v>
      </c>
      <c r="AD535" s="11">
        <f>'OddsRatio_working_3-way'!X535^(1/3)*SIN(('OddsRatio_working_3-way'!Y535+2*PI())/3)</f>
        <v>0.43220146174217916</v>
      </c>
      <c r="AE535" s="11">
        <f>'OddsRatio_working_3-way'!X535^(1/3)*SIN(('OddsRatio_working_3-way'!Y535+4*PI())/3)</f>
        <v>-0.5031936258645423</v>
      </c>
      <c r="AF535" s="11">
        <f>-'OddsRatio_working_3-way'!U535/(3*'OddsRatio_working_3-way'!X535^(1/3))*COS(('OddsRatio_working_3-way'!Y535)/3)</f>
        <v>0.54005060562839424</v>
      </c>
      <c r="AG535" s="11">
        <f>-'OddsRatio_working_3-way'!U535/(3*'OddsRatio_working_3-way'!X535^(1/3))*COS(('OddsRatio_working_3-way'!Y535+2*PI())/3)</f>
        <v>-0.33150632041379779</v>
      </c>
      <c r="AH535" s="11">
        <f>-'OddsRatio_working_3-way'!U535/(3*'OddsRatio_working_3-way'!X535^(1/3))*COS(('OddsRatio_working_3-way'!Y535+4*PI())/3)</f>
        <v>-0.2085442852145965</v>
      </c>
      <c r="AI535" s="11">
        <f>'OddsRatio_working_3-way'!U535/(3*'OddsRatio_working_3-way'!X535^(1/3))*SIN(('OddsRatio_working_3-way'!Y535)/3)</f>
        <v>-7.0992164122363227E-2</v>
      </c>
      <c r="AJ535" s="11">
        <f>'OddsRatio_working_3-way'!U535/(3*'OddsRatio_working_3-way'!X535^(1/3))*SIN(('OddsRatio_working_3-way'!Y535+2*PI())/3)</f>
        <v>-0.43220146174217916</v>
      </c>
      <c r="AK535" s="11">
        <f>'OddsRatio_working_3-way'!U535/(3*'OddsRatio_working_3-way'!X535^(1/3))*SIN(('OddsRatio_working_3-way'!Y535+4*PI())/3)</f>
        <v>0.5031936258645423</v>
      </c>
      <c r="AL535" s="11">
        <f>'OddsRatio_working_3-way'!Z535+'OddsRatio_working_3-way'!AF535</f>
        <v>1.0801012112567885</v>
      </c>
      <c r="AM535" s="11">
        <f>'OddsRatio_working_3-way'!AA535+'OddsRatio_working_3-way'!AG535</f>
        <v>-0.66301264082759559</v>
      </c>
      <c r="AN535" s="11">
        <f>'OddsRatio_working_3-way'!AB535+'OddsRatio_working_3-way'!AH535</f>
        <v>-0.41708857042919301</v>
      </c>
      <c r="AO535" s="11">
        <f>'OddsRatio_working_3-way'!AC535+'OddsRatio_working_3-way'!AI535</f>
        <v>0</v>
      </c>
      <c r="AP535" s="11">
        <f>'OddsRatio_working_3-way'!AD535+'OddsRatio_working_3-way'!AJ535</f>
        <v>0</v>
      </c>
      <c r="AQ535" s="11">
        <f>'OddsRatio_working_3-way'!AE535+'OddsRatio_working_3-way'!AK535</f>
        <v>0</v>
      </c>
      <c r="AR535" s="10">
        <f>IF(A535="","",IF(('OddsRatio_working_3-way'!X535=0),IF(Q535&gt;0,-Q535^(1/3),(-Q535)^(1/3)),'OddsRatio_working_3-way'!AL535-'OddsRatio_working_3-way'!R535/3))</f>
        <v>1.0801012112567885</v>
      </c>
      <c r="AS535" s="11">
        <f>IF(('OddsRatio_working_3-way'!X535=0),IF(Q535&gt;0,-Q535^(1/3),(-Q535)^(1/3)),'OddsRatio_working_3-way'!AM535-'OddsRatio_working_3-way'!R535/3)</f>
        <v>-0.66301264082759559</v>
      </c>
      <c r="AT535" s="11">
        <f>IF(('OddsRatio_working_3-way'!X535=0),IF(Q535&gt;0,-Q535^(1/3),(-Q535)^(1/3)),'OddsRatio_working_3-way'!AN535-'OddsRatio_working_3-way'!R535/3)</f>
        <v>-0.41708857042919301</v>
      </c>
      <c r="AU535" s="11">
        <f>IF(('OddsRatio_working_3-way'!X535=0),0,'OddsRatio_working_3-way'!AO535)</f>
        <v>0</v>
      </c>
      <c r="AV535" s="11">
        <f>IF(('OddsRatio_working_3-way'!X535=0),0,'OddsRatio_working_3-way'!AP535)</f>
        <v>0</v>
      </c>
      <c r="AW535" s="11">
        <f>IF(('OddsRatio_working_3-way'!X535=0),0,'OddsRatio_working_3-way'!AQ535)</f>
        <v>0</v>
      </c>
    </row>
    <row r="536" spans="1:49" x14ac:dyDescent="0.2">
      <c r="A536" s="4">
        <f>IF('True_Odds_Calculator_3-way'!A537="","",'True_Odds_Calculator_3-way'!A537)</f>
        <v>3.53</v>
      </c>
      <c r="B536" s="4">
        <f>IF('True_Odds_Calculator_3-way'!B537="","",'True_Odds_Calculator_3-way'!B537)</f>
        <v>3.46</v>
      </c>
      <c r="C536" s="4">
        <f>IF('True_Odds_Calculator_3-way'!C537="","",'True_Odds_Calculator_3-way'!C537)</f>
        <v>2.04</v>
      </c>
      <c r="D536" s="9">
        <f t="shared" si="117"/>
        <v>0.26416098311803377</v>
      </c>
      <c r="E536" s="9">
        <f t="shared" si="118"/>
        <v>0.2696508540081653</v>
      </c>
      <c r="F536" s="9">
        <f t="shared" si="119"/>
        <v>0.46618816287380083</v>
      </c>
      <c r="G536" s="9">
        <f t="shared" si="120"/>
        <v>1.1010159705841622</v>
      </c>
      <c r="H536" s="9">
        <f t="shared" si="121"/>
        <v>3.7855704055779307</v>
      </c>
      <c r="I536" s="9">
        <f t="shared" si="122"/>
        <v>3.7084992876370384</v>
      </c>
      <c r="J536" s="9">
        <f t="shared" si="123"/>
        <v>2.1450566094075287</v>
      </c>
      <c r="K536" s="11">
        <f t="shared" si="124"/>
        <v>0.28328611898016998</v>
      </c>
      <c r="L536" s="11">
        <f t="shared" si="125"/>
        <v>0.28901734104046245</v>
      </c>
      <c r="M536" s="11">
        <f t="shared" si="126"/>
        <v>0.49019607843137253</v>
      </c>
      <c r="N536" s="11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-0.2597813659187822</v>
      </c>
      <c r="O536" s="11">
        <f>0</f>
        <v>0</v>
      </c>
      <c r="P536" s="11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0.24201168784008062</v>
      </c>
      <c r="Q536" s="11">
        <f>2*'OddsRatio_working_3-way'!K536*'OddsRatio_working_3-way'!L536*'OddsRatio_working_3-way'!M536</f>
        <v>8.0269216530706677E-2</v>
      </c>
      <c r="R536" s="11">
        <f t="shared" si="127"/>
        <v>0</v>
      </c>
      <c r="S536" s="11">
        <f t="shared" si="128"/>
        <v>-0.93159756468346122</v>
      </c>
      <c r="T536" s="11">
        <f t="shared" si="129"/>
        <v>-0.30898758364293905</v>
      </c>
      <c r="U536" s="11">
        <f>'OddsRatio_working_3-way'!S536-'OddsRatio_working_3-way'!R536^2/3</f>
        <v>-0.93159756468346122</v>
      </c>
      <c r="V536" s="11">
        <f>'OddsRatio_working_3-way'!S536*'OddsRatio_working_3-way'!R536/3-2*'OddsRatio_working_3-way'!R536^3/27-'OddsRatio_working_3-way'!T536</f>
        <v>0.30898758364293905</v>
      </c>
      <c r="W536" s="11">
        <f>'OddsRatio_working_3-way'!V536^2+4*'OddsRatio_working_3-way'!U536^3/27</f>
        <v>-2.4305832537541136E-2</v>
      </c>
      <c r="X536" s="11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0.17304562937491616</v>
      </c>
      <c r="Y536" s="11">
        <f>IF('OddsRatio_working_3-way'!W536&gt;=0,IF('OddsRatio_working_3-way'!V536+SQRT('OddsRatio_working_3-way'!W536)&gt;0,0,PI()),ACOS('OddsRatio_working_3-way'!V536/(2*'OddsRatio_working_3-way'!X536)))</f>
        <v>0.46729025180099093</v>
      </c>
      <c r="Z536" s="11">
        <f>'OddsRatio_working_3-way'!X536^(1/3)*COS('OddsRatio_working_3-way'!Y536/3)</f>
        <v>0.55050798529208111</v>
      </c>
      <c r="AA536" s="11">
        <f>'OddsRatio_working_3-way'!X536^(1/3)*COS(('OddsRatio_working_3-way'!Y536+2*PI())/3)</f>
        <v>-0.35012127367123647</v>
      </c>
      <c r="AB536" s="11">
        <f>'OddsRatio_working_3-way'!X536^(1/3)*COS(('OddsRatio_working_3-way'!Y536+4*PI())/3)</f>
        <v>-0.20038671162084482</v>
      </c>
      <c r="AC536" s="11">
        <f>'OddsRatio_working_3-way'!X536^(1/3)*SIN('OddsRatio_working_3-way'!Y536/3)</f>
        <v>8.6449289706784366E-2</v>
      </c>
      <c r="AD536" s="11">
        <f>'OddsRatio_working_3-way'!X536^(1/3)*SIN(('OddsRatio_working_3-way'!Y536+2*PI())/3)</f>
        <v>0.43352925539574022</v>
      </c>
      <c r="AE536" s="11">
        <f>'OddsRatio_working_3-way'!X536^(1/3)*SIN(('OddsRatio_working_3-way'!Y536+4*PI())/3)</f>
        <v>-0.5199785451025245</v>
      </c>
      <c r="AF536" s="11">
        <f>-'OddsRatio_working_3-way'!U536/(3*'OddsRatio_working_3-way'!X536^(1/3))*COS(('OddsRatio_working_3-way'!Y536)/3)</f>
        <v>0.550507985292081</v>
      </c>
      <c r="AG536" s="11">
        <f>-'OddsRatio_working_3-way'!U536/(3*'OddsRatio_working_3-way'!X536^(1/3))*COS(('OddsRatio_working_3-way'!Y536+2*PI())/3)</f>
        <v>-0.35012127367123641</v>
      </c>
      <c r="AH536" s="11">
        <f>-'OddsRatio_working_3-way'!U536/(3*'OddsRatio_working_3-way'!X536^(1/3))*COS(('OddsRatio_working_3-way'!Y536+4*PI())/3)</f>
        <v>-0.20038671162084479</v>
      </c>
      <c r="AI536" s="11">
        <f>'OddsRatio_working_3-way'!U536/(3*'OddsRatio_working_3-way'!X536^(1/3))*SIN(('OddsRatio_working_3-way'!Y536)/3)</f>
        <v>-8.6449289706784352E-2</v>
      </c>
      <c r="AJ536" s="11">
        <f>'OddsRatio_working_3-way'!U536/(3*'OddsRatio_working_3-way'!X536^(1/3))*SIN(('OddsRatio_working_3-way'!Y536+2*PI())/3)</f>
        <v>-0.43352925539574011</v>
      </c>
      <c r="AK536" s="11">
        <f>'OddsRatio_working_3-way'!U536/(3*'OddsRatio_working_3-way'!X536^(1/3))*SIN(('OddsRatio_working_3-way'!Y536+4*PI())/3)</f>
        <v>0.5199785451025245</v>
      </c>
      <c r="AL536" s="11">
        <f>'OddsRatio_working_3-way'!Z536+'OddsRatio_working_3-way'!AF536</f>
        <v>1.1010159705841622</v>
      </c>
      <c r="AM536" s="11">
        <f>'OddsRatio_working_3-way'!AA536+'OddsRatio_working_3-way'!AG536</f>
        <v>-0.70024254734247293</v>
      </c>
      <c r="AN536" s="11">
        <f>'OddsRatio_working_3-way'!AB536+'OddsRatio_working_3-way'!AH536</f>
        <v>-0.40077342324168963</v>
      </c>
      <c r="AO536" s="11">
        <f>'OddsRatio_working_3-way'!AC536+'OddsRatio_working_3-way'!AI536</f>
        <v>0</v>
      </c>
      <c r="AP536" s="11">
        <f>'OddsRatio_working_3-way'!AD536+'OddsRatio_working_3-way'!AJ536</f>
        <v>0</v>
      </c>
      <c r="AQ536" s="11">
        <f>'OddsRatio_working_3-way'!AE536+'OddsRatio_working_3-way'!AK536</f>
        <v>0</v>
      </c>
      <c r="AR536" s="10">
        <f>IF(A536="","",IF(('OddsRatio_working_3-way'!X536=0),IF(Q536&gt;0,-Q536^(1/3),(-Q536)^(1/3)),'OddsRatio_working_3-way'!AL536-'OddsRatio_working_3-way'!R536/3))</f>
        <v>1.1010159705841622</v>
      </c>
      <c r="AS536" s="11">
        <f>IF(('OddsRatio_working_3-way'!X536=0),IF(Q536&gt;0,-Q536^(1/3),(-Q536)^(1/3)),'OddsRatio_working_3-way'!AM536-'OddsRatio_working_3-way'!R536/3)</f>
        <v>-0.70024254734247293</v>
      </c>
      <c r="AT536" s="11">
        <f>IF(('OddsRatio_working_3-way'!X536=0),IF(Q536&gt;0,-Q536^(1/3),(-Q536)^(1/3)),'OddsRatio_working_3-way'!AN536-'OddsRatio_working_3-way'!R536/3)</f>
        <v>-0.40077342324168963</v>
      </c>
      <c r="AU536" s="11">
        <f>IF(('OddsRatio_working_3-way'!X536=0),0,'OddsRatio_working_3-way'!AO536)</f>
        <v>0</v>
      </c>
      <c r="AV536" s="11">
        <f>IF(('OddsRatio_working_3-way'!X536=0),0,'OddsRatio_working_3-way'!AP536)</f>
        <v>0</v>
      </c>
      <c r="AW536" s="11">
        <f>IF(('OddsRatio_working_3-way'!X536=0),0,'OddsRatio_working_3-way'!AQ536)</f>
        <v>0</v>
      </c>
    </row>
    <row r="537" spans="1:49" x14ac:dyDescent="0.2">
      <c r="A537" s="4">
        <f>IF('True_Odds_Calculator_3-way'!A538="","",'True_Odds_Calculator_3-way'!A538)</f>
        <v>2.3199999999999998</v>
      </c>
      <c r="B537" s="4">
        <f>IF('True_Odds_Calculator_3-way'!B538="","",'True_Odds_Calculator_3-way'!B538)</f>
        <v>2.99</v>
      </c>
      <c r="C537" s="4">
        <f>IF('True_Odds_Calculator_3-way'!C538="","",'True_Odds_Calculator_3-way'!C538)</f>
        <v>3.53</v>
      </c>
      <c r="D537" s="9">
        <f t="shared" si="117"/>
        <v>0.41310689632668052</v>
      </c>
      <c r="E537" s="9">
        <f t="shared" si="118"/>
        <v>0.31829048163885415</v>
      </c>
      <c r="F537" s="9">
        <f t="shared" si="119"/>
        <v>0.26860262203446506</v>
      </c>
      <c r="G537" s="9">
        <f t="shared" si="120"/>
        <v>1.0762734575113582</v>
      </c>
      <c r="H537" s="9">
        <f t="shared" si="121"/>
        <v>2.4206809639149927</v>
      </c>
      <c r="I537" s="9">
        <f t="shared" si="122"/>
        <v>3.1417841804476021</v>
      </c>
      <c r="J537" s="9">
        <f t="shared" si="123"/>
        <v>3.7229718475037359</v>
      </c>
      <c r="K537" s="11">
        <f t="shared" si="124"/>
        <v>0.43103448275862072</v>
      </c>
      <c r="L537" s="11">
        <f t="shared" si="125"/>
        <v>0.33444816053511706</v>
      </c>
      <c r="M537" s="11">
        <f t="shared" si="126"/>
        <v>0.28328611898016998</v>
      </c>
      <c r="N537" s="11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-0.27140237900226161</v>
      </c>
      <c r="O537" s="11">
        <f>0</f>
        <v>0</v>
      </c>
      <c r="P537" s="11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0.23849482972612629</v>
      </c>
      <c r="Q537" s="11">
        <f>2*'OddsRatio_working_3-way'!K537*'OddsRatio_working_3-way'!L537*'OddsRatio_working_3-way'!M537</f>
        <v>8.1676311550043248E-2</v>
      </c>
      <c r="R537" s="11">
        <f t="shared" si="127"/>
        <v>0</v>
      </c>
      <c r="S537" s="11">
        <f t="shared" si="128"/>
        <v>-0.87874996012521656</v>
      </c>
      <c r="T537" s="11">
        <f t="shared" si="129"/>
        <v>-0.30094176716617005</v>
      </c>
      <c r="U537" s="11">
        <f>'OddsRatio_working_3-way'!S537-'OddsRatio_working_3-way'!R537^2/3</f>
        <v>-0.87874996012521656</v>
      </c>
      <c r="V537" s="11">
        <f>'OddsRatio_working_3-way'!S537*'OddsRatio_working_3-way'!R537/3-2*'OddsRatio_working_3-way'!R537^3/27-'OddsRatio_working_3-way'!T537</f>
        <v>0.30094176716617005</v>
      </c>
      <c r="W537" s="11">
        <f>'OddsRatio_working_3-way'!V537^2+4*'OddsRatio_working_3-way'!U537^3/27</f>
        <v>-9.9632425042017886E-3</v>
      </c>
      <c r="X537" s="11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0.15853169220166918</v>
      </c>
      <c r="Y537" s="11">
        <f>IF('OddsRatio_working_3-way'!W537&gt;=0,IF('OddsRatio_working_3-way'!V537+SQRT('OddsRatio_working_3-way'!W537)&gt;0,0,PI()),ACOS('OddsRatio_working_3-way'!V537/(2*'OddsRatio_working_3-way'!X537)))</f>
        <v>0.32026085311226926</v>
      </c>
      <c r="Z537" s="11">
        <f>'OddsRatio_working_3-way'!X537^(1/3)*COS('OddsRatio_working_3-way'!Y537/3)</f>
        <v>0.53813672875567908</v>
      </c>
      <c r="AA537" s="11">
        <f>'OddsRatio_working_3-way'!X537^(1/3)*COS(('OddsRatio_working_3-way'!Y537+2*PI())/3)</f>
        <v>-0.31900968899389986</v>
      </c>
      <c r="AB537" s="11">
        <f>'OddsRatio_working_3-way'!X537^(1/3)*COS(('OddsRatio_working_3-way'!Y537+4*PI())/3)</f>
        <v>-0.21912703976177919</v>
      </c>
      <c r="AC537" s="11">
        <f>'OddsRatio_working_3-way'!X537^(1/3)*SIN('OddsRatio_working_3-way'!Y537/3)</f>
        <v>5.766727442153792E-2</v>
      </c>
      <c r="AD537" s="11">
        <f>'OddsRatio_working_3-way'!X537^(1/3)*SIN(('OddsRatio_working_3-way'!Y537+2*PI())/3)</f>
        <v>0.43720644060110492</v>
      </c>
      <c r="AE537" s="11">
        <f>'OddsRatio_working_3-way'!X537^(1/3)*SIN(('OddsRatio_working_3-way'!Y537+4*PI())/3)</f>
        <v>-0.49487371502264277</v>
      </c>
      <c r="AF537" s="11">
        <f>-'OddsRatio_working_3-way'!U537/(3*'OddsRatio_working_3-way'!X537^(1/3))*COS(('OddsRatio_working_3-way'!Y537)/3)</f>
        <v>0.53813672875567897</v>
      </c>
      <c r="AG537" s="11">
        <f>-'OddsRatio_working_3-way'!U537/(3*'OddsRatio_working_3-way'!X537^(1/3))*COS(('OddsRatio_working_3-way'!Y537+2*PI())/3)</f>
        <v>-0.31900968899389981</v>
      </c>
      <c r="AH537" s="11">
        <f>-'OddsRatio_working_3-way'!U537/(3*'OddsRatio_working_3-way'!X537^(1/3))*COS(('OddsRatio_working_3-way'!Y537+4*PI())/3)</f>
        <v>-0.21912703976177916</v>
      </c>
      <c r="AI537" s="11">
        <f>'OddsRatio_working_3-way'!U537/(3*'OddsRatio_working_3-way'!X537^(1/3))*SIN(('OddsRatio_working_3-way'!Y537)/3)</f>
        <v>-5.7667274421537906E-2</v>
      </c>
      <c r="AJ537" s="11">
        <f>'OddsRatio_working_3-way'!U537/(3*'OddsRatio_working_3-way'!X537^(1/3))*SIN(('OddsRatio_working_3-way'!Y537+2*PI())/3)</f>
        <v>-0.43720644060110481</v>
      </c>
      <c r="AK537" s="11">
        <f>'OddsRatio_working_3-way'!U537/(3*'OddsRatio_working_3-way'!X537^(1/3))*SIN(('OddsRatio_working_3-way'!Y537+4*PI())/3)</f>
        <v>0.49487371502264266</v>
      </c>
      <c r="AL537" s="11">
        <f>'OddsRatio_working_3-way'!Z537+'OddsRatio_working_3-way'!AF537</f>
        <v>1.0762734575113582</v>
      </c>
      <c r="AM537" s="11">
        <f>'OddsRatio_working_3-way'!AA537+'OddsRatio_working_3-way'!AG537</f>
        <v>-0.63801937798779962</v>
      </c>
      <c r="AN537" s="11">
        <f>'OddsRatio_working_3-way'!AB537+'OddsRatio_working_3-way'!AH537</f>
        <v>-0.43825407952355833</v>
      </c>
      <c r="AO537" s="11">
        <f>'OddsRatio_working_3-way'!AC537+'OddsRatio_working_3-way'!AI537</f>
        <v>0</v>
      </c>
      <c r="AP537" s="11">
        <f>'OddsRatio_working_3-way'!AD537+'OddsRatio_working_3-way'!AJ537</f>
        <v>0</v>
      </c>
      <c r="AQ537" s="11">
        <f>'OddsRatio_working_3-way'!AE537+'OddsRatio_working_3-way'!AK537</f>
        <v>0</v>
      </c>
      <c r="AR537" s="10">
        <f>IF(A537="","",IF(('OddsRatio_working_3-way'!X537=0),IF(Q537&gt;0,-Q537^(1/3),(-Q537)^(1/3)),'OddsRatio_working_3-way'!AL537-'OddsRatio_working_3-way'!R537/3))</f>
        <v>1.0762734575113582</v>
      </c>
      <c r="AS537" s="11">
        <f>IF(('OddsRatio_working_3-way'!X537=0),IF(Q537&gt;0,-Q537^(1/3),(-Q537)^(1/3)),'OddsRatio_working_3-way'!AM537-'OddsRatio_working_3-way'!R537/3)</f>
        <v>-0.63801937798779962</v>
      </c>
      <c r="AT537" s="11">
        <f>IF(('OddsRatio_working_3-way'!X537=0),IF(Q537&gt;0,-Q537^(1/3),(-Q537)^(1/3)),'OddsRatio_working_3-way'!AN537-'OddsRatio_working_3-way'!R537/3)</f>
        <v>-0.43825407952355833</v>
      </c>
      <c r="AU537" s="11">
        <f>IF(('OddsRatio_working_3-way'!X537=0),0,'OddsRatio_working_3-way'!AO537)</f>
        <v>0</v>
      </c>
      <c r="AV537" s="11">
        <f>IF(('OddsRatio_working_3-way'!X537=0),0,'OddsRatio_working_3-way'!AP537)</f>
        <v>0</v>
      </c>
      <c r="AW537" s="11">
        <f>IF(('OddsRatio_working_3-way'!X537=0),0,'OddsRatio_working_3-way'!AQ537)</f>
        <v>0</v>
      </c>
    </row>
    <row r="538" spans="1:49" x14ac:dyDescent="0.2">
      <c r="A538" s="4">
        <f>IF('True_Odds_Calculator_3-way'!A539="","",'True_Odds_Calculator_3-way'!A539)</f>
        <v>2.0299999999999998</v>
      </c>
      <c r="B538" s="4">
        <f>IF('True_Odds_Calculator_3-way'!B539="","",'True_Odds_Calculator_3-way'!B539)</f>
        <v>3.79</v>
      </c>
      <c r="C538" s="4">
        <f>IF('True_Odds_Calculator_3-way'!C539="","",'True_Odds_Calculator_3-way'!C539)</f>
        <v>3.4</v>
      </c>
      <c r="D538" s="9">
        <f t="shared" si="117"/>
        <v>0.47301592417230831</v>
      </c>
      <c r="E538" s="9">
        <f t="shared" si="118"/>
        <v>0.24889317989749871</v>
      </c>
      <c r="F538" s="9">
        <f t="shared" si="119"/>
        <v>0.27809089593019309</v>
      </c>
      <c r="G538" s="9">
        <f t="shared" si="120"/>
        <v>1.0816443991197484</v>
      </c>
      <c r="H538" s="9">
        <f t="shared" si="121"/>
        <v>2.1140937310933405</v>
      </c>
      <c r="I538" s="9">
        <f t="shared" si="122"/>
        <v>4.0177878735440977</v>
      </c>
      <c r="J538" s="9">
        <f t="shared" si="123"/>
        <v>3.5959465578873964</v>
      </c>
      <c r="K538" s="11">
        <f t="shared" si="124"/>
        <v>0.49261083743842371</v>
      </c>
      <c r="L538" s="11">
        <f t="shared" si="125"/>
        <v>0.26385224274406333</v>
      </c>
      <c r="M538" s="11">
        <f t="shared" si="126"/>
        <v>0.29411764705882354</v>
      </c>
      <c r="N538" s="11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-0.26365651346518049</v>
      </c>
      <c r="O538" s="11">
        <f>0</f>
        <v>0</v>
      </c>
      <c r="P538" s="11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0.23778049114286784</v>
      </c>
      <c r="Q538" s="11">
        <f>2*'OddsRatio_working_3-way'!K538*'OddsRatio_working_3-way'!L538*'OddsRatio_working_3-way'!M538</f>
        <v>7.6456749563623111E-2</v>
      </c>
      <c r="R538" s="11">
        <f t="shared" si="127"/>
        <v>0</v>
      </c>
      <c r="S538" s="11">
        <f t="shared" si="128"/>
        <v>-0.90185707160339157</v>
      </c>
      <c r="T538" s="11">
        <f t="shared" si="129"/>
        <v>-0.28998619665703912</v>
      </c>
      <c r="U538" s="11">
        <f>'OddsRatio_working_3-way'!S538-'OddsRatio_working_3-way'!R538^2/3</f>
        <v>-0.90185707160339157</v>
      </c>
      <c r="V538" s="11">
        <f>'OddsRatio_working_3-way'!S538*'OddsRatio_working_3-way'!R538/3-2*'OddsRatio_working_3-way'!R538^3/27-'OddsRatio_working_3-way'!T538</f>
        <v>0.28998619665703912</v>
      </c>
      <c r="W538" s="11">
        <f>'OddsRatio_working_3-way'!V538^2+4*'OddsRatio_working_3-way'!U538^3/27</f>
        <v>-2.4577931960398439E-2</v>
      </c>
      <c r="X538" s="11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0.16482560951807018</v>
      </c>
      <c r="Y538" s="11">
        <f>IF('OddsRatio_working_3-way'!W538&gt;=0,IF('OddsRatio_working_3-way'!V538+SQRT('OddsRatio_working_3-way'!W538)&gt;0,0,PI()),ACOS('OddsRatio_working_3-way'!V538/(2*'OddsRatio_working_3-way'!X538)))</f>
        <v>0.49561627969941258</v>
      </c>
      <c r="Z538" s="11">
        <f>'OddsRatio_working_3-way'!X538^(1/3)*COS('OddsRatio_working_3-way'!Y538/3)</f>
        <v>0.54082219955987421</v>
      </c>
      <c r="AA538" s="11">
        <f>'OddsRatio_working_3-way'!X538^(1/3)*COS(('OddsRatio_working_3-way'!Y538+2*PI())/3)</f>
        <v>-0.34849937833864614</v>
      </c>
      <c r="AB538" s="11">
        <f>'OddsRatio_working_3-way'!X538^(1/3)*COS(('OddsRatio_working_3-way'!Y538+4*PI())/3)</f>
        <v>-0.19232282122122801</v>
      </c>
      <c r="AC538" s="11">
        <f>'OddsRatio_working_3-way'!X538^(1/3)*SIN('OddsRatio_working_3-way'!Y538/3)</f>
        <v>9.016857729285041E-2</v>
      </c>
      <c r="AD538" s="11">
        <f>'OddsRatio_working_3-way'!X538^(1/3)*SIN(('OddsRatio_working_3-way'!Y538+2*PI())/3)</f>
        <v>0.42328147510300324</v>
      </c>
      <c r="AE538" s="11">
        <f>'OddsRatio_working_3-way'!X538^(1/3)*SIN(('OddsRatio_working_3-way'!Y538+4*PI())/3)</f>
        <v>-0.51345005239585351</v>
      </c>
      <c r="AF538" s="11">
        <f>-'OddsRatio_working_3-way'!U538/(3*'OddsRatio_working_3-way'!X538^(1/3))*COS(('OddsRatio_working_3-way'!Y538)/3)</f>
        <v>0.54082219955987421</v>
      </c>
      <c r="AG538" s="11">
        <f>-'OddsRatio_working_3-way'!U538/(3*'OddsRatio_working_3-way'!X538^(1/3))*COS(('OddsRatio_working_3-way'!Y538+2*PI())/3)</f>
        <v>-0.34849937833864614</v>
      </c>
      <c r="AH538" s="11">
        <f>-'OddsRatio_working_3-way'!U538/(3*'OddsRatio_working_3-way'!X538^(1/3))*COS(('OddsRatio_working_3-way'!Y538+4*PI())/3)</f>
        <v>-0.19232282122122801</v>
      </c>
      <c r="AI538" s="11">
        <f>'OddsRatio_working_3-way'!U538/(3*'OddsRatio_working_3-way'!X538^(1/3))*SIN(('OddsRatio_working_3-way'!Y538)/3)</f>
        <v>-9.016857729285041E-2</v>
      </c>
      <c r="AJ538" s="11">
        <f>'OddsRatio_working_3-way'!U538/(3*'OddsRatio_working_3-way'!X538^(1/3))*SIN(('OddsRatio_working_3-way'!Y538+2*PI())/3)</f>
        <v>-0.42328147510300324</v>
      </c>
      <c r="AK538" s="11">
        <f>'OddsRatio_working_3-way'!U538/(3*'OddsRatio_working_3-way'!X538^(1/3))*SIN(('OddsRatio_working_3-way'!Y538+4*PI())/3)</f>
        <v>0.51345005239585351</v>
      </c>
      <c r="AL538" s="11">
        <f>'OddsRatio_working_3-way'!Z538+'OddsRatio_working_3-way'!AF538</f>
        <v>1.0816443991197484</v>
      </c>
      <c r="AM538" s="11">
        <f>'OddsRatio_working_3-way'!AA538+'OddsRatio_working_3-way'!AG538</f>
        <v>-0.69699875667729227</v>
      </c>
      <c r="AN538" s="11">
        <f>'OddsRatio_working_3-way'!AB538+'OddsRatio_working_3-way'!AH538</f>
        <v>-0.38464564244245603</v>
      </c>
      <c r="AO538" s="11">
        <f>'OddsRatio_working_3-way'!AC538+'OddsRatio_working_3-way'!AI538</f>
        <v>0</v>
      </c>
      <c r="AP538" s="11">
        <f>'OddsRatio_working_3-way'!AD538+'OddsRatio_working_3-way'!AJ538</f>
        <v>0</v>
      </c>
      <c r="AQ538" s="11">
        <f>'OddsRatio_working_3-way'!AE538+'OddsRatio_working_3-way'!AK538</f>
        <v>0</v>
      </c>
      <c r="AR538" s="10">
        <f>IF(A538="","",IF(('OddsRatio_working_3-way'!X538=0),IF(Q538&gt;0,-Q538^(1/3),(-Q538)^(1/3)),'OddsRatio_working_3-way'!AL538-'OddsRatio_working_3-way'!R538/3))</f>
        <v>1.0816443991197484</v>
      </c>
      <c r="AS538" s="11">
        <f>IF(('OddsRatio_working_3-way'!X538=0),IF(Q538&gt;0,-Q538^(1/3),(-Q538)^(1/3)),'OddsRatio_working_3-way'!AM538-'OddsRatio_working_3-way'!R538/3)</f>
        <v>-0.69699875667729227</v>
      </c>
      <c r="AT538" s="11">
        <f>IF(('OddsRatio_working_3-way'!X538=0),IF(Q538&gt;0,-Q538^(1/3),(-Q538)^(1/3)),'OddsRatio_working_3-way'!AN538-'OddsRatio_working_3-way'!R538/3)</f>
        <v>-0.38464564244245603</v>
      </c>
      <c r="AU538" s="11">
        <f>IF(('OddsRatio_working_3-way'!X538=0),0,'OddsRatio_working_3-way'!AO538)</f>
        <v>0</v>
      </c>
      <c r="AV538" s="11">
        <f>IF(('OddsRatio_working_3-way'!X538=0),0,'OddsRatio_working_3-way'!AP538)</f>
        <v>0</v>
      </c>
      <c r="AW538" s="11">
        <f>IF(('OddsRatio_working_3-way'!X538=0),0,'OddsRatio_working_3-way'!AQ538)</f>
        <v>0</v>
      </c>
    </row>
    <row r="539" spans="1:49" x14ac:dyDescent="0.2">
      <c r="A539" s="4">
        <f>IF('True_Odds_Calculator_3-way'!A540="","",'True_Odds_Calculator_3-way'!A540)</f>
        <v>2.6</v>
      </c>
      <c r="B539" s="4">
        <f>IF('True_Odds_Calculator_3-way'!B540="","",'True_Odds_Calculator_3-way'!B540)</f>
        <v>3.24</v>
      </c>
      <c r="C539" s="4">
        <f>IF('True_Odds_Calculator_3-way'!C540="","",'True_Odds_Calculator_3-way'!C540)</f>
        <v>3.04</v>
      </c>
      <c r="D539" s="9">
        <f t="shared" si="117"/>
        <v>0.37676971098255441</v>
      </c>
      <c r="E539" s="9">
        <f t="shared" si="118"/>
        <v>0.30158655952094754</v>
      </c>
      <c r="F539" s="9">
        <f t="shared" si="119"/>
        <v>0.32164372949649783</v>
      </c>
      <c r="G539" s="9">
        <f t="shared" si="120"/>
        <v>1.0338382287156287</v>
      </c>
      <c r="H539" s="9">
        <f t="shared" si="121"/>
        <v>2.6541411659450063</v>
      </c>
      <c r="I539" s="9">
        <f t="shared" si="122"/>
        <v>3.3157976323230089</v>
      </c>
      <c r="J539" s="9">
        <f t="shared" si="123"/>
        <v>3.1090299865798823</v>
      </c>
      <c r="K539" s="11">
        <f t="shared" si="124"/>
        <v>0.38461538461538458</v>
      </c>
      <c r="L539" s="11">
        <f t="shared" si="125"/>
        <v>0.30864197530864196</v>
      </c>
      <c r="M539" s="11">
        <f t="shared" si="126"/>
        <v>0.32894736842105265</v>
      </c>
      <c r="N539" s="11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-0.28550007497375918</v>
      </c>
      <c r="O539" s="11">
        <f>0</f>
        <v>0</v>
      </c>
      <c r="P539" s="11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0.22960713750187439</v>
      </c>
      <c r="Q539" s="11">
        <f>2*'OddsRatio_working_3-way'!K539*'OddsRatio_working_3-way'!L539*'OddsRatio_working_3-way'!M539</f>
        <v>7.8097665816964063E-2</v>
      </c>
      <c r="R539" s="11">
        <f t="shared" si="127"/>
        <v>0</v>
      </c>
      <c r="S539" s="11">
        <f t="shared" si="128"/>
        <v>-0.80422794117647078</v>
      </c>
      <c r="T539" s="11">
        <f t="shared" si="129"/>
        <v>-0.27354691876750703</v>
      </c>
      <c r="U539" s="11">
        <f>'OddsRatio_working_3-way'!S539-'OddsRatio_working_3-way'!R539^2/3</f>
        <v>-0.80422794117647078</v>
      </c>
      <c r="V539" s="11">
        <f>'OddsRatio_working_3-way'!S539*'OddsRatio_working_3-way'!R539/3-2*'OddsRatio_working_3-way'!R539^3/27-'OddsRatio_working_3-way'!T539</f>
        <v>0.27354691876750703</v>
      </c>
      <c r="W539" s="11">
        <f>'OddsRatio_working_3-way'!V539^2+4*'OddsRatio_working_3-way'!U539^3/27</f>
        <v>-2.2329163888250986E-3</v>
      </c>
      <c r="X539" s="11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0.13879916530370615</v>
      </c>
      <c r="Y539" s="11">
        <f>IF('OddsRatio_working_3-way'!W539&gt;=0,IF('OddsRatio_working_3-way'!V539+SQRT('OddsRatio_working_3-way'!W539)&gt;0,0,PI()),ACOS('OddsRatio_working_3-way'!V539/(2*'OddsRatio_working_3-way'!X539)))</f>
        <v>0.17105642105028673</v>
      </c>
      <c r="Z539" s="11">
        <f>'OddsRatio_working_3-way'!X539^(1/3)*COS('OddsRatio_working_3-way'!Y539/3)</f>
        <v>0.51691911435781435</v>
      </c>
      <c r="AA539" s="11">
        <f>'OddsRatio_working_3-way'!X539^(1/3)*COS(('OddsRatio_working_3-way'!Y539+2*PI())/3)</f>
        <v>-0.28401258445098126</v>
      </c>
      <c r="AB539" s="11">
        <f>'OddsRatio_working_3-way'!X539^(1/3)*COS(('OddsRatio_working_3-way'!Y539+4*PI())/3)</f>
        <v>-0.23290652990683319</v>
      </c>
      <c r="AC539" s="11">
        <f>'OddsRatio_working_3-way'!X539^(1/3)*SIN('OddsRatio_working_3-way'!Y539/3)</f>
        <v>2.9506094348283843E-2</v>
      </c>
      <c r="AD539" s="11">
        <f>'OddsRatio_working_3-way'!X539^(1/3)*SIN(('OddsRatio_working_3-way'!Y539+2*PI())/3)</f>
        <v>0.43291203756147872</v>
      </c>
      <c r="AE539" s="11">
        <f>'OddsRatio_working_3-way'!X539^(1/3)*SIN(('OddsRatio_working_3-way'!Y539+4*PI())/3)</f>
        <v>-0.46241813190976239</v>
      </c>
      <c r="AF539" s="11">
        <f>-'OddsRatio_working_3-way'!U539/(3*'OddsRatio_working_3-way'!X539^(1/3))*COS(('OddsRatio_working_3-way'!Y539)/3)</f>
        <v>0.51691911435781435</v>
      </c>
      <c r="AG539" s="11">
        <f>-'OddsRatio_working_3-way'!U539/(3*'OddsRatio_working_3-way'!X539^(1/3))*COS(('OddsRatio_working_3-way'!Y539+2*PI())/3)</f>
        <v>-0.28401258445098126</v>
      </c>
      <c r="AH539" s="11">
        <f>-'OddsRatio_working_3-way'!U539/(3*'OddsRatio_working_3-way'!X539^(1/3))*COS(('OddsRatio_working_3-way'!Y539+4*PI())/3)</f>
        <v>-0.23290652990683319</v>
      </c>
      <c r="AI539" s="11">
        <f>'OddsRatio_working_3-way'!U539/(3*'OddsRatio_working_3-way'!X539^(1/3))*SIN(('OddsRatio_working_3-way'!Y539)/3)</f>
        <v>-2.9506094348283843E-2</v>
      </c>
      <c r="AJ539" s="11">
        <f>'OddsRatio_working_3-way'!U539/(3*'OddsRatio_working_3-way'!X539^(1/3))*SIN(('OddsRatio_working_3-way'!Y539+2*PI())/3)</f>
        <v>-0.43291203756147872</v>
      </c>
      <c r="AK539" s="11">
        <f>'OddsRatio_working_3-way'!U539/(3*'OddsRatio_working_3-way'!X539^(1/3))*SIN(('OddsRatio_working_3-way'!Y539+4*PI())/3)</f>
        <v>0.46241813190976239</v>
      </c>
      <c r="AL539" s="11">
        <f>'OddsRatio_working_3-way'!Z539+'OddsRatio_working_3-way'!AF539</f>
        <v>1.0338382287156287</v>
      </c>
      <c r="AM539" s="11">
        <f>'OddsRatio_working_3-way'!AA539+'OddsRatio_working_3-way'!AG539</f>
        <v>-0.56802516890196253</v>
      </c>
      <c r="AN539" s="11">
        <f>'OddsRatio_working_3-way'!AB539+'OddsRatio_working_3-way'!AH539</f>
        <v>-0.46581305981366639</v>
      </c>
      <c r="AO539" s="11">
        <f>'OddsRatio_working_3-way'!AC539+'OddsRatio_working_3-way'!AI539</f>
        <v>0</v>
      </c>
      <c r="AP539" s="11">
        <f>'OddsRatio_working_3-way'!AD539+'OddsRatio_working_3-way'!AJ539</f>
        <v>0</v>
      </c>
      <c r="AQ539" s="11">
        <f>'OddsRatio_working_3-way'!AE539+'OddsRatio_working_3-way'!AK539</f>
        <v>0</v>
      </c>
      <c r="AR539" s="10">
        <f>IF(A539="","",IF(('OddsRatio_working_3-way'!X539=0),IF(Q539&gt;0,-Q539^(1/3),(-Q539)^(1/3)),'OddsRatio_working_3-way'!AL539-'OddsRatio_working_3-way'!R539/3))</f>
        <v>1.0338382287156287</v>
      </c>
      <c r="AS539" s="11">
        <f>IF(('OddsRatio_working_3-way'!X539=0),IF(Q539&gt;0,-Q539^(1/3),(-Q539)^(1/3)),'OddsRatio_working_3-way'!AM539-'OddsRatio_working_3-way'!R539/3)</f>
        <v>-0.56802516890196253</v>
      </c>
      <c r="AT539" s="11">
        <f>IF(('OddsRatio_working_3-way'!X539=0),IF(Q539&gt;0,-Q539^(1/3),(-Q539)^(1/3)),'OddsRatio_working_3-way'!AN539-'OddsRatio_working_3-way'!R539/3)</f>
        <v>-0.46581305981366639</v>
      </c>
      <c r="AU539" s="11">
        <f>IF(('OddsRatio_working_3-way'!X539=0),0,'OddsRatio_working_3-way'!AO539)</f>
        <v>0</v>
      </c>
      <c r="AV539" s="11">
        <f>IF(('OddsRatio_working_3-way'!X539=0),0,'OddsRatio_working_3-way'!AP539)</f>
        <v>0</v>
      </c>
      <c r="AW539" s="11">
        <f>IF(('OddsRatio_working_3-way'!X539=0),0,'OddsRatio_working_3-way'!AQ539)</f>
        <v>0</v>
      </c>
    </row>
    <row r="540" spans="1:49" x14ac:dyDescent="0.2">
      <c r="A540" s="4">
        <f>IF('True_Odds_Calculator_3-way'!A541="","",'True_Odds_Calculator_3-way'!A541)</f>
        <v>1.46</v>
      </c>
      <c r="B540" s="4">
        <f>IF('True_Odds_Calculator_3-way'!B541="","",'True_Odds_Calculator_3-way'!B541)</f>
        <v>5.04</v>
      </c>
      <c r="C540" s="4">
        <f>IF('True_Odds_Calculator_3-way'!C541="","",'True_Odds_Calculator_3-way'!C541)</f>
        <v>7.08</v>
      </c>
      <c r="D540" s="9">
        <f t="shared" si="117"/>
        <v>0.67408352175742237</v>
      </c>
      <c r="E540" s="9">
        <f t="shared" si="118"/>
        <v>0.19060858315447241</v>
      </c>
      <c r="F540" s="9">
        <f t="shared" si="119"/>
        <v>0.13530789508810498</v>
      </c>
      <c r="G540" s="9">
        <f t="shared" si="120"/>
        <v>1.0510775894489317</v>
      </c>
      <c r="H540" s="9">
        <f t="shared" si="121"/>
        <v>1.4834956911465087</v>
      </c>
      <c r="I540" s="9">
        <f t="shared" si="122"/>
        <v>5.2463534613736842</v>
      </c>
      <c r="J540" s="9">
        <f t="shared" si="123"/>
        <v>7.3905517438495041</v>
      </c>
      <c r="K540" s="11">
        <f t="shared" si="124"/>
        <v>0.68493150684931503</v>
      </c>
      <c r="L540" s="11">
        <f t="shared" si="125"/>
        <v>0.1984126984126984</v>
      </c>
      <c r="M540" s="11">
        <f t="shared" si="126"/>
        <v>0.14124293785310735</v>
      </c>
      <c r="N540" s="11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-0.21688330673703315</v>
      </c>
      <c r="O540" s="11">
        <f>0</f>
        <v>0</v>
      </c>
      <c r="P540" s="11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0.20308087117931561</v>
      </c>
      <c r="Q540" s="11">
        <f>2*'OddsRatio_working_3-way'!K540*'OddsRatio_working_3-way'!L540*'OddsRatio_working_3-way'!M540</f>
        <v>3.838957867283848E-2</v>
      </c>
      <c r="R540" s="11">
        <f t="shared" si="127"/>
        <v>0</v>
      </c>
      <c r="S540" s="11">
        <f t="shared" si="128"/>
        <v>-0.93636008337675924</v>
      </c>
      <c r="T540" s="11">
        <f t="shared" si="129"/>
        <v>-0.17700568683870679</v>
      </c>
      <c r="U540" s="11">
        <f>'OddsRatio_working_3-way'!S540-'OddsRatio_working_3-way'!R540^2/3</f>
        <v>-0.93636008337675924</v>
      </c>
      <c r="V540" s="11">
        <f>'OddsRatio_working_3-way'!S540*'OddsRatio_working_3-way'!R540/3-2*'OddsRatio_working_3-way'!R540^3/27-'OddsRatio_working_3-way'!T540</f>
        <v>0.17700568683870679</v>
      </c>
      <c r="W540" s="11">
        <f>'OddsRatio_working_3-way'!V540^2+4*'OddsRatio_working_3-way'!U540^3/27</f>
        <v>-9.0294560597159373E-2</v>
      </c>
      <c r="X540" s="11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0.17437429123182244</v>
      </c>
      <c r="Y540" s="11">
        <f>IF('OddsRatio_working_3-way'!W540&gt;=0,IF('OddsRatio_working_3-way'!V540+SQRT('OddsRatio_working_3-way'!W540)&gt;0,0,PI()),ACOS('OddsRatio_working_3-way'!V540/(2*'OddsRatio_working_3-way'!X540)))</f>
        <v>1.0384629106595353</v>
      </c>
      <c r="Z540" s="11">
        <f>'OddsRatio_working_3-way'!X540^(1/3)*COS('OddsRatio_working_3-way'!Y540/3)</f>
        <v>0.52553879472446585</v>
      </c>
      <c r="AA540" s="11">
        <f>'OddsRatio_working_3-way'!X540^(1/3)*COS(('OddsRatio_working_3-way'!Y540+2*PI())/3)</f>
        <v>-0.42692405697887803</v>
      </c>
      <c r="AB540" s="11">
        <f>'OddsRatio_working_3-way'!X540^(1/3)*COS(('OddsRatio_working_3-way'!Y540+4*PI())/3)</f>
        <v>-9.8614737745587433E-2</v>
      </c>
      <c r="AC540" s="11">
        <f>'OddsRatio_working_3-way'!X540^(1/3)*SIN('OddsRatio_working_3-way'!Y540/3)</f>
        <v>0.18954947383680301</v>
      </c>
      <c r="AD540" s="11">
        <f>'OddsRatio_working_3-way'!X540^(1/3)*SIN(('OddsRatio_working_3-way'!Y540+2*PI())/3)</f>
        <v>0.3603552099872413</v>
      </c>
      <c r="AE540" s="11">
        <f>'OddsRatio_working_3-way'!X540^(1/3)*SIN(('OddsRatio_working_3-way'!Y540+4*PI())/3)</f>
        <v>-0.54990468382404423</v>
      </c>
      <c r="AF540" s="11">
        <f>-'OddsRatio_working_3-way'!U540/(3*'OddsRatio_working_3-way'!X540^(1/3))*COS(('OddsRatio_working_3-way'!Y540)/3)</f>
        <v>0.52553879472446585</v>
      </c>
      <c r="AG540" s="11">
        <f>-'OddsRatio_working_3-way'!U540/(3*'OddsRatio_working_3-way'!X540^(1/3))*COS(('OddsRatio_working_3-way'!Y540+2*PI())/3)</f>
        <v>-0.42692405697887814</v>
      </c>
      <c r="AH540" s="11">
        <f>-'OddsRatio_working_3-way'!U540/(3*'OddsRatio_working_3-way'!X540^(1/3))*COS(('OddsRatio_working_3-way'!Y540+4*PI())/3)</f>
        <v>-9.8614737745587447E-2</v>
      </c>
      <c r="AI540" s="11">
        <f>'OddsRatio_working_3-way'!U540/(3*'OddsRatio_working_3-way'!X540^(1/3))*SIN(('OddsRatio_working_3-way'!Y540)/3)</f>
        <v>-0.18954947383680307</v>
      </c>
      <c r="AJ540" s="11">
        <f>'OddsRatio_working_3-way'!U540/(3*'OddsRatio_working_3-way'!X540^(1/3))*SIN(('OddsRatio_working_3-way'!Y540+2*PI())/3)</f>
        <v>-0.36035520998724135</v>
      </c>
      <c r="AK540" s="11">
        <f>'OddsRatio_working_3-way'!U540/(3*'OddsRatio_working_3-way'!X540^(1/3))*SIN(('OddsRatio_working_3-way'!Y540+4*PI())/3)</f>
        <v>0.54990468382404434</v>
      </c>
      <c r="AL540" s="11">
        <f>'OddsRatio_working_3-way'!Z540+'OddsRatio_working_3-way'!AF540</f>
        <v>1.0510775894489317</v>
      </c>
      <c r="AM540" s="11">
        <f>'OddsRatio_working_3-way'!AA540+'OddsRatio_working_3-way'!AG540</f>
        <v>-0.85384811395775617</v>
      </c>
      <c r="AN540" s="11">
        <f>'OddsRatio_working_3-way'!AB540+'OddsRatio_working_3-way'!AH540</f>
        <v>-0.19722947549117487</v>
      </c>
      <c r="AO540" s="11">
        <f>'OddsRatio_working_3-way'!AC540+'OddsRatio_working_3-way'!AI540</f>
        <v>0</v>
      </c>
      <c r="AP540" s="11">
        <f>'OddsRatio_working_3-way'!AD540+'OddsRatio_working_3-way'!AJ540</f>
        <v>0</v>
      </c>
      <c r="AQ540" s="11">
        <f>'OddsRatio_working_3-way'!AE540+'OddsRatio_working_3-way'!AK540</f>
        <v>0</v>
      </c>
      <c r="AR540" s="10">
        <f>IF(A540="","",IF(('OddsRatio_working_3-way'!X540=0),IF(Q540&gt;0,-Q540^(1/3),(-Q540)^(1/3)),'OddsRatio_working_3-way'!AL540-'OddsRatio_working_3-way'!R540/3))</f>
        <v>1.0510775894489317</v>
      </c>
      <c r="AS540" s="11">
        <f>IF(('OddsRatio_working_3-way'!X540=0),IF(Q540&gt;0,-Q540^(1/3),(-Q540)^(1/3)),'OddsRatio_working_3-way'!AM540-'OddsRatio_working_3-way'!R540/3)</f>
        <v>-0.85384811395775617</v>
      </c>
      <c r="AT540" s="11">
        <f>IF(('OddsRatio_working_3-way'!X540=0),IF(Q540&gt;0,-Q540^(1/3),(-Q540)^(1/3)),'OddsRatio_working_3-way'!AN540-'OddsRatio_working_3-way'!R540/3)</f>
        <v>-0.19722947549117487</v>
      </c>
      <c r="AU540" s="11">
        <f>IF(('OddsRatio_working_3-way'!X540=0),0,'OddsRatio_working_3-way'!AO540)</f>
        <v>0</v>
      </c>
      <c r="AV540" s="11">
        <f>IF(('OddsRatio_working_3-way'!X540=0),0,'OddsRatio_working_3-way'!AP540)</f>
        <v>0</v>
      </c>
      <c r="AW540" s="11">
        <f>IF(('OddsRatio_working_3-way'!X540=0),0,'OddsRatio_working_3-way'!AQ540)</f>
        <v>0</v>
      </c>
    </row>
    <row r="541" spans="1:49" x14ac:dyDescent="0.2">
      <c r="A541" s="4">
        <f>IF('True_Odds_Calculator_3-way'!A542="","",'True_Odds_Calculator_3-way'!A542)</f>
        <v>2.8</v>
      </c>
      <c r="B541" s="4">
        <f>IF('True_Odds_Calculator_3-way'!B542="","",'True_Odds_Calculator_3-way'!B542)</f>
        <v>3.29</v>
      </c>
      <c r="C541" s="4">
        <f>IF('True_Odds_Calculator_3-way'!C542="","",'True_Odds_Calculator_3-way'!C542)</f>
        <v>2.77</v>
      </c>
      <c r="D541" s="9">
        <f t="shared" si="117"/>
        <v>0.34958492313619549</v>
      </c>
      <c r="E541" s="9">
        <f t="shared" si="118"/>
        <v>0.29699903502734293</v>
      </c>
      <c r="F541" s="9">
        <f t="shared" si="119"/>
        <v>0.35341604183646158</v>
      </c>
      <c r="G541" s="9">
        <f t="shared" si="120"/>
        <v>1.0336307015963742</v>
      </c>
      <c r="H541" s="9">
        <f t="shared" si="121"/>
        <v>2.8605352628734737</v>
      </c>
      <c r="I541" s="9">
        <f t="shared" si="122"/>
        <v>3.3670143066556966</v>
      </c>
      <c r="J541" s="9">
        <f t="shared" si="123"/>
        <v>2.829526341825582</v>
      </c>
      <c r="K541" s="11">
        <f t="shared" si="124"/>
        <v>0.35714285714285715</v>
      </c>
      <c r="L541" s="11">
        <f t="shared" si="125"/>
        <v>0.303951367781155</v>
      </c>
      <c r="M541" s="11">
        <f t="shared" si="126"/>
        <v>0.36101083032490977</v>
      </c>
      <c r="N541" s="11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-0.28592198842821559</v>
      </c>
      <c r="O541" s="11">
        <f>0</f>
        <v>0</v>
      </c>
      <c r="P541" s="11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0.22964866106208981</v>
      </c>
      <c r="Q541" s="11">
        <f>2*'OddsRatio_working_3-way'!K541*'OddsRatio_working_3-way'!L541*'OddsRatio_working_3-way'!M541</f>
        <v>7.8378382615047704E-2</v>
      </c>
      <c r="R541" s="11">
        <f t="shared" si="127"/>
        <v>0</v>
      </c>
      <c r="S541" s="11">
        <f t="shared" si="128"/>
        <v>-0.80318642971296372</v>
      </c>
      <c r="T541" s="11">
        <f t="shared" si="129"/>
        <v>-0.27412506133548248</v>
      </c>
      <c r="U541" s="11">
        <f>'OddsRatio_working_3-way'!S541-'OddsRatio_working_3-way'!R541^2/3</f>
        <v>-0.80318642971296372</v>
      </c>
      <c r="V541" s="11">
        <f>'OddsRatio_working_3-way'!S541*'OddsRatio_working_3-way'!R541/3-2*'OddsRatio_working_3-way'!R541^3/27-'OddsRatio_working_3-way'!T541</f>
        <v>0.27412506133548248</v>
      </c>
      <c r="W541" s="11">
        <f>'OddsRatio_working_3-way'!V541^2+4*'OddsRatio_working_3-way'!U541^3/27</f>
        <v>-1.6172796965785718E-3</v>
      </c>
      <c r="X541" s="11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0.13852962584656811</v>
      </c>
      <c r="Y541" s="11">
        <f>IF('OddsRatio_working_3-way'!W541&gt;=0,IF('OddsRatio_working_3-way'!V541+SQRT('OddsRatio_working_3-way'!W541)&gt;0,0,PI()),ACOS('OddsRatio_working_3-way'!V541/(2*'OddsRatio_working_3-way'!X541)))</f>
        <v>0.14566554590321923</v>
      </c>
      <c r="Z541" s="11">
        <f>'OddsRatio_working_3-way'!X541^(1/3)*COS('OddsRatio_working_3-way'!Y541/3)</f>
        <v>0.51681535079818708</v>
      </c>
      <c r="AA541" s="11">
        <f>'OddsRatio_working_3-way'!X541^(1/3)*COS(('OddsRatio_working_3-way'!Y541+2*PI())/3)</f>
        <v>-0.28015686648177668</v>
      </c>
      <c r="AB541" s="11">
        <f>'OddsRatio_working_3-way'!X541^(1/3)*COS(('OddsRatio_working_3-way'!Y541+4*PI())/3)</f>
        <v>-0.23665848431641051</v>
      </c>
      <c r="AC541" s="11">
        <f>'OddsRatio_working_3-way'!X541^(1/3)*SIN('OddsRatio_working_3-way'!Y541/3)</f>
        <v>2.5113802652487471E-2</v>
      </c>
      <c r="AD541" s="11">
        <f>'OddsRatio_working_3-way'!X541^(1/3)*SIN(('OddsRatio_working_3-way'!Y541+2*PI())/3)</f>
        <v>0.43501832153075254</v>
      </c>
      <c r="AE541" s="11">
        <f>'OddsRatio_working_3-way'!X541^(1/3)*SIN(('OddsRatio_working_3-way'!Y541+4*PI())/3)</f>
        <v>-0.46013212418323995</v>
      </c>
      <c r="AF541" s="11">
        <f>-'OddsRatio_working_3-way'!U541/(3*'OddsRatio_working_3-way'!X541^(1/3))*COS(('OddsRatio_working_3-way'!Y541)/3)</f>
        <v>0.51681535079818708</v>
      </c>
      <c r="AG541" s="11">
        <f>-'OddsRatio_working_3-way'!U541/(3*'OddsRatio_working_3-way'!X541^(1/3))*COS(('OddsRatio_working_3-way'!Y541+2*PI())/3)</f>
        <v>-0.28015686648177668</v>
      </c>
      <c r="AH541" s="11">
        <f>-'OddsRatio_working_3-way'!U541/(3*'OddsRatio_working_3-way'!X541^(1/3))*COS(('OddsRatio_working_3-way'!Y541+4*PI())/3)</f>
        <v>-0.23665848431641051</v>
      </c>
      <c r="AI541" s="11">
        <f>'OddsRatio_working_3-way'!U541/(3*'OddsRatio_working_3-way'!X541^(1/3))*SIN(('OddsRatio_working_3-way'!Y541)/3)</f>
        <v>-2.5113802652487471E-2</v>
      </c>
      <c r="AJ541" s="11">
        <f>'OddsRatio_working_3-way'!U541/(3*'OddsRatio_working_3-way'!X541^(1/3))*SIN(('OddsRatio_working_3-way'!Y541+2*PI())/3)</f>
        <v>-0.43501832153075254</v>
      </c>
      <c r="AK541" s="11">
        <f>'OddsRatio_working_3-way'!U541/(3*'OddsRatio_working_3-way'!X541^(1/3))*SIN(('OddsRatio_working_3-way'!Y541+4*PI())/3)</f>
        <v>0.46013212418323995</v>
      </c>
      <c r="AL541" s="11">
        <f>'OddsRatio_working_3-way'!Z541+'OddsRatio_working_3-way'!AF541</f>
        <v>1.0336307015963742</v>
      </c>
      <c r="AM541" s="11">
        <f>'OddsRatio_working_3-way'!AA541+'OddsRatio_working_3-way'!AG541</f>
        <v>-0.56031373296355336</v>
      </c>
      <c r="AN541" s="11">
        <f>'OddsRatio_working_3-way'!AB541+'OddsRatio_working_3-way'!AH541</f>
        <v>-0.47331696863282102</v>
      </c>
      <c r="AO541" s="11">
        <f>'OddsRatio_working_3-way'!AC541+'OddsRatio_working_3-way'!AI541</f>
        <v>0</v>
      </c>
      <c r="AP541" s="11">
        <f>'OddsRatio_working_3-way'!AD541+'OddsRatio_working_3-way'!AJ541</f>
        <v>0</v>
      </c>
      <c r="AQ541" s="11">
        <f>'OddsRatio_working_3-way'!AE541+'OddsRatio_working_3-way'!AK541</f>
        <v>0</v>
      </c>
      <c r="AR541" s="10">
        <f>IF(A541="","",IF(('OddsRatio_working_3-way'!X541=0),IF(Q541&gt;0,-Q541^(1/3),(-Q541)^(1/3)),'OddsRatio_working_3-way'!AL541-'OddsRatio_working_3-way'!R541/3))</f>
        <v>1.0336307015963742</v>
      </c>
      <c r="AS541" s="11">
        <f>IF(('OddsRatio_working_3-way'!X541=0),IF(Q541&gt;0,-Q541^(1/3),(-Q541)^(1/3)),'OddsRatio_working_3-way'!AM541-'OddsRatio_working_3-way'!R541/3)</f>
        <v>-0.56031373296355336</v>
      </c>
      <c r="AT541" s="11">
        <f>IF(('OddsRatio_working_3-way'!X541=0),IF(Q541&gt;0,-Q541^(1/3),(-Q541)^(1/3)),'OddsRatio_working_3-way'!AN541-'OddsRatio_working_3-way'!R541/3)</f>
        <v>-0.47331696863282102</v>
      </c>
      <c r="AU541" s="11">
        <f>IF(('OddsRatio_working_3-way'!X541=0),0,'OddsRatio_working_3-way'!AO541)</f>
        <v>0</v>
      </c>
      <c r="AV541" s="11">
        <f>IF(('OddsRatio_working_3-way'!X541=0),0,'OddsRatio_working_3-way'!AP541)</f>
        <v>0</v>
      </c>
      <c r="AW541" s="11">
        <f>IF(('OddsRatio_working_3-way'!X541=0),0,'OddsRatio_working_3-way'!AQ541)</f>
        <v>0</v>
      </c>
    </row>
    <row r="542" spans="1:49" x14ac:dyDescent="0.2">
      <c r="A542" s="4">
        <f>IF('True_Odds_Calculator_3-way'!A543="","",'True_Odds_Calculator_3-way'!A543)</f>
        <v>3.15</v>
      </c>
      <c r="B542" s="4">
        <f>IF('True_Odds_Calculator_3-way'!B543="","",'True_Odds_Calculator_3-way'!B543)</f>
        <v>3.35</v>
      </c>
      <c r="C542" s="4">
        <f>IF('True_Odds_Calculator_3-way'!C543="","",'True_Odds_Calculator_3-way'!C543)</f>
        <v>2.37</v>
      </c>
      <c r="D542" s="9">
        <f t="shared" si="117"/>
        <v>0.30522268321953661</v>
      </c>
      <c r="E542" s="9">
        <f t="shared" si="118"/>
        <v>0.28669355058566043</v>
      </c>
      <c r="F542" s="9">
        <f t="shared" si="119"/>
        <v>0.40808376619480319</v>
      </c>
      <c r="G542" s="9">
        <f t="shared" si="120"/>
        <v>1.0587425448015391</v>
      </c>
      <c r="H542" s="9">
        <f t="shared" si="121"/>
        <v>3.2762964713233091</v>
      </c>
      <c r="I542" s="9">
        <f t="shared" si="122"/>
        <v>3.4880449802836169</v>
      </c>
      <c r="J542" s="9">
        <f t="shared" si="123"/>
        <v>2.450477286378109</v>
      </c>
      <c r="K542" s="11">
        <f t="shared" si="124"/>
        <v>0.31746031746031744</v>
      </c>
      <c r="L542" s="11">
        <f t="shared" si="125"/>
        <v>0.29850746268656714</v>
      </c>
      <c r="M542" s="11">
        <f t="shared" si="126"/>
        <v>0.42194092827004215</v>
      </c>
      <c r="N542" s="11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-0.27677265670842111</v>
      </c>
      <c r="O542" s="11">
        <f>0</f>
        <v>0</v>
      </c>
      <c r="P542" s="11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0.23471151375931271</v>
      </c>
      <c r="Q542" s="11">
        <f>2*'OddsRatio_working_3-way'!K542*'OddsRatio_working_3-way'!L542*'OddsRatio_working_3-way'!M542</f>
        <v>7.9969851366034989E-2</v>
      </c>
      <c r="R542" s="11">
        <f t="shared" si="127"/>
        <v>0</v>
      </c>
      <c r="S542" s="11">
        <f t="shared" si="128"/>
        <v>-0.84802999165694448</v>
      </c>
      <c r="T542" s="11">
        <f t="shared" si="129"/>
        <v>-0.28893696478941888</v>
      </c>
      <c r="U542" s="11">
        <f>'OddsRatio_working_3-way'!S542-'OddsRatio_working_3-way'!R542^2/3</f>
        <v>-0.84802999165694448</v>
      </c>
      <c r="V542" s="11">
        <f>'OddsRatio_working_3-way'!S542*'OddsRatio_working_3-way'!R542/3-2*'OddsRatio_working_3-way'!R542^3/27-'OddsRatio_working_3-way'!T542</f>
        <v>0.28893696478941888</v>
      </c>
      <c r="W542" s="11">
        <f>'OddsRatio_working_3-way'!V542^2+4*'OddsRatio_working_3-way'!U542^3/27</f>
        <v>-6.8657852893566074E-3</v>
      </c>
      <c r="X542" s="11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0.15029167883741809</v>
      </c>
      <c r="Y542" s="11">
        <f>IF('OddsRatio_working_3-way'!W542&gt;=0,IF('OddsRatio_working_3-way'!V542+SQRT('OddsRatio_working_3-way'!W542)&gt;0,0,PI()),ACOS('OddsRatio_working_3-way'!V542/(2*'OddsRatio_working_3-way'!X542)))</f>
        <v>0.27928048010938578</v>
      </c>
      <c r="Z542" s="11">
        <f>'OddsRatio_working_3-way'!X542^(1/3)*COS('OddsRatio_working_3-way'!Y542/3)</f>
        <v>0.52937127240076964</v>
      </c>
      <c r="AA542" s="11">
        <f>'OddsRatio_working_3-way'!X542^(1/3)*COS(('OddsRatio_working_3-way'!Y542+2*PI())/3)</f>
        <v>-0.30748797120478338</v>
      </c>
      <c r="AB542" s="11">
        <f>'OddsRatio_working_3-way'!X542^(1/3)*COS(('OddsRatio_working_3-way'!Y542+4*PI())/3)</f>
        <v>-0.22188330119598634</v>
      </c>
      <c r="AC542" s="11">
        <f>'OddsRatio_working_3-way'!X542^(1/3)*SIN('OddsRatio_working_3-way'!Y542/3)</f>
        <v>4.9423879273468176E-2</v>
      </c>
      <c r="AD542" s="11">
        <f>'OddsRatio_working_3-way'!X542^(1/3)*SIN(('OddsRatio_working_3-way'!Y542+2*PI())/3)</f>
        <v>0.43373703029602451</v>
      </c>
      <c r="AE542" s="11">
        <f>'OddsRatio_working_3-way'!X542^(1/3)*SIN(('OddsRatio_working_3-way'!Y542+4*PI())/3)</f>
        <v>-0.48316090956949259</v>
      </c>
      <c r="AF542" s="11">
        <f>-'OddsRatio_working_3-way'!U542/(3*'OddsRatio_working_3-way'!X542^(1/3))*COS(('OddsRatio_working_3-way'!Y542)/3)</f>
        <v>0.52937127240076953</v>
      </c>
      <c r="AG542" s="11">
        <f>-'OddsRatio_working_3-way'!U542/(3*'OddsRatio_working_3-way'!X542^(1/3))*COS(('OddsRatio_working_3-way'!Y542+2*PI())/3)</f>
        <v>-0.30748797120478333</v>
      </c>
      <c r="AH542" s="11">
        <f>-'OddsRatio_working_3-way'!U542/(3*'OddsRatio_working_3-way'!X542^(1/3))*COS(('OddsRatio_working_3-way'!Y542+4*PI())/3)</f>
        <v>-0.22188330119598632</v>
      </c>
      <c r="AI542" s="11">
        <f>'OddsRatio_working_3-way'!U542/(3*'OddsRatio_working_3-way'!X542^(1/3))*SIN(('OddsRatio_working_3-way'!Y542)/3)</f>
        <v>-4.9423879273468169E-2</v>
      </c>
      <c r="AJ542" s="11">
        <f>'OddsRatio_working_3-way'!U542/(3*'OddsRatio_working_3-way'!X542^(1/3))*SIN(('OddsRatio_working_3-way'!Y542+2*PI())/3)</f>
        <v>-0.43373703029602445</v>
      </c>
      <c r="AK542" s="11">
        <f>'OddsRatio_working_3-way'!U542/(3*'OddsRatio_working_3-way'!X542^(1/3))*SIN(('OddsRatio_working_3-way'!Y542+4*PI())/3)</f>
        <v>0.48316090956949248</v>
      </c>
      <c r="AL542" s="11">
        <f>'OddsRatio_working_3-way'!Z542+'OddsRatio_working_3-way'!AF542</f>
        <v>1.0587425448015391</v>
      </c>
      <c r="AM542" s="11">
        <f>'OddsRatio_working_3-way'!AA542+'OddsRatio_working_3-way'!AG542</f>
        <v>-0.61497594240956666</v>
      </c>
      <c r="AN542" s="11">
        <f>'OddsRatio_working_3-way'!AB542+'OddsRatio_working_3-way'!AH542</f>
        <v>-0.44376660239197263</v>
      </c>
      <c r="AO542" s="11">
        <f>'OddsRatio_working_3-way'!AC542+'OddsRatio_working_3-way'!AI542</f>
        <v>0</v>
      </c>
      <c r="AP542" s="11">
        <f>'OddsRatio_working_3-way'!AD542+'OddsRatio_working_3-way'!AJ542</f>
        <v>0</v>
      </c>
      <c r="AQ542" s="11">
        <f>'OddsRatio_working_3-way'!AE542+'OddsRatio_working_3-way'!AK542</f>
        <v>0</v>
      </c>
      <c r="AR542" s="10">
        <f>IF(A542="","",IF(('OddsRatio_working_3-way'!X542=0),IF(Q542&gt;0,-Q542^(1/3),(-Q542)^(1/3)),'OddsRatio_working_3-way'!AL542-'OddsRatio_working_3-way'!R542/3))</f>
        <v>1.0587425448015391</v>
      </c>
      <c r="AS542" s="11">
        <f>IF(('OddsRatio_working_3-way'!X542=0),IF(Q542&gt;0,-Q542^(1/3),(-Q542)^(1/3)),'OddsRatio_working_3-way'!AM542-'OddsRatio_working_3-way'!R542/3)</f>
        <v>-0.61497594240956666</v>
      </c>
      <c r="AT542" s="11">
        <f>IF(('OddsRatio_working_3-way'!X542=0),IF(Q542&gt;0,-Q542^(1/3),(-Q542)^(1/3)),'OddsRatio_working_3-way'!AN542-'OddsRatio_working_3-way'!R542/3)</f>
        <v>-0.44376660239197263</v>
      </c>
      <c r="AU542" s="11">
        <f>IF(('OddsRatio_working_3-way'!X542=0),0,'OddsRatio_working_3-way'!AO542)</f>
        <v>0</v>
      </c>
      <c r="AV542" s="11">
        <f>IF(('OddsRatio_working_3-way'!X542=0),0,'OddsRatio_working_3-way'!AP542)</f>
        <v>0</v>
      </c>
      <c r="AW542" s="11">
        <f>IF(('OddsRatio_working_3-way'!X542=0),0,'OddsRatio_working_3-way'!AQ542)</f>
        <v>0</v>
      </c>
    </row>
    <row r="543" spans="1:49" x14ac:dyDescent="0.2">
      <c r="A543" s="4">
        <f>IF('True_Odds_Calculator_3-way'!A544="","",'True_Odds_Calculator_3-way'!A544)</f>
        <v>2.2000000000000002</v>
      </c>
      <c r="B543" s="4">
        <f>IF('True_Odds_Calculator_3-way'!B544="","",'True_Odds_Calculator_3-way'!B544)</f>
        <v>3.15</v>
      </c>
      <c r="C543" s="4">
        <f>IF('True_Odds_Calculator_3-way'!C544="","",'True_Odds_Calculator_3-way'!C544)</f>
        <v>3.73</v>
      </c>
      <c r="D543" s="9">
        <f t="shared" si="117"/>
        <v>0.43940795655900972</v>
      </c>
      <c r="E543" s="9">
        <f t="shared" si="118"/>
        <v>0.3043408625923007</v>
      </c>
      <c r="F543" s="9">
        <f t="shared" si="119"/>
        <v>0.25625118084868953</v>
      </c>
      <c r="G543" s="9">
        <f t="shared" si="120"/>
        <v>1.0631578905833683</v>
      </c>
      <c r="H543" s="9">
        <f t="shared" si="121"/>
        <v>2.2757894687000424</v>
      </c>
      <c r="I543" s="9">
        <f t="shared" si="122"/>
        <v>3.2857894647542421</v>
      </c>
      <c r="J543" s="9">
        <f t="shared" si="123"/>
        <v>3.9024210412925946</v>
      </c>
      <c r="K543" s="11">
        <f t="shared" si="124"/>
        <v>0.45454545454545453</v>
      </c>
      <c r="L543" s="11">
        <f t="shared" si="125"/>
        <v>0.31746031746031744</v>
      </c>
      <c r="M543" s="11">
        <f t="shared" si="126"/>
        <v>0.26809651474530832</v>
      </c>
      <c r="N543" s="11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-0.27248354862295876</v>
      </c>
      <c r="O543" s="11">
        <f>0</f>
        <v>0</v>
      </c>
      <c r="P543" s="11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0.23521310384581157</v>
      </c>
      <c r="Q543" s="11">
        <f>2*'OddsRatio_working_3-way'!K543*'OddsRatio_working_3-way'!L543*'OddsRatio_working_3-way'!M543</f>
        <v>7.7372731528227504E-2</v>
      </c>
      <c r="R543" s="11">
        <f t="shared" si="127"/>
        <v>0</v>
      </c>
      <c r="S543" s="11">
        <f t="shared" si="128"/>
        <v>-0.86321946787063064</v>
      </c>
      <c r="T543" s="11">
        <f t="shared" si="129"/>
        <v>-0.28395377232586538</v>
      </c>
      <c r="U543" s="11">
        <f>'OddsRatio_working_3-way'!S543-'OddsRatio_working_3-way'!R543^2/3</f>
        <v>-0.86321946787063064</v>
      </c>
      <c r="V543" s="11">
        <f>'OddsRatio_working_3-way'!S543*'OddsRatio_working_3-way'!R543/3-2*'OddsRatio_working_3-way'!R543^3/27-'OddsRatio_working_3-way'!T543</f>
        <v>0.28395377232586538</v>
      </c>
      <c r="W543" s="11">
        <f>'OddsRatio_working_3-way'!V543^2+4*'OddsRatio_working_3-way'!U543^3/27</f>
        <v>-1.4663015228184487E-2</v>
      </c>
      <c r="X543" s="11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0.15434762716533243</v>
      </c>
      <c r="Y543" s="11">
        <f>IF('OddsRatio_working_3-way'!W543&gt;=0,IF('OddsRatio_working_3-way'!V543+SQRT('OddsRatio_working_3-way'!W543)&gt;0,0,PI()),ACOS('OddsRatio_working_3-way'!V543/(2*'OddsRatio_working_3-way'!X543)))</f>
        <v>0.40309474725116035</v>
      </c>
      <c r="Z543" s="11">
        <f>'OddsRatio_working_3-way'!X543^(1/3)*COS('OddsRatio_working_3-way'!Y543/3)</f>
        <v>0.53157894529168415</v>
      </c>
      <c r="AA543" s="11">
        <f>'OddsRatio_working_3-way'!X543^(1/3)*COS(('OddsRatio_working_3-way'!Y543+2*PI())/3)</f>
        <v>-0.32802078035822402</v>
      </c>
      <c r="AB543" s="11">
        <f>'OddsRatio_working_3-way'!X543^(1/3)*COS(('OddsRatio_working_3-way'!Y543+4*PI())/3)</f>
        <v>-0.2035581649334601</v>
      </c>
      <c r="AC543" s="11">
        <f>'OddsRatio_working_3-way'!X543^(1/3)*SIN('OddsRatio_working_3-way'!Y543/3)</f>
        <v>7.1858524519532355E-2</v>
      </c>
      <c r="AD543" s="11">
        <f>'OddsRatio_working_3-way'!X543^(1/3)*SIN(('OddsRatio_working_3-way'!Y543+2*PI())/3)</f>
        <v>0.42443160847977068</v>
      </c>
      <c r="AE543" s="11">
        <f>'OddsRatio_working_3-way'!X543^(1/3)*SIN(('OddsRatio_working_3-way'!Y543+4*PI())/3)</f>
        <v>-0.49629013299930297</v>
      </c>
      <c r="AF543" s="11">
        <f>-'OddsRatio_working_3-way'!U543/(3*'OddsRatio_working_3-way'!X543^(1/3))*COS(('OddsRatio_working_3-way'!Y543)/3)</f>
        <v>0.53157894529168404</v>
      </c>
      <c r="AG543" s="11">
        <f>-'OddsRatio_working_3-way'!U543/(3*'OddsRatio_working_3-way'!X543^(1/3))*COS(('OddsRatio_working_3-way'!Y543+2*PI())/3)</f>
        <v>-0.32802078035822391</v>
      </c>
      <c r="AH543" s="11">
        <f>-'OddsRatio_working_3-way'!U543/(3*'OddsRatio_working_3-way'!X543^(1/3))*COS(('OddsRatio_working_3-way'!Y543+4*PI())/3)</f>
        <v>-0.20355816493346005</v>
      </c>
      <c r="AI543" s="11">
        <f>'OddsRatio_working_3-way'!U543/(3*'OddsRatio_working_3-way'!X543^(1/3))*SIN(('OddsRatio_working_3-way'!Y543)/3)</f>
        <v>-7.1858524519532341E-2</v>
      </c>
      <c r="AJ543" s="11">
        <f>'OddsRatio_working_3-way'!U543/(3*'OddsRatio_working_3-way'!X543^(1/3))*SIN(('OddsRatio_working_3-way'!Y543+2*PI())/3)</f>
        <v>-0.42443160847977063</v>
      </c>
      <c r="AK543" s="11">
        <f>'OddsRatio_working_3-way'!U543/(3*'OddsRatio_working_3-way'!X543^(1/3))*SIN(('OddsRatio_working_3-way'!Y543+4*PI())/3)</f>
        <v>0.49629013299930286</v>
      </c>
      <c r="AL543" s="11">
        <f>'OddsRatio_working_3-way'!Z543+'OddsRatio_working_3-way'!AF543</f>
        <v>1.0631578905833683</v>
      </c>
      <c r="AM543" s="11">
        <f>'OddsRatio_working_3-way'!AA543+'OddsRatio_working_3-way'!AG543</f>
        <v>-0.65604156071644792</v>
      </c>
      <c r="AN543" s="11">
        <f>'OddsRatio_working_3-way'!AB543+'OddsRatio_working_3-way'!AH543</f>
        <v>-0.40711632986692015</v>
      </c>
      <c r="AO543" s="11">
        <f>'OddsRatio_working_3-way'!AC543+'OddsRatio_working_3-way'!AI543</f>
        <v>0</v>
      </c>
      <c r="AP543" s="11">
        <f>'OddsRatio_working_3-way'!AD543+'OddsRatio_working_3-way'!AJ543</f>
        <v>0</v>
      </c>
      <c r="AQ543" s="11">
        <f>'OddsRatio_working_3-way'!AE543+'OddsRatio_working_3-way'!AK543</f>
        <v>0</v>
      </c>
      <c r="AR543" s="10">
        <f>IF(A543="","",IF(('OddsRatio_working_3-way'!X543=0),IF(Q543&gt;0,-Q543^(1/3),(-Q543)^(1/3)),'OddsRatio_working_3-way'!AL543-'OddsRatio_working_3-way'!R543/3))</f>
        <v>1.0631578905833683</v>
      </c>
      <c r="AS543" s="11">
        <f>IF(('OddsRatio_working_3-way'!X543=0),IF(Q543&gt;0,-Q543^(1/3),(-Q543)^(1/3)),'OddsRatio_working_3-way'!AM543-'OddsRatio_working_3-way'!R543/3)</f>
        <v>-0.65604156071644792</v>
      </c>
      <c r="AT543" s="11">
        <f>IF(('OddsRatio_working_3-way'!X543=0),IF(Q543&gt;0,-Q543^(1/3),(-Q543)^(1/3)),'OddsRatio_working_3-way'!AN543-'OddsRatio_working_3-way'!R543/3)</f>
        <v>-0.40711632986692015</v>
      </c>
      <c r="AU543" s="11">
        <f>IF(('OddsRatio_working_3-way'!X543=0),0,'OddsRatio_working_3-way'!AO543)</f>
        <v>0</v>
      </c>
      <c r="AV543" s="11">
        <f>IF(('OddsRatio_working_3-way'!X543=0),0,'OddsRatio_working_3-way'!AP543)</f>
        <v>0</v>
      </c>
      <c r="AW543" s="11">
        <f>IF(('OddsRatio_working_3-way'!X543=0),0,'OddsRatio_working_3-way'!AQ543)</f>
        <v>0</v>
      </c>
    </row>
    <row r="544" spans="1:49" x14ac:dyDescent="0.2">
      <c r="A544" s="4">
        <f>IF('True_Odds_Calculator_3-way'!A545="","",'True_Odds_Calculator_3-way'!A545)</f>
        <v>2.08</v>
      </c>
      <c r="B544" s="4">
        <f>IF('True_Odds_Calculator_3-way'!B545="","",'True_Odds_Calculator_3-way'!B545)</f>
        <v>3.28</v>
      </c>
      <c r="C544" s="4">
        <f>IF('True_Odds_Calculator_3-way'!C545="","",'True_Odds_Calculator_3-way'!C545)</f>
        <v>3.76</v>
      </c>
      <c r="D544" s="9">
        <f t="shared" si="117"/>
        <v>0.46096874534950177</v>
      </c>
      <c r="E544" s="9">
        <f t="shared" si="118"/>
        <v>0.28829941634263728</v>
      </c>
      <c r="F544" s="9">
        <f t="shared" si="119"/>
        <v>0.25073183830786089</v>
      </c>
      <c r="G544" s="9">
        <f t="shared" si="120"/>
        <v>1.0827263639899516</v>
      </c>
      <c r="H544" s="9">
        <f t="shared" si="121"/>
        <v>2.169344473109148</v>
      </c>
      <c r="I544" s="9">
        <f t="shared" si="122"/>
        <v>3.4686161098970896</v>
      </c>
      <c r="J544" s="9">
        <f t="shared" si="123"/>
        <v>3.9883247646122659</v>
      </c>
      <c r="K544" s="11">
        <f t="shared" si="124"/>
        <v>0.48076923076923073</v>
      </c>
      <c r="L544" s="11">
        <f t="shared" si="125"/>
        <v>0.3048780487804878</v>
      </c>
      <c r="M544" s="11">
        <f t="shared" si="126"/>
        <v>0.26595744680851063</v>
      </c>
      <c r="N544" s="11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-0.26493702846193767</v>
      </c>
      <c r="O544" s="11">
        <f>0</f>
        <v>0</v>
      </c>
      <c r="P544" s="11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0.23857580535707151</v>
      </c>
      <c r="Q544" s="11">
        <f>2*'OddsRatio_working_3-way'!K544*'OddsRatio_working_3-way'!L544*'OddsRatio_working_3-way'!M544</f>
        <v>7.7965949463095263E-2</v>
      </c>
      <c r="R544" s="11">
        <f t="shared" si="127"/>
        <v>0</v>
      </c>
      <c r="S544" s="11">
        <f t="shared" si="128"/>
        <v>-0.9005000423764723</v>
      </c>
      <c r="T544" s="11">
        <f t="shared" si="129"/>
        <v>-0.29428105960015433</v>
      </c>
      <c r="U544" s="11">
        <f>'OddsRatio_working_3-way'!S544-'OddsRatio_working_3-way'!R544^2/3</f>
        <v>-0.9005000423764723</v>
      </c>
      <c r="V544" s="11">
        <f>'OddsRatio_working_3-way'!S544*'OddsRatio_working_3-way'!R544/3-2*'OddsRatio_working_3-way'!R544^3/27-'OddsRatio_working_3-way'!T544</f>
        <v>0.29428105960015433</v>
      </c>
      <c r="W544" s="11">
        <f>'OddsRatio_working_3-way'!V544^2+4*'OddsRatio_working_3-way'!U544^3/27</f>
        <v>-2.1578773251614974E-2</v>
      </c>
      <c r="X544" s="11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0.16445372851580817</v>
      </c>
      <c r="Y544" s="11">
        <f>IF('OddsRatio_working_3-way'!W544&gt;=0,IF('OddsRatio_working_3-way'!V544+SQRT('OddsRatio_working_3-way'!W544)&gt;0,0,PI()),ACOS('OddsRatio_working_3-way'!V544/(2*'OddsRatio_working_3-way'!X544)))</f>
        <v>0.46298577000558927</v>
      </c>
      <c r="Z544" s="11">
        <f>'OddsRatio_working_3-way'!X544^(1/3)*COS('OddsRatio_working_3-way'!Y544/3)</f>
        <v>0.54136318199497568</v>
      </c>
      <c r="AA544" s="11">
        <f>'OddsRatio_working_3-way'!X544^(1/3)*COS(('OddsRatio_working_3-way'!Y544+2*PI())/3)</f>
        <v>-0.3436160785827459</v>
      </c>
      <c r="AB544" s="11">
        <f>'OddsRatio_working_3-way'!X544^(1/3)*COS(('OddsRatio_working_3-way'!Y544+4*PI())/3)</f>
        <v>-0.19774710341222965</v>
      </c>
      <c r="AC544" s="11">
        <f>'OddsRatio_working_3-way'!X544^(1/3)*SIN('OddsRatio_working_3-way'!Y544/3)</f>
        <v>8.4217492081112275E-2</v>
      </c>
      <c r="AD544" s="11">
        <f>'OddsRatio_working_3-way'!X544^(1/3)*SIN(('OddsRatio_working_3-way'!Y544+2*PI())/3)</f>
        <v>0.42672552224067117</v>
      </c>
      <c r="AE544" s="11">
        <f>'OddsRatio_working_3-way'!X544^(1/3)*SIN(('OddsRatio_working_3-way'!Y544+4*PI())/3)</f>
        <v>-0.51094301432178346</v>
      </c>
      <c r="AF544" s="11">
        <f>-'OddsRatio_working_3-way'!U544/(3*'OddsRatio_working_3-way'!X544^(1/3))*COS(('OddsRatio_working_3-way'!Y544)/3)</f>
        <v>0.54136318199497591</v>
      </c>
      <c r="AG544" s="11">
        <f>-'OddsRatio_working_3-way'!U544/(3*'OddsRatio_working_3-way'!X544^(1/3))*COS(('OddsRatio_working_3-way'!Y544+2*PI())/3)</f>
        <v>-0.34361607858274607</v>
      </c>
      <c r="AH544" s="11">
        <f>-'OddsRatio_working_3-way'!U544/(3*'OddsRatio_working_3-way'!X544^(1/3))*COS(('OddsRatio_working_3-way'!Y544+4*PI())/3)</f>
        <v>-0.19774710341222973</v>
      </c>
      <c r="AI544" s="11">
        <f>'OddsRatio_working_3-way'!U544/(3*'OddsRatio_working_3-way'!X544^(1/3))*SIN(('OddsRatio_working_3-way'!Y544)/3)</f>
        <v>-8.4217492081112302E-2</v>
      </c>
      <c r="AJ544" s="11">
        <f>'OddsRatio_working_3-way'!U544/(3*'OddsRatio_working_3-way'!X544^(1/3))*SIN(('OddsRatio_working_3-way'!Y544+2*PI())/3)</f>
        <v>-0.42672552224067134</v>
      </c>
      <c r="AK544" s="11">
        <f>'OddsRatio_working_3-way'!U544/(3*'OddsRatio_working_3-way'!X544^(1/3))*SIN(('OddsRatio_working_3-way'!Y544+4*PI())/3)</f>
        <v>0.51094301432178368</v>
      </c>
      <c r="AL544" s="11">
        <f>'OddsRatio_working_3-way'!Z544+'OddsRatio_working_3-way'!AF544</f>
        <v>1.0827263639899516</v>
      </c>
      <c r="AM544" s="11">
        <f>'OddsRatio_working_3-way'!AA544+'OddsRatio_working_3-way'!AG544</f>
        <v>-0.68723215716549202</v>
      </c>
      <c r="AN544" s="11">
        <f>'OddsRatio_working_3-way'!AB544+'OddsRatio_working_3-way'!AH544</f>
        <v>-0.39549420682445935</v>
      </c>
      <c r="AO544" s="11">
        <f>'OddsRatio_working_3-way'!AC544+'OddsRatio_working_3-way'!AI544</f>
        <v>0</v>
      </c>
      <c r="AP544" s="11">
        <f>'OddsRatio_working_3-way'!AD544+'OddsRatio_working_3-way'!AJ544</f>
        <v>0</v>
      </c>
      <c r="AQ544" s="11">
        <f>'OddsRatio_working_3-way'!AE544+'OddsRatio_working_3-way'!AK544</f>
        <v>0</v>
      </c>
      <c r="AR544" s="10">
        <f>IF(A544="","",IF(('OddsRatio_working_3-way'!X544=0),IF(Q544&gt;0,-Q544^(1/3),(-Q544)^(1/3)),'OddsRatio_working_3-way'!AL544-'OddsRatio_working_3-way'!R544/3))</f>
        <v>1.0827263639899516</v>
      </c>
      <c r="AS544" s="11">
        <f>IF(('OddsRatio_working_3-way'!X544=0),IF(Q544&gt;0,-Q544^(1/3),(-Q544)^(1/3)),'OddsRatio_working_3-way'!AM544-'OddsRatio_working_3-way'!R544/3)</f>
        <v>-0.68723215716549202</v>
      </c>
      <c r="AT544" s="11">
        <f>IF(('OddsRatio_working_3-way'!X544=0),IF(Q544&gt;0,-Q544^(1/3),(-Q544)^(1/3)),'OddsRatio_working_3-way'!AN544-'OddsRatio_working_3-way'!R544/3)</f>
        <v>-0.39549420682445935</v>
      </c>
      <c r="AU544" s="11">
        <f>IF(('OddsRatio_working_3-way'!X544=0),0,'OddsRatio_working_3-way'!AO544)</f>
        <v>0</v>
      </c>
      <c r="AV544" s="11">
        <f>IF(('OddsRatio_working_3-way'!X544=0),0,'OddsRatio_working_3-way'!AP544)</f>
        <v>0</v>
      </c>
      <c r="AW544" s="11">
        <f>IF(('OddsRatio_working_3-way'!X544=0),0,'OddsRatio_working_3-way'!AQ544)</f>
        <v>0</v>
      </c>
    </row>
    <row r="545" spans="1:49" x14ac:dyDescent="0.2">
      <c r="A545" s="4">
        <f>IF('True_Odds_Calculator_3-way'!A546="","",'True_Odds_Calculator_3-way'!A546)</f>
        <v>3.52</v>
      </c>
      <c r="B545" s="4">
        <f>IF('True_Odds_Calculator_3-way'!B546="","",'True_Odds_Calculator_3-way'!B546)</f>
        <v>3.22</v>
      </c>
      <c r="C545" s="4">
        <f>IF('True_Odds_Calculator_3-way'!C546="","",'True_Odds_Calculator_3-way'!C546)</f>
        <v>2.2000000000000002</v>
      </c>
      <c r="D545" s="9">
        <f t="shared" si="117"/>
        <v>0.26913484863398246</v>
      </c>
      <c r="E545" s="9">
        <f t="shared" si="118"/>
        <v>0.29478328040197799</v>
      </c>
      <c r="F545" s="9">
        <f t="shared" si="119"/>
        <v>0.43608187096403939</v>
      </c>
      <c r="G545" s="9">
        <f t="shared" si="120"/>
        <v>1.0776228169214255</v>
      </c>
      <c r="H545" s="9">
        <f t="shared" si="121"/>
        <v>3.7156094986419923</v>
      </c>
      <c r="I545" s="9">
        <f t="shared" si="122"/>
        <v>3.3923226535655653</v>
      </c>
      <c r="J545" s="9">
        <f t="shared" si="123"/>
        <v>2.2931473803057107</v>
      </c>
      <c r="K545" s="11">
        <f t="shared" si="124"/>
        <v>0.28409090909090912</v>
      </c>
      <c r="L545" s="11">
        <f t="shared" si="125"/>
        <v>0.3105590062111801</v>
      </c>
      <c r="M545" s="11">
        <f t="shared" si="126"/>
        <v>0.45454545454545453</v>
      </c>
      <c r="N545" s="11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-0.26922385914480773</v>
      </c>
      <c r="O545" s="11">
        <f>0</f>
        <v>0</v>
      </c>
      <c r="P545" s="11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0.23821287408243932</v>
      </c>
      <c r="Q545" s="11">
        <f>2*'OddsRatio_working_3-way'!K545*'OddsRatio_working_3-way'!L545*'OddsRatio_working_3-way'!M545</f>
        <v>8.0206354909912222E-2</v>
      </c>
      <c r="R545" s="11">
        <f t="shared" si="127"/>
        <v>0</v>
      </c>
      <c r="S545" s="11">
        <f t="shared" si="128"/>
        <v>-0.88481338481338501</v>
      </c>
      <c r="T545" s="11">
        <f t="shared" si="129"/>
        <v>-0.29791696458363126</v>
      </c>
      <c r="U545" s="11">
        <f>'OddsRatio_working_3-way'!S545-'OddsRatio_working_3-way'!R545^2/3</f>
        <v>-0.88481338481338501</v>
      </c>
      <c r="V545" s="11">
        <f>'OddsRatio_working_3-way'!S545*'OddsRatio_working_3-way'!R545/3-2*'OddsRatio_working_3-way'!R545^3/27-'OddsRatio_working_3-way'!T545</f>
        <v>0.29791696458363126</v>
      </c>
      <c r="W545" s="11">
        <f>'OddsRatio_working_3-way'!V545^2+4*'OddsRatio_working_3-way'!U545^3/27</f>
        <v>-1.3870035163774885E-2</v>
      </c>
      <c r="X545" s="11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0.16017533592168576</v>
      </c>
      <c r="Y545" s="11">
        <f>IF('OddsRatio_working_3-way'!W545&gt;=0,IF('OddsRatio_working_3-way'!V545+SQRT('OddsRatio_working_3-way'!W545)&gt;0,0,PI()),ACOS('OddsRatio_working_3-way'!V545/(2*'OddsRatio_working_3-way'!X545)))</f>
        <v>0.37646126991588691</v>
      </c>
      <c r="Z545" s="11">
        <f>'OddsRatio_working_3-way'!X545^(1/3)*COS('OddsRatio_working_3-way'!Y545/3)</f>
        <v>0.53881140846071274</v>
      </c>
      <c r="AA545" s="11">
        <f>'OddsRatio_working_3-way'!X545^(1/3)*COS(('OddsRatio_working_3-way'!Y545+2*PI())/3)</f>
        <v>-0.32827034376703823</v>
      </c>
      <c r="AB545" s="11">
        <f>'OddsRatio_working_3-way'!X545^(1/3)*COS(('OddsRatio_working_3-way'!Y545+4*PI())/3)</f>
        <v>-0.21054106469367487</v>
      </c>
      <c r="AC545" s="11">
        <f>'OddsRatio_working_3-way'!X545^(1/3)*SIN('OddsRatio_working_3-way'!Y545/3)</f>
        <v>6.7971030964507156E-2</v>
      </c>
      <c r="AD545" s="11">
        <f>'OddsRatio_working_3-way'!X545^(1/3)*SIN(('OddsRatio_working_3-way'!Y545+2*PI())/3)</f>
        <v>0.43263885209359731</v>
      </c>
      <c r="AE545" s="11">
        <f>'OddsRatio_working_3-way'!X545^(1/3)*SIN(('OddsRatio_working_3-way'!Y545+4*PI())/3)</f>
        <v>-0.50060988305810428</v>
      </c>
      <c r="AF545" s="11">
        <f>-'OddsRatio_working_3-way'!U545/(3*'OddsRatio_working_3-way'!X545^(1/3))*COS(('OddsRatio_working_3-way'!Y545)/3)</f>
        <v>0.53881140846071274</v>
      </c>
      <c r="AG545" s="11">
        <f>-'OddsRatio_working_3-way'!U545/(3*'OddsRatio_working_3-way'!X545^(1/3))*COS(('OddsRatio_working_3-way'!Y545+2*PI())/3)</f>
        <v>-0.32827034376703823</v>
      </c>
      <c r="AH545" s="11">
        <f>-'OddsRatio_working_3-way'!U545/(3*'OddsRatio_working_3-way'!X545^(1/3))*COS(('OddsRatio_working_3-way'!Y545+4*PI())/3)</f>
        <v>-0.21054106469367487</v>
      </c>
      <c r="AI545" s="11">
        <f>'OddsRatio_working_3-way'!U545/(3*'OddsRatio_working_3-way'!X545^(1/3))*SIN(('OddsRatio_working_3-way'!Y545)/3)</f>
        <v>-6.7971030964507156E-2</v>
      </c>
      <c r="AJ545" s="11">
        <f>'OddsRatio_working_3-way'!U545/(3*'OddsRatio_working_3-way'!X545^(1/3))*SIN(('OddsRatio_working_3-way'!Y545+2*PI())/3)</f>
        <v>-0.43263885209359731</v>
      </c>
      <c r="AK545" s="11">
        <f>'OddsRatio_working_3-way'!U545/(3*'OddsRatio_working_3-way'!X545^(1/3))*SIN(('OddsRatio_working_3-way'!Y545+4*PI())/3)</f>
        <v>0.50060988305810428</v>
      </c>
      <c r="AL545" s="11">
        <f>'OddsRatio_working_3-way'!Z545+'OddsRatio_working_3-way'!AF545</f>
        <v>1.0776228169214255</v>
      </c>
      <c r="AM545" s="11">
        <f>'OddsRatio_working_3-way'!AA545+'OddsRatio_working_3-way'!AG545</f>
        <v>-0.65654068753407646</v>
      </c>
      <c r="AN545" s="11">
        <f>'OddsRatio_working_3-way'!AB545+'OddsRatio_working_3-way'!AH545</f>
        <v>-0.42108212938734974</v>
      </c>
      <c r="AO545" s="11">
        <f>'OddsRatio_working_3-way'!AC545+'OddsRatio_working_3-way'!AI545</f>
        <v>0</v>
      </c>
      <c r="AP545" s="11">
        <f>'OddsRatio_working_3-way'!AD545+'OddsRatio_working_3-way'!AJ545</f>
        <v>0</v>
      </c>
      <c r="AQ545" s="11">
        <f>'OddsRatio_working_3-way'!AE545+'OddsRatio_working_3-way'!AK545</f>
        <v>0</v>
      </c>
      <c r="AR545" s="10">
        <f>IF(A545="","",IF(('OddsRatio_working_3-way'!X545=0),IF(Q545&gt;0,-Q545^(1/3),(-Q545)^(1/3)),'OddsRatio_working_3-way'!AL545-'OddsRatio_working_3-way'!R545/3))</f>
        <v>1.0776228169214255</v>
      </c>
      <c r="AS545" s="11">
        <f>IF(('OddsRatio_working_3-way'!X545=0),IF(Q545&gt;0,-Q545^(1/3),(-Q545)^(1/3)),'OddsRatio_working_3-way'!AM545-'OddsRatio_working_3-way'!R545/3)</f>
        <v>-0.65654068753407646</v>
      </c>
      <c r="AT545" s="11">
        <f>IF(('OddsRatio_working_3-way'!X545=0),IF(Q545&gt;0,-Q545^(1/3),(-Q545)^(1/3)),'OddsRatio_working_3-way'!AN545-'OddsRatio_working_3-way'!R545/3)</f>
        <v>-0.42108212938734974</v>
      </c>
      <c r="AU545" s="11">
        <f>IF(('OddsRatio_working_3-way'!X545=0),0,'OddsRatio_working_3-way'!AO545)</f>
        <v>0</v>
      </c>
      <c r="AV545" s="11">
        <f>IF(('OddsRatio_working_3-way'!X545=0),0,'OddsRatio_working_3-way'!AP545)</f>
        <v>0</v>
      </c>
      <c r="AW545" s="11">
        <f>IF(('OddsRatio_working_3-way'!X545=0),0,'OddsRatio_working_3-way'!AQ545)</f>
        <v>0</v>
      </c>
    </row>
    <row r="546" spans="1:49" x14ac:dyDescent="0.2">
      <c r="A546" s="4">
        <f>IF('True_Odds_Calculator_3-way'!A547="","",'True_Odds_Calculator_3-way'!A547)</f>
        <v>1.45</v>
      </c>
      <c r="B546" s="4">
        <f>IF('True_Odds_Calculator_3-way'!B547="","",'True_Odds_Calculator_3-way'!B547)</f>
        <v>4.95</v>
      </c>
      <c r="C546" s="4">
        <f>IF('True_Odds_Calculator_3-way'!C547="","",'True_Odds_Calculator_3-way'!C547)</f>
        <v>7.54</v>
      </c>
      <c r="D546" s="9">
        <f t="shared" si="117"/>
        <v>0.67889285012989542</v>
      </c>
      <c r="E546" s="9">
        <f t="shared" si="118"/>
        <v>0.19410803132014942</v>
      </c>
      <c r="F546" s="9">
        <f t="shared" si="119"/>
        <v>0.12699911854995516</v>
      </c>
      <c r="G546" s="9">
        <f t="shared" si="120"/>
        <v>1.0510811006762815</v>
      </c>
      <c r="H546" s="9">
        <f t="shared" si="121"/>
        <v>1.4729864953043263</v>
      </c>
      <c r="I546" s="9">
        <f t="shared" si="122"/>
        <v>5.1517703476713113</v>
      </c>
      <c r="J546" s="9">
        <f t="shared" si="123"/>
        <v>7.8740703984228801</v>
      </c>
      <c r="K546" s="11">
        <f t="shared" si="124"/>
        <v>0.68965517241379315</v>
      </c>
      <c r="L546" s="11">
        <f t="shared" si="125"/>
        <v>0.20202020202020202</v>
      </c>
      <c r="M546" s="11">
        <f t="shared" si="126"/>
        <v>0.13262599469496023</v>
      </c>
      <c r="N546" s="11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-0.21480422074952388</v>
      </c>
      <c r="O546" s="11">
        <f>0</f>
        <v>0</v>
      </c>
      <c r="P546" s="11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0.20214954816619501</v>
      </c>
      <c r="Q546" s="11">
        <f>2*'OddsRatio_working_3-way'!K546*'OddsRatio_working_3-way'!L546*'OddsRatio_working_3-way'!M546</f>
        <v>3.6956041712284282E-2</v>
      </c>
      <c r="R546" s="11">
        <f t="shared" si="127"/>
        <v>0</v>
      </c>
      <c r="S546" s="11">
        <f t="shared" si="128"/>
        <v>-0.94108741188058376</v>
      </c>
      <c r="T546" s="11">
        <f t="shared" si="129"/>
        <v>-0.17204523069114877</v>
      </c>
      <c r="U546" s="11">
        <f>'OddsRatio_working_3-way'!S546-'OddsRatio_working_3-way'!R546^2/3</f>
        <v>-0.94108741188058376</v>
      </c>
      <c r="V546" s="11">
        <f>'OddsRatio_working_3-way'!S546*'OddsRatio_working_3-way'!R546/3-2*'OddsRatio_working_3-way'!R546^3/27-'OddsRatio_working_3-way'!T546</f>
        <v>0.17204523069114877</v>
      </c>
      <c r="W546" s="11">
        <f>'OddsRatio_working_3-way'!V546^2+4*'OddsRatio_working_3-way'!U546^3/27</f>
        <v>-9.3877453003695169E-2</v>
      </c>
      <c r="X546" s="11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0.17569648147249975</v>
      </c>
      <c r="Y546" s="11">
        <f>IF('OddsRatio_working_3-way'!W546&gt;=0,IF('OddsRatio_working_3-way'!V546+SQRT('OddsRatio_working_3-way'!W546)&gt;0,0,PI()),ACOS('OddsRatio_working_3-way'!V546/(2*'OddsRatio_working_3-way'!X546)))</f>
        <v>1.0591548147400496</v>
      </c>
      <c r="Z546" s="11">
        <f>'OddsRatio_working_3-way'!X546^(1/3)*COS('OddsRatio_working_3-way'!Y546/3)</f>
        <v>0.52554055033814073</v>
      </c>
      <c r="AA546" s="11">
        <f>'OddsRatio_working_3-way'!X546^(1/3)*COS(('OddsRatio_working_3-way'!Y546+2*PI())/3)</f>
        <v>-0.430481933776512</v>
      </c>
      <c r="AB546" s="11">
        <f>'OddsRatio_working_3-way'!X546^(1/3)*COS(('OddsRatio_working_3-way'!Y546+4*PI())/3)</f>
        <v>-9.5058616561628603E-2</v>
      </c>
      <c r="AC546" s="11">
        <f>'OddsRatio_working_3-way'!X546^(1/3)*SIN('OddsRatio_working_3-way'!Y546/3)</f>
        <v>0.19365674248649026</v>
      </c>
      <c r="AD546" s="11">
        <f>'OddsRatio_working_3-way'!X546^(1/3)*SIN(('OddsRatio_working_3-way'!Y546+2*PI())/3)</f>
        <v>0.35830309606843941</v>
      </c>
      <c r="AE546" s="11">
        <f>'OddsRatio_working_3-way'!X546^(1/3)*SIN(('OddsRatio_working_3-way'!Y546+4*PI())/3)</f>
        <v>-0.55195983855492958</v>
      </c>
      <c r="AF546" s="11">
        <f>-'OddsRatio_working_3-way'!U546/(3*'OddsRatio_working_3-way'!X546^(1/3))*COS(('OddsRatio_working_3-way'!Y546)/3)</f>
        <v>0.52554055033814073</v>
      </c>
      <c r="AG546" s="11">
        <f>-'OddsRatio_working_3-way'!U546/(3*'OddsRatio_working_3-way'!X546^(1/3))*COS(('OddsRatio_working_3-way'!Y546+2*PI())/3)</f>
        <v>-0.430481933776512</v>
      </c>
      <c r="AH546" s="11">
        <f>-'OddsRatio_working_3-way'!U546/(3*'OddsRatio_working_3-way'!X546^(1/3))*COS(('OddsRatio_working_3-way'!Y546+4*PI())/3)</f>
        <v>-9.5058616561628603E-2</v>
      </c>
      <c r="AI546" s="11">
        <f>'OddsRatio_working_3-way'!U546/(3*'OddsRatio_working_3-way'!X546^(1/3))*SIN(('OddsRatio_working_3-way'!Y546)/3)</f>
        <v>-0.19365674248649026</v>
      </c>
      <c r="AJ546" s="11">
        <f>'OddsRatio_working_3-way'!U546/(3*'OddsRatio_working_3-way'!X546^(1/3))*SIN(('OddsRatio_working_3-way'!Y546+2*PI())/3)</f>
        <v>-0.35830309606843941</v>
      </c>
      <c r="AK546" s="11">
        <f>'OddsRatio_working_3-way'!U546/(3*'OddsRatio_working_3-way'!X546^(1/3))*SIN(('OddsRatio_working_3-way'!Y546+4*PI())/3)</f>
        <v>0.55195983855492958</v>
      </c>
      <c r="AL546" s="11">
        <f>'OddsRatio_working_3-way'!Z546+'OddsRatio_working_3-way'!AF546</f>
        <v>1.0510811006762815</v>
      </c>
      <c r="AM546" s="11">
        <f>'OddsRatio_working_3-way'!AA546+'OddsRatio_working_3-way'!AG546</f>
        <v>-0.86096386755302401</v>
      </c>
      <c r="AN546" s="11">
        <f>'OddsRatio_working_3-way'!AB546+'OddsRatio_working_3-way'!AH546</f>
        <v>-0.19011723312325721</v>
      </c>
      <c r="AO546" s="11">
        <f>'OddsRatio_working_3-way'!AC546+'OddsRatio_working_3-way'!AI546</f>
        <v>0</v>
      </c>
      <c r="AP546" s="11">
        <f>'OddsRatio_working_3-way'!AD546+'OddsRatio_working_3-way'!AJ546</f>
        <v>0</v>
      </c>
      <c r="AQ546" s="11">
        <f>'OddsRatio_working_3-way'!AE546+'OddsRatio_working_3-way'!AK546</f>
        <v>0</v>
      </c>
      <c r="AR546" s="10">
        <f>IF(A546="","",IF(('OddsRatio_working_3-way'!X546=0),IF(Q546&gt;0,-Q546^(1/3),(-Q546)^(1/3)),'OddsRatio_working_3-way'!AL546-'OddsRatio_working_3-way'!R546/3))</f>
        <v>1.0510811006762815</v>
      </c>
      <c r="AS546" s="11">
        <f>IF(('OddsRatio_working_3-way'!X546=0),IF(Q546&gt;0,-Q546^(1/3),(-Q546)^(1/3)),'OddsRatio_working_3-way'!AM546-'OddsRatio_working_3-way'!R546/3)</f>
        <v>-0.86096386755302401</v>
      </c>
      <c r="AT546" s="11">
        <f>IF(('OddsRatio_working_3-way'!X546=0),IF(Q546&gt;0,-Q546^(1/3),(-Q546)^(1/3)),'OddsRatio_working_3-way'!AN546-'OddsRatio_working_3-way'!R546/3)</f>
        <v>-0.19011723312325721</v>
      </c>
      <c r="AU546" s="11">
        <f>IF(('OddsRatio_working_3-way'!X546=0),0,'OddsRatio_working_3-way'!AO546)</f>
        <v>0</v>
      </c>
      <c r="AV546" s="11">
        <f>IF(('OddsRatio_working_3-way'!X546=0),0,'OddsRatio_working_3-way'!AP546)</f>
        <v>0</v>
      </c>
      <c r="AW546" s="11">
        <f>IF(('OddsRatio_working_3-way'!X546=0),0,'OddsRatio_working_3-way'!AQ546)</f>
        <v>0</v>
      </c>
    </row>
    <row r="547" spans="1:49" x14ac:dyDescent="0.2">
      <c r="A547" s="4">
        <f>IF('True_Odds_Calculator_3-way'!A548="","",'True_Odds_Calculator_3-way'!A548)</f>
        <v>1.88</v>
      </c>
      <c r="B547" s="4">
        <f>IF('True_Odds_Calculator_3-way'!B548="","",'True_Odds_Calculator_3-way'!B548)</f>
        <v>3.78</v>
      </c>
      <c r="C547" s="4">
        <f>IF('True_Odds_Calculator_3-way'!C548="","",'True_Odds_Calculator_3-way'!C548)</f>
        <v>4.3600000000000003</v>
      </c>
      <c r="D547" s="9">
        <f t="shared" si="117"/>
        <v>0.52147625762101346</v>
      </c>
      <c r="E547" s="9">
        <f t="shared" si="118"/>
        <v>0.2564835461533882</v>
      </c>
      <c r="F547" s="9">
        <f t="shared" si="119"/>
        <v>0.22204019622559815</v>
      </c>
      <c r="G547" s="9">
        <f t="shared" si="120"/>
        <v>1.0427645976766877</v>
      </c>
      <c r="H547" s="9">
        <f t="shared" si="121"/>
        <v>1.9176328459554854</v>
      </c>
      <c r="I547" s="9">
        <f t="shared" si="122"/>
        <v>3.8988855815411916</v>
      </c>
      <c r="J547" s="9">
        <f t="shared" si="123"/>
        <v>4.5036890481936709</v>
      </c>
      <c r="K547" s="11">
        <f t="shared" si="124"/>
        <v>0.53191489361702127</v>
      </c>
      <c r="L547" s="11">
        <f t="shared" si="125"/>
        <v>0.26455026455026459</v>
      </c>
      <c r="M547" s="11">
        <f t="shared" si="126"/>
        <v>0.2293577981651376</v>
      </c>
      <c r="N547" s="11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-0.26529594204784512</v>
      </c>
      <c r="O547" s="11">
        <f>0</f>
        <v>0</v>
      </c>
      <c r="P547" s="11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0.2265692535065949</v>
      </c>
      <c r="Q547" s="11">
        <f>2*'OddsRatio_working_3-way'!K547*'OddsRatio_working_3-way'!L547*'OddsRatio_working_3-way'!M547</f>
        <v>6.4549644873673775E-2</v>
      </c>
      <c r="R547" s="11">
        <f t="shared" si="127"/>
        <v>0</v>
      </c>
      <c r="S547" s="11">
        <f t="shared" si="128"/>
        <v>-0.85402457254975273</v>
      </c>
      <c r="T547" s="11">
        <f t="shared" si="129"/>
        <v>-0.24331184403126863</v>
      </c>
      <c r="U547" s="11">
        <f>'OddsRatio_working_3-way'!S547-'OddsRatio_working_3-way'!R547^2/3</f>
        <v>-0.85402457254975273</v>
      </c>
      <c r="V547" s="11">
        <f>'OddsRatio_working_3-way'!S547*'OddsRatio_working_3-way'!R547/3-2*'OddsRatio_working_3-way'!R547^3/27-'OddsRatio_working_3-way'!T547</f>
        <v>0.24331184403126863</v>
      </c>
      <c r="W547" s="11">
        <f>'OddsRatio_working_3-way'!V547^2+4*'OddsRatio_working_3-way'!U547^3/27</f>
        <v>-3.3079291592335157E-2</v>
      </c>
      <c r="X547" s="11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0.15188807148541286</v>
      </c>
      <c r="Y547" s="11">
        <f>IF('OddsRatio_working_3-way'!W547&gt;=0,IF('OddsRatio_working_3-way'!V547+SQRT('OddsRatio_working_3-way'!W547)&gt;0,0,PI()),ACOS('OddsRatio_working_3-way'!V547/(2*'OddsRatio_working_3-way'!X547)))</f>
        <v>0.64190322149458645</v>
      </c>
      <c r="Z547" s="11">
        <f>'OddsRatio_working_3-way'!X547^(1/3)*COS('OddsRatio_working_3-way'!Y547/3)</f>
        <v>0.52138229883834397</v>
      </c>
      <c r="AA547" s="11">
        <f>'OddsRatio_working_3-way'!X547^(1/3)*COS(('OddsRatio_working_3-way'!Y547+2*PI())/3)</f>
        <v>-0.35880596471722515</v>
      </c>
      <c r="AB547" s="11">
        <f>'OddsRatio_working_3-way'!X547^(1/3)*COS(('OddsRatio_working_3-way'!Y547+4*PI())/3)</f>
        <v>-0.16257633412111852</v>
      </c>
      <c r="AC547" s="11">
        <f>'OddsRatio_working_3-way'!X547^(1/3)*SIN('OddsRatio_working_3-way'!Y547/3)</f>
        <v>0.11329323004764291</v>
      </c>
      <c r="AD547" s="11">
        <f>'OddsRatio_working_3-way'!X547^(1/3)*SIN(('OddsRatio_working_3-way'!Y547+2*PI())/3)</f>
        <v>0.39488370085371427</v>
      </c>
      <c r="AE547" s="11">
        <f>'OddsRatio_working_3-way'!X547^(1/3)*SIN(('OddsRatio_working_3-way'!Y547+4*PI())/3)</f>
        <v>-0.50817693090135718</v>
      </c>
      <c r="AF547" s="11">
        <f>-'OddsRatio_working_3-way'!U547/(3*'OddsRatio_working_3-way'!X547^(1/3))*COS(('OddsRatio_working_3-way'!Y547)/3)</f>
        <v>0.52138229883834375</v>
      </c>
      <c r="AG547" s="11">
        <f>-'OddsRatio_working_3-way'!U547/(3*'OddsRatio_working_3-way'!X547^(1/3))*COS(('OddsRatio_working_3-way'!Y547+2*PI())/3)</f>
        <v>-0.35880596471722498</v>
      </c>
      <c r="AH547" s="11">
        <f>-'OddsRatio_working_3-way'!U547/(3*'OddsRatio_working_3-way'!X547^(1/3))*COS(('OddsRatio_working_3-way'!Y547+4*PI())/3)</f>
        <v>-0.16257633412111847</v>
      </c>
      <c r="AI547" s="11">
        <f>'OddsRatio_working_3-way'!U547/(3*'OddsRatio_working_3-way'!X547^(1/3))*SIN(('OddsRatio_working_3-way'!Y547)/3)</f>
        <v>-0.11329323004764286</v>
      </c>
      <c r="AJ547" s="11">
        <f>'OddsRatio_working_3-way'!U547/(3*'OddsRatio_working_3-way'!X547^(1/3))*SIN(('OddsRatio_working_3-way'!Y547+2*PI())/3)</f>
        <v>-0.3948837008537141</v>
      </c>
      <c r="AK547" s="11">
        <f>'OddsRatio_working_3-way'!U547/(3*'OddsRatio_working_3-way'!X547^(1/3))*SIN(('OddsRatio_working_3-way'!Y547+4*PI())/3)</f>
        <v>0.50817693090135696</v>
      </c>
      <c r="AL547" s="11">
        <f>'OddsRatio_working_3-way'!Z547+'OddsRatio_working_3-way'!AF547</f>
        <v>1.0427645976766877</v>
      </c>
      <c r="AM547" s="11">
        <f>'OddsRatio_working_3-way'!AA547+'OddsRatio_working_3-way'!AG547</f>
        <v>-0.71761192943445007</v>
      </c>
      <c r="AN547" s="11">
        <f>'OddsRatio_working_3-way'!AB547+'OddsRatio_working_3-way'!AH547</f>
        <v>-0.32515266824223699</v>
      </c>
      <c r="AO547" s="11">
        <f>'OddsRatio_working_3-way'!AC547+'OddsRatio_working_3-way'!AI547</f>
        <v>0</v>
      </c>
      <c r="AP547" s="11">
        <f>'OddsRatio_working_3-way'!AD547+'OddsRatio_working_3-way'!AJ547</f>
        <v>0</v>
      </c>
      <c r="AQ547" s="11">
        <f>'OddsRatio_working_3-way'!AE547+'OddsRatio_working_3-way'!AK547</f>
        <v>0</v>
      </c>
      <c r="AR547" s="10">
        <f>IF(A547="","",IF(('OddsRatio_working_3-way'!X547=0),IF(Q547&gt;0,-Q547^(1/3),(-Q547)^(1/3)),'OddsRatio_working_3-way'!AL547-'OddsRatio_working_3-way'!R547/3))</f>
        <v>1.0427645976766877</v>
      </c>
      <c r="AS547" s="11">
        <f>IF(('OddsRatio_working_3-way'!X547=0),IF(Q547&gt;0,-Q547^(1/3),(-Q547)^(1/3)),'OddsRatio_working_3-way'!AM547-'OddsRatio_working_3-way'!R547/3)</f>
        <v>-0.71761192943445007</v>
      </c>
      <c r="AT547" s="11">
        <f>IF(('OddsRatio_working_3-way'!X547=0),IF(Q547&gt;0,-Q547^(1/3),(-Q547)^(1/3)),'OddsRatio_working_3-way'!AN547-'OddsRatio_working_3-way'!R547/3)</f>
        <v>-0.32515266824223699</v>
      </c>
      <c r="AU547" s="11">
        <f>IF(('OddsRatio_working_3-way'!X547=0),0,'OddsRatio_working_3-way'!AO547)</f>
        <v>0</v>
      </c>
      <c r="AV547" s="11">
        <f>IF(('OddsRatio_working_3-way'!X547=0),0,'OddsRatio_working_3-way'!AP547)</f>
        <v>0</v>
      </c>
      <c r="AW547" s="11">
        <f>IF(('OddsRatio_working_3-way'!X547=0),0,'OddsRatio_working_3-way'!AQ547)</f>
        <v>0</v>
      </c>
    </row>
    <row r="548" spans="1:49" x14ac:dyDescent="0.2">
      <c r="A548" s="4">
        <f>IF('True_Odds_Calculator_3-way'!A549="","",'True_Odds_Calculator_3-way'!A549)</f>
        <v>1.78</v>
      </c>
      <c r="B548" s="4">
        <f>IF('True_Odds_Calculator_3-way'!B549="","",'True_Odds_Calculator_3-way'!B549)</f>
        <v>4.13</v>
      </c>
      <c r="C548" s="4">
        <f>IF('True_Odds_Calculator_3-way'!C549="","",'True_Odds_Calculator_3-way'!C549)</f>
        <v>4.55</v>
      </c>
      <c r="D548" s="9">
        <f t="shared" si="117"/>
        <v>0.55201392480104994</v>
      </c>
      <c r="E548" s="9">
        <f t="shared" si="118"/>
        <v>0.23492936981937332</v>
      </c>
      <c r="F548" s="9">
        <f t="shared" si="119"/>
        <v>0.21305670537957661</v>
      </c>
      <c r="G548" s="9">
        <f t="shared" si="120"/>
        <v>1.0404468007884637</v>
      </c>
      <c r="H548" s="9">
        <f t="shared" si="121"/>
        <v>1.8115485046150017</v>
      </c>
      <c r="I548" s="9">
        <f t="shared" si="122"/>
        <v>4.2565984864678912</v>
      </c>
      <c r="J548" s="9">
        <f t="shared" si="123"/>
        <v>4.6935861427990471</v>
      </c>
      <c r="K548" s="11">
        <f t="shared" si="124"/>
        <v>0.5617977528089888</v>
      </c>
      <c r="L548" s="11">
        <f t="shared" si="125"/>
        <v>0.24213075060532688</v>
      </c>
      <c r="M548" s="11">
        <f t="shared" si="126"/>
        <v>0.21978021978021978</v>
      </c>
      <c r="N548" s="11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-0.25911099537891713</v>
      </c>
      <c r="O548" s="11">
        <f>0</f>
        <v>0</v>
      </c>
      <c r="P548" s="11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0.22302696623234208</v>
      </c>
      <c r="Q548" s="11">
        <f>2*'OddsRatio_working_3-way'!K548*'OddsRatio_working_3-way'!L548*'OddsRatio_working_3-way'!M548</f>
        <v>5.9792752341110485E-2</v>
      </c>
      <c r="R548" s="11">
        <f t="shared" si="127"/>
        <v>0</v>
      </c>
      <c r="S548" s="11">
        <f t="shared" si="128"/>
        <v>-0.86073910490055927</v>
      </c>
      <c r="T548" s="11">
        <f t="shared" si="129"/>
        <v>-0.2307611541288363</v>
      </c>
      <c r="U548" s="11">
        <f>'OddsRatio_working_3-way'!S548-'OddsRatio_working_3-way'!R548^2/3</f>
        <v>-0.86073910490055927</v>
      </c>
      <c r="V548" s="11">
        <f>'OddsRatio_working_3-way'!S548*'OddsRatio_working_3-way'!R548/3-2*'OddsRatio_working_3-way'!R548^3/27-'OddsRatio_working_3-way'!T548</f>
        <v>0.2307611541288363</v>
      </c>
      <c r="W548" s="11">
        <f>'OddsRatio_working_3-way'!V548^2+4*'OddsRatio_working_3-way'!U548^3/27</f>
        <v>-4.1222969115399404E-2</v>
      </c>
      <c r="X548" s="11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0.15368285474498444</v>
      </c>
      <c r="Y548" s="11">
        <f>IF('OddsRatio_working_3-way'!W548&gt;=0,IF('OddsRatio_working_3-way'!V548+SQRT('OddsRatio_working_3-way'!W548)&gt;0,0,PI()),ACOS('OddsRatio_working_3-way'!V548/(2*'OddsRatio_working_3-way'!X548)))</f>
        <v>0.72156836053235407</v>
      </c>
      <c r="Z548" s="11">
        <f>'OddsRatio_working_3-way'!X548^(1/3)*COS('OddsRatio_working_3-way'!Y548/3)</f>
        <v>0.52022340039423187</v>
      </c>
      <c r="AA548" s="11">
        <f>'OddsRatio_working_3-way'!X548^(1/3)*COS(('OddsRatio_working_3-way'!Y548+2*PI())/3)</f>
        <v>-0.37061277026811978</v>
      </c>
      <c r="AB548" s="11">
        <f>'OddsRatio_working_3-way'!X548^(1/3)*COS(('OddsRatio_working_3-way'!Y548+4*PI())/3)</f>
        <v>-0.14961063012611217</v>
      </c>
      <c r="AC548" s="11">
        <f>'OddsRatio_working_3-way'!X548^(1/3)*SIN('OddsRatio_working_3-way'!Y548/3)</f>
        <v>0.12759564510247159</v>
      </c>
      <c r="AD548" s="11">
        <f>'OddsRatio_working_3-way'!X548^(1/3)*SIN(('OddsRatio_working_3-way'!Y548+2*PI())/3)</f>
        <v>0.38672885783329258</v>
      </c>
      <c r="AE548" s="11">
        <f>'OddsRatio_working_3-way'!X548^(1/3)*SIN(('OddsRatio_working_3-way'!Y548+4*PI())/3)</f>
        <v>-0.51432450293576415</v>
      </c>
      <c r="AF548" s="11">
        <f>-'OddsRatio_working_3-way'!U548/(3*'OddsRatio_working_3-way'!X548^(1/3))*COS(('OddsRatio_working_3-way'!Y548)/3)</f>
        <v>0.52022340039423176</v>
      </c>
      <c r="AG548" s="11">
        <f>-'OddsRatio_working_3-way'!U548/(3*'OddsRatio_working_3-way'!X548^(1/3))*COS(('OddsRatio_working_3-way'!Y548+2*PI())/3)</f>
        <v>-0.37061277026811973</v>
      </c>
      <c r="AH548" s="11">
        <f>-'OddsRatio_working_3-way'!U548/(3*'OddsRatio_working_3-way'!X548^(1/3))*COS(('OddsRatio_working_3-way'!Y548+4*PI())/3)</f>
        <v>-0.14961063012611214</v>
      </c>
      <c r="AI548" s="11">
        <f>'OddsRatio_working_3-way'!U548/(3*'OddsRatio_working_3-way'!X548^(1/3))*SIN(('OddsRatio_working_3-way'!Y548)/3)</f>
        <v>-0.12759564510247157</v>
      </c>
      <c r="AJ548" s="11">
        <f>'OddsRatio_working_3-way'!U548/(3*'OddsRatio_working_3-way'!X548^(1/3))*SIN(('OddsRatio_working_3-way'!Y548+2*PI())/3)</f>
        <v>-0.38672885783329247</v>
      </c>
      <c r="AK548" s="11">
        <f>'OddsRatio_working_3-way'!U548/(3*'OddsRatio_working_3-way'!X548^(1/3))*SIN(('OddsRatio_working_3-way'!Y548+4*PI())/3)</f>
        <v>0.51432450293576404</v>
      </c>
      <c r="AL548" s="11">
        <f>'OddsRatio_working_3-way'!Z548+'OddsRatio_working_3-way'!AF548</f>
        <v>1.0404468007884637</v>
      </c>
      <c r="AM548" s="11">
        <f>'OddsRatio_working_3-way'!AA548+'OddsRatio_working_3-way'!AG548</f>
        <v>-0.74122554053623957</v>
      </c>
      <c r="AN548" s="11">
        <f>'OddsRatio_working_3-way'!AB548+'OddsRatio_working_3-way'!AH548</f>
        <v>-0.29922126025222429</v>
      </c>
      <c r="AO548" s="11">
        <f>'OddsRatio_working_3-way'!AC548+'OddsRatio_working_3-way'!AI548</f>
        <v>0</v>
      </c>
      <c r="AP548" s="11">
        <f>'OddsRatio_working_3-way'!AD548+'OddsRatio_working_3-way'!AJ548</f>
        <v>0</v>
      </c>
      <c r="AQ548" s="11">
        <f>'OddsRatio_working_3-way'!AE548+'OddsRatio_working_3-way'!AK548</f>
        <v>0</v>
      </c>
      <c r="AR548" s="10">
        <f>IF(A548="","",IF(('OddsRatio_working_3-way'!X548=0),IF(Q548&gt;0,-Q548^(1/3),(-Q548)^(1/3)),'OddsRatio_working_3-way'!AL548-'OddsRatio_working_3-way'!R548/3))</f>
        <v>1.0404468007884637</v>
      </c>
      <c r="AS548" s="11">
        <f>IF(('OddsRatio_working_3-way'!X548=0),IF(Q548&gt;0,-Q548^(1/3),(-Q548)^(1/3)),'OddsRatio_working_3-way'!AM548-'OddsRatio_working_3-way'!R548/3)</f>
        <v>-0.74122554053623957</v>
      </c>
      <c r="AT548" s="11">
        <f>IF(('OddsRatio_working_3-way'!X548=0),IF(Q548&gt;0,-Q548^(1/3),(-Q548)^(1/3)),'OddsRatio_working_3-way'!AN548-'OddsRatio_working_3-way'!R548/3)</f>
        <v>-0.29922126025222429</v>
      </c>
      <c r="AU548" s="11">
        <f>IF(('OddsRatio_working_3-way'!X548=0),0,'OddsRatio_working_3-way'!AO548)</f>
        <v>0</v>
      </c>
      <c r="AV548" s="11">
        <f>IF(('OddsRatio_working_3-way'!X548=0),0,'OddsRatio_working_3-way'!AP548)</f>
        <v>0</v>
      </c>
      <c r="AW548" s="11">
        <f>IF(('OddsRatio_working_3-way'!X548=0),0,'OddsRatio_working_3-way'!AQ548)</f>
        <v>0</v>
      </c>
    </row>
    <row r="549" spans="1:49" x14ac:dyDescent="0.2">
      <c r="A549" s="4">
        <f>IF('True_Odds_Calculator_3-way'!A550="","",'True_Odds_Calculator_3-way'!A550)</f>
        <v>5.49</v>
      </c>
      <c r="B549" s="4">
        <f>IF('True_Odds_Calculator_3-way'!B550="","",'True_Odds_Calculator_3-way'!B550)</f>
        <v>3.94</v>
      </c>
      <c r="C549" s="4">
        <f>IF('True_Odds_Calculator_3-way'!C550="","",'True_Odds_Calculator_3-way'!C550)</f>
        <v>1.7</v>
      </c>
      <c r="D549" s="9">
        <f t="shared" si="117"/>
        <v>0.17599176546856704</v>
      </c>
      <c r="E549" s="9">
        <f t="shared" si="118"/>
        <v>0.24595560452379814</v>
      </c>
      <c r="F549" s="9">
        <f t="shared" si="119"/>
        <v>0.57805263000763474</v>
      </c>
      <c r="G549" s="9">
        <f t="shared" si="120"/>
        <v>1.0427804075971232</v>
      </c>
      <c r="H549" s="9">
        <f t="shared" si="121"/>
        <v>5.6820840301110831</v>
      </c>
      <c r="I549" s="9">
        <f t="shared" si="122"/>
        <v>4.0657743983355425</v>
      </c>
      <c r="J549" s="9">
        <f t="shared" si="123"/>
        <v>1.7299462853179861</v>
      </c>
      <c r="K549" s="11">
        <f t="shared" si="124"/>
        <v>0.18214936247723132</v>
      </c>
      <c r="L549" s="11">
        <f t="shared" si="125"/>
        <v>0.25380710659898476</v>
      </c>
      <c r="M549" s="11">
        <f t="shared" si="126"/>
        <v>0.58823529411764708</v>
      </c>
      <c r="N549" s="11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-0.25128943147534444</v>
      </c>
      <c r="O549" s="11">
        <f>0</f>
        <v>0</v>
      </c>
      <c r="P549" s="11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0.22109201507015391</v>
      </c>
      <c r="Q549" s="11">
        <f>2*'OddsRatio_working_3-way'!K549*'OddsRatio_working_3-way'!L549*'OddsRatio_working_3-way'!M549</f>
        <v>5.4389179599053837E-2</v>
      </c>
      <c r="R549" s="11">
        <f t="shared" si="127"/>
        <v>0</v>
      </c>
      <c r="S549" s="11">
        <f t="shared" si="128"/>
        <v>-0.87983013759114903</v>
      </c>
      <c r="T549" s="11">
        <f t="shared" si="129"/>
        <v>-0.2164403782512051</v>
      </c>
      <c r="U549" s="11">
        <f>'OddsRatio_working_3-way'!S549-'OddsRatio_working_3-way'!R549^2/3</f>
        <v>-0.87983013759114903</v>
      </c>
      <c r="V549" s="11">
        <f>'OddsRatio_working_3-way'!S549*'OddsRatio_working_3-way'!R549/3-2*'OddsRatio_working_3-way'!R549^3/27-'OddsRatio_working_3-way'!T549</f>
        <v>0.2164403782512051</v>
      </c>
      <c r="W549" s="11">
        <f>'OddsRatio_working_3-way'!V549^2+4*'OddsRatio_working_3-way'!U549^3/27</f>
        <v>-5.4053925894979635E-2</v>
      </c>
      <c r="X549" s="11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0.15882408761937244</v>
      </c>
      <c r="Y549" s="11">
        <f>IF('OddsRatio_working_3-way'!W549&gt;=0,IF('OddsRatio_working_3-way'!V549+SQRT('OddsRatio_working_3-way'!W549)&gt;0,0,PI()),ACOS('OddsRatio_working_3-way'!V549/(2*'OddsRatio_working_3-way'!X549)))</f>
        <v>0.82114447690736458</v>
      </c>
      <c r="Z549" s="11">
        <f>'OddsRatio_working_3-way'!X549^(1/3)*COS('OddsRatio_working_3-way'!Y549/3)</f>
        <v>0.52139020379856171</v>
      </c>
      <c r="AA549" s="11">
        <f>'OddsRatio_working_3-way'!X549^(1/3)*COS(('OddsRatio_working_3-way'!Y549+2*PI())/3)</f>
        <v>-0.38746941292070974</v>
      </c>
      <c r="AB549" s="11">
        <f>'OddsRatio_working_3-way'!X549^(1/3)*COS(('OddsRatio_working_3-way'!Y549+4*PI())/3)</f>
        <v>-0.13392079087785216</v>
      </c>
      <c r="AC549" s="11">
        <f>'OddsRatio_working_3-way'!X549^(1/3)*SIN('OddsRatio_working_3-way'!Y549/3)</f>
        <v>0.1463863651891027</v>
      </c>
      <c r="AD549" s="11">
        <f>'OddsRatio_working_3-way'!X549^(1/3)*SIN(('OddsRatio_working_3-way'!Y549+2*PI())/3)</f>
        <v>0.37834397917934892</v>
      </c>
      <c r="AE549" s="11">
        <f>'OddsRatio_working_3-way'!X549^(1/3)*SIN(('OddsRatio_working_3-way'!Y549+4*PI())/3)</f>
        <v>-0.52473034436845145</v>
      </c>
      <c r="AF549" s="11">
        <f>-'OddsRatio_working_3-way'!U549/(3*'OddsRatio_working_3-way'!X549^(1/3))*COS(('OddsRatio_working_3-way'!Y549)/3)</f>
        <v>0.52139020379856149</v>
      </c>
      <c r="AG549" s="11">
        <f>-'OddsRatio_working_3-way'!U549/(3*'OddsRatio_working_3-way'!X549^(1/3))*COS(('OddsRatio_working_3-way'!Y549+2*PI())/3)</f>
        <v>-0.38746941292070958</v>
      </c>
      <c r="AH549" s="11">
        <f>-'OddsRatio_working_3-way'!U549/(3*'OddsRatio_working_3-way'!X549^(1/3))*COS(('OddsRatio_working_3-way'!Y549+4*PI())/3)</f>
        <v>-0.13392079087785211</v>
      </c>
      <c r="AI549" s="11">
        <f>'OddsRatio_working_3-way'!U549/(3*'OddsRatio_working_3-way'!X549^(1/3))*SIN(('OddsRatio_working_3-way'!Y549)/3)</f>
        <v>-0.14638636518910264</v>
      </c>
      <c r="AJ549" s="11">
        <f>'OddsRatio_working_3-way'!U549/(3*'OddsRatio_working_3-way'!X549^(1/3))*SIN(('OddsRatio_working_3-way'!Y549+2*PI())/3)</f>
        <v>-0.37834397917934875</v>
      </c>
      <c r="AK549" s="11">
        <f>'OddsRatio_working_3-way'!U549/(3*'OddsRatio_working_3-way'!X549^(1/3))*SIN(('OddsRatio_working_3-way'!Y549+4*PI())/3)</f>
        <v>0.52473034436845134</v>
      </c>
      <c r="AL549" s="11">
        <f>'OddsRatio_working_3-way'!Z549+'OddsRatio_working_3-way'!AF549</f>
        <v>1.0427804075971232</v>
      </c>
      <c r="AM549" s="11">
        <f>'OddsRatio_working_3-way'!AA549+'OddsRatio_working_3-way'!AG549</f>
        <v>-0.77493882584141938</v>
      </c>
      <c r="AN549" s="11">
        <f>'OddsRatio_working_3-way'!AB549+'OddsRatio_working_3-way'!AH549</f>
        <v>-0.26784158175570427</v>
      </c>
      <c r="AO549" s="11">
        <f>'OddsRatio_working_3-way'!AC549+'OddsRatio_working_3-way'!AI549</f>
        <v>0</v>
      </c>
      <c r="AP549" s="11">
        <f>'OddsRatio_working_3-way'!AD549+'OddsRatio_working_3-way'!AJ549</f>
        <v>0</v>
      </c>
      <c r="AQ549" s="11">
        <f>'OddsRatio_working_3-way'!AE549+'OddsRatio_working_3-way'!AK549</f>
        <v>0</v>
      </c>
      <c r="AR549" s="10">
        <f>IF(A549="","",IF(('OddsRatio_working_3-way'!X549=0),IF(Q549&gt;0,-Q549^(1/3),(-Q549)^(1/3)),'OddsRatio_working_3-way'!AL549-'OddsRatio_working_3-way'!R549/3))</f>
        <v>1.0427804075971232</v>
      </c>
      <c r="AS549" s="11">
        <f>IF(('OddsRatio_working_3-way'!X549=0),IF(Q549&gt;0,-Q549^(1/3),(-Q549)^(1/3)),'OddsRatio_working_3-way'!AM549-'OddsRatio_working_3-way'!R549/3)</f>
        <v>-0.77493882584141938</v>
      </c>
      <c r="AT549" s="11">
        <f>IF(('OddsRatio_working_3-way'!X549=0),IF(Q549&gt;0,-Q549^(1/3),(-Q549)^(1/3)),'OddsRatio_working_3-way'!AN549-'OddsRatio_working_3-way'!R549/3)</f>
        <v>-0.26784158175570427</v>
      </c>
      <c r="AU549" s="11">
        <f>IF(('OddsRatio_working_3-way'!X549=0),0,'OddsRatio_working_3-way'!AO549)</f>
        <v>0</v>
      </c>
      <c r="AV549" s="11">
        <f>IF(('OddsRatio_working_3-way'!X549=0),0,'OddsRatio_working_3-way'!AP549)</f>
        <v>0</v>
      </c>
      <c r="AW549" s="11">
        <f>IF(('OddsRatio_working_3-way'!X549=0),0,'OddsRatio_working_3-way'!AQ549)</f>
        <v>0</v>
      </c>
    </row>
    <row r="550" spans="1:49" x14ac:dyDescent="0.2">
      <c r="A550" s="4">
        <f>IF('True_Odds_Calculator_3-way'!A551="","",'True_Odds_Calculator_3-way'!A551)</f>
        <v>3.5</v>
      </c>
      <c r="B550" s="4">
        <f>IF('True_Odds_Calculator_3-way'!B551="","",'True_Odds_Calculator_3-way'!B551)</f>
        <v>3.15</v>
      </c>
      <c r="C550" s="4">
        <f>IF('True_Odds_Calculator_3-way'!C551="","",'True_Odds_Calculator_3-way'!C551)</f>
        <v>2.35</v>
      </c>
      <c r="D550" s="9">
        <f t="shared" si="117"/>
        <v>0.27693085961980723</v>
      </c>
      <c r="E550" s="9">
        <f t="shared" si="118"/>
        <v>0.30812194545204696</v>
      </c>
      <c r="F550" s="9">
        <f t="shared" si="119"/>
        <v>0.41494719492814597</v>
      </c>
      <c r="G550" s="9">
        <f t="shared" si="120"/>
        <v>1.0444038506548239</v>
      </c>
      <c r="H550" s="9">
        <f t="shared" si="121"/>
        <v>3.6110096266370593</v>
      </c>
      <c r="I550" s="9">
        <f t="shared" si="122"/>
        <v>3.2454682789078717</v>
      </c>
      <c r="J550" s="9">
        <f t="shared" si="123"/>
        <v>2.4099451983840119</v>
      </c>
      <c r="K550" s="11">
        <f t="shared" si="124"/>
        <v>0.2857142857142857</v>
      </c>
      <c r="L550" s="11">
        <f t="shared" si="125"/>
        <v>0.31746031746031744</v>
      </c>
      <c r="M550" s="11">
        <f t="shared" si="126"/>
        <v>0.42553191489361702</v>
      </c>
      <c r="N550" s="11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-0.28006947459834997</v>
      </c>
      <c r="O550" s="11">
        <f>0</f>
        <v>0</v>
      </c>
      <c r="P550" s="11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0.23158199449992764</v>
      </c>
      <c r="Q550" s="11">
        <f>2*'OddsRatio_working_3-way'!K550*'OddsRatio_working_3-way'!L550*'OddsRatio_working_3-way'!M550</f>
        <v>7.7193998166642533E-2</v>
      </c>
      <c r="R550" s="11">
        <f t="shared" si="127"/>
        <v>0</v>
      </c>
      <c r="S550" s="11">
        <f t="shared" si="128"/>
        <v>-0.82687338501291996</v>
      </c>
      <c r="T550" s="11">
        <f t="shared" si="129"/>
        <v>-0.27562446167097326</v>
      </c>
      <c r="U550" s="11">
        <f>'OddsRatio_working_3-way'!S550-'OddsRatio_working_3-way'!R550^2/3</f>
        <v>-0.82687338501291996</v>
      </c>
      <c r="V550" s="11">
        <f>'OddsRatio_working_3-way'!S550*'OddsRatio_working_3-way'!R550/3-2*'OddsRatio_working_3-way'!R550^3/27-'OddsRatio_working_3-way'!T550</f>
        <v>0.27562446167097326</v>
      </c>
      <c r="W550" s="11">
        <f>'OddsRatio_working_3-way'!V550^2+4*'OddsRatio_working_3-way'!U550^3/27</f>
        <v>-7.7866429118848418E-3</v>
      </c>
      <c r="X550" s="11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0.1447027010660985</v>
      </c>
      <c r="Y550" s="11">
        <f>IF('OddsRatio_working_3-way'!W550&gt;=0,IF('OddsRatio_working_3-way'!V550+SQRT('OddsRatio_working_3-way'!W550)&gt;0,0,PI()),ACOS('OddsRatio_working_3-way'!V550/(2*'OddsRatio_working_3-way'!X550)))</f>
        <v>0.30984158945979967</v>
      </c>
      <c r="Z550" s="11">
        <f>'OddsRatio_working_3-way'!X550^(1/3)*COS('OddsRatio_working_3-way'!Y550/3)</f>
        <v>0.52220192532741205</v>
      </c>
      <c r="AA550" s="11">
        <f>'OddsRatio_working_3-way'!X550^(1/3)*COS(('OddsRatio_working_3-way'!Y550+2*PI())/3)</f>
        <v>-0.30797534950223415</v>
      </c>
      <c r="AB550" s="11">
        <f>'OddsRatio_working_3-way'!X550^(1/3)*COS(('OddsRatio_working_3-way'!Y550+4*PI())/3)</f>
        <v>-0.21422657582517798</v>
      </c>
      <c r="AC550" s="11">
        <f>'OddsRatio_working_3-way'!X550^(1/3)*SIN('OddsRatio_working_3-way'!Y550/3)</f>
        <v>5.4125879718645714E-2</v>
      </c>
      <c r="AD550" s="11">
        <f>'OddsRatio_working_3-way'!X550^(1/3)*SIN(('OddsRatio_working_3-way'!Y550+2*PI())/3)</f>
        <v>0.42517719337936044</v>
      </c>
      <c r="AE550" s="11">
        <f>'OddsRatio_working_3-way'!X550^(1/3)*SIN(('OddsRatio_working_3-way'!Y550+4*PI())/3)</f>
        <v>-0.47930307309800613</v>
      </c>
      <c r="AF550" s="11">
        <f>-'OddsRatio_working_3-way'!U550/(3*'OddsRatio_working_3-way'!X550^(1/3))*COS(('OddsRatio_working_3-way'!Y550)/3)</f>
        <v>0.52220192532741194</v>
      </c>
      <c r="AG550" s="11">
        <f>-'OddsRatio_working_3-way'!U550/(3*'OddsRatio_working_3-way'!X550^(1/3))*COS(('OddsRatio_working_3-way'!Y550+2*PI())/3)</f>
        <v>-0.3079753495022341</v>
      </c>
      <c r="AH550" s="11">
        <f>-'OddsRatio_working_3-way'!U550/(3*'OddsRatio_working_3-way'!X550^(1/3))*COS(('OddsRatio_working_3-way'!Y550+4*PI())/3)</f>
        <v>-0.21422657582517793</v>
      </c>
      <c r="AI550" s="11">
        <f>'OddsRatio_working_3-way'!U550/(3*'OddsRatio_working_3-way'!X550^(1/3))*SIN(('OddsRatio_working_3-way'!Y550)/3)</f>
        <v>-5.41258797186457E-2</v>
      </c>
      <c r="AJ550" s="11">
        <f>'OddsRatio_working_3-way'!U550/(3*'OddsRatio_working_3-way'!X550^(1/3))*SIN(('OddsRatio_working_3-way'!Y550+2*PI())/3)</f>
        <v>-0.42517719337936033</v>
      </c>
      <c r="AK550" s="11">
        <f>'OddsRatio_working_3-way'!U550/(3*'OddsRatio_working_3-way'!X550^(1/3))*SIN(('OddsRatio_working_3-way'!Y550+4*PI())/3)</f>
        <v>0.47930307309800602</v>
      </c>
      <c r="AL550" s="11">
        <f>'OddsRatio_working_3-way'!Z550+'OddsRatio_working_3-way'!AF550</f>
        <v>1.0444038506548239</v>
      </c>
      <c r="AM550" s="11">
        <f>'OddsRatio_working_3-way'!AA550+'OddsRatio_working_3-way'!AG550</f>
        <v>-0.61595069900446831</v>
      </c>
      <c r="AN550" s="11">
        <f>'OddsRatio_working_3-way'!AB550+'OddsRatio_working_3-way'!AH550</f>
        <v>-0.42845315165035591</v>
      </c>
      <c r="AO550" s="11">
        <f>'OddsRatio_working_3-way'!AC550+'OddsRatio_working_3-way'!AI550</f>
        <v>0</v>
      </c>
      <c r="AP550" s="11">
        <f>'OddsRatio_working_3-way'!AD550+'OddsRatio_working_3-way'!AJ550</f>
        <v>0</v>
      </c>
      <c r="AQ550" s="11">
        <f>'OddsRatio_working_3-way'!AE550+'OddsRatio_working_3-way'!AK550</f>
        <v>0</v>
      </c>
      <c r="AR550" s="10">
        <f>IF(A550="","",IF(('OddsRatio_working_3-way'!X550=0),IF(Q550&gt;0,-Q550^(1/3),(-Q550)^(1/3)),'OddsRatio_working_3-way'!AL550-'OddsRatio_working_3-way'!R550/3))</f>
        <v>1.0444038506548239</v>
      </c>
      <c r="AS550" s="11">
        <f>IF(('OddsRatio_working_3-way'!X550=0),IF(Q550&gt;0,-Q550^(1/3),(-Q550)^(1/3)),'OddsRatio_working_3-way'!AM550-'OddsRatio_working_3-way'!R550/3)</f>
        <v>-0.61595069900446831</v>
      </c>
      <c r="AT550" s="11">
        <f>IF(('OddsRatio_working_3-way'!X550=0),IF(Q550&gt;0,-Q550^(1/3),(-Q550)^(1/3)),'OddsRatio_working_3-way'!AN550-'OddsRatio_working_3-way'!R550/3)</f>
        <v>-0.42845315165035591</v>
      </c>
      <c r="AU550" s="11">
        <f>IF(('OddsRatio_working_3-way'!X550=0),0,'OddsRatio_working_3-way'!AO550)</f>
        <v>0</v>
      </c>
      <c r="AV550" s="11">
        <f>IF(('OddsRatio_working_3-way'!X550=0),0,'OddsRatio_working_3-way'!AP550)</f>
        <v>0</v>
      </c>
      <c r="AW550" s="11">
        <f>IF(('OddsRatio_working_3-way'!X550=0),0,'OddsRatio_working_3-way'!AQ550)</f>
        <v>0</v>
      </c>
    </row>
    <row r="551" spans="1:49" x14ac:dyDescent="0.2">
      <c r="A551" s="4">
        <f>IF('True_Odds_Calculator_3-way'!A552="","",'True_Odds_Calculator_3-way'!A552)</f>
        <v>3.55</v>
      </c>
      <c r="B551" s="4">
        <f>IF('True_Odds_Calculator_3-way'!B552="","",'True_Odds_Calculator_3-way'!B552)</f>
        <v>2.99</v>
      </c>
      <c r="C551" s="4">
        <f>IF('True_Odds_Calculator_3-way'!C552="","",'True_Odds_Calculator_3-way'!C552)</f>
        <v>2.4300000000000002</v>
      </c>
      <c r="D551" s="9">
        <f t="shared" si="117"/>
        <v>0.27332275605796125</v>
      </c>
      <c r="E551" s="9">
        <f t="shared" si="118"/>
        <v>0.32522317908940607</v>
      </c>
      <c r="F551" s="9">
        <f t="shared" si="119"/>
        <v>0.40145406485263274</v>
      </c>
      <c r="G551" s="9">
        <f t="shared" si="120"/>
        <v>1.0426188888280226</v>
      </c>
      <c r="H551" s="9">
        <f t="shared" si="121"/>
        <v>3.6586781665114576</v>
      </c>
      <c r="I551" s="9">
        <f t="shared" si="122"/>
        <v>3.0748115887677647</v>
      </c>
      <c r="J551" s="9">
        <f t="shared" si="123"/>
        <v>2.4909450110240727</v>
      </c>
      <c r="K551" s="11">
        <f t="shared" si="124"/>
        <v>0.28169014084507044</v>
      </c>
      <c r="L551" s="11">
        <f t="shared" si="125"/>
        <v>0.33444816053511706</v>
      </c>
      <c r="M551" s="11">
        <f t="shared" si="126"/>
        <v>0.41152263374485593</v>
      </c>
      <c r="N551" s="11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-0.28133481511721969</v>
      </c>
      <c r="O551" s="11">
        <f>0</f>
        <v>0</v>
      </c>
      <c r="P551" s="11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0.23145603876365256</v>
      </c>
      <c r="Q551" s="11">
        <f>2*'OddsRatio_working_3-way'!K551*'OddsRatio_working_3-way'!L551*'OddsRatio_working_3-way'!M551</f>
        <v>7.7539711478610565E-2</v>
      </c>
      <c r="R551" s="11">
        <f t="shared" si="127"/>
        <v>0</v>
      </c>
      <c r="S551" s="11">
        <f t="shared" si="128"/>
        <v>-0.82270670505964627</v>
      </c>
      <c r="T551" s="11">
        <f t="shared" si="129"/>
        <v>-0.27561363653589488</v>
      </c>
      <c r="U551" s="11">
        <f>'OddsRatio_working_3-way'!S551-'OddsRatio_working_3-way'!R551^2/3</f>
        <v>-0.82270670505964627</v>
      </c>
      <c r="V551" s="11">
        <f>'OddsRatio_working_3-way'!S551*'OddsRatio_working_3-way'!R551/3-2*'OddsRatio_working_3-way'!R551^3/27-'OddsRatio_working_3-way'!T551</f>
        <v>0.27561363653589488</v>
      </c>
      <c r="W551" s="11">
        <f>'OddsRatio_working_3-way'!V551^2+4*'OddsRatio_working_3-way'!U551^3/27</f>
        <v>-6.5328282231531393E-3</v>
      </c>
      <c r="X551" s="11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0.14361032768197202</v>
      </c>
      <c r="Y551" s="11">
        <f>IF('OddsRatio_working_3-way'!W551&gt;=0,IF('OddsRatio_working_3-way'!V551+SQRT('OddsRatio_working_3-way'!W551)&gt;0,0,PI()),ACOS('OddsRatio_working_3-way'!V551/(2*'OddsRatio_working_3-way'!X551)))</f>
        <v>0.28526008478303688</v>
      </c>
      <c r="Z551" s="11">
        <f>'OddsRatio_working_3-way'!X551^(1/3)*COS('OddsRatio_working_3-way'!Y551/3)</f>
        <v>0.52130944441401139</v>
      </c>
      <c r="AA551" s="11">
        <f>'OddsRatio_working_3-way'!X551^(1/3)*COS(('OddsRatio_working_3-way'!Y551+2*PI())/3)</f>
        <v>-0.30371309698448273</v>
      </c>
      <c r="AB551" s="11">
        <f>'OddsRatio_working_3-way'!X551^(1/3)*COS(('OddsRatio_working_3-way'!Y551+4*PI())/3)</f>
        <v>-0.2175963474295288</v>
      </c>
      <c r="AC551" s="11">
        <f>'OddsRatio_working_3-way'!X551^(1/3)*SIN('OddsRatio_working_3-way'!Y551/3)</f>
        <v>4.9719528537288303E-2</v>
      </c>
      <c r="AD551" s="11">
        <f>'OddsRatio_working_3-way'!X551^(1/3)*SIN(('OddsRatio_working_3-way'!Y551+2*PI())/3)</f>
        <v>0.4266074578266415</v>
      </c>
      <c r="AE551" s="11">
        <f>'OddsRatio_working_3-way'!X551^(1/3)*SIN(('OddsRatio_working_3-way'!Y551+4*PI())/3)</f>
        <v>-0.47632698636392978</v>
      </c>
      <c r="AF551" s="11">
        <f>-'OddsRatio_working_3-way'!U551/(3*'OddsRatio_working_3-way'!X551^(1/3))*COS(('OddsRatio_working_3-way'!Y551)/3)</f>
        <v>0.52130944441401117</v>
      </c>
      <c r="AG551" s="11">
        <f>-'OddsRatio_working_3-way'!U551/(3*'OddsRatio_working_3-way'!X551^(1/3))*COS(('OddsRatio_working_3-way'!Y551+2*PI())/3)</f>
        <v>-0.30371309698448262</v>
      </c>
      <c r="AH551" s="11">
        <f>-'OddsRatio_working_3-way'!U551/(3*'OddsRatio_working_3-way'!X551^(1/3))*COS(('OddsRatio_working_3-way'!Y551+4*PI())/3)</f>
        <v>-0.21759634742952871</v>
      </c>
      <c r="AI551" s="11">
        <f>'OddsRatio_working_3-way'!U551/(3*'OddsRatio_working_3-way'!X551^(1/3))*SIN(('OddsRatio_working_3-way'!Y551)/3)</f>
        <v>-4.9719528537288282E-2</v>
      </c>
      <c r="AJ551" s="11">
        <f>'OddsRatio_working_3-way'!U551/(3*'OddsRatio_working_3-way'!X551^(1/3))*SIN(('OddsRatio_working_3-way'!Y551+2*PI())/3)</f>
        <v>-0.42660745782664133</v>
      </c>
      <c r="AK551" s="11">
        <f>'OddsRatio_working_3-way'!U551/(3*'OddsRatio_working_3-way'!X551^(1/3))*SIN(('OddsRatio_working_3-way'!Y551+4*PI())/3)</f>
        <v>0.47632698636392956</v>
      </c>
      <c r="AL551" s="11">
        <f>'OddsRatio_working_3-way'!Z551+'OddsRatio_working_3-way'!AF551</f>
        <v>1.0426188888280226</v>
      </c>
      <c r="AM551" s="11">
        <f>'OddsRatio_working_3-way'!AA551+'OddsRatio_working_3-way'!AG551</f>
        <v>-0.60742619396896536</v>
      </c>
      <c r="AN551" s="11">
        <f>'OddsRatio_working_3-way'!AB551+'OddsRatio_working_3-way'!AH551</f>
        <v>-0.43519269485905754</v>
      </c>
      <c r="AO551" s="11">
        <f>'OddsRatio_working_3-way'!AC551+'OddsRatio_working_3-way'!AI551</f>
        <v>0</v>
      </c>
      <c r="AP551" s="11">
        <f>'OddsRatio_working_3-way'!AD551+'OddsRatio_working_3-way'!AJ551</f>
        <v>0</v>
      </c>
      <c r="AQ551" s="11">
        <f>'OddsRatio_working_3-way'!AE551+'OddsRatio_working_3-way'!AK551</f>
        <v>0</v>
      </c>
      <c r="AR551" s="10">
        <f>IF(A551="","",IF(('OddsRatio_working_3-way'!X551=0),IF(Q551&gt;0,-Q551^(1/3),(-Q551)^(1/3)),'OddsRatio_working_3-way'!AL551-'OddsRatio_working_3-way'!R551/3))</f>
        <v>1.0426188888280226</v>
      </c>
      <c r="AS551" s="11">
        <f>IF(('OddsRatio_working_3-way'!X551=0),IF(Q551&gt;0,-Q551^(1/3),(-Q551)^(1/3)),'OddsRatio_working_3-way'!AM551-'OddsRatio_working_3-way'!R551/3)</f>
        <v>-0.60742619396896536</v>
      </c>
      <c r="AT551" s="11">
        <f>IF(('OddsRatio_working_3-way'!X551=0),IF(Q551&gt;0,-Q551^(1/3),(-Q551)^(1/3)),'OddsRatio_working_3-way'!AN551-'OddsRatio_working_3-way'!R551/3)</f>
        <v>-0.43519269485905754</v>
      </c>
      <c r="AU551" s="11">
        <f>IF(('OddsRatio_working_3-way'!X551=0),0,'OddsRatio_working_3-way'!AO551)</f>
        <v>0</v>
      </c>
      <c r="AV551" s="11">
        <f>IF(('OddsRatio_working_3-way'!X551=0),0,'OddsRatio_working_3-way'!AP551)</f>
        <v>0</v>
      </c>
      <c r="AW551" s="11">
        <f>IF(('OddsRatio_working_3-way'!X551=0),0,'OddsRatio_working_3-way'!AQ551)</f>
        <v>0</v>
      </c>
    </row>
    <row r="552" spans="1:49" x14ac:dyDescent="0.2">
      <c r="A552" s="4">
        <f>IF('True_Odds_Calculator_3-way'!A553="","",'True_Odds_Calculator_3-way'!A553)</f>
        <v>2.2599999999999998</v>
      </c>
      <c r="B552" s="4">
        <f>IF('True_Odds_Calculator_3-way'!B553="","",'True_Odds_Calculator_3-way'!B553)</f>
        <v>3.21</v>
      </c>
      <c r="C552" s="4">
        <f>IF('True_Odds_Calculator_3-way'!C553="","",'True_Odds_Calculator_3-way'!C553)</f>
        <v>3.67</v>
      </c>
      <c r="D552" s="9">
        <f t="shared" si="117"/>
        <v>0.43253256541833179</v>
      </c>
      <c r="E552" s="9">
        <f t="shared" si="118"/>
        <v>0.30292525759491307</v>
      </c>
      <c r="F552" s="9">
        <f t="shared" si="119"/>
        <v>0.26454217698675531</v>
      </c>
      <c r="G552" s="9">
        <f t="shared" si="120"/>
        <v>1.0412417834738901</v>
      </c>
      <c r="H552" s="9">
        <f t="shared" si="121"/>
        <v>2.3119646471771014</v>
      </c>
      <c r="I552" s="9">
        <f t="shared" si="122"/>
        <v>3.3011443414772974</v>
      </c>
      <c r="J552" s="9">
        <f t="shared" si="123"/>
        <v>3.7801155618752866</v>
      </c>
      <c r="K552" s="11">
        <f t="shared" si="124"/>
        <v>0.44247787610619471</v>
      </c>
      <c r="L552" s="11">
        <f t="shared" si="125"/>
        <v>0.3115264797507788</v>
      </c>
      <c r="M552" s="11">
        <f t="shared" si="126"/>
        <v>0.27247956403269757</v>
      </c>
      <c r="N552" s="11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-0.27925087613301225</v>
      </c>
      <c r="O552" s="11">
        <f>0</f>
        <v>0</v>
      </c>
      <c r="P552" s="11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0.23061568152079542</v>
      </c>
      <c r="Q552" s="11">
        <f>2*'OddsRatio_working_3-way'!K552*'OddsRatio_working_3-way'!L552*'OddsRatio_working_3-way'!M552</f>
        <v>7.5119114501887782E-2</v>
      </c>
      <c r="R552" s="11">
        <f t="shared" si="127"/>
        <v>0</v>
      </c>
      <c r="S552" s="11">
        <f t="shared" si="128"/>
        <v>-0.8258369130807991</v>
      </c>
      <c r="T552" s="11">
        <f t="shared" si="129"/>
        <v>-0.26900225181784992</v>
      </c>
      <c r="U552" s="11">
        <f>'OddsRatio_working_3-way'!S552-'OddsRatio_working_3-way'!R552^2/3</f>
        <v>-0.8258369130807991</v>
      </c>
      <c r="V552" s="11">
        <f>'OddsRatio_working_3-way'!S552*'OddsRatio_working_3-way'!R552/3-2*'OddsRatio_working_3-way'!R552^3/27-'OddsRatio_working_3-way'!T552</f>
        <v>0.26900225181784992</v>
      </c>
      <c r="W552" s="11">
        <f>'OddsRatio_working_3-way'!V552^2+4*'OddsRatio_working_3-way'!U552^3/27</f>
        <v>-1.1078711632663052E-2</v>
      </c>
      <c r="X552" s="11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0.14443071272736366</v>
      </c>
      <c r="Y552" s="11">
        <f>IF('OddsRatio_working_3-way'!W552&gt;=0,IF('OddsRatio_working_3-way'!V552+SQRT('OddsRatio_working_3-way'!W552)&gt;0,0,PI()),ACOS('OddsRatio_working_3-way'!V552/(2*'OddsRatio_working_3-way'!X552)))</f>
        <v>0.37296743807978938</v>
      </c>
      <c r="Z552" s="11">
        <f>'OddsRatio_working_3-way'!X552^(1/3)*COS('OddsRatio_working_3-way'!Y552/3)</f>
        <v>0.52062089173694515</v>
      </c>
      <c r="AA552" s="11">
        <f>'OddsRatio_working_3-way'!X552^(1/3)*COS(('OddsRatio_working_3-way'!Y552+2*PI())/3)</f>
        <v>-0.31665442146010814</v>
      </c>
      <c r="AB552" s="11">
        <f>'OddsRatio_working_3-way'!X552^(1/3)*COS(('OddsRatio_working_3-way'!Y552+4*PI())/3)</f>
        <v>-0.2039664702768367</v>
      </c>
      <c r="AC552" s="11">
        <f>'OddsRatio_working_3-way'!X552^(1/3)*SIN('OddsRatio_working_3-way'!Y552/3)</f>
        <v>6.5060418950089113E-2</v>
      </c>
      <c r="AD552" s="11">
        <f>'OddsRatio_working_3-way'!X552^(1/3)*SIN(('OddsRatio_working_3-way'!Y552+2*PI())/3)</f>
        <v>0.418340708510058</v>
      </c>
      <c r="AE552" s="11">
        <f>'OddsRatio_working_3-way'!X552^(1/3)*SIN(('OddsRatio_working_3-way'!Y552+4*PI())/3)</f>
        <v>-0.48340112746014713</v>
      </c>
      <c r="AF552" s="11">
        <f>-'OddsRatio_working_3-way'!U552/(3*'OddsRatio_working_3-way'!X552^(1/3))*COS(('OddsRatio_working_3-way'!Y552)/3)</f>
        <v>0.52062089173694504</v>
      </c>
      <c r="AG552" s="11">
        <f>-'OddsRatio_working_3-way'!U552/(3*'OddsRatio_working_3-way'!X552^(1/3))*COS(('OddsRatio_working_3-way'!Y552+2*PI())/3)</f>
        <v>-0.31665442146010808</v>
      </c>
      <c r="AH552" s="11">
        <f>-'OddsRatio_working_3-way'!U552/(3*'OddsRatio_working_3-way'!X552^(1/3))*COS(('OddsRatio_working_3-way'!Y552+4*PI())/3)</f>
        <v>-0.20396647027683668</v>
      </c>
      <c r="AI552" s="11">
        <f>'OddsRatio_working_3-way'!U552/(3*'OddsRatio_working_3-way'!X552^(1/3))*SIN(('OddsRatio_working_3-way'!Y552)/3)</f>
        <v>-6.5060418950089099E-2</v>
      </c>
      <c r="AJ552" s="11">
        <f>'OddsRatio_working_3-way'!U552/(3*'OddsRatio_working_3-way'!X552^(1/3))*SIN(('OddsRatio_working_3-way'!Y552+2*PI())/3)</f>
        <v>-0.41834070851005789</v>
      </c>
      <c r="AK552" s="11">
        <f>'OddsRatio_working_3-way'!U552/(3*'OddsRatio_working_3-way'!X552^(1/3))*SIN(('OddsRatio_working_3-way'!Y552+4*PI())/3)</f>
        <v>0.48340112746014702</v>
      </c>
      <c r="AL552" s="11">
        <f>'OddsRatio_working_3-way'!Z552+'OddsRatio_working_3-way'!AF552</f>
        <v>1.0412417834738901</v>
      </c>
      <c r="AM552" s="11">
        <f>'OddsRatio_working_3-way'!AA552+'OddsRatio_working_3-way'!AG552</f>
        <v>-0.63330884292021628</v>
      </c>
      <c r="AN552" s="11">
        <f>'OddsRatio_working_3-way'!AB552+'OddsRatio_working_3-way'!AH552</f>
        <v>-0.40793294055367335</v>
      </c>
      <c r="AO552" s="11">
        <f>'OddsRatio_working_3-way'!AC552+'OddsRatio_working_3-way'!AI552</f>
        <v>0</v>
      </c>
      <c r="AP552" s="11">
        <f>'OddsRatio_working_3-way'!AD552+'OddsRatio_working_3-way'!AJ552</f>
        <v>0</v>
      </c>
      <c r="AQ552" s="11">
        <f>'OddsRatio_working_3-way'!AE552+'OddsRatio_working_3-way'!AK552</f>
        <v>0</v>
      </c>
      <c r="AR552" s="10">
        <f>IF(A552="","",IF(('OddsRatio_working_3-way'!X552=0),IF(Q552&gt;0,-Q552^(1/3),(-Q552)^(1/3)),'OddsRatio_working_3-way'!AL552-'OddsRatio_working_3-way'!R552/3))</f>
        <v>1.0412417834738901</v>
      </c>
      <c r="AS552" s="11">
        <f>IF(('OddsRatio_working_3-way'!X552=0),IF(Q552&gt;0,-Q552^(1/3),(-Q552)^(1/3)),'OddsRatio_working_3-way'!AM552-'OddsRatio_working_3-way'!R552/3)</f>
        <v>-0.63330884292021628</v>
      </c>
      <c r="AT552" s="11">
        <f>IF(('OddsRatio_working_3-way'!X552=0),IF(Q552&gt;0,-Q552^(1/3),(-Q552)^(1/3)),'OddsRatio_working_3-way'!AN552-'OddsRatio_working_3-way'!R552/3)</f>
        <v>-0.40793294055367335</v>
      </c>
      <c r="AU552" s="11">
        <f>IF(('OddsRatio_working_3-way'!X552=0),0,'OddsRatio_working_3-way'!AO552)</f>
        <v>0</v>
      </c>
      <c r="AV552" s="11">
        <f>IF(('OddsRatio_working_3-way'!X552=0),0,'OddsRatio_working_3-way'!AP552)</f>
        <v>0</v>
      </c>
      <c r="AW552" s="11">
        <f>IF(('OddsRatio_working_3-way'!X552=0),0,'OddsRatio_working_3-way'!AQ552)</f>
        <v>0</v>
      </c>
    </row>
    <row r="553" spans="1:49" x14ac:dyDescent="0.2">
      <c r="A553" s="4">
        <f>IF('True_Odds_Calculator_3-way'!A554="","",'True_Odds_Calculator_3-way'!A554)</f>
        <v>2.72</v>
      </c>
      <c r="B553" s="4">
        <f>IF('True_Odds_Calculator_3-way'!B554="","",'True_Odds_Calculator_3-way'!B554)</f>
        <v>2.85</v>
      </c>
      <c r="C553" s="4">
        <f>IF('True_Odds_Calculator_3-way'!C554="","",'True_Odds_Calculator_3-way'!C554)</f>
        <v>3.24</v>
      </c>
      <c r="D553" s="9">
        <f t="shared" si="117"/>
        <v>0.35826222032885635</v>
      </c>
      <c r="E553" s="9">
        <f t="shared" si="118"/>
        <v>0.34168912350930791</v>
      </c>
      <c r="F553" s="9">
        <f t="shared" si="119"/>
        <v>0.30004865616183574</v>
      </c>
      <c r="G553" s="9">
        <f t="shared" si="120"/>
        <v>1.0414253557950968</v>
      </c>
      <c r="H553" s="9">
        <f t="shared" si="121"/>
        <v>2.7912516119675672</v>
      </c>
      <c r="I553" s="9">
        <f t="shared" si="122"/>
        <v>2.9266369082209289</v>
      </c>
      <c r="J553" s="9">
        <f t="shared" si="123"/>
        <v>3.3327927969810172</v>
      </c>
      <c r="K553" s="11">
        <f t="shared" si="124"/>
        <v>0.36764705882352938</v>
      </c>
      <c r="L553" s="11">
        <f t="shared" si="125"/>
        <v>0.35087719298245612</v>
      </c>
      <c r="M553" s="11">
        <f t="shared" si="126"/>
        <v>0.30864197530864196</v>
      </c>
      <c r="N553" s="11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-0.28378498897934734</v>
      </c>
      <c r="O553" s="11">
        <f>0</f>
        <v>0</v>
      </c>
      <c r="P553" s="11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0.23132222349628606</v>
      </c>
      <c r="Q553" s="11">
        <f>2*'OddsRatio_working_3-way'!K553*'OddsRatio_working_3-way'!L553*'OddsRatio_working_3-way'!M553</f>
        <v>7.9628992597688839E-2</v>
      </c>
      <c r="R553" s="11">
        <f t="shared" si="127"/>
        <v>0</v>
      </c>
      <c r="S553" s="11">
        <f t="shared" si="128"/>
        <v>-0.81513199245757395</v>
      </c>
      <c r="T553" s="11">
        <f t="shared" si="129"/>
        <v>-0.28059621082876901</v>
      </c>
      <c r="U553" s="11">
        <f>'OddsRatio_working_3-way'!S553-'OddsRatio_working_3-way'!R553^2/3</f>
        <v>-0.81513199245757395</v>
      </c>
      <c r="V553" s="11">
        <f>'OddsRatio_working_3-way'!S553*'OddsRatio_working_3-way'!R553/3-2*'OddsRatio_working_3-way'!R553^3/27-'OddsRatio_working_3-way'!T553</f>
        <v>0.28059621082876901</v>
      </c>
      <c r="W553" s="11">
        <f>'OddsRatio_working_3-way'!V553^2+4*'OddsRatio_working_3-way'!U553^3/27</f>
        <v>-1.5037569380936672E-3</v>
      </c>
      <c r="X553" s="11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0.14163155586728957</v>
      </c>
      <c r="Y553" s="11">
        <f>IF('OddsRatio_working_3-way'!W553&gt;=0,IF('OddsRatio_working_3-way'!V553+SQRT('OddsRatio_working_3-way'!W553)&gt;0,0,PI()),ACOS('OddsRatio_working_3-way'!V553/(2*'OddsRatio_working_3-way'!X553)))</f>
        <v>0.13732978925143047</v>
      </c>
      <c r="Z553" s="11">
        <f>'OddsRatio_working_3-way'!X553^(1/3)*COS('OddsRatio_working_3-way'!Y553/3)</f>
        <v>0.52071267789754849</v>
      </c>
      <c r="AA553" s="11">
        <f>'OddsRatio_working_3-way'!X553^(1/3)*COS(('OddsRatio_working_3-way'!Y553+2*PI())/3)</f>
        <v>-0.281013744932257</v>
      </c>
      <c r="AB553" s="11">
        <f>'OddsRatio_working_3-way'!X553^(1/3)*COS(('OddsRatio_working_3-way'!Y553+4*PI())/3)</f>
        <v>-0.23969893296529188</v>
      </c>
      <c r="AC553" s="11">
        <f>'OddsRatio_working_3-way'!X553^(1/3)*SIN('OddsRatio_working_3-way'!Y553/3)</f>
        <v>2.3853117810646262E-2</v>
      </c>
      <c r="AD553" s="11">
        <f>'OddsRatio_working_3-way'!X553^(1/3)*SIN(('OddsRatio_working_3-way'!Y553+2*PI())/3)</f>
        <v>0.43902384822657775</v>
      </c>
      <c r="AE553" s="11">
        <f>'OddsRatio_working_3-way'!X553^(1/3)*SIN(('OddsRatio_working_3-way'!Y553+4*PI())/3)</f>
        <v>-0.46287696603722378</v>
      </c>
      <c r="AF553" s="11">
        <f>-'OddsRatio_working_3-way'!U553/(3*'OddsRatio_working_3-way'!X553^(1/3))*COS(('OddsRatio_working_3-way'!Y553)/3)</f>
        <v>0.52071267789754838</v>
      </c>
      <c r="AG553" s="11">
        <f>-'OddsRatio_working_3-way'!U553/(3*'OddsRatio_working_3-way'!X553^(1/3))*COS(('OddsRatio_working_3-way'!Y553+2*PI())/3)</f>
        <v>-0.28101374493225695</v>
      </c>
      <c r="AH553" s="11">
        <f>-'OddsRatio_working_3-way'!U553/(3*'OddsRatio_working_3-way'!X553^(1/3))*COS(('OddsRatio_working_3-way'!Y553+4*PI())/3)</f>
        <v>-0.23969893296529182</v>
      </c>
      <c r="AI553" s="11">
        <f>'OddsRatio_working_3-way'!U553/(3*'OddsRatio_working_3-way'!X553^(1/3))*SIN(('OddsRatio_working_3-way'!Y553)/3)</f>
        <v>-2.3853117810646259E-2</v>
      </c>
      <c r="AJ553" s="11">
        <f>'OddsRatio_working_3-way'!U553/(3*'OddsRatio_working_3-way'!X553^(1/3))*SIN(('OddsRatio_working_3-way'!Y553+2*PI())/3)</f>
        <v>-0.43902384822657764</v>
      </c>
      <c r="AK553" s="11">
        <f>'OddsRatio_working_3-way'!U553/(3*'OddsRatio_working_3-way'!X553^(1/3))*SIN(('OddsRatio_working_3-way'!Y553+4*PI())/3)</f>
        <v>0.46287696603722367</v>
      </c>
      <c r="AL553" s="11">
        <f>'OddsRatio_working_3-way'!Z553+'OddsRatio_working_3-way'!AF553</f>
        <v>1.0414253557950968</v>
      </c>
      <c r="AM553" s="11">
        <f>'OddsRatio_working_3-way'!AA553+'OddsRatio_working_3-way'!AG553</f>
        <v>-0.5620274898645139</v>
      </c>
      <c r="AN553" s="11">
        <f>'OddsRatio_working_3-way'!AB553+'OddsRatio_working_3-way'!AH553</f>
        <v>-0.4793978659305837</v>
      </c>
      <c r="AO553" s="11">
        <f>'OddsRatio_working_3-way'!AC553+'OddsRatio_working_3-way'!AI553</f>
        <v>0</v>
      </c>
      <c r="AP553" s="11">
        <f>'OddsRatio_working_3-way'!AD553+'OddsRatio_working_3-way'!AJ553</f>
        <v>0</v>
      </c>
      <c r="AQ553" s="11">
        <f>'OddsRatio_working_3-way'!AE553+'OddsRatio_working_3-way'!AK553</f>
        <v>0</v>
      </c>
      <c r="AR553" s="10">
        <f>IF(A553="","",IF(('OddsRatio_working_3-way'!X553=0),IF(Q553&gt;0,-Q553^(1/3),(-Q553)^(1/3)),'OddsRatio_working_3-way'!AL553-'OddsRatio_working_3-way'!R553/3))</f>
        <v>1.0414253557950968</v>
      </c>
      <c r="AS553" s="11">
        <f>IF(('OddsRatio_working_3-way'!X553=0),IF(Q553&gt;0,-Q553^(1/3),(-Q553)^(1/3)),'OddsRatio_working_3-way'!AM553-'OddsRatio_working_3-way'!R553/3)</f>
        <v>-0.5620274898645139</v>
      </c>
      <c r="AT553" s="11">
        <f>IF(('OddsRatio_working_3-way'!X553=0),IF(Q553&gt;0,-Q553^(1/3),(-Q553)^(1/3)),'OddsRatio_working_3-way'!AN553-'OddsRatio_working_3-way'!R553/3)</f>
        <v>-0.4793978659305837</v>
      </c>
      <c r="AU553" s="11">
        <f>IF(('OddsRatio_working_3-way'!X553=0),0,'OddsRatio_working_3-way'!AO553)</f>
        <v>0</v>
      </c>
      <c r="AV553" s="11">
        <f>IF(('OddsRatio_working_3-way'!X553=0),0,'OddsRatio_working_3-way'!AP553)</f>
        <v>0</v>
      </c>
      <c r="AW553" s="11">
        <f>IF(('OddsRatio_working_3-way'!X553=0),0,'OddsRatio_working_3-way'!AQ553)</f>
        <v>0</v>
      </c>
    </row>
    <row r="554" spans="1:49" x14ac:dyDescent="0.2">
      <c r="A554" s="4">
        <f>IF('True_Odds_Calculator_3-way'!A555="","",'True_Odds_Calculator_3-way'!A555)</f>
        <v>2.88</v>
      </c>
      <c r="B554" s="4">
        <f>IF('True_Odds_Calculator_3-way'!B555="","",'True_Odds_Calculator_3-way'!B555)</f>
        <v>3.17</v>
      </c>
      <c r="C554" s="4">
        <f>IF('True_Odds_Calculator_3-way'!C555="","",'True_Odds_Calculator_3-way'!C555)</f>
        <v>2.74</v>
      </c>
      <c r="D554" s="9">
        <f t="shared" si="117"/>
        <v>0.33792966097652793</v>
      </c>
      <c r="E554" s="9">
        <f t="shared" si="118"/>
        <v>0.30661565661472168</v>
      </c>
      <c r="F554" s="9">
        <f t="shared" si="119"/>
        <v>0.35545468240875033</v>
      </c>
      <c r="G554" s="9">
        <f t="shared" si="120"/>
        <v>1.042125372868989</v>
      </c>
      <c r="H554" s="9">
        <f t="shared" si="121"/>
        <v>2.9591957009937002</v>
      </c>
      <c r="I554" s="9">
        <f t="shared" si="122"/>
        <v>3.2614120591257065</v>
      </c>
      <c r="J554" s="9">
        <f t="shared" si="123"/>
        <v>2.8132981487920405</v>
      </c>
      <c r="K554" s="11">
        <f t="shared" si="124"/>
        <v>0.34722222222222221</v>
      </c>
      <c r="L554" s="11">
        <f t="shared" si="125"/>
        <v>0.31545741324921134</v>
      </c>
      <c r="M554" s="11">
        <f t="shared" si="126"/>
        <v>0.36496350364963503</v>
      </c>
      <c r="N554" s="11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-0.28376871829115724</v>
      </c>
      <c r="O554" s="11">
        <f>0</f>
        <v>0</v>
      </c>
      <c r="P554" s="11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0.23146016102911265</v>
      </c>
      <c r="Q554" s="11">
        <f>2*'OddsRatio_working_3-way'!K554*'OddsRatio_working_3-way'!L554*'OddsRatio_working_3-way'!M554</f>
        <v>7.9951696383113169E-2</v>
      </c>
      <c r="R554" s="11">
        <f t="shared" si="127"/>
        <v>0</v>
      </c>
      <c r="S554" s="11">
        <f t="shared" si="128"/>
        <v>-0.81566482177089705</v>
      </c>
      <c r="T554" s="11">
        <f t="shared" si="129"/>
        <v>-0.2817495066566138</v>
      </c>
      <c r="U554" s="11">
        <f>'OddsRatio_working_3-way'!S554-'OddsRatio_working_3-way'!R554^2/3</f>
        <v>-0.81566482177089705</v>
      </c>
      <c r="V554" s="11">
        <f>'OddsRatio_working_3-way'!S554*'OddsRatio_working_3-way'!R554/3-2*'OddsRatio_working_3-way'!R554^3/27-'OddsRatio_working_3-way'!T554</f>
        <v>0.2817495066566138</v>
      </c>
      <c r="W554" s="11">
        <f>'OddsRatio_working_3-way'!V554^2+4*'OddsRatio_working_3-way'!U554^3/27</f>
        <v>-1.0126569323538337E-3</v>
      </c>
      <c r="X554" s="11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0.14177044952457396</v>
      </c>
      <c r="Y554" s="11">
        <f>IF('OddsRatio_working_3-way'!W554&gt;=0,IF('OddsRatio_working_3-way'!V554+SQRT('OddsRatio_working_3-way'!W554)&gt;0,0,PI()),ACOS('OddsRatio_working_3-way'!V554/(2*'OddsRatio_working_3-way'!X554)))</f>
        <v>0.11246863480333258</v>
      </c>
      <c r="Z554" s="11">
        <f>'OddsRatio_working_3-way'!X554^(1/3)*COS('OddsRatio_working_3-way'!Y554/3)</f>
        <v>0.5210626864344946</v>
      </c>
      <c r="AA554" s="11">
        <f>'OddsRatio_working_3-way'!X554^(1/3)*COS(('OddsRatio_working_3-way'!Y554+2*PI())/3)</f>
        <v>-0.27745656247653588</v>
      </c>
      <c r="AB554" s="11">
        <f>'OddsRatio_working_3-way'!X554^(1/3)*COS(('OddsRatio_working_3-way'!Y554+4*PI())/3)</f>
        <v>-0.24360612395795836</v>
      </c>
      <c r="AC554" s="11">
        <f>'OddsRatio_working_3-way'!X554^(1/3)*SIN('OddsRatio_working_3-way'!Y554/3)</f>
        <v>1.9543559790887587E-2</v>
      </c>
      <c r="AD554" s="11">
        <f>'OddsRatio_working_3-way'!X554^(1/3)*SIN(('OddsRatio_working_3-way'!Y554+2*PI())/3)</f>
        <v>0.44148174352099379</v>
      </c>
      <c r="AE554" s="11">
        <f>'OddsRatio_working_3-way'!X554^(1/3)*SIN(('OddsRatio_working_3-way'!Y554+4*PI())/3)</f>
        <v>-0.46102530331188141</v>
      </c>
      <c r="AF554" s="11">
        <f>-'OddsRatio_working_3-way'!U554/(3*'OddsRatio_working_3-way'!X554^(1/3))*COS(('OddsRatio_working_3-way'!Y554)/3)</f>
        <v>0.52106268643449449</v>
      </c>
      <c r="AG554" s="11">
        <f>-'OddsRatio_working_3-way'!U554/(3*'OddsRatio_working_3-way'!X554^(1/3))*COS(('OddsRatio_working_3-way'!Y554+2*PI())/3)</f>
        <v>-0.27745656247653583</v>
      </c>
      <c r="AH554" s="11">
        <f>-'OddsRatio_working_3-way'!U554/(3*'OddsRatio_working_3-way'!X554^(1/3))*COS(('OddsRatio_working_3-way'!Y554+4*PI())/3)</f>
        <v>-0.24360612395795833</v>
      </c>
      <c r="AI554" s="11">
        <f>'OddsRatio_working_3-way'!U554/(3*'OddsRatio_working_3-way'!X554^(1/3))*SIN(('OddsRatio_working_3-way'!Y554)/3)</f>
        <v>-1.9543559790887583E-2</v>
      </c>
      <c r="AJ554" s="11">
        <f>'OddsRatio_working_3-way'!U554/(3*'OddsRatio_working_3-way'!X554^(1/3))*SIN(('OddsRatio_working_3-way'!Y554+2*PI())/3)</f>
        <v>-0.44148174352099367</v>
      </c>
      <c r="AK554" s="11">
        <f>'OddsRatio_working_3-way'!U554/(3*'OddsRatio_working_3-way'!X554^(1/3))*SIN(('OddsRatio_working_3-way'!Y554+4*PI())/3)</f>
        <v>0.4610253033118813</v>
      </c>
      <c r="AL554" s="11">
        <f>'OddsRatio_working_3-way'!Z554+'OddsRatio_working_3-way'!AF554</f>
        <v>1.042125372868989</v>
      </c>
      <c r="AM554" s="11">
        <f>'OddsRatio_working_3-way'!AA554+'OddsRatio_working_3-way'!AG554</f>
        <v>-0.55491312495307166</v>
      </c>
      <c r="AN554" s="11">
        <f>'OddsRatio_working_3-way'!AB554+'OddsRatio_working_3-way'!AH554</f>
        <v>-0.48721224791591666</v>
      </c>
      <c r="AO554" s="11">
        <f>'OddsRatio_working_3-way'!AC554+'OddsRatio_working_3-way'!AI554</f>
        <v>0</v>
      </c>
      <c r="AP554" s="11">
        <f>'OddsRatio_working_3-way'!AD554+'OddsRatio_working_3-way'!AJ554</f>
        <v>0</v>
      </c>
      <c r="AQ554" s="11">
        <f>'OddsRatio_working_3-way'!AE554+'OddsRatio_working_3-way'!AK554</f>
        <v>0</v>
      </c>
      <c r="AR554" s="10">
        <f>IF(A554="","",IF(('OddsRatio_working_3-way'!X554=0),IF(Q554&gt;0,-Q554^(1/3),(-Q554)^(1/3)),'OddsRatio_working_3-way'!AL554-'OddsRatio_working_3-way'!R554/3))</f>
        <v>1.042125372868989</v>
      </c>
      <c r="AS554" s="11">
        <f>IF(('OddsRatio_working_3-way'!X554=0),IF(Q554&gt;0,-Q554^(1/3),(-Q554)^(1/3)),'OddsRatio_working_3-way'!AM554-'OddsRatio_working_3-way'!R554/3)</f>
        <v>-0.55491312495307166</v>
      </c>
      <c r="AT554" s="11">
        <f>IF(('OddsRatio_working_3-way'!X554=0),IF(Q554&gt;0,-Q554^(1/3),(-Q554)^(1/3)),'OddsRatio_working_3-way'!AN554-'OddsRatio_working_3-way'!R554/3)</f>
        <v>-0.48721224791591666</v>
      </c>
      <c r="AU554" s="11">
        <f>IF(('OddsRatio_working_3-way'!X554=0),0,'OddsRatio_working_3-way'!AO554)</f>
        <v>0</v>
      </c>
      <c r="AV554" s="11">
        <f>IF(('OddsRatio_working_3-way'!X554=0),0,'OddsRatio_working_3-way'!AP554)</f>
        <v>0</v>
      </c>
      <c r="AW554" s="11">
        <f>IF(('OddsRatio_working_3-way'!X554=0),0,'OddsRatio_working_3-way'!AQ554)</f>
        <v>0</v>
      </c>
    </row>
    <row r="555" spans="1:49" x14ac:dyDescent="0.2">
      <c r="A555" s="4">
        <f>IF('True_Odds_Calculator_3-way'!A556="","",'True_Odds_Calculator_3-way'!A556)</f>
        <v>3.87</v>
      </c>
      <c r="B555" s="4">
        <f>IF('True_Odds_Calculator_3-way'!B556="","",'True_Odds_Calculator_3-way'!B556)</f>
        <v>3.14</v>
      </c>
      <c r="C555" s="4">
        <f>IF('True_Odds_Calculator_3-way'!C556="","",'True_Odds_Calculator_3-way'!C556)</f>
        <v>2.21</v>
      </c>
      <c r="D555" s="9">
        <f t="shared" si="117"/>
        <v>0.24986311427079952</v>
      </c>
      <c r="E555" s="9">
        <f t="shared" si="118"/>
        <v>0.30877846851851309</v>
      </c>
      <c r="F555" s="9">
        <f t="shared" si="119"/>
        <v>0.44135841721068758</v>
      </c>
      <c r="G555" s="9">
        <f t="shared" si="120"/>
        <v>1.0460597113369934</v>
      </c>
      <c r="H555" s="9">
        <f t="shared" si="121"/>
        <v>4.0021913715371706</v>
      </c>
      <c r="I555" s="9">
        <f t="shared" si="122"/>
        <v>3.2385677822611654</v>
      </c>
      <c r="J555" s="9">
        <f t="shared" si="123"/>
        <v>2.2657322507177615</v>
      </c>
      <c r="K555" s="11">
        <f t="shared" si="124"/>
        <v>0.25839793281653745</v>
      </c>
      <c r="L555" s="11">
        <f t="shared" si="125"/>
        <v>0.31847133757961782</v>
      </c>
      <c r="M555" s="11">
        <f t="shared" si="126"/>
        <v>0.45248868778280543</v>
      </c>
      <c r="N555" s="11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-0.27672484548590048</v>
      </c>
      <c r="O555" s="11">
        <f>0</f>
        <v>0</v>
      </c>
      <c r="P555" s="11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0.23161010204324048</v>
      </c>
      <c r="Q555" s="11">
        <f>2*'OddsRatio_working_3-way'!K555*'OddsRatio_working_3-way'!L555*'OddsRatio_working_3-way'!M555</f>
        <v>7.4472701621620729E-2</v>
      </c>
      <c r="R555" s="11">
        <f t="shared" si="127"/>
        <v>0</v>
      </c>
      <c r="S555" s="11">
        <f t="shared" si="128"/>
        <v>-0.83696894522267007</v>
      </c>
      <c r="T555" s="11">
        <f t="shared" si="129"/>
        <v>-0.2691218473384791</v>
      </c>
      <c r="U555" s="11">
        <f>'OddsRatio_working_3-way'!S555-'OddsRatio_working_3-way'!R555^2/3</f>
        <v>-0.83696894522267007</v>
      </c>
      <c r="V555" s="11">
        <f>'OddsRatio_working_3-way'!S555*'OddsRatio_working_3-way'!R555/3-2*'OddsRatio_working_3-way'!R555^3/27-'OddsRatio_working_3-way'!T555</f>
        <v>0.2691218473384791</v>
      </c>
      <c r="W555" s="11">
        <f>'OddsRatio_working_3-way'!V555^2+4*'OddsRatio_working_3-way'!U555^3/27</f>
        <v>-1.4434318304187857E-2</v>
      </c>
      <c r="X555" s="11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0.14736085557150475</v>
      </c>
      <c r="Y555" s="11">
        <f>IF('OddsRatio_working_3-way'!W555&gt;=0,IF('OddsRatio_working_3-way'!V555+SQRT('OddsRatio_working_3-way'!W555)&gt;0,0,PI()),ACOS('OddsRatio_working_3-way'!V555/(2*'OddsRatio_working_3-way'!X555)))</f>
        <v>0.41987755909297975</v>
      </c>
      <c r="Z555" s="11">
        <f>'OddsRatio_working_3-way'!X555^(1/3)*COS('OddsRatio_working_3-way'!Y555/3)</f>
        <v>0.52302985566849669</v>
      </c>
      <c r="AA555" s="11">
        <f>'OddsRatio_working_3-way'!X555^(1/3)*COS(('OddsRatio_working_3-way'!Y555+2*PI())/3)</f>
        <v>-0.32532765278163739</v>
      </c>
      <c r="AB555" s="11">
        <f>'OddsRatio_working_3-way'!X555^(1/3)*COS(('OddsRatio_working_3-way'!Y555+4*PI())/3)</f>
        <v>-0.19770220288685947</v>
      </c>
      <c r="AC555" s="11">
        <f>'OddsRatio_working_3-way'!X555^(1/3)*SIN('OddsRatio_working_3-way'!Y555/3)</f>
        <v>7.3684587852197211E-2</v>
      </c>
      <c r="AD555" s="11">
        <f>'OddsRatio_working_3-way'!X555^(1/3)*SIN(('OddsRatio_working_3-way'!Y555+2*PI())/3)</f>
        <v>0.41611484802052795</v>
      </c>
      <c r="AE555" s="11">
        <f>'OddsRatio_working_3-way'!X555^(1/3)*SIN(('OddsRatio_working_3-way'!Y555+4*PI())/3)</f>
        <v>-0.48979943587272512</v>
      </c>
      <c r="AF555" s="11">
        <f>-'OddsRatio_working_3-way'!U555/(3*'OddsRatio_working_3-way'!X555^(1/3))*COS(('OddsRatio_working_3-way'!Y555)/3)</f>
        <v>0.52302985566849669</v>
      </c>
      <c r="AG555" s="11">
        <f>-'OddsRatio_working_3-way'!U555/(3*'OddsRatio_working_3-way'!X555^(1/3))*COS(('OddsRatio_working_3-way'!Y555+2*PI())/3)</f>
        <v>-0.32532765278163739</v>
      </c>
      <c r="AH555" s="11">
        <f>-'OddsRatio_working_3-way'!U555/(3*'OddsRatio_working_3-way'!X555^(1/3))*COS(('OddsRatio_working_3-way'!Y555+4*PI())/3)</f>
        <v>-0.19770220288685947</v>
      </c>
      <c r="AI555" s="11">
        <f>'OddsRatio_working_3-way'!U555/(3*'OddsRatio_working_3-way'!X555^(1/3))*SIN(('OddsRatio_working_3-way'!Y555)/3)</f>
        <v>-7.3684587852197211E-2</v>
      </c>
      <c r="AJ555" s="11">
        <f>'OddsRatio_working_3-way'!U555/(3*'OddsRatio_working_3-way'!X555^(1/3))*SIN(('OddsRatio_working_3-way'!Y555+2*PI())/3)</f>
        <v>-0.41611484802052795</v>
      </c>
      <c r="AK555" s="11">
        <f>'OddsRatio_working_3-way'!U555/(3*'OddsRatio_working_3-way'!X555^(1/3))*SIN(('OddsRatio_working_3-way'!Y555+4*PI())/3)</f>
        <v>0.48979943587272512</v>
      </c>
      <c r="AL555" s="11">
        <f>'OddsRatio_working_3-way'!Z555+'OddsRatio_working_3-way'!AF555</f>
        <v>1.0460597113369934</v>
      </c>
      <c r="AM555" s="11">
        <f>'OddsRatio_working_3-way'!AA555+'OddsRatio_working_3-way'!AG555</f>
        <v>-0.65065530556327478</v>
      </c>
      <c r="AN555" s="11">
        <f>'OddsRatio_working_3-way'!AB555+'OddsRatio_working_3-way'!AH555</f>
        <v>-0.39540440577371894</v>
      </c>
      <c r="AO555" s="11">
        <f>'OddsRatio_working_3-way'!AC555+'OddsRatio_working_3-way'!AI555</f>
        <v>0</v>
      </c>
      <c r="AP555" s="11">
        <f>'OddsRatio_working_3-way'!AD555+'OddsRatio_working_3-way'!AJ555</f>
        <v>0</v>
      </c>
      <c r="AQ555" s="11">
        <f>'OddsRatio_working_3-way'!AE555+'OddsRatio_working_3-way'!AK555</f>
        <v>0</v>
      </c>
      <c r="AR555" s="10">
        <f>IF(A555="","",IF(('OddsRatio_working_3-way'!X555=0),IF(Q555&gt;0,-Q555^(1/3),(-Q555)^(1/3)),'OddsRatio_working_3-way'!AL555-'OddsRatio_working_3-way'!R555/3))</f>
        <v>1.0460597113369934</v>
      </c>
      <c r="AS555" s="11">
        <f>IF(('OddsRatio_working_3-way'!X555=0),IF(Q555&gt;0,-Q555^(1/3),(-Q555)^(1/3)),'OddsRatio_working_3-way'!AM555-'OddsRatio_working_3-way'!R555/3)</f>
        <v>-0.65065530556327478</v>
      </c>
      <c r="AT555" s="11">
        <f>IF(('OddsRatio_working_3-way'!X555=0),IF(Q555&gt;0,-Q555^(1/3),(-Q555)^(1/3)),'OddsRatio_working_3-way'!AN555-'OddsRatio_working_3-way'!R555/3)</f>
        <v>-0.39540440577371894</v>
      </c>
      <c r="AU555" s="11">
        <f>IF(('OddsRatio_working_3-way'!X555=0),0,'OddsRatio_working_3-way'!AO555)</f>
        <v>0</v>
      </c>
      <c r="AV555" s="11">
        <f>IF(('OddsRatio_working_3-way'!X555=0),0,'OddsRatio_working_3-way'!AP555)</f>
        <v>0</v>
      </c>
      <c r="AW555" s="11">
        <f>IF(('OddsRatio_working_3-way'!X555=0),0,'OddsRatio_working_3-way'!AQ555)</f>
        <v>0</v>
      </c>
    </row>
    <row r="556" spans="1:49" x14ac:dyDescent="0.2">
      <c r="A556" s="4">
        <f>IF('True_Odds_Calculator_3-way'!A557="","",'True_Odds_Calculator_3-way'!A557)</f>
        <v>2.1800000000000002</v>
      </c>
      <c r="B556" s="4">
        <f>IF('True_Odds_Calculator_3-way'!B557="","",'True_Odds_Calculator_3-way'!B557)</f>
        <v>3.24</v>
      </c>
      <c r="C556" s="4">
        <f>IF('True_Odds_Calculator_3-way'!C557="","",'True_Odds_Calculator_3-way'!C557)</f>
        <v>3.84</v>
      </c>
      <c r="D556" s="9">
        <f t="shared" si="117"/>
        <v>0.44812729341102836</v>
      </c>
      <c r="E556" s="9">
        <f t="shared" si="118"/>
        <v>0.29960038502156539</v>
      </c>
      <c r="F556" s="9">
        <f t="shared" si="119"/>
        <v>0.25227232156740631</v>
      </c>
      <c r="G556" s="9">
        <f t="shared" si="120"/>
        <v>1.0436515277556713</v>
      </c>
      <c r="H556" s="9">
        <f t="shared" si="121"/>
        <v>2.2315088027516916</v>
      </c>
      <c r="I556" s="9">
        <f t="shared" si="122"/>
        <v>3.3377794221727033</v>
      </c>
      <c r="J556" s="9">
        <f t="shared" si="123"/>
        <v>3.9639703388261061</v>
      </c>
      <c r="K556" s="11">
        <f t="shared" si="124"/>
        <v>0.4587155963302752</v>
      </c>
      <c r="L556" s="11">
        <f t="shared" si="125"/>
        <v>0.30864197530864196</v>
      </c>
      <c r="M556" s="11">
        <f t="shared" si="126"/>
        <v>0.26041666666666669</v>
      </c>
      <c r="N556" s="11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-0.27676784837844981</v>
      </c>
      <c r="O556" s="11">
        <f>0</f>
        <v>0</v>
      </c>
      <c r="P556" s="11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0.23080308264431604</v>
      </c>
      <c r="Q556" s="11">
        <f>2*'OddsRatio_working_3-way'!K556*'OddsRatio_working_3-way'!L556*'OddsRatio_working_3-way'!M556</f>
        <v>7.3739004039717587E-2</v>
      </c>
      <c r="R556" s="11">
        <f t="shared" si="127"/>
        <v>0</v>
      </c>
      <c r="S556" s="11">
        <f t="shared" si="128"/>
        <v>-0.8339230297036454</v>
      </c>
      <c r="T556" s="11">
        <f t="shared" si="129"/>
        <v>-0.26642908297241069</v>
      </c>
      <c r="U556" s="11">
        <f>'OddsRatio_working_3-way'!S556-'OddsRatio_working_3-way'!R556^2/3</f>
        <v>-0.8339230297036454</v>
      </c>
      <c r="V556" s="11">
        <f>'OddsRatio_working_3-way'!S556*'OddsRatio_working_3-way'!R556/3-2*'OddsRatio_working_3-way'!R556^3/27-'OddsRatio_working_3-way'!T556</f>
        <v>0.26642908297241069</v>
      </c>
      <c r="W556" s="11">
        <f>'OddsRatio_working_3-way'!V556^2+4*'OddsRatio_working_3-way'!U556^3/27</f>
        <v>-1.4931559652866286E-2</v>
      </c>
      <c r="X556" s="11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0.14655716965265295</v>
      </c>
      <c r="Y556" s="11">
        <f>IF('OddsRatio_working_3-way'!W556&gt;=0,IF('OddsRatio_working_3-way'!V556+SQRT('OddsRatio_working_3-way'!W556)&gt;0,0,PI()),ACOS('OddsRatio_working_3-way'!V556/(2*'OddsRatio_working_3-way'!X556)))</f>
        <v>0.43001483061940204</v>
      </c>
      <c r="Z556" s="11">
        <f>'OddsRatio_working_3-way'!X556^(1/3)*COS('OddsRatio_working_3-way'!Y556/3)</f>
        <v>0.52182576387783564</v>
      </c>
      <c r="AA556" s="11">
        <f>'OddsRatio_working_3-way'!X556^(1/3)*COS(('OddsRatio_working_3-way'!Y556+2*PI())/3)</f>
        <v>-0.32613681574313108</v>
      </c>
      <c r="AB556" s="11">
        <f>'OddsRatio_working_3-way'!X556^(1/3)*COS(('OddsRatio_working_3-way'!Y556+4*PI())/3)</f>
        <v>-0.19568894813470458</v>
      </c>
      <c r="AC556" s="11">
        <f>'OddsRatio_working_3-way'!X556^(1/3)*SIN('OddsRatio_working_3-way'!Y556/3)</f>
        <v>7.5314111478937851E-2</v>
      </c>
      <c r="AD556" s="11">
        <f>'OddsRatio_working_3-way'!X556^(1/3)*SIN(('OddsRatio_working_3-way'!Y556+2*PI())/3)</f>
        <v>0.4142573121279568</v>
      </c>
      <c r="AE556" s="11">
        <f>'OddsRatio_working_3-way'!X556^(1/3)*SIN(('OddsRatio_working_3-way'!Y556+4*PI())/3)</f>
        <v>-0.48957142360689454</v>
      </c>
      <c r="AF556" s="11">
        <f>-'OddsRatio_working_3-way'!U556/(3*'OddsRatio_working_3-way'!X556^(1/3))*COS(('OddsRatio_working_3-way'!Y556)/3)</f>
        <v>0.52182576387783564</v>
      </c>
      <c r="AG556" s="11">
        <f>-'OddsRatio_working_3-way'!U556/(3*'OddsRatio_working_3-way'!X556^(1/3))*COS(('OddsRatio_working_3-way'!Y556+2*PI())/3)</f>
        <v>-0.32613681574313108</v>
      </c>
      <c r="AH556" s="11">
        <f>-'OddsRatio_working_3-way'!U556/(3*'OddsRatio_working_3-way'!X556^(1/3))*COS(('OddsRatio_working_3-way'!Y556+4*PI())/3)</f>
        <v>-0.19568894813470458</v>
      </c>
      <c r="AI556" s="11">
        <f>'OddsRatio_working_3-way'!U556/(3*'OddsRatio_working_3-way'!X556^(1/3))*SIN(('OddsRatio_working_3-way'!Y556)/3)</f>
        <v>-7.5314111478937851E-2</v>
      </c>
      <c r="AJ556" s="11">
        <f>'OddsRatio_working_3-way'!U556/(3*'OddsRatio_working_3-way'!X556^(1/3))*SIN(('OddsRatio_working_3-way'!Y556+2*PI())/3)</f>
        <v>-0.4142573121279568</v>
      </c>
      <c r="AK556" s="11">
        <f>'OddsRatio_working_3-way'!U556/(3*'OddsRatio_working_3-way'!X556^(1/3))*SIN(('OddsRatio_working_3-way'!Y556+4*PI())/3)</f>
        <v>0.48957142360689454</v>
      </c>
      <c r="AL556" s="11">
        <f>'OddsRatio_working_3-way'!Z556+'OddsRatio_working_3-way'!AF556</f>
        <v>1.0436515277556713</v>
      </c>
      <c r="AM556" s="11">
        <f>'OddsRatio_working_3-way'!AA556+'OddsRatio_working_3-way'!AG556</f>
        <v>-0.65227363148626216</v>
      </c>
      <c r="AN556" s="11">
        <f>'OddsRatio_working_3-way'!AB556+'OddsRatio_working_3-way'!AH556</f>
        <v>-0.39137789626940916</v>
      </c>
      <c r="AO556" s="11">
        <f>'OddsRatio_working_3-way'!AC556+'OddsRatio_working_3-way'!AI556</f>
        <v>0</v>
      </c>
      <c r="AP556" s="11">
        <f>'OddsRatio_working_3-way'!AD556+'OddsRatio_working_3-way'!AJ556</f>
        <v>0</v>
      </c>
      <c r="AQ556" s="11">
        <f>'OddsRatio_working_3-way'!AE556+'OddsRatio_working_3-way'!AK556</f>
        <v>0</v>
      </c>
      <c r="AR556" s="10">
        <f>IF(A556="","",IF(('OddsRatio_working_3-way'!X556=0),IF(Q556&gt;0,-Q556^(1/3),(-Q556)^(1/3)),'OddsRatio_working_3-way'!AL556-'OddsRatio_working_3-way'!R556/3))</f>
        <v>1.0436515277556713</v>
      </c>
      <c r="AS556" s="11">
        <f>IF(('OddsRatio_working_3-way'!X556=0),IF(Q556&gt;0,-Q556^(1/3),(-Q556)^(1/3)),'OddsRatio_working_3-way'!AM556-'OddsRatio_working_3-way'!R556/3)</f>
        <v>-0.65227363148626216</v>
      </c>
      <c r="AT556" s="11">
        <f>IF(('OddsRatio_working_3-way'!X556=0),IF(Q556&gt;0,-Q556^(1/3),(-Q556)^(1/3)),'OddsRatio_working_3-way'!AN556-'OddsRatio_working_3-way'!R556/3)</f>
        <v>-0.39137789626940916</v>
      </c>
      <c r="AU556" s="11">
        <f>IF(('OddsRatio_working_3-way'!X556=0),0,'OddsRatio_working_3-way'!AO556)</f>
        <v>0</v>
      </c>
      <c r="AV556" s="11">
        <f>IF(('OddsRatio_working_3-way'!X556=0),0,'OddsRatio_working_3-way'!AP556)</f>
        <v>0</v>
      </c>
      <c r="AW556" s="11">
        <f>IF(('OddsRatio_working_3-way'!X556=0),0,'OddsRatio_working_3-way'!AQ556)</f>
        <v>0</v>
      </c>
    </row>
    <row r="557" spans="1:49" x14ac:dyDescent="0.2">
      <c r="A557" s="4">
        <f>IF('True_Odds_Calculator_3-way'!A558="","",'True_Odds_Calculator_3-way'!A558)</f>
        <v>2.1</v>
      </c>
      <c r="B557" s="4">
        <f>IF('True_Odds_Calculator_3-way'!B558="","",'True_Odds_Calculator_3-way'!B558)</f>
        <v>3.28</v>
      </c>
      <c r="C557" s="4">
        <f>IF('True_Odds_Calculator_3-way'!C558="","",'True_Odds_Calculator_3-way'!C558)</f>
        <v>4.05</v>
      </c>
      <c r="D557" s="9">
        <f t="shared" si="117"/>
        <v>0.46535092905788161</v>
      </c>
      <c r="E557" s="9">
        <f t="shared" si="118"/>
        <v>0.29573643234714947</v>
      </c>
      <c r="F557" s="9">
        <f t="shared" si="119"/>
        <v>0.23891263859496895</v>
      </c>
      <c r="G557" s="9">
        <f t="shared" si="120"/>
        <v>1.0444689794246114</v>
      </c>
      <c r="H557" s="9">
        <f t="shared" si="121"/>
        <v>2.1489158773670725</v>
      </c>
      <c r="I557" s="9">
        <f t="shared" si="122"/>
        <v>3.3813892730881143</v>
      </c>
      <c r="J557" s="9">
        <f t="shared" si="123"/>
        <v>4.1856303872450642</v>
      </c>
      <c r="K557" s="11">
        <f t="shared" si="124"/>
        <v>0.47619047619047616</v>
      </c>
      <c r="L557" s="11">
        <f t="shared" si="125"/>
        <v>0.3048780487804878</v>
      </c>
      <c r="M557" s="11">
        <f t="shared" si="126"/>
        <v>0.24691358024691359</v>
      </c>
      <c r="N557" s="11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-0.27420742461392877</v>
      </c>
      <c r="O557" s="11">
        <f>0</f>
        <v>0</v>
      </c>
      <c r="P557" s="11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0.23049569120029828</v>
      </c>
      <c r="Q557" s="11">
        <f>2*'OddsRatio_working_3-way'!K557*'OddsRatio_working_3-way'!L557*'OddsRatio_working_3-way'!M557</f>
        <v>7.1693838631508008E-2</v>
      </c>
      <c r="R557" s="11">
        <f t="shared" si="127"/>
        <v>0</v>
      </c>
      <c r="S557" s="11">
        <f t="shared" si="128"/>
        <v>-0.84058880435066785</v>
      </c>
      <c r="T557" s="11">
        <f t="shared" si="129"/>
        <v>-0.26145841503908795</v>
      </c>
      <c r="U557" s="11">
        <f>'OddsRatio_working_3-way'!S557-'OddsRatio_working_3-way'!R557^2/3</f>
        <v>-0.84058880435066785</v>
      </c>
      <c r="V557" s="11">
        <f>'OddsRatio_working_3-way'!S557*'OddsRatio_working_3-way'!R557/3-2*'OddsRatio_working_3-way'!R557^3/27-'OddsRatio_working_3-way'!T557</f>
        <v>0.26145841503908795</v>
      </c>
      <c r="W557" s="11">
        <f>'OddsRatio_working_3-way'!V557^2+4*'OddsRatio_working_3-way'!U557^3/27</f>
        <v>-1.9632275711003039E-2</v>
      </c>
      <c r="X557" s="11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0.14831788370401849</v>
      </c>
      <c r="Y557" s="11">
        <f>IF('OddsRatio_working_3-way'!W557&gt;=0,IF('OddsRatio_working_3-way'!V557+SQRT('OddsRatio_working_3-way'!W557)&gt;0,0,PI()),ACOS('OddsRatio_working_3-way'!V557/(2*'OddsRatio_working_3-way'!X557)))</f>
        <v>0.49195245099071627</v>
      </c>
      <c r="Z557" s="11">
        <f>'OddsRatio_working_3-way'!X557^(1/3)*COS('OddsRatio_working_3-way'!Y557/3)</f>
        <v>0.52223448971230568</v>
      </c>
      <c r="AA557" s="11">
        <f>'OddsRatio_working_3-way'!X557^(1/3)*COS(('OddsRatio_working_3-way'!Y557+2*PI())/3)</f>
        <v>-0.33595409676657695</v>
      </c>
      <c r="AB557" s="11">
        <f>'OddsRatio_working_3-way'!X557^(1/3)*COS(('OddsRatio_working_3-way'!Y557+4*PI())/3)</f>
        <v>-0.18628039294572885</v>
      </c>
      <c r="AC557" s="11">
        <f>'OddsRatio_working_3-way'!X557^(1/3)*SIN('OddsRatio_working_3-way'!Y557/3)</f>
        <v>8.6414153191574986E-2</v>
      </c>
      <c r="AD557" s="11">
        <f>'OddsRatio_working_3-way'!X557^(1/3)*SIN(('OddsRatio_working_3-way'!Y557+2*PI())/3)</f>
        <v>0.40906125822747225</v>
      </c>
      <c r="AE557" s="11">
        <f>'OddsRatio_working_3-way'!X557^(1/3)*SIN(('OddsRatio_working_3-way'!Y557+4*PI())/3)</f>
        <v>-0.49547541141904727</v>
      </c>
      <c r="AF557" s="11">
        <f>-'OddsRatio_working_3-way'!U557/(3*'OddsRatio_working_3-way'!X557^(1/3))*COS(('OddsRatio_working_3-way'!Y557)/3)</f>
        <v>0.52223448971230579</v>
      </c>
      <c r="AG557" s="11">
        <f>-'OddsRatio_working_3-way'!U557/(3*'OddsRatio_working_3-way'!X557^(1/3))*COS(('OddsRatio_working_3-way'!Y557+2*PI())/3)</f>
        <v>-0.335954096766577</v>
      </c>
      <c r="AH557" s="11">
        <f>-'OddsRatio_working_3-way'!U557/(3*'OddsRatio_working_3-way'!X557^(1/3))*COS(('OddsRatio_working_3-way'!Y557+4*PI())/3)</f>
        <v>-0.18628039294572887</v>
      </c>
      <c r="AI557" s="11">
        <f>'OddsRatio_working_3-way'!U557/(3*'OddsRatio_working_3-way'!X557^(1/3))*SIN(('OddsRatio_working_3-way'!Y557)/3)</f>
        <v>-8.6414153191575013E-2</v>
      </c>
      <c r="AJ557" s="11">
        <f>'OddsRatio_working_3-way'!U557/(3*'OddsRatio_working_3-way'!X557^(1/3))*SIN(('OddsRatio_working_3-way'!Y557+2*PI())/3)</f>
        <v>-0.4090612582274723</v>
      </c>
      <c r="AK557" s="11">
        <f>'OddsRatio_working_3-way'!U557/(3*'OddsRatio_working_3-way'!X557^(1/3))*SIN(('OddsRatio_working_3-way'!Y557+4*PI())/3)</f>
        <v>0.49547541141904733</v>
      </c>
      <c r="AL557" s="11">
        <f>'OddsRatio_working_3-way'!Z557+'OddsRatio_working_3-way'!AF557</f>
        <v>1.0444689794246114</v>
      </c>
      <c r="AM557" s="11">
        <f>'OddsRatio_working_3-way'!AA557+'OddsRatio_working_3-way'!AG557</f>
        <v>-0.6719081935331539</v>
      </c>
      <c r="AN557" s="11">
        <f>'OddsRatio_working_3-way'!AB557+'OddsRatio_working_3-way'!AH557</f>
        <v>-0.37256078589145769</v>
      </c>
      <c r="AO557" s="11">
        <f>'OddsRatio_working_3-way'!AC557+'OddsRatio_working_3-way'!AI557</f>
        <v>0</v>
      </c>
      <c r="AP557" s="11">
        <f>'OddsRatio_working_3-way'!AD557+'OddsRatio_working_3-way'!AJ557</f>
        <v>0</v>
      </c>
      <c r="AQ557" s="11">
        <f>'OddsRatio_working_3-way'!AE557+'OddsRatio_working_3-way'!AK557</f>
        <v>0</v>
      </c>
      <c r="AR557" s="10">
        <f>IF(A557="","",IF(('OddsRatio_working_3-way'!X557=0),IF(Q557&gt;0,-Q557^(1/3),(-Q557)^(1/3)),'OddsRatio_working_3-way'!AL557-'OddsRatio_working_3-way'!R557/3))</f>
        <v>1.0444689794246114</v>
      </c>
      <c r="AS557" s="11">
        <f>IF(('OddsRatio_working_3-way'!X557=0),IF(Q557&gt;0,-Q557^(1/3),(-Q557)^(1/3)),'OddsRatio_working_3-way'!AM557-'OddsRatio_working_3-way'!R557/3)</f>
        <v>-0.6719081935331539</v>
      </c>
      <c r="AT557" s="11">
        <f>IF(('OddsRatio_working_3-way'!X557=0),IF(Q557&gt;0,-Q557^(1/3),(-Q557)^(1/3)),'OddsRatio_working_3-way'!AN557-'OddsRatio_working_3-way'!R557/3)</f>
        <v>-0.37256078589145769</v>
      </c>
      <c r="AU557" s="11">
        <f>IF(('OddsRatio_working_3-way'!X557=0),0,'OddsRatio_working_3-way'!AO557)</f>
        <v>0</v>
      </c>
      <c r="AV557" s="11">
        <f>IF(('OddsRatio_working_3-way'!X557=0),0,'OddsRatio_working_3-way'!AP557)</f>
        <v>0</v>
      </c>
      <c r="AW557" s="11">
        <f>IF(('OddsRatio_working_3-way'!X557=0),0,'OddsRatio_working_3-way'!AQ557)</f>
        <v>0</v>
      </c>
    </row>
    <row r="558" spans="1:49" x14ac:dyDescent="0.2">
      <c r="A558" s="4">
        <f>IF('True_Odds_Calculator_3-way'!A559="","",'True_Odds_Calculator_3-way'!A559)</f>
        <v>7.15</v>
      </c>
      <c r="B558" s="4">
        <f>IF('True_Odds_Calculator_3-way'!B559="","",'True_Odds_Calculator_3-way'!B559)</f>
        <v>4.7699999999999996</v>
      </c>
      <c r="C558" s="4">
        <f>IF('True_Odds_Calculator_3-way'!C559="","",'True_Odds_Calculator_3-way'!C559)</f>
        <v>1.47</v>
      </c>
      <c r="D558" s="9">
        <f t="shared" si="117"/>
        <v>0.13285360414365638</v>
      </c>
      <c r="E558" s="9">
        <f t="shared" si="118"/>
        <v>0.19995383229461985</v>
      </c>
      <c r="F558" s="9">
        <f t="shared" si="119"/>
        <v>0.66719256356172374</v>
      </c>
      <c r="G558" s="9">
        <f t="shared" si="120"/>
        <v>1.0613141801400925</v>
      </c>
      <c r="H558" s="9">
        <f t="shared" si="121"/>
        <v>7.5270822078615698</v>
      </c>
      <c r="I558" s="9">
        <f t="shared" si="122"/>
        <v>5.0011544591281485</v>
      </c>
      <c r="J558" s="9">
        <f t="shared" si="123"/>
        <v>1.4988176646658433</v>
      </c>
      <c r="K558" s="11">
        <f t="shared" si="124"/>
        <v>0.13986013986013984</v>
      </c>
      <c r="L558" s="11">
        <f t="shared" si="125"/>
        <v>0.20964360587002098</v>
      </c>
      <c r="M558" s="11">
        <f t="shared" si="126"/>
        <v>0.68027210884353739</v>
      </c>
      <c r="N558" s="11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-0.21735646803032227</v>
      </c>
      <c r="O558" s="11">
        <f>0</f>
        <v>0</v>
      </c>
      <c r="P558" s="11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0.20724009942338781</v>
      </c>
      <c r="Q558" s="11">
        <f>2*'OddsRatio_working_3-way'!K558*'OddsRatio_working_3-way'!L558*'OddsRatio_working_3-way'!M558</f>
        <v>3.9892223180632881E-2</v>
      </c>
      <c r="R558" s="11">
        <f t="shared" si="127"/>
        <v>0</v>
      </c>
      <c r="S558" s="11">
        <f t="shared" si="128"/>
        <v>-0.95345724606859561</v>
      </c>
      <c r="T558" s="11">
        <f t="shared" si="129"/>
        <v>-0.18353363735680378</v>
      </c>
      <c r="U558" s="11">
        <f>'OddsRatio_working_3-way'!S558-'OddsRatio_working_3-way'!R558^2/3</f>
        <v>-0.95345724606859561</v>
      </c>
      <c r="V558" s="11">
        <f>'OddsRatio_working_3-way'!S558*'OddsRatio_working_3-way'!R558/3-2*'OddsRatio_working_3-way'!R558^3/27-'OddsRatio_working_3-way'!T558</f>
        <v>0.18353363735680378</v>
      </c>
      <c r="W558" s="11">
        <f>'OddsRatio_working_3-way'!V558^2+4*'OddsRatio_working_3-way'!U558^3/27</f>
        <v>-9.4725715043353115E-2</v>
      </c>
      <c r="X558" s="11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0.17917192238515769</v>
      </c>
      <c r="Y558" s="11">
        <f>IF('OddsRatio_working_3-way'!W558&gt;=0,IF('OddsRatio_working_3-way'!V558+SQRT('OddsRatio_working_3-way'!W558)&gt;0,0,PI()),ACOS('OddsRatio_working_3-way'!V558/(2*'OddsRatio_working_3-way'!X558)))</f>
        <v>1.0330847219490622</v>
      </c>
      <c r="Z558" s="11">
        <f>'OddsRatio_working_3-way'!X558^(1/3)*COS('OddsRatio_working_3-way'!Y558/3)</f>
        <v>0.53065709007004636</v>
      </c>
      <c r="AA558" s="11">
        <f>'OddsRatio_working_3-way'!X558^(1/3)*COS(('OddsRatio_working_3-way'!Y558+2*PI())/3)</f>
        <v>-0.43015148362653699</v>
      </c>
      <c r="AB558" s="11">
        <f>'OddsRatio_working_3-way'!X558^(1/3)*COS(('OddsRatio_working_3-way'!Y558+4*PI())/3)</f>
        <v>-0.1005056064435093</v>
      </c>
      <c r="AC558" s="11">
        <f>'OddsRatio_working_3-way'!X558^(1/3)*SIN('OddsRatio_working_3-way'!Y558/3)</f>
        <v>0.19032113592887137</v>
      </c>
      <c r="AD558" s="11">
        <f>'OddsRatio_working_3-way'!X558^(1/3)*SIN(('OddsRatio_working_3-way'!Y558+2*PI())/3)</f>
        <v>0.3644019527345515</v>
      </c>
      <c r="AE558" s="11">
        <f>'OddsRatio_working_3-way'!X558^(1/3)*SIN(('OddsRatio_working_3-way'!Y558+4*PI())/3)</f>
        <v>-0.55472308866342279</v>
      </c>
      <c r="AF558" s="11">
        <f>-'OddsRatio_working_3-way'!U558/(3*'OddsRatio_working_3-way'!X558^(1/3))*COS(('OddsRatio_working_3-way'!Y558)/3)</f>
        <v>0.53065709007004624</v>
      </c>
      <c r="AG558" s="11">
        <f>-'OddsRatio_working_3-way'!U558/(3*'OddsRatio_working_3-way'!X558^(1/3))*COS(('OddsRatio_working_3-way'!Y558+2*PI())/3)</f>
        <v>-0.43015148362653688</v>
      </c>
      <c r="AH558" s="11">
        <f>-'OddsRatio_working_3-way'!U558/(3*'OddsRatio_working_3-way'!X558^(1/3))*COS(('OddsRatio_working_3-way'!Y558+4*PI())/3)</f>
        <v>-0.10050560644350927</v>
      </c>
      <c r="AI558" s="11">
        <f>'OddsRatio_working_3-way'!U558/(3*'OddsRatio_working_3-way'!X558^(1/3))*SIN(('OddsRatio_working_3-way'!Y558)/3)</f>
        <v>-0.19032113592887134</v>
      </c>
      <c r="AJ558" s="11">
        <f>'OddsRatio_working_3-way'!U558/(3*'OddsRatio_working_3-way'!X558^(1/3))*SIN(('OddsRatio_working_3-way'!Y558+2*PI())/3)</f>
        <v>-0.36440195273455145</v>
      </c>
      <c r="AK558" s="11">
        <f>'OddsRatio_working_3-way'!U558/(3*'OddsRatio_working_3-way'!X558^(1/3))*SIN(('OddsRatio_working_3-way'!Y558+4*PI())/3)</f>
        <v>0.55472308866342268</v>
      </c>
      <c r="AL558" s="11">
        <f>'OddsRatio_working_3-way'!Z558+'OddsRatio_working_3-way'!AF558</f>
        <v>1.0613141801400925</v>
      </c>
      <c r="AM558" s="11">
        <f>'OddsRatio_working_3-way'!AA558+'OddsRatio_working_3-way'!AG558</f>
        <v>-0.86030296725307387</v>
      </c>
      <c r="AN558" s="11">
        <f>'OddsRatio_working_3-way'!AB558+'OddsRatio_working_3-way'!AH558</f>
        <v>-0.20101121288701856</v>
      </c>
      <c r="AO558" s="11">
        <f>'OddsRatio_working_3-way'!AC558+'OddsRatio_working_3-way'!AI558</f>
        <v>0</v>
      </c>
      <c r="AP558" s="11">
        <f>'OddsRatio_working_3-way'!AD558+'OddsRatio_working_3-way'!AJ558</f>
        <v>0</v>
      </c>
      <c r="AQ558" s="11">
        <f>'OddsRatio_working_3-way'!AE558+'OddsRatio_working_3-way'!AK558</f>
        <v>0</v>
      </c>
      <c r="AR558" s="10">
        <f>IF(A558="","",IF(('OddsRatio_working_3-way'!X558=0),IF(Q558&gt;0,-Q558^(1/3),(-Q558)^(1/3)),'OddsRatio_working_3-way'!AL558-'OddsRatio_working_3-way'!R558/3))</f>
        <v>1.0613141801400925</v>
      </c>
      <c r="AS558" s="11">
        <f>IF(('OddsRatio_working_3-way'!X558=0),IF(Q558&gt;0,-Q558^(1/3),(-Q558)^(1/3)),'OddsRatio_working_3-way'!AM558-'OddsRatio_working_3-way'!R558/3)</f>
        <v>-0.86030296725307387</v>
      </c>
      <c r="AT558" s="11">
        <f>IF(('OddsRatio_working_3-way'!X558=0),IF(Q558&gt;0,-Q558^(1/3),(-Q558)^(1/3)),'OddsRatio_working_3-way'!AN558-'OddsRatio_working_3-way'!R558/3)</f>
        <v>-0.20101121288701856</v>
      </c>
      <c r="AU558" s="11">
        <f>IF(('OddsRatio_working_3-way'!X558=0),0,'OddsRatio_working_3-way'!AO558)</f>
        <v>0</v>
      </c>
      <c r="AV558" s="11">
        <f>IF(('OddsRatio_working_3-way'!X558=0),0,'OddsRatio_working_3-way'!AP558)</f>
        <v>0</v>
      </c>
      <c r="AW558" s="11">
        <f>IF(('OddsRatio_working_3-way'!X558=0),0,'OddsRatio_working_3-way'!AQ558)</f>
        <v>0</v>
      </c>
    </row>
    <row r="559" spans="1:49" x14ac:dyDescent="0.2">
      <c r="A559" s="4">
        <f>IF('True_Odds_Calculator_3-way'!A560="","",'True_Odds_Calculator_3-way'!A560)</f>
        <v>1.97</v>
      </c>
      <c r="B559" s="4">
        <f>IF('True_Odds_Calculator_3-way'!B560="","",'True_Odds_Calculator_3-way'!B560)</f>
        <v>3.91</v>
      </c>
      <c r="C559" s="4">
        <f>IF('True_Odds_Calculator_3-way'!C560="","",'True_Odds_Calculator_3-way'!C560)</f>
        <v>3.75</v>
      </c>
      <c r="D559" s="9">
        <f t="shared" si="117"/>
        <v>0.49572407971753424</v>
      </c>
      <c r="E559" s="9">
        <f t="shared" si="118"/>
        <v>0.24680671402442139</v>
      </c>
      <c r="F559" s="9">
        <f t="shared" si="119"/>
        <v>0.25746920625804448</v>
      </c>
      <c r="G559" s="9">
        <f t="shared" si="120"/>
        <v>1.0487125883851638</v>
      </c>
      <c r="H559" s="9">
        <f t="shared" si="121"/>
        <v>2.0172512107336087</v>
      </c>
      <c r="I559" s="9">
        <f t="shared" si="122"/>
        <v>4.0517536322008265</v>
      </c>
      <c r="J559" s="9">
        <f t="shared" si="123"/>
        <v>3.8839596180592006</v>
      </c>
      <c r="K559" s="11">
        <f t="shared" si="124"/>
        <v>0.50761421319796951</v>
      </c>
      <c r="L559" s="11">
        <f t="shared" si="125"/>
        <v>0.25575447570332482</v>
      </c>
      <c r="M559" s="11">
        <f t="shared" si="126"/>
        <v>0.26666666666666666</v>
      </c>
      <c r="N559" s="11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-0.26873433990678608</v>
      </c>
      <c r="O559" s="11">
        <f>0</f>
        <v>0</v>
      </c>
      <c r="P559" s="11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0.22952990509821231</v>
      </c>
      <c r="Q559" s="11">
        <f>2*'OddsRatio_working_3-way'!K559*'OddsRatio_working_3-way'!L559*'OddsRatio_working_3-way'!M559</f>
        <v>6.9239790376534646E-2</v>
      </c>
      <c r="R559" s="11">
        <f t="shared" si="127"/>
        <v>0</v>
      </c>
      <c r="S559" s="11">
        <f t="shared" si="128"/>
        <v>-0.85411453250755998</v>
      </c>
      <c r="T559" s="11">
        <f t="shared" si="129"/>
        <v>-0.25765144268704682</v>
      </c>
      <c r="U559" s="11">
        <f>'OddsRatio_working_3-way'!S559-'OddsRatio_working_3-way'!R559^2/3</f>
        <v>-0.85411453250755998</v>
      </c>
      <c r="V559" s="11">
        <f>'OddsRatio_working_3-way'!S559*'OddsRatio_working_3-way'!R559/3-2*'OddsRatio_working_3-way'!R559^3/27-'OddsRatio_working_3-way'!T559</f>
        <v>0.25765144268704682</v>
      </c>
      <c r="W559" s="11">
        <f>'OddsRatio_working_3-way'!V559^2+4*'OddsRatio_working_3-way'!U559^3/27</f>
        <v>-2.5924843530155811E-2</v>
      </c>
      <c r="X559" s="11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0.15191207115373714</v>
      </c>
      <c r="Y559" s="11">
        <f>IF('OddsRatio_working_3-way'!W559&gt;=0,IF('OddsRatio_working_3-way'!V559+SQRT('OddsRatio_working_3-way'!W559)&gt;0,0,PI()),ACOS('OddsRatio_working_3-way'!V559/(2*'OddsRatio_working_3-way'!X559)))</f>
        <v>0.55854289167333082</v>
      </c>
      <c r="Z559" s="11">
        <f>'OddsRatio_working_3-way'!X559^(1/3)*COS('OddsRatio_working_3-way'!Y559/3)</f>
        <v>0.5243562941925819</v>
      </c>
      <c r="AA559" s="11">
        <f>'OddsRatio_working_3-way'!X559^(1/3)*COS(('OddsRatio_working_3-way'!Y559+2*PI())/3)</f>
        <v>-0.3477146345291805</v>
      </c>
      <c r="AB559" s="11">
        <f>'OddsRatio_working_3-way'!X559^(1/3)*COS(('OddsRatio_working_3-way'!Y559+4*PI())/3)</f>
        <v>-0.17664165966340151</v>
      </c>
      <c r="AC559" s="11">
        <f>'OddsRatio_working_3-way'!X559^(1/3)*SIN('OddsRatio_working_3-way'!Y559/3)</f>
        <v>9.8769028089827765E-2</v>
      </c>
      <c r="AD559" s="11">
        <f>'OddsRatio_working_3-way'!X559^(1/3)*SIN(('OddsRatio_working_3-way'!Y559+2*PI())/3)</f>
        <v>0.40472135736012882</v>
      </c>
      <c r="AE559" s="11">
        <f>'OddsRatio_working_3-way'!X559^(1/3)*SIN(('OddsRatio_working_3-way'!Y559+4*PI())/3)</f>
        <v>-0.50349038544995639</v>
      </c>
      <c r="AF559" s="11">
        <f>-'OddsRatio_working_3-way'!U559/(3*'OddsRatio_working_3-way'!X559^(1/3))*COS(('OddsRatio_working_3-way'!Y559)/3)</f>
        <v>0.5243562941925819</v>
      </c>
      <c r="AG559" s="11">
        <f>-'OddsRatio_working_3-way'!U559/(3*'OddsRatio_working_3-way'!X559^(1/3))*COS(('OddsRatio_working_3-way'!Y559+2*PI())/3)</f>
        <v>-0.3477146345291805</v>
      </c>
      <c r="AH559" s="11">
        <f>-'OddsRatio_working_3-way'!U559/(3*'OddsRatio_working_3-way'!X559^(1/3))*COS(('OddsRatio_working_3-way'!Y559+4*PI())/3)</f>
        <v>-0.17664165966340151</v>
      </c>
      <c r="AI559" s="11">
        <f>'OddsRatio_working_3-way'!U559/(3*'OddsRatio_working_3-way'!X559^(1/3))*SIN(('OddsRatio_working_3-way'!Y559)/3)</f>
        <v>-9.8769028089827765E-2</v>
      </c>
      <c r="AJ559" s="11">
        <f>'OddsRatio_working_3-way'!U559/(3*'OddsRatio_working_3-way'!X559^(1/3))*SIN(('OddsRatio_working_3-way'!Y559+2*PI())/3)</f>
        <v>-0.40472135736012882</v>
      </c>
      <c r="AK559" s="11">
        <f>'OddsRatio_working_3-way'!U559/(3*'OddsRatio_working_3-way'!X559^(1/3))*SIN(('OddsRatio_working_3-way'!Y559+4*PI())/3)</f>
        <v>0.50349038544995639</v>
      </c>
      <c r="AL559" s="11">
        <f>'OddsRatio_working_3-way'!Z559+'OddsRatio_working_3-way'!AF559</f>
        <v>1.0487125883851638</v>
      </c>
      <c r="AM559" s="11">
        <f>'OddsRatio_working_3-way'!AA559+'OddsRatio_working_3-way'!AG559</f>
        <v>-0.695429269058361</v>
      </c>
      <c r="AN559" s="11">
        <f>'OddsRatio_working_3-way'!AB559+'OddsRatio_working_3-way'!AH559</f>
        <v>-0.35328331932680301</v>
      </c>
      <c r="AO559" s="11">
        <f>'OddsRatio_working_3-way'!AC559+'OddsRatio_working_3-way'!AI559</f>
        <v>0</v>
      </c>
      <c r="AP559" s="11">
        <f>'OddsRatio_working_3-way'!AD559+'OddsRatio_working_3-way'!AJ559</f>
        <v>0</v>
      </c>
      <c r="AQ559" s="11">
        <f>'OddsRatio_working_3-way'!AE559+'OddsRatio_working_3-way'!AK559</f>
        <v>0</v>
      </c>
      <c r="AR559" s="10">
        <f>IF(A559="","",IF(('OddsRatio_working_3-way'!X559=0),IF(Q559&gt;0,-Q559^(1/3),(-Q559)^(1/3)),'OddsRatio_working_3-way'!AL559-'OddsRatio_working_3-way'!R559/3))</f>
        <v>1.0487125883851638</v>
      </c>
      <c r="AS559" s="11">
        <f>IF(('OddsRatio_working_3-way'!X559=0),IF(Q559&gt;0,-Q559^(1/3),(-Q559)^(1/3)),'OddsRatio_working_3-way'!AM559-'OddsRatio_working_3-way'!R559/3)</f>
        <v>-0.695429269058361</v>
      </c>
      <c r="AT559" s="11">
        <f>IF(('OddsRatio_working_3-way'!X559=0),IF(Q559&gt;0,-Q559^(1/3),(-Q559)^(1/3)),'OddsRatio_working_3-way'!AN559-'OddsRatio_working_3-way'!R559/3)</f>
        <v>-0.35328331932680301</v>
      </c>
      <c r="AU559" s="11">
        <f>IF(('OddsRatio_working_3-way'!X559=0),0,'OddsRatio_working_3-way'!AO559)</f>
        <v>0</v>
      </c>
      <c r="AV559" s="11">
        <f>IF(('OddsRatio_working_3-way'!X559=0),0,'OddsRatio_working_3-way'!AP559)</f>
        <v>0</v>
      </c>
      <c r="AW559" s="11">
        <f>IF(('OddsRatio_working_3-way'!X559=0),0,'OddsRatio_working_3-way'!AQ559)</f>
        <v>0</v>
      </c>
    </row>
    <row r="560" spans="1:49" x14ac:dyDescent="0.2">
      <c r="A560" s="4">
        <f>IF('True_Odds_Calculator_3-way'!A561="","",'True_Odds_Calculator_3-way'!A561)</f>
        <v>3.83</v>
      </c>
      <c r="B560" s="4">
        <f>IF('True_Odds_Calculator_3-way'!B561="","",'True_Odds_Calculator_3-way'!B561)</f>
        <v>4.17</v>
      </c>
      <c r="C560" s="4">
        <f>IF('True_Odds_Calculator_3-way'!C561="","",'True_Odds_Calculator_3-way'!C561)</f>
        <v>1.89</v>
      </c>
      <c r="D560" s="9">
        <f t="shared" si="117"/>
        <v>0.25187040568974567</v>
      </c>
      <c r="E560" s="9">
        <f t="shared" si="118"/>
        <v>0.2310989344184774</v>
      </c>
      <c r="F560" s="9">
        <f t="shared" si="119"/>
        <v>0.51703065989177699</v>
      </c>
      <c r="G560" s="9">
        <f t="shared" si="120"/>
        <v>1.0495744681958861</v>
      </c>
      <c r="H560" s="9">
        <f t="shared" si="121"/>
        <v>3.9702957449943583</v>
      </c>
      <c r="I560" s="9">
        <f t="shared" si="122"/>
        <v>4.3271510641809581</v>
      </c>
      <c r="J560" s="9">
        <f t="shared" si="123"/>
        <v>1.9341212766943385</v>
      </c>
      <c r="K560" s="11">
        <f t="shared" si="124"/>
        <v>0.2610966057441253</v>
      </c>
      <c r="L560" s="11">
        <f t="shared" si="125"/>
        <v>0.23980815347721823</v>
      </c>
      <c r="M560" s="11">
        <f t="shared" si="126"/>
        <v>0.52910052910052918</v>
      </c>
      <c r="N560" s="11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-0.26450815807215811</v>
      </c>
      <c r="O560" s="11">
        <f>0</f>
        <v>0</v>
      </c>
      <c r="P560" s="11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0.22825620311078423</v>
      </c>
      <c r="Q560" s="11">
        <f>2*'OddsRatio_working_3-way'!K560*'OddsRatio_working_3-way'!L560*'OddsRatio_working_3-way'!M560</f>
        <v>6.6257243283246503E-2</v>
      </c>
      <c r="R560" s="11">
        <f t="shared" si="127"/>
        <v>0</v>
      </c>
      <c r="S560" s="11">
        <f t="shared" si="128"/>
        <v>-0.86294579635806812</v>
      </c>
      <c r="T560" s="11">
        <f t="shared" si="129"/>
        <v>-0.2504922485799907</v>
      </c>
      <c r="U560" s="11">
        <f>'OddsRatio_working_3-way'!S560-'OddsRatio_working_3-way'!R560^2/3</f>
        <v>-0.86294579635806812</v>
      </c>
      <c r="V560" s="11">
        <f>'OddsRatio_working_3-way'!S560*'OddsRatio_working_3-way'!R560/3-2*'OddsRatio_working_3-way'!R560^3/27-'OddsRatio_working_3-way'!T560</f>
        <v>0.2504922485799907</v>
      </c>
      <c r="W560" s="11">
        <f>'OddsRatio_working_3-way'!V560^2+4*'OddsRatio_working_3-way'!U560^3/27</f>
        <v>-3.2455788516868866E-2</v>
      </c>
      <c r="X560" s="11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0.15427423238792076</v>
      </c>
      <c r="Y560" s="11">
        <f>IF('OddsRatio_working_3-way'!W560&gt;=0,IF('OddsRatio_working_3-way'!V560+SQRT('OddsRatio_working_3-way'!W560)&gt;0,0,PI()),ACOS('OddsRatio_working_3-way'!V560/(2*'OddsRatio_working_3-way'!X560)))</f>
        <v>0.62349828831137533</v>
      </c>
      <c r="Z560" s="11">
        <f>'OddsRatio_working_3-way'!X560^(1/3)*COS('OddsRatio_working_3-way'!Y560/3)</f>
        <v>0.52478723409794303</v>
      </c>
      <c r="AA560" s="11">
        <f>'OddsRatio_working_3-way'!X560^(1/3)*COS(('OddsRatio_working_3-way'!Y560+2*PI())/3)</f>
        <v>-0.35823316152509094</v>
      </c>
      <c r="AB560" s="11">
        <f>'OddsRatio_working_3-way'!X560^(1/3)*COS(('OddsRatio_working_3-way'!Y560+4*PI())/3)</f>
        <v>-0.16655407257285249</v>
      </c>
      <c r="AC560" s="11">
        <f>'OddsRatio_working_3-way'!X560^(1/3)*SIN('OddsRatio_working_3-way'!Y560/3)</f>
        <v>0.11066597360459733</v>
      </c>
      <c r="AD560" s="11">
        <f>'OddsRatio_working_3-way'!X560^(1/3)*SIN(('OddsRatio_working_3-way'!Y560+2*PI())/3)</f>
        <v>0.39914608950829122</v>
      </c>
      <c r="AE560" s="11">
        <f>'OddsRatio_working_3-way'!X560^(1/3)*SIN(('OddsRatio_working_3-way'!Y560+4*PI())/3)</f>
        <v>-0.5098120631128884</v>
      </c>
      <c r="AF560" s="11">
        <f>-'OddsRatio_working_3-way'!U560/(3*'OddsRatio_working_3-way'!X560^(1/3))*COS(('OddsRatio_working_3-way'!Y560)/3)</f>
        <v>0.52478723409794303</v>
      </c>
      <c r="AG560" s="11">
        <f>-'OddsRatio_working_3-way'!U560/(3*'OddsRatio_working_3-way'!X560^(1/3))*COS(('OddsRatio_working_3-way'!Y560+2*PI())/3)</f>
        <v>-0.35823316152509094</v>
      </c>
      <c r="AH560" s="11">
        <f>-'OddsRatio_working_3-way'!U560/(3*'OddsRatio_working_3-way'!X560^(1/3))*COS(('OddsRatio_working_3-way'!Y560+4*PI())/3)</f>
        <v>-0.16655407257285249</v>
      </c>
      <c r="AI560" s="11">
        <f>'OddsRatio_working_3-way'!U560/(3*'OddsRatio_working_3-way'!X560^(1/3))*SIN(('OddsRatio_working_3-way'!Y560)/3)</f>
        <v>-0.11066597360459733</v>
      </c>
      <c r="AJ560" s="11">
        <f>'OddsRatio_working_3-way'!U560/(3*'OddsRatio_working_3-way'!X560^(1/3))*SIN(('OddsRatio_working_3-way'!Y560+2*PI())/3)</f>
        <v>-0.39914608950829122</v>
      </c>
      <c r="AK560" s="11">
        <f>'OddsRatio_working_3-way'!U560/(3*'OddsRatio_working_3-way'!X560^(1/3))*SIN(('OddsRatio_working_3-way'!Y560+4*PI())/3)</f>
        <v>0.5098120631128884</v>
      </c>
      <c r="AL560" s="11">
        <f>'OddsRatio_working_3-way'!Z560+'OddsRatio_working_3-way'!AF560</f>
        <v>1.0495744681958861</v>
      </c>
      <c r="AM560" s="11">
        <f>'OddsRatio_working_3-way'!AA560+'OddsRatio_working_3-way'!AG560</f>
        <v>-0.71646632305018187</v>
      </c>
      <c r="AN560" s="11">
        <f>'OddsRatio_working_3-way'!AB560+'OddsRatio_working_3-way'!AH560</f>
        <v>-0.33310814514570497</v>
      </c>
      <c r="AO560" s="11">
        <f>'OddsRatio_working_3-way'!AC560+'OddsRatio_working_3-way'!AI560</f>
        <v>0</v>
      </c>
      <c r="AP560" s="11">
        <f>'OddsRatio_working_3-way'!AD560+'OddsRatio_working_3-way'!AJ560</f>
        <v>0</v>
      </c>
      <c r="AQ560" s="11">
        <f>'OddsRatio_working_3-way'!AE560+'OddsRatio_working_3-way'!AK560</f>
        <v>0</v>
      </c>
      <c r="AR560" s="10">
        <f>IF(A560="","",IF(('OddsRatio_working_3-way'!X560=0),IF(Q560&gt;0,-Q560^(1/3),(-Q560)^(1/3)),'OddsRatio_working_3-way'!AL560-'OddsRatio_working_3-way'!R560/3))</f>
        <v>1.0495744681958861</v>
      </c>
      <c r="AS560" s="11">
        <f>IF(('OddsRatio_working_3-way'!X560=0),IF(Q560&gt;0,-Q560^(1/3),(-Q560)^(1/3)),'OddsRatio_working_3-way'!AM560-'OddsRatio_working_3-way'!R560/3)</f>
        <v>-0.71646632305018187</v>
      </c>
      <c r="AT560" s="11">
        <f>IF(('OddsRatio_working_3-way'!X560=0),IF(Q560&gt;0,-Q560^(1/3),(-Q560)^(1/3)),'OddsRatio_working_3-way'!AN560-'OddsRatio_working_3-way'!R560/3)</f>
        <v>-0.33310814514570497</v>
      </c>
      <c r="AU560" s="11">
        <f>IF(('OddsRatio_working_3-way'!X560=0),0,'OddsRatio_working_3-way'!AO560)</f>
        <v>0</v>
      </c>
      <c r="AV560" s="11">
        <f>IF(('OddsRatio_working_3-way'!X560=0),0,'OddsRatio_working_3-way'!AP560)</f>
        <v>0</v>
      </c>
      <c r="AW560" s="11">
        <f>IF(('OddsRatio_working_3-way'!X560=0),0,'OddsRatio_working_3-way'!AQ560)</f>
        <v>0</v>
      </c>
    </row>
    <row r="561" spans="1:49" x14ac:dyDescent="0.2">
      <c r="A561" s="4">
        <f>IF('True_Odds_Calculator_3-way'!A562="","",'True_Odds_Calculator_3-way'!A562)</f>
        <v>1.43</v>
      </c>
      <c r="B561" s="4">
        <f>IF('True_Odds_Calculator_3-way'!B562="","",'True_Odds_Calculator_3-way'!B562)</f>
        <v>5.05</v>
      </c>
      <c r="C561" s="4">
        <f>IF('True_Odds_Calculator_3-way'!C562="","",'True_Odds_Calculator_3-way'!C562)</f>
        <v>7.38</v>
      </c>
      <c r="D561" s="9">
        <f t="shared" si="117"/>
        <v>0.68481792924934937</v>
      </c>
      <c r="E561" s="9">
        <f t="shared" si="118"/>
        <v>0.1874470890458006</v>
      </c>
      <c r="F561" s="9">
        <f t="shared" si="119"/>
        <v>0.1277349817048499</v>
      </c>
      <c r="G561" s="9">
        <f t="shared" si="120"/>
        <v>1.0703305631741831</v>
      </c>
      <c r="H561" s="9">
        <f t="shared" si="121"/>
        <v>1.4602421421648988</v>
      </c>
      <c r="I561" s="9">
        <f t="shared" si="122"/>
        <v>5.3348387808554403</v>
      </c>
      <c r="J561" s="9">
        <f t="shared" si="123"/>
        <v>7.8287089930512872</v>
      </c>
      <c r="K561" s="11">
        <f t="shared" si="124"/>
        <v>0.69930069930069938</v>
      </c>
      <c r="L561" s="11">
        <f t="shared" si="125"/>
        <v>0.19801980198019803</v>
      </c>
      <c r="M561" s="11">
        <f t="shared" si="126"/>
        <v>0.13550135501355015</v>
      </c>
      <c r="N561" s="11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-0.2084780710716474</v>
      </c>
      <c r="O561" s="11">
        <f>0</f>
        <v>0</v>
      </c>
      <c r="P561" s="11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0.20377272248800871</v>
      </c>
      <c r="Q561" s="11">
        <f>2*'OddsRatio_working_3-way'!K561*'OddsRatio_working_3-way'!L561*'OddsRatio_working_3-way'!M561</f>
        <v>3.752720487808632E-2</v>
      </c>
      <c r="R561" s="11">
        <f t="shared" si="127"/>
        <v>0</v>
      </c>
      <c r="S561" s="11">
        <f t="shared" si="128"/>
        <v>-0.97743000710121875</v>
      </c>
      <c r="T561" s="11">
        <f t="shared" si="129"/>
        <v>-0.18000552616965357</v>
      </c>
      <c r="U561" s="11">
        <f>'OddsRatio_working_3-way'!S561-'OddsRatio_working_3-way'!R561^2/3</f>
        <v>-0.97743000710121875</v>
      </c>
      <c r="V561" s="11">
        <f>'OddsRatio_working_3-way'!S561*'OddsRatio_working_3-way'!R561/3-2*'OddsRatio_working_3-way'!R561^3/27-'OddsRatio_working_3-way'!T561</f>
        <v>0.18000552616965357</v>
      </c>
      <c r="W561" s="11">
        <f>'OddsRatio_working_3-way'!V561^2+4*'OddsRatio_working_3-way'!U561^3/27</f>
        <v>-0.1059397494793889</v>
      </c>
      <c r="X561" s="11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0.18597159657525847</v>
      </c>
      <c r="Y561" s="11">
        <f>IF('OddsRatio_working_3-way'!W561&gt;=0,IF('OddsRatio_working_3-way'!V561+SQRT('OddsRatio_working_3-way'!W561)&gt;0,0,PI()),ACOS('OddsRatio_working_3-way'!V561/(2*'OddsRatio_working_3-way'!X561)))</f>
        <v>1.0656223113498289</v>
      </c>
      <c r="Z561" s="11">
        <f>'OddsRatio_working_3-way'!X561^(1/3)*COS('OddsRatio_working_3-way'!Y561/3)</f>
        <v>0.53516528158709165</v>
      </c>
      <c r="AA561" s="11">
        <f>'OddsRatio_working_3-way'!X561^(1/3)*COS(('OddsRatio_working_3-way'!Y561+2*PI())/3)</f>
        <v>-0.43950149610953904</v>
      </c>
      <c r="AB561" s="11">
        <f>'OddsRatio_working_3-way'!X561^(1/3)*COS(('OddsRatio_working_3-way'!Y561+4*PI())/3)</f>
        <v>-9.5663785477552665E-2</v>
      </c>
      <c r="AC561" s="11">
        <f>'OddsRatio_working_3-way'!X561^(1/3)*SIN('OddsRatio_working_3-way'!Y561/3)</f>
        <v>0.19851479479092218</v>
      </c>
      <c r="AD561" s="11">
        <f>'OddsRatio_working_3-way'!X561^(1/3)*SIN(('OddsRatio_working_3-way'!Y561+2*PI())/3)</f>
        <v>0.36420933168241282</v>
      </c>
      <c r="AE561" s="11">
        <f>'OddsRatio_working_3-way'!X561^(1/3)*SIN(('OddsRatio_working_3-way'!Y561+4*PI())/3)</f>
        <v>-0.56272412647333481</v>
      </c>
      <c r="AF561" s="11">
        <f>-'OddsRatio_working_3-way'!U561/(3*'OddsRatio_working_3-way'!X561^(1/3))*COS(('OddsRatio_working_3-way'!Y561)/3)</f>
        <v>0.53516528158709153</v>
      </c>
      <c r="AG561" s="11">
        <f>-'OddsRatio_working_3-way'!U561/(3*'OddsRatio_working_3-way'!X561^(1/3))*COS(('OddsRatio_working_3-way'!Y561+2*PI())/3)</f>
        <v>-0.43950149610953892</v>
      </c>
      <c r="AH561" s="11">
        <f>-'OddsRatio_working_3-way'!U561/(3*'OddsRatio_working_3-way'!X561^(1/3))*COS(('OddsRatio_working_3-way'!Y561+4*PI())/3)</f>
        <v>-9.5663785477552651E-2</v>
      </c>
      <c r="AI561" s="11">
        <f>'OddsRatio_working_3-way'!U561/(3*'OddsRatio_working_3-way'!X561^(1/3))*SIN(('OddsRatio_working_3-way'!Y561)/3)</f>
        <v>-0.19851479479092216</v>
      </c>
      <c r="AJ561" s="11">
        <f>'OddsRatio_working_3-way'!U561/(3*'OddsRatio_working_3-way'!X561^(1/3))*SIN(('OddsRatio_working_3-way'!Y561+2*PI())/3)</f>
        <v>-0.36420933168241271</v>
      </c>
      <c r="AK561" s="11">
        <f>'OddsRatio_working_3-way'!U561/(3*'OddsRatio_working_3-way'!X561^(1/3))*SIN(('OddsRatio_working_3-way'!Y561+4*PI())/3)</f>
        <v>0.5627241264733347</v>
      </c>
      <c r="AL561" s="11">
        <f>'OddsRatio_working_3-way'!Z561+'OddsRatio_working_3-way'!AF561</f>
        <v>1.0703305631741831</v>
      </c>
      <c r="AM561" s="11">
        <f>'OddsRatio_working_3-way'!AA561+'OddsRatio_working_3-way'!AG561</f>
        <v>-0.87900299221907796</v>
      </c>
      <c r="AN561" s="11">
        <f>'OddsRatio_working_3-way'!AB561+'OddsRatio_working_3-way'!AH561</f>
        <v>-0.19132757095510533</v>
      </c>
      <c r="AO561" s="11">
        <f>'OddsRatio_working_3-way'!AC561+'OddsRatio_working_3-way'!AI561</f>
        <v>0</v>
      </c>
      <c r="AP561" s="11">
        <f>'OddsRatio_working_3-way'!AD561+'OddsRatio_working_3-way'!AJ561</f>
        <v>0</v>
      </c>
      <c r="AQ561" s="11">
        <f>'OddsRatio_working_3-way'!AE561+'OddsRatio_working_3-way'!AK561</f>
        <v>0</v>
      </c>
      <c r="AR561" s="10">
        <f>IF(A561="","",IF(('OddsRatio_working_3-way'!X561=0),IF(Q561&gt;0,-Q561^(1/3),(-Q561)^(1/3)),'OddsRatio_working_3-way'!AL561-'OddsRatio_working_3-way'!R561/3))</f>
        <v>1.0703305631741831</v>
      </c>
      <c r="AS561" s="11">
        <f>IF(('OddsRatio_working_3-way'!X561=0),IF(Q561&gt;0,-Q561^(1/3),(-Q561)^(1/3)),'OddsRatio_working_3-way'!AM561-'OddsRatio_working_3-way'!R561/3)</f>
        <v>-0.87900299221907796</v>
      </c>
      <c r="AT561" s="11">
        <f>IF(('OddsRatio_working_3-way'!X561=0),IF(Q561&gt;0,-Q561^(1/3),(-Q561)^(1/3)),'OddsRatio_working_3-way'!AN561-'OddsRatio_working_3-way'!R561/3)</f>
        <v>-0.19132757095510533</v>
      </c>
      <c r="AU561" s="11">
        <f>IF(('OddsRatio_working_3-way'!X561=0),0,'OddsRatio_working_3-way'!AO561)</f>
        <v>0</v>
      </c>
      <c r="AV561" s="11">
        <f>IF(('OddsRatio_working_3-way'!X561=0),0,'OddsRatio_working_3-way'!AP561)</f>
        <v>0</v>
      </c>
      <c r="AW561" s="11">
        <f>IF(('OddsRatio_working_3-way'!X561=0),0,'OddsRatio_working_3-way'!AQ561)</f>
        <v>0</v>
      </c>
    </row>
    <row r="562" spans="1:49" x14ac:dyDescent="0.2">
      <c r="A562" s="4">
        <f>IF('True_Odds_Calculator_3-way'!A563="","",'True_Odds_Calculator_3-way'!A563)</f>
        <v>1.35</v>
      </c>
      <c r="B562" s="4">
        <f>IF('True_Odds_Calculator_3-way'!B563="","",'True_Odds_Calculator_3-way'!B563)</f>
        <v>5.73</v>
      </c>
      <c r="C562" s="4">
        <f>IF('True_Odds_Calculator_3-way'!C563="","",'True_Odds_Calculator_3-way'!C563)</f>
        <v>8.43</v>
      </c>
      <c r="D562" s="9">
        <f t="shared" si="117"/>
        <v>0.72559359906610721</v>
      </c>
      <c r="E562" s="9">
        <f t="shared" si="118"/>
        <v>0.16364311731888886</v>
      </c>
      <c r="F562" s="9">
        <f t="shared" si="119"/>
        <v>0.11076328361500407</v>
      </c>
      <c r="G562" s="9">
        <f t="shared" si="120"/>
        <v>1.0805198521481456</v>
      </c>
      <c r="H562" s="9">
        <f t="shared" si="121"/>
        <v>1.3781819482518509</v>
      </c>
      <c r="I562" s="9">
        <f t="shared" si="122"/>
        <v>6.1108589006607295</v>
      </c>
      <c r="J562" s="9">
        <f t="shared" si="123"/>
        <v>9.0282625014607216</v>
      </c>
      <c r="K562" s="11">
        <f t="shared" si="124"/>
        <v>0.7407407407407407</v>
      </c>
      <c r="L562" s="11">
        <f t="shared" si="125"/>
        <v>0.17452006980802792</v>
      </c>
      <c r="M562" s="11">
        <f t="shared" si="126"/>
        <v>0.11862396204033215</v>
      </c>
      <c r="N562" s="11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-0.18862620785239881</v>
      </c>
      <c r="O562" s="11">
        <f>0</f>
        <v>0</v>
      </c>
      <c r="P562" s="11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0.19184096246196819</v>
      </c>
      <c r="Q562" s="11">
        <f>2*'OddsRatio_working_3-way'!K562*'OddsRatio_working_3-way'!L562*'OddsRatio_working_3-way'!M562</f>
        <v>3.067001797953129E-2</v>
      </c>
      <c r="R562" s="11">
        <f t="shared" si="127"/>
        <v>0</v>
      </c>
      <c r="S562" s="11">
        <f t="shared" si="128"/>
        <v>-1.0170429901876887</v>
      </c>
      <c r="T562" s="11">
        <f t="shared" si="129"/>
        <v>-0.16259680098923884</v>
      </c>
      <c r="U562" s="11">
        <f>'OddsRatio_working_3-way'!S562-'OddsRatio_working_3-way'!R562^2/3</f>
        <v>-1.0170429901876887</v>
      </c>
      <c r="V562" s="11">
        <f>'OddsRatio_working_3-way'!S562*'OddsRatio_working_3-way'!R562/3-2*'OddsRatio_working_3-way'!R562^3/27-'OddsRatio_working_3-way'!T562</f>
        <v>0.16259680098923884</v>
      </c>
      <c r="W562" s="11">
        <f>'OddsRatio_working_3-way'!V562^2+4*'OddsRatio_working_3-way'!U562^3/27</f>
        <v>-0.12941491904488178</v>
      </c>
      <c r="X562" s="11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0.19739088044842393</v>
      </c>
      <c r="Y562" s="11">
        <f>IF('OddsRatio_working_3-way'!W562&gt;=0,IF('OddsRatio_working_3-way'!V562+SQRT('OddsRatio_working_3-way'!W562)&gt;0,0,PI()),ACOS('OddsRatio_working_3-way'!V562/(2*'OddsRatio_working_3-way'!X562)))</f>
        <v>1.1462965275065458</v>
      </c>
      <c r="Z562" s="11">
        <f>'OddsRatio_working_3-way'!X562^(1/3)*COS('OddsRatio_working_3-way'!Y562/3)</f>
        <v>0.54025992607407292</v>
      </c>
      <c r="AA562" s="11">
        <f>'OddsRatio_working_3-way'!X562^(1/3)*COS(('OddsRatio_working_3-way'!Y562+2*PI())/3)</f>
        <v>-0.45814633667441473</v>
      </c>
      <c r="AB562" s="11">
        <f>'OddsRatio_working_3-way'!X562^(1/3)*COS(('OddsRatio_working_3-way'!Y562+4*PI())/3)</f>
        <v>-8.2113589399657821E-2</v>
      </c>
      <c r="AC562" s="11">
        <f>'OddsRatio_working_3-way'!X562^(1/3)*SIN('OddsRatio_working_3-way'!Y562/3)</f>
        <v>0.21710260786319535</v>
      </c>
      <c r="AD562" s="11">
        <f>'OddsRatio_working_3-way'!X562^(1/3)*SIN(('OddsRatio_working_3-way'!Y562+2*PI())/3)</f>
        <v>0.35932751669525237</v>
      </c>
      <c r="AE562" s="11">
        <f>'OddsRatio_working_3-way'!X562^(1/3)*SIN(('OddsRatio_working_3-way'!Y562+4*PI())/3)</f>
        <v>-0.57643012455844767</v>
      </c>
      <c r="AF562" s="11">
        <f>-'OddsRatio_working_3-way'!U562/(3*'OddsRatio_working_3-way'!X562^(1/3))*COS(('OddsRatio_working_3-way'!Y562)/3)</f>
        <v>0.54025992607407269</v>
      </c>
      <c r="AG562" s="11">
        <f>-'OddsRatio_working_3-way'!U562/(3*'OddsRatio_working_3-way'!X562^(1/3))*COS(('OddsRatio_working_3-way'!Y562+2*PI())/3)</f>
        <v>-0.45814633667441457</v>
      </c>
      <c r="AH562" s="11">
        <f>-'OddsRatio_working_3-way'!U562/(3*'OddsRatio_working_3-way'!X562^(1/3))*COS(('OddsRatio_working_3-way'!Y562+4*PI())/3)</f>
        <v>-8.2113589399657794E-2</v>
      </c>
      <c r="AI562" s="11">
        <f>'OddsRatio_working_3-way'!U562/(3*'OddsRatio_working_3-way'!X562^(1/3))*SIN(('OddsRatio_working_3-way'!Y562)/3)</f>
        <v>-0.21710260786319527</v>
      </c>
      <c r="AJ562" s="11">
        <f>'OddsRatio_working_3-way'!U562/(3*'OddsRatio_working_3-way'!X562^(1/3))*SIN(('OddsRatio_working_3-way'!Y562+2*PI())/3)</f>
        <v>-0.3593275166952522</v>
      </c>
      <c r="AK562" s="11">
        <f>'OddsRatio_working_3-way'!U562/(3*'OddsRatio_working_3-way'!X562^(1/3))*SIN(('OddsRatio_working_3-way'!Y562+4*PI())/3)</f>
        <v>0.57643012455844744</v>
      </c>
      <c r="AL562" s="11">
        <f>'OddsRatio_working_3-way'!Z562+'OddsRatio_working_3-way'!AF562</f>
        <v>1.0805198521481456</v>
      </c>
      <c r="AM562" s="11">
        <f>'OddsRatio_working_3-way'!AA562+'OddsRatio_working_3-way'!AG562</f>
        <v>-0.91629267334882925</v>
      </c>
      <c r="AN562" s="11">
        <f>'OddsRatio_working_3-way'!AB562+'OddsRatio_working_3-way'!AH562</f>
        <v>-0.16422717879931562</v>
      </c>
      <c r="AO562" s="11">
        <f>'OddsRatio_working_3-way'!AC562+'OddsRatio_working_3-way'!AI562</f>
        <v>0</v>
      </c>
      <c r="AP562" s="11">
        <f>'OddsRatio_working_3-way'!AD562+'OddsRatio_working_3-way'!AJ562</f>
        <v>0</v>
      </c>
      <c r="AQ562" s="11">
        <f>'OddsRatio_working_3-way'!AE562+'OddsRatio_working_3-way'!AK562</f>
        <v>0</v>
      </c>
      <c r="AR562" s="10">
        <f>IF(A562="","",IF(('OddsRatio_working_3-way'!X562=0),IF(Q562&gt;0,-Q562^(1/3),(-Q562)^(1/3)),'OddsRatio_working_3-way'!AL562-'OddsRatio_working_3-way'!R562/3))</f>
        <v>1.0805198521481456</v>
      </c>
      <c r="AS562" s="11">
        <f>IF(('OddsRatio_working_3-way'!X562=0),IF(Q562&gt;0,-Q562^(1/3),(-Q562)^(1/3)),'OddsRatio_working_3-way'!AM562-'OddsRatio_working_3-way'!R562/3)</f>
        <v>-0.91629267334882925</v>
      </c>
      <c r="AT562" s="11">
        <f>IF(('OddsRatio_working_3-way'!X562=0),IF(Q562&gt;0,-Q562^(1/3),(-Q562)^(1/3)),'OddsRatio_working_3-way'!AN562-'OddsRatio_working_3-way'!R562/3)</f>
        <v>-0.16422717879931562</v>
      </c>
      <c r="AU562" s="11">
        <f>IF(('OddsRatio_working_3-way'!X562=0),0,'OddsRatio_working_3-way'!AO562)</f>
        <v>0</v>
      </c>
      <c r="AV562" s="11">
        <f>IF(('OddsRatio_working_3-way'!X562=0),0,'OddsRatio_working_3-way'!AP562)</f>
        <v>0</v>
      </c>
      <c r="AW562" s="11">
        <f>IF(('OddsRatio_working_3-way'!X562=0),0,'OddsRatio_working_3-way'!AQ562)</f>
        <v>0</v>
      </c>
    </row>
    <row r="563" spans="1:49" x14ac:dyDescent="0.2">
      <c r="A563" s="4">
        <f>IF('True_Odds_Calculator_3-way'!A564="","",'True_Odds_Calculator_3-way'!A564)</f>
        <v>2.57</v>
      </c>
      <c r="B563" s="4">
        <f>IF('True_Odds_Calculator_3-way'!B564="","",'True_Odds_Calculator_3-way'!B564)</f>
        <v>3.29</v>
      </c>
      <c r="C563" s="4">
        <f>IF('True_Odds_Calculator_3-way'!C564="","",'True_Odds_Calculator_3-way'!C564)</f>
        <v>2.98</v>
      </c>
      <c r="D563" s="9">
        <f t="shared" si="117"/>
        <v>0.37896329452123817</v>
      </c>
      <c r="E563" s="9">
        <f t="shared" si="118"/>
        <v>0.29495745284320657</v>
      </c>
      <c r="F563" s="9">
        <f t="shared" si="119"/>
        <v>0.32607925263555521</v>
      </c>
      <c r="G563" s="9">
        <f t="shared" si="120"/>
        <v>1.0438076359333326</v>
      </c>
      <c r="H563" s="9">
        <f t="shared" si="121"/>
        <v>2.6387779884153324</v>
      </c>
      <c r="I563" s="9">
        <f t="shared" si="122"/>
        <v>3.390319486287332</v>
      </c>
      <c r="J563" s="9">
        <f t="shared" si="123"/>
        <v>3.0667391191479978</v>
      </c>
      <c r="K563" s="11">
        <f t="shared" si="124"/>
        <v>0.38910505836575876</v>
      </c>
      <c r="L563" s="11">
        <f t="shared" si="125"/>
        <v>0.303951367781155</v>
      </c>
      <c r="M563" s="11">
        <f t="shared" si="126"/>
        <v>0.33557046979865773</v>
      </c>
      <c r="N563" s="11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-0.28252380044858083</v>
      </c>
      <c r="O563" s="11">
        <f>0</f>
        <v>0</v>
      </c>
      <c r="P563" s="11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0.23177551874258287</v>
      </c>
      <c r="Q563" s="11">
        <f>2*'OddsRatio_working_3-way'!K563*'OddsRatio_working_3-way'!L563*'OddsRatio_working_3-way'!M563</f>
        <v>7.9375177651569484E-2</v>
      </c>
      <c r="R563" s="11">
        <f t="shared" si="127"/>
        <v>0</v>
      </c>
      <c r="S563" s="11">
        <f t="shared" si="128"/>
        <v>-0.82037519803492054</v>
      </c>
      <c r="T563" s="11">
        <f t="shared" si="129"/>
        <v>-0.28095041028593171</v>
      </c>
      <c r="U563" s="11">
        <f>'OddsRatio_working_3-way'!S563-'OddsRatio_working_3-way'!R563^2/3</f>
        <v>-0.82037519803492054</v>
      </c>
      <c r="V563" s="11">
        <f>'OddsRatio_working_3-way'!S563*'OddsRatio_working_3-way'!R563/3-2*'OddsRatio_working_3-way'!R563^3/27-'OddsRatio_working_3-way'!T563</f>
        <v>0.28095041028593171</v>
      </c>
      <c r="W563" s="11">
        <f>'OddsRatio_working_3-way'!V563^2+4*'OddsRatio_working_3-way'!U563^3/27</f>
        <v>-2.8631922685859873E-3</v>
      </c>
      <c r="X563" s="11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0.14300028436022369</v>
      </c>
      <c r="Y563" s="11">
        <f>IF('OddsRatio_working_3-way'!W563&gt;=0,IF('OddsRatio_working_3-way'!V563+SQRT('OddsRatio_working_3-way'!W563)&gt;0,0,PI()),ACOS('OddsRatio_working_3-way'!V563/(2*'OddsRatio_working_3-way'!X563)))</f>
        <v>0.18820241383255376</v>
      </c>
      <c r="Z563" s="11">
        <f>'OddsRatio_working_3-way'!X563^(1/3)*COS('OddsRatio_working_3-way'!Y563/3)</f>
        <v>0.52190381796666641</v>
      </c>
      <c r="AA563" s="11">
        <f>'OddsRatio_working_3-way'!X563^(1/3)*COS(('OddsRatio_working_3-way'!Y563+2*PI())/3)</f>
        <v>-0.28934386387539379</v>
      </c>
      <c r="AB563" s="11">
        <f>'OddsRatio_working_3-way'!X563^(1/3)*COS(('OddsRatio_working_3-way'!Y563+4*PI())/3)</f>
        <v>-0.23255995409127264</v>
      </c>
      <c r="AC563" s="11">
        <f>'OddsRatio_working_3-way'!X563^(1/3)*SIN('OddsRatio_working_3-way'!Y563/3)</f>
        <v>3.2784205599501841E-2</v>
      </c>
      <c r="AD563" s="11">
        <f>'OddsRatio_working_3-way'!X563^(1/3)*SIN(('OddsRatio_working_3-way'!Y563+2*PI())/3)</f>
        <v>0.43558986189147142</v>
      </c>
      <c r="AE563" s="11">
        <f>'OddsRatio_working_3-way'!X563^(1/3)*SIN(('OddsRatio_working_3-way'!Y563+4*PI())/3)</f>
        <v>-0.46837406749097327</v>
      </c>
      <c r="AF563" s="11">
        <f>-'OddsRatio_working_3-way'!U563/(3*'OddsRatio_working_3-way'!X563^(1/3))*COS(('OddsRatio_working_3-way'!Y563)/3)</f>
        <v>0.52190381796666618</v>
      </c>
      <c r="AG563" s="11">
        <f>-'OddsRatio_working_3-way'!U563/(3*'OddsRatio_working_3-way'!X563^(1/3))*COS(('OddsRatio_working_3-way'!Y563+2*PI())/3)</f>
        <v>-0.28934386387539368</v>
      </c>
      <c r="AH563" s="11">
        <f>-'OddsRatio_working_3-way'!U563/(3*'OddsRatio_working_3-way'!X563^(1/3))*COS(('OddsRatio_working_3-way'!Y563+4*PI())/3)</f>
        <v>-0.23255995409127256</v>
      </c>
      <c r="AI563" s="11">
        <f>'OddsRatio_working_3-way'!U563/(3*'OddsRatio_working_3-way'!X563^(1/3))*SIN(('OddsRatio_working_3-way'!Y563)/3)</f>
        <v>-3.2784205599501827E-2</v>
      </c>
      <c r="AJ563" s="11">
        <f>'OddsRatio_working_3-way'!U563/(3*'OddsRatio_working_3-way'!X563^(1/3))*SIN(('OddsRatio_working_3-way'!Y563+2*PI())/3)</f>
        <v>-0.43558986189147125</v>
      </c>
      <c r="AK563" s="11">
        <f>'OddsRatio_working_3-way'!U563/(3*'OddsRatio_working_3-way'!X563^(1/3))*SIN(('OddsRatio_working_3-way'!Y563+4*PI())/3)</f>
        <v>0.46837406749097305</v>
      </c>
      <c r="AL563" s="11">
        <f>'OddsRatio_working_3-way'!Z563+'OddsRatio_working_3-way'!AF563</f>
        <v>1.0438076359333326</v>
      </c>
      <c r="AM563" s="11">
        <f>'OddsRatio_working_3-way'!AA563+'OddsRatio_working_3-way'!AG563</f>
        <v>-0.57868772775078747</v>
      </c>
      <c r="AN563" s="11">
        <f>'OddsRatio_working_3-way'!AB563+'OddsRatio_working_3-way'!AH563</f>
        <v>-0.46511990818254523</v>
      </c>
      <c r="AO563" s="11">
        <f>'OddsRatio_working_3-way'!AC563+'OddsRatio_working_3-way'!AI563</f>
        <v>0</v>
      </c>
      <c r="AP563" s="11">
        <f>'OddsRatio_working_3-way'!AD563+'OddsRatio_working_3-way'!AJ563</f>
        <v>0</v>
      </c>
      <c r="AQ563" s="11">
        <f>'OddsRatio_working_3-way'!AE563+'OddsRatio_working_3-way'!AK563</f>
        <v>0</v>
      </c>
      <c r="AR563" s="10">
        <f>IF(A563="","",IF(('OddsRatio_working_3-way'!X563=0),IF(Q563&gt;0,-Q563^(1/3),(-Q563)^(1/3)),'OddsRatio_working_3-way'!AL563-'OddsRatio_working_3-way'!R563/3))</f>
        <v>1.0438076359333326</v>
      </c>
      <c r="AS563" s="11">
        <f>IF(('OddsRatio_working_3-way'!X563=0),IF(Q563&gt;0,-Q563^(1/3),(-Q563)^(1/3)),'OddsRatio_working_3-way'!AM563-'OddsRatio_working_3-way'!R563/3)</f>
        <v>-0.57868772775078747</v>
      </c>
      <c r="AT563" s="11">
        <f>IF(('OddsRatio_working_3-way'!X563=0),IF(Q563&gt;0,-Q563^(1/3),(-Q563)^(1/3)),'OddsRatio_working_3-way'!AN563-'OddsRatio_working_3-way'!R563/3)</f>
        <v>-0.46511990818254523</v>
      </c>
      <c r="AU563" s="11">
        <f>IF(('OddsRatio_working_3-way'!X563=0),0,'OddsRatio_working_3-way'!AO563)</f>
        <v>0</v>
      </c>
      <c r="AV563" s="11">
        <f>IF(('OddsRatio_working_3-way'!X563=0),0,'OddsRatio_working_3-way'!AP563)</f>
        <v>0</v>
      </c>
      <c r="AW563" s="11">
        <f>IF(('OddsRatio_working_3-way'!X563=0),0,'OddsRatio_working_3-way'!AQ563)</f>
        <v>0</v>
      </c>
    </row>
    <row r="564" spans="1:49" x14ac:dyDescent="0.2">
      <c r="A564" s="4">
        <f>IF('True_Odds_Calculator_3-way'!A565="","",'True_Odds_Calculator_3-way'!A565)</f>
        <v>2.5299999999999998</v>
      </c>
      <c r="B564" s="4">
        <f>IF('True_Odds_Calculator_3-way'!B565="","",'True_Odds_Calculator_3-way'!B565)</f>
        <v>3.16</v>
      </c>
      <c r="C564" s="4">
        <f>IF('True_Odds_Calculator_3-way'!C565="","",'True_Odds_Calculator_3-way'!C565)</f>
        <v>3.16</v>
      </c>
      <c r="D564" s="9">
        <f t="shared" si="117"/>
        <v>0.38521095976393499</v>
      </c>
      <c r="E564" s="9">
        <f t="shared" si="118"/>
        <v>0.30739452011803264</v>
      </c>
      <c r="F564" s="9">
        <f t="shared" si="119"/>
        <v>0.30739452011803264</v>
      </c>
      <c r="G564" s="9">
        <f t="shared" si="120"/>
        <v>1.043124272376156</v>
      </c>
      <c r="H564" s="9">
        <f t="shared" si="121"/>
        <v>2.595980136735518</v>
      </c>
      <c r="I564" s="9">
        <f t="shared" si="122"/>
        <v>3.253148428332497</v>
      </c>
      <c r="J564" s="9">
        <f t="shared" si="123"/>
        <v>3.253148428332497</v>
      </c>
      <c r="K564" s="11">
        <f t="shared" si="124"/>
        <v>0.39525691699604748</v>
      </c>
      <c r="L564" s="11">
        <f t="shared" si="125"/>
        <v>0.31645569620253161</v>
      </c>
      <c r="M564" s="11">
        <f t="shared" si="126"/>
        <v>0.31645569620253161</v>
      </c>
      <c r="N564" s="11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-0.2825558131772995</v>
      </c>
      <c r="O564" s="11">
        <f>0</f>
        <v>0</v>
      </c>
      <c r="P564" s="11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0.23155874102977059</v>
      </c>
      <c r="Q564" s="11">
        <f>2*'OddsRatio_working_3-way'!K564*'OddsRatio_working_3-way'!L564*'OddsRatio_working_3-way'!M564</f>
        <v>7.9165381548639516E-2</v>
      </c>
      <c r="R564" s="11">
        <f t="shared" si="127"/>
        <v>0</v>
      </c>
      <c r="S564" s="11">
        <f t="shared" si="128"/>
        <v>-0.81951504881788073</v>
      </c>
      <c r="T564" s="11">
        <f t="shared" si="129"/>
        <v>-0.2801760850659421</v>
      </c>
      <c r="U564" s="11">
        <f>'OddsRatio_working_3-way'!S564-'OddsRatio_working_3-way'!R564^2/3</f>
        <v>-0.81951504881788073</v>
      </c>
      <c r="V564" s="11">
        <f>'OddsRatio_working_3-way'!S564*'OddsRatio_working_3-way'!R564/3-2*'OddsRatio_working_3-way'!R564^3/27-'OddsRatio_working_3-way'!T564</f>
        <v>0.2801760850659421</v>
      </c>
      <c r="W564" s="11">
        <f>'OddsRatio_working_3-way'!V564^2+4*'OddsRatio_working_3-way'!U564^3/27</f>
        <v>-3.0406702309584144E-3</v>
      </c>
      <c r="X564" s="11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0.14277544333133449</v>
      </c>
      <c r="Y564" s="11">
        <f>IF('OddsRatio_working_3-way'!W564&gt;=0,IF('OddsRatio_working_3-way'!V564+SQRT('OddsRatio_working_3-way'!W564)&gt;0,0,PI()),ACOS('OddsRatio_working_3-way'!V564/(2*'OddsRatio_working_3-way'!X564)))</f>
        <v>0.19432918738077731</v>
      </c>
      <c r="Z564" s="11">
        <f>'OddsRatio_working_3-way'!X564^(1/3)*COS('OddsRatio_working_3-way'!Y564/3)</f>
        <v>0.52156213618807801</v>
      </c>
      <c r="AA564" s="11">
        <f>'OddsRatio_working_3-way'!X564^(1/3)*COS(('OddsRatio_working_3-way'!Y564+2*PI())/3)</f>
        <v>-0.29008065470659644</v>
      </c>
      <c r="AB564" s="11">
        <f>'OddsRatio_working_3-way'!X564^(1/3)*COS(('OddsRatio_working_3-way'!Y564+4*PI())/3)</f>
        <v>-0.2314814814814817</v>
      </c>
      <c r="AC564" s="11">
        <f>'OddsRatio_working_3-way'!X564^(1/3)*SIN('OddsRatio_working_3-way'!Y564/3)</f>
        <v>3.3832248435809516E-2</v>
      </c>
      <c r="AD564" s="11">
        <f>'OddsRatio_working_3-way'!X564^(1/3)*SIN(('OddsRatio_working_3-way'!Y564+2*PI())/3)</f>
        <v>0.43476993537304987</v>
      </c>
      <c r="AE564" s="11">
        <f>'OddsRatio_working_3-way'!X564^(1/3)*SIN(('OddsRatio_working_3-way'!Y564+4*PI())/3)</f>
        <v>-0.46860218380885943</v>
      </c>
      <c r="AF564" s="11">
        <f>-'OddsRatio_working_3-way'!U564/(3*'OddsRatio_working_3-way'!X564^(1/3))*COS(('OddsRatio_working_3-way'!Y564)/3)</f>
        <v>0.52156213618807801</v>
      </c>
      <c r="AG564" s="11">
        <f>-'OddsRatio_working_3-way'!U564/(3*'OddsRatio_working_3-way'!X564^(1/3))*COS(('OddsRatio_working_3-way'!Y564+2*PI())/3)</f>
        <v>-0.29008065470659644</v>
      </c>
      <c r="AH564" s="11">
        <f>-'OddsRatio_working_3-way'!U564/(3*'OddsRatio_working_3-way'!X564^(1/3))*COS(('OddsRatio_working_3-way'!Y564+4*PI())/3)</f>
        <v>-0.2314814814814817</v>
      </c>
      <c r="AI564" s="11">
        <f>'OddsRatio_working_3-way'!U564/(3*'OddsRatio_working_3-way'!X564^(1/3))*SIN(('OddsRatio_working_3-way'!Y564)/3)</f>
        <v>-3.3832248435809516E-2</v>
      </c>
      <c r="AJ564" s="11">
        <f>'OddsRatio_working_3-way'!U564/(3*'OddsRatio_working_3-way'!X564^(1/3))*SIN(('OddsRatio_working_3-way'!Y564+2*PI())/3)</f>
        <v>-0.43476993537304987</v>
      </c>
      <c r="AK564" s="11">
        <f>'OddsRatio_working_3-way'!U564/(3*'OddsRatio_working_3-way'!X564^(1/3))*SIN(('OddsRatio_working_3-way'!Y564+4*PI())/3)</f>
        <v>0.46860218380885943</v>
      </c>
      <c r="AL564" s="11">
        <f>'OddsRatio_working_3-way'!Z564+'OddsRatio_working_3-way'!AF564</f>
        <v>1.043124272376156</v>
      </c>
      <c r="AM564" s="11">
        <f>'OddsRatio_working_3-way'!AA564+'OddsRatio_working_3-way'!AG564</f>
        <v>-0.58016130941319288</v>
      </c>
      <c r="AN564" s="11">
        <f>'OddsRatio_working_3-way'!AB564+'OddsRatio_working_3-way'!AH564</f>
        <v>-0.46296296296296341</v>
      </c>
      <c r="AO564" s="11">
        <f>'OddsRatio_working_3-way'!AC564+'OddsRatio_working_3-way'!AI564</f>
        <v>0</v>
      </c>
      <c r="AP564" s="11">
        <f>'OddsRatio_working_3-way'!AD564+'OddsRatio_working_3-way'!AJ564</f>
        <v>0</v>
      </c>
      <c r="AQ564" s="11">
        <f>'OddsRatio_working_3-way'!AE564+'OddsRatio_working_3-way'!AK564</f>
        <v>0</v>
      </c>
      <c r="AR564" s="10">
        <f>IF(A564="","",IF(('OddsRatio_working_3-way'!X564=0),IF(Q564&gt;0,-Q564^(1/3),(-Q564)^(1/3)),'OddsRatio_working_3-way'!AL564-'OddsRatio_working_3-way'!R564/3))</f>
        <v>1.043124272376156</v>
      </c>
      <c r="AS564" s="11">
        <f>IF(('OddsRatio_working_3-way'!X564=0),IF(Q564&gt;0,-Q564^(1/3),(-Q564)^(1/3)),'OddsRatio_working_3-way'!AM564-'OddsRatio_working_3-way'!R564/3)</f>
        <v>-0.58016130941319288</v>
      </c>
      <c r="AT564" s="11">
        <f>IF(('OddsRatio_working_3-way'!X564=0),IF(Q564&gt;0,-Q564^(1/3),(-Q564)^(1/3)),'OddsRatio_working_3-way'!AN564-'OddsRatio_working_3-way'!R564/3)</f>
        <v>-0.46296296296296341</v>
      </c>
      <c r="AU564" s="11">
        <f>IF(('OddsRatio_working_3-way'!X564=0),0,'OddsRatio_working_3-way'!AO564)</f>
        <v>0</v>
      </c>
      <c r="AV564" s="11">
        <f>IF(('OddsRatio_working_3-way'!X564=0),0,'OddsRatio_working_3-way'!AP564)</f>
        <v>0</v>
      </c>
      <c r="AW564" s="11">
        <f>IF(('OddsRatio_working_3-way'!X564=0),0,'OddsRatio_working_3-way'!AQ564)</f>
        <v>0</v>
      </c>
    </row>
    <row r="565" spans="1:49" x14ac:dyDescent="0.2">
      <c r="A565" s="4">
        <f>IF('True_Odds_Calculator_3-way'!A566="","",'True_Odds_Calculator_3-way'!A566)</f>
        <v>2.42</v>
      </c>
      <c r="B565" s="4">
        <f>IF('True_Odds_Calculator_3-way'!B566="","",'True_Odds_Calculator_3-way'!B566)</f>
        <v>3.48</v>
      </c>
      <c r="C565" s="4">
        <f>IF('True_Odds_Calculator_3-way'!C566="","",'True_Odds_Calculator_3-way'!C566)</f>
        <v>3.05</v>
      </c>
      <c r="D565" s="9">
        <f t="shared" si="117"/>
        <v>0.40286174959055909</v>
      </c>
      <c r="E565" s="9">
        <f t="shared" si="118"/>
        <v>0.27865221948741342</v>
      </c>
      <c r="F565" s="9">
        <f t="shared" si="119"/>
        <v>0.3184860309220276</v>
      </c>
      <c r="G565" s="9">
        <f t="shared" si="120"/>
        <v>1.0438317737584253</v>
      </c>
      <c r="H565" s="9">
        <f t="shared" si="121"/>
        <v>2.482241118736964</v>
      </c>
      <c r="I565" s="9">
        <f t="shared" si="122"/>
        <v>3.5887027989208948</v>
      </c>
      <c r="J565" s="9">
        <f t="shared" si="123"/>
        <v>3.1398551362047713</v>
      </c>
      <c r="K565" s="11">
        <f t="shared" si="124"/>
        <v>0.41322314049586778</v>
      </c>
      <c r="L565" s="11">
        <f t="shared" si="125"/>
        <v>0.28735632183908044</v>
      </c>
      <c r="M565" s="11">
        <f t="shared" si="126"/>
        <v>0.32786885245901642</v>
      </c>
      <c r="N565" s="11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-0.28106025567354509</v>
      </c>
      <c r="O565" s="11">
        <f>0</f>
        <v>0</v>
      </c>
      <c r="P565" s="11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0.23164477915492868</v>
      </c>
      <c r="Q565" s="11">
        <f>2*'OddsRatio_working_3-way'!K565*'OddsRatio_working_3-way'!L565*'OddsRatio_working_3-way'!M565</f>
        <v>7.7863791312581074E-2</v>
      </c>
      <c r="R565" s="11">
        <f t="shared" si="127"/>
        <v>0</v>
      </c>
      <c r="S565" s="11">
        <f t="shared" si="128"/>
        <v>-0.82418191287773857</v>
      </c>
      <c r="T565" s="11">
        <f t="shared" si="129"/>
        <v>-0.27703593710176089</v>
      </c>
      <c r="U565" s="11">
        <f>'OddsRatio_working_3-way'!S565-'OddsRatio_working_3-way'!R565^2/3</f>
        <v>-0.82418191287773857</v>
      </c>
      <c r="V565" s="11">
        <f>'OddsRatio_working_3-way'!S565*'OddsRatio_working_3-way'!R565/3-2*'OddsRatio_working_3-way'!R565^3/27-'OddsRatio_working_3-way'!T565</f>
        <v>0.27703593710176089</v>
      </c>
      <c r="W565" s="11">
        <f>'OddsRatio_working_3-way'!V565^2+4*'OddsRatio_working_3-way'!U565^3/27</f>
        <v>-6.1913635162824665E-3</v>
      </c>
      <c r="X565" s="11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0.14399676555580448</v>
      </c>
      <c r="Y565" s="11">
        <f>IF('OddsRatio_working_3-way'!W565&gt;=0,IF('OddsRatio_working_3-way'!V565+SQRT('OddsRatio_working_3-way'!W565)&gt;0,0,PI()),ACOS('OddsRatio_working_3-way'!V565/(2*'OddsRatio_working_3-way'!X565)))</f>
        <v>0.27673745741026945</v>
      </c>
      <c r="Z565" s="11">
        <f>'OddsRatio_working_3-way'!X565^(1/3)*COS('OddsRatio_working_3-way'!Y565/3)</f>
        <v>0.52191588687921275</v>
      </c>
      <c r="AA565" s="11">
        <f>'OddsRatio_working_3-way'!X565^(1/3)*COS(('OddsRatio_working_3-way'!Y565+2*PI())/3)</f>
        <v>-0.30277102137879042</v>
      </c>
      <c r="AB565" s="11">
        <f>'OddsRatio_working_3-way'!X565^(1/3)*COS(('OddsRatio_working_3-way'!Y565+4*PI())/3)</f>
        <v>-0.2191448655004225</v>
      </c>
      <c r="AC565" s="11">
        <f>'OddsRatio_working_3-way'!X565^(1/3)*SIN('OddsRatio_working_3-way'!Y565/3)</f>
        <v>4.8281583607669348E-2</v>
      </c>
      <c r="AD565" s="11">
        <f>'OddsRatio_working_3-way'!X565^(1/3)*SIN(('OddsRatio_working_3-way'!Y565+2*PI())/3)</f>
        <v>0.42785162487224898</v>
      </c>
      <c r="AE565" s="11">
        <f>'OddsRatio_working_3-way'!X565^(1/3)*SIN(('OddsRatio_working_3-way'!Y565+4*PI())/3)</f>
        <v>-0.4761332084799183</v>
      </c>
      <c r="AF565" s="11">
        <f>-'OddsRatio_working_3-way'!U565/(3*'OddsRatio_working_3-way'!X565^(1/3))*COS(('OddsRatio_working_3-way'!Y565)/3)</f>
        <v>0.52191588687921253</v>
      </c>
      <c r="AG565" s="11">
        <f>-'OddsRatio_working_3-way'!U565/(3*'OddsRatio_working_3-way'!X565^(1/3))*COS(('OddsRatio_working_3-way'!Y565+2*PI())/3)</f>
        <v>-0.30277102137879025</v>
      </c>
      <c r="AH565" s="11">
        <f>-'OddsRatio_working_3-way'!U565/(3*'OddsRatio_working_3-way'!X565^(1/3))*COS(('OddsRatio_working_3-way'!Y565+4*PI())/3)</f>
        <v>-0.21914486550042239</v>
      </c>
      <c r="AI565" s="11">
        <f>'OddsRatio_working_3-way'!U565/(3*'OddsRatio_working_3-way'!X565^(1/3))*SIN(('OddsRatio_working_3-way'!Y565)/3)</f>
        <v>-4.8281583607669327E-2</v>
      </c>
      <c r="AJ565" s="11">
        <f>'OddsRatio_working_3-way'!U565/(3*'OddsRatio_working_3-way'!X565^(1/3))*SIN(('OddsRatio_working_3-way'!Y565+2*PI())/3)</f>
        <v>-0.42785162487224881</v>
      </c>
      <c r="AK565" s="11">
        <f>'OddsRatio_working_3-way'!U565/(3*'OddsRatio_working_3-way'!X565^(1/3))*SIN(('OddsRatio_working_3-way'!Y565+4*PI())/3)</f>
        <v>0.47613320847991814</v>
      </c>
      <c r="AL565" s="11">
        <f>'OddsRatio_working_3-way'!Z565+'OddsRatio_working_3-way'!AF565</f>
        <v>1.0438317737584253</v>
      </c>
      <c r="AM565" s="11">
        <f>'OddsRatio_working_3-way'!AA565+'OddsRatio_working_3-way'!AG565</f>
        <v>-0.60554204275758061</v>
      </c>
      <c r="AN565" s="11">
        <f>'OddsRatio_working_3-way'!AB565+'OddsRatio_working_3-way'!AH565</f>
        <v>-0.4382897310008449</v>
      </c>
      <c r="AO565" s="11">
        <f>'OddsRatio_working_3-way'!AC565+'OddsRatio_working_3-way'!AI565</f>
        <v>0</v>
      </c>
      <c r="AP565" s="11">
        <f>'OddsRatio_working_3-way'!AD565+'OddsRatio_working_3-way'!AJ565</f>
        <v>0</v>
      </c>
      <c r="AQ565" s="11">
        <f>'OddsRatio_working_3-way'!AE565+'OddsRatio_working_3-way'!AK565</f>
        <v>0</v>
      </c>
      <c r="AR565" s="10">
        <f>IF(A565="","",IF(('OddsRatio_working_3-way'!X565=0),IF(Q565&gt;0,-Q565^(1/3),(-Q565)^(1/3)),'OddsRatio_working_3-way'!AL565-'OddsRatio_working_3-way'!R565/3))</f>
        <v>1.0438317737584253</v>
      </c>
      <c r="AS565" s="11">
        <f>IF(('OddsRatio_working_3-way'!X565=0),IF(Q565&gt;0,-Q565^(1/3),(-Q565)^(1/3)),'OddsRatio_working_3-way'!AM565-'OddsRatio_working_3-way'!R565/3)</f>
        <v>-0.60554204275758061</v>
      </c>
      <c r="AT565" s="11">
        <f>IF(('OddsRatio_working_3-way'!X565=0),IF(Q565&gt;0,-Q565^(1/3),(-Q565)^(1/3)),'OddsRatio_working_3-way'!AN565-'OddsRatio_working_3-way'!R565/3)</f>
        <v>-0.4382897310008449</v>
      </c>
      <c r="AU565" s="11">
        <f>IF(('OddsRatio_working_3-way'!X565=0),0,'OddsRatio_working_3-way'!AO565)</f>
        <v>0</v>
      </c>
      <c r="AV565" s="11">
        <f>IF(('OddsRatio_working_3-way'!X565=0),0,'OddsRatio_working_3-way'!AP565)</f>
        <v>0</v>
      </c>
      <c r="AW565" s="11">
        <f>IF(('OddsRatio_working_3-way'!X565=0),0,'OddsRatio_working_3-way'!AQ565)</f>
        <v>0</v>
      </c>
    </row>
    <row r="566" spans="1:49" x14ac:dyDescent="0.2">
      <c r="A566" s="4">
        <f>IF('True_Odds_Calculator_3-way'!A567="","",'True_Odds_Calculator_3-way'!A567)</f>
        <v>2.0499999999999998</v>
      </c>
      <c r="B566" s="4">
        <f>IF('True_Odds_Calculator_3-way'!B567="","",'True_Odds_Calculator_3-way'!B567)</f>
        <v>3.58</v>
      </c>
      <c r="C566" s="4">
        <f>IF('True_Odds_Calculator_3-way'!C567="","",'True_Odds_Calculator_3-way'!C567)</f>
        <v>3.82</v>
      </c>
      <c r="D566" s="9">
        <f t="shared" si="117"/>
        <v>0.47652703369449356</v>
      </c>
      <c r="E566" s="9">
        <f t="shared" si="118"/>
        <v>0.27032778568692289</v>
      </c>
      <c r="F566" s="9">
        <f t="shared" si="119"/>
        <v>0.25314518061858376</v>
      </c>
      <c r="G566" s="9">
        <f t="shared" si="120"/>
        <v>1.0462065044463844</v>
      </c>
      <c r="H566" s="9">
        <f t="shared" si="121"/>
        <v>2.0985168296687031</v>
      </c>
      <c r="I566" s="9">
        <f t="shared" si="122"/>
        <v>3.6992127814716715</v>
      </c>
      <c r="J566" s="9">
        <f t="shared" si="123"/>
        <v>3.9503023425388037</v>
      </c>
      <c r="K566" s="11">
        <f t="shared" si="124"/>
        <v>0.48780487804878053</v>
      </c>
      <c r="L566" s="11">
        <f t="shared" si="125"/>
        <v>0.27932960893854747</v>
      </c>
      <c r="M566" s="11">
        <f t="shared" si="126"/>
        <v>0.26178010471204188</v>
      </c>
      <c r="N566" s="11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-0.27249457641846009</v>
      </c>
      <c r="O566" s="11">
        <f>0</f>
        <v>0</v>
      </c>
      <c r="P566" s="11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0.2300697200426039</v>
      </c>
      <c r="Q566" s="11">
        <f>2*'OddsRatio_working_3-way'!K566*'OddsRatio_working_3-way'!L566*'OddsRatio_working_3-way'!M566</f>
        <v>7.133944807522602E-2</v>
      </c>
      <c r="R566" s="11">
        <f t="shared" si="127"/>
        <v>0</v>
      </c>
      <c r="S566" s="11">
        <f t="shared" si="128"/>
        <v>-0.84430935494765269</v>
      </c>
      <c r="T566" s="11">
        <f t="shared" si="129"/>
        <v>-0.2618013503713652</v>
      </c>
      <c r="U566" s="11">
        <f>'OddsRatio_working_3-way'!S566-'OddsRatio_working_3-way'!R566^2/3</f>
        <v>-0.84430935494765269</v>
      </c>
      <c r="V566" s="11">
        <f>'OddsRatio_working_3-way'!S566*'OddsRatio_working_3-way'!R566/3-2*'OddsRatio_working_3-way'!R566^3/27-'OddsRatio_working_3-way'!T566</f>
        <v>0.2618013503713652</v>
      </c>
      <c r="W566" s="11">
        <f>'OddsRatio_working_3-way'!V566^2+4*'OddsRatio_working_3-way'!U566^3/27</f>
        <v>-2.062641151279683E-2</v>
      </c>
      <c r="X566" s="11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0.14930368261455171</v>
      </c>
      <c r="Y566" s="11">
        <f>IF('OddsRatio_working_3-way'!W566&gt;=0,IF('OddsRatio_working_3-way'!V566+SQRT('OddsRatio_working_3-way'!W566)&gt;0,0,PI()),ACOS('OddsRatio_working_3-way'!V566/(2*'OddsRatio_working_3-way'!X566)))</f>
        <v>0.50175233306043165</v>
      </c>
      <c r="Z566" s="11">
        <f>'OddsRatio_working_3-way'!X566^(1/3)*COS('OddsRatio_working_3-way'!Y566/3)</f>
        <v>0.52310325222319221</v>
      </c>
      <c r="AA566" s="11">
        <f>'OddsRatio_working_3-way'!X566^(1/3)*COS(('OddsRatio_working_3-way'!Y566+2*PI())/3)</f>
        <v>-0.33803416903514577</v>
      </c>
      <c r="AB566" s="11">
        <f>'OddsRatio_working_3-way'!X566^(1/3)*COS(('OddsRatio_working_3-way'!Y566+4*PI())/3)</f>
        <v>-0.18506908318804632</v>
      </c>
      <c r="AC566" s="11">
        <f>'OddsRatio_working_3-way'!X566^(1/3)*SIN('OddsRatio_working_3-way'!Y566/3)</f>
        <v>8.8314433490437119E-2</v>
      </c>
      <c r="AD566" s="11">
        <f>'OddsRatio_working_3-way'!X566^(1/3)*SIN(('OddsRatio_working_3-way'!Y566+2*PI())/3)</f>
        <v>0.40886348848232457</v>
      </c>
      <c r="AE566" s="11">
        <f>'OddsRatio_working_3-way'!X566^(1/3)*SIN(('OddsRatio_working_3-way'!Y566+4*PI())/3)</f>
        <v>-0.49717792197276167</v>
      </c>
      <c r="AF566" s="11">
        <f>-'OddsRatio_working_3-way'!U566/(3*'OddsRatio_working_3-way'!X566^(1/3))*COS(('OddsRatio_working_3-way'!Y566)/3)</f>
        <v>0.52310325222319232</v>
      </c>
      <c r="AG566" s="11">
        <f>-'OddsRatio_working_3-way'!U566/(3*'OddsRatio_working_3-way'!X566^(1/3))*COS(('OddsRatio_working_3-way'!Y566+2*PI())/3)</f>
        <v>-0.33803416903514588</v>
      </c>
      <c r="AH566" s="11">
        <f>-'OddsRatio_working_3-way'!U566/(3*'OddsRatio_working_3-way'!X566^(1/3))*COS(('OddsRatio_working_3-way'!Y566+4*PI())/3)</f>
        <v>-0.18506908318804635</v>
      </c>
      <c r="AI566" s="11">
        <f>'OddsRatio_working_3-way'!U566/(3*'OddsRatio_working_3-way'!X566^(1/3))*SIN(('OddsRatio_working_3-way'!Y566)/3)</f>
        <v>-8.8314433490437147E-2</v>
      </c>
      <c r="AJ566" s="11">
        <f>'OddsRatio_working_3-way'!U566/(3*'OddsRatio_working_3-way'!X566^(1/3))*SIN(('OddsRatio_working_3-way'!Y566+2*PI())/3)</f>
        <v>-0.40886348848232462</v>
      </c>
      <c r="AK566" s="11">
        <f>'OddsRatio_working_3-way'!U566/(3*'OddsRatio_working_3-way'!X566^(1/3))*SIN(('OddsRatio_working_3-way'!Y566+4*PI())/3)</f>
        <v>0.49717792197276178</v>
      </c>
      <c r="AL566" s="11">
        <f>'OddsRatio_working_3-way'!Z566+'OddsRatio_working_3-way'!AF566</f>
        <v>1.0462065044463844</v>
      </c>
      <c r="AM566" s="11">
        <f>'OddsRatio_working_3-way'!AA566+'OddsRatio_working_3-way'!AG566</f>
        <v>-0.67606833807029165</v>
      </c>
      <c r="AN566" s="11">
        <f>'OddsRatio_working_3-way'!AB566+'OddsRatio_working_3-way'!AH566</f>
        <v>-0.37013816637609265</v>
      </c>
      <c r="AO566" s="11">
        <f>'OddsRatio_working_3-way'!AC566+'OddsRatio_working_3-way'!AI566</f>
        <v>0</v>
      </c>
      <c r="AP566" s="11">
        <f>'OddsRatio_working_3-way'!AD566+'OddsRatio_working_3-way'!AJ566</f>
        <v>0</v>
      </c>
      <c r="AQ566" s="11">
        <f>'OddsRatio_working_3-way'!AE566+'OddsRatio_working_3-way'!AK566</f>
        <v>0</v>
      </c>
      <c r="AR566" s="10">
        <f>IF(A566="","",IF(('OddsRatio_working_3-way'!X566=0),IF(Q566&gt;0,-Q566^(1/3),(-Q566)^(1/3)),'OddsRatio_working_3-way'!AL566-'OddsRatio_working_3-way'!R566/3))</f>
        <v>1.0462065044463844</v>
      </c>
      <c r="AS566" s="11">
        <f>IF(('OddsRatio_working_3-way'!X566=0),IF(Q566&gt;0,-Q566^(1/3),(-Q566)^(1/3)),'OddsRatio_working_3-way'!AM566-'OddsRatio_working_3-way'!R566/3)</f>
        <v>-0.67606833807029165</v>
      </c>
      <c r="AT566" s="11">
        <f>IF(('OddsRatio_working_3-way'!X566=0),IF(Q566&gt;0,-Q566^(1/3),(-Q566)^(1/3)),'OddsRatio_working_3-way'!AN566-'OddsRatio_working_3-way'!R566/3)</f>
        <v>-0.37013816637609265</v>
      </c>
      <c r="AU566" s="11">
        <f>IF(('OddsRatio_working_3-way'!X566=0),0,'OddsRatio_working_3-way'!AO566)</f>
        <v>0</v>
      </c>
      <c r="AV566" s="11">
        <f>IF(('OddsRatio_working_3-way'!X566=0),0,'OddsRatio_working_3-way'!AP566)</f>
        <v>0</v>
      </c>
      <c r="AW566" s="11">
        <f>IF(('OddsRatio_working_3-way'!X566=0),0,'OddsRatio_working_3-way'!AQ566)</f>
        <v>0</v>
      </c>
    </row>
    <row r="567" spans="1:49" x14ac:dyDescent="0.2">
      <c r="A567" s="4">
        <f>IF('True_Odds_Calculator_3-way'!A568="","",'True_Odds_Calculator_3-way'!A568)</f>
        <v>2.86</v>
      </c>
      <c r="B567" s="4">
        <f>IF('True_Odds_Calculator_3-way'!B568="","",'True_Odds_Calculator_3-way'!B568)</f>
        <v>3.62</v>
      </c>
      <c r="C567" s="4">
        <f>IF('True_Odds_Calculator_3-way'!C568="","",'True_Odds_Calculator_3-way'!C568)</f>
        <v>2.42</v>
      </c>
      <c r="D567" s="9">
        <f t="shared" si="117"/>
        <v>0.33637133893433513</v>
      </c>
      <c r="E567" s="9">
        <f t="shared" si="118"/>
        <v>0.26461760359303993</v>
      </c>
      <c r="F567" s="9">
        <f t="shared" si="119"/>
        <v>0.39901105747262516</v>
      </c>
      <c r="G567" s="9">
        <f t="shared" si="120"/>
        <v>1.0607015563627633</v>
      </c>
      <c r="H567" s="9">
        <f t="shared" si="121"/>
        <v>2.9729048948347394</v>
      </c>
      <c r="I567" s="9">
        <f t="shared" si="122"/>
        <v>3.7790380776704393</v>
      </c>
      <c r="J567" s="9">
        <f t="shared" si="123"/>
        <v>2.5061962100351236</v>
      </c>
      <c r="K567" s="11">
        <f t="shared" si="124"/>
        <v>0.34965034965034969</v>
      </c>
      <c r="L567" s="11">
        <f t="shared" si="125"/>
        <v>0.27624309392265195</v>
      </c>
      <c r="M567" s="11">
        <f t="shared" si="126"/>
        <v>0.41322314049586778</v>
      </c>
      <c r="N567" s="11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-0.27619296369581747</v>
      </c>
      <c r="O567" s="11">
        <f>0</f>
        <v>0</v>
      </c>
      <c r="P567" s="11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0.23548434579894328</v>
      </c>
      <c r="Q567" s="11">
        <f>2*'OddsRatio_working_3-way'!K567*'OddsRatio_working_3-way'!L567*'OddsRatio_working_3-way'!M567</f>
        <v>7.9825201965743511E-2</v>
      </c>
      <c r="R567" s="11">
        <f t="shared" si="127"/>
        <v>0</v>
      </c>
      <c r="S567" s="11">
        <f t="shared" si="128"/>
        <v>-0.85260805578773458</v>
      </c>
      <c r="T567" s="11">
        <f t="shared" si="129"/>
        <v>-0.28901967992804573</v>
      </c>
      <c r="U567" s="11">
        <f>'OddsRatio_working_3-way'!S567-'OddsRatio_working_3-way'!R567^2/3</f>
        <v>-0.85260805578773458</v>
      </c>
      <c r="V567" s="11">
        <f>'OddsRatio_working_3-way'!S567*'OddsRatio_working_3-way'!R567/3-2*'OddsRatio_working_3-way'!R567^3/27-'OddsRatio_working_3-way'!T567</f>
        <v>0.28901967992804573</v>
      </c>
      <c r="W567" s="11">
        <f>'OddsRatio_working_3-way'!V567^2+4*'OddsRatio_working_3-way'!U567^3/27</f>
        <v>-8.289154043182187E-3</v>
      </c>
      <c r="X567" s="11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0.15151033745993389</v>
      </c>
      <c r="Y567" s="11">
        <f>IF('OddsRatio_working_3-way'!W567&gt;=0,IF('OddsRatio_working_3-way'!V567+SQRT('OddsRatio_working_3-way'!W567)&gt;0,0,PI()),ACOS('OddsRatio_working_3-way'!V567/(2*'OddsRatio_working_3-way'!X567)))</f>
        <v>0.3051721316601097</v>
      </c>
      <c r="Z567" s="11">
        <f>'OddsRatio_working_3-way'!X567^(1/3)*COS('OddsRatio_working_3-way'!Y567/3)</f>
        <v>0.53035077818138177</v>
      </c>
      <c r="AA567" s="11">
        <f>'OddsRatio_working_3-way'!X567^(1/3)*COS(('OddsRatio_working_3-way'!Y567+2*PI())/3)</f>
        <v>-0.31205878709825624</v>
      </c>
      <c r="AB567" s="11">
        <f>'OddsRatio_working_3-way'!X567^(1/3)*COS(('OddsRatio_working_3-way'!Y567+4*PI())/3)</f>
        <v>-0.21829199108312564</v>
      </c>
      <c r="AC567" s="11">
        <f>'OddsRatio_working_3-way'!X567^(1/3)*SIN('OddsRatio_working_3-way'!Y567/3)</f>
        <v>5.4136284920384643E-2</v>
      </c>
      <c r="AD567" s="11">
        <f>'OddsRatio_working_3-way'!X567^(1/3)*SIN(('OddsRatio_working_3-way'!Y567+2*PI())/3)</f>
        <v>0.43222910436173018</v>
      </c>
      <c r="AE567" s="11">
        <f>'OddsRatio_working_3-way'!X567^(1/3)*SIN(('OddsRatio_working_3-way'!Y567+4*PI())/3)</f>
        <v>-0.48636538928211459</v>
      </c>
      <c r="AF567" s="11">
        <f>-'OddsRatio_working_3-way'!U567/(3*'OddsRatio_working_3-way'!X567^(1/3))*COS(('OddsRatio_working_3-way'!Y567)/3)</f>
        <v>0.53035077818138165</v>
      </c>
      <c r="AG567" s="11">
        <f>-'OddsRatio_working_3-way'!U567/(3*'OddsRatio_working_3-way'!X567^(1/3))*COS(('OddsRatio_working_3-way'!Y567+2*PI())/3)</f>
        <v>-0.31205878709825619</v>
      </c>
      <c r="AH567" s="11">
        <f>-'OddsRatio_working_3-way'!U567/(3*'OddsRatio_working_3-way'!X567^(1/3))*COS(('OddsRatio_working_3-way'!Y567+4*PI())/3)</f>
        <v>-0.21829199108312558</v>
      </c>
      <c r="AI567" s="11">
        <f>'OddsRatio_working_3-way'!U567/(3*'OddsRatio_working_3-way'!X567^(1/3))*SIN(('OddsRatio_working_3-way'!Y567)/3)</f>
        <v>-5.4136284920384629E-2</v>
      </c>
      <c r="AJ567" s="11">
        <f>'OddsRatio_working_3-way'!U567/(3*'OddsRatio_working_3-way'!X567^(1/3))*SIN(('OddsRatio_working_3-way'!Y567+2*PI())/3)</f>
        <v>-0.43222910436173012</v>
      </c>
      <c r="AK567" s="11">
        <f>'OddsRatio_working_3-way'!U567/(3*'OddsRatio_working_3-way'!X567^(1/3))*SIN(('OddsRatio_working_3-way'!Y567+4*PI())/3)</f>
        <v>0.48636538928211448</v>
      </c>
      <c r="AL567" s="11">
        <f>'OddsRatio_working_3-way'!Z567+'OddsRatio_working_3-way'!AF567</f>
        <v>1.0607015563627633</v>
      </c>
      <c r="AM567" s="11">
        <f>'OddsRatio_working_3-way'!AA567+'OddsRatio_working_3-way'!AG567</f>
        <v>-0.62411757419651237</v>
      </c>
      <c r="AN567" s="11">
        <f>'OddsRatio_working_3-way'!AB567+'OddsRatio_working_3-way'!AH567</f>
        <v>-0.43658398216625122</v>
      </c>
      <c r="AO567" s="11">
        <f>'OddsRatio_working_3-way'!AC567+'OddsRatio_working_3-way'!AI567</f>
        <v>0</v>
      </c>
      <c r="AP567" s="11">
        <f>'OddsRatio_working_3-way'!AD567+'OddsRatio_working_3-way'!AJ567</f>
        <v>0</v>
      </c>
      <c r="AQ567" s="11">
        <f>'OddsRatio_working_3-way'!AE567+'OddsRatio_working_3-way'!AK567</f>
        <v>0</v>
      </c>
      <c r="AR567" s="10">
        <f>IF(A567="","",IF(('OddsRatio_working_3-way'!X567=0),IF(Q567&gt;0,-Q567^(1/3),(-Q567)^(1/3)),'OddsRatio_working_3-way'!AL567-'OddsRatio_working_3-way'!R567/3))</f>
        <v>1.0607015563627633</v>
      </c>
      <c r="AS567" s="11">
        <f>IF(('OddsRatio_working_3-way'!X567=0),IF(Q567&gt;0,-Q567^(1/3),(-Q567)^(1/3)),'OddsRatio_working_3-way'!AM567-'OddsRatio_working_3-way'!R567/3)</f>
        <v>-0.62411757419651237</v>
      </c>
      <c r="AT567" s="11">
        <f>IF(('OddsRatio_working_3-way'!X567=0),IF(Q567&gt;0,-Q567^(1/3),(-Q567)^(1/3)),'OddsRatio_working_3-way'!AN567-'OddsRatio_working_3-way'!R567/3)</f>
        <v>-0.43658398216625122</v>
      </c>
      <c r="AU567" s="11">
        <f>IF(('OddsRatio_working_3-way'!X567=0),0,'OddsRatio_working_3-way'!AO567)</f>
        <v>0</v>
      </c>
      <c r="AV567" s="11">
        <f>IF(('OddsRatio_working_3-way'!X567=0),0,'OddsRatio_working_3-way'!AP567)</f>
        <v>0</v>
      </c>
      <c r="AW567" s="11">
        <f>IF(('OddsRatio_working_3-way'!X567=0),0,'OddsRatio_working_3-way'!AQ567)</f>
        <v>0</v>
      </c>
    </row>
    <row r="568" spans="1:49" x14ac:dyDescent="0.2">
      <c r="A568" s="4">
        <f>IF('True_Odds_Calculator_3-way'!A569="","",'True_Odds_Calculator_3-way'!A569)</f>
        <v>3.64</v>
      </c>
      <c r="B568" s="4">
        <f>IF('True_Odds_Calculator_3-way'!B569="","",'True_Odds_Calculator_3-way'!B569)</f>
        <v>3.7</v>
      </c>
      <c r="C568" s="4">
        <f>IF('True_Odds_Calculator_3-way'!C569="","",'True_Odds_Calculator_3-way'!C569)</f>
        <v>2.02</v>
      </c>
      <c r="D568" s="9">
        <f t="shared" si="117"/>
        <v>0.26244677831562241</v>
      </c>
      <c r="E568" s="9">
        <f t="shared" si="118"/>
        <v>0.25812002253825123</v>
      </c>
      <c r="F568" s="9">
        <f t="shared" si="119"/>
        <v>0.47943319914612664</v>
      </c>
      <c r="G568" s="9">
        <f t="shared" si="120"/>
        <v>1.064506191038129</v>
      </c>
      <c r="H568" s="9">
        <f t="shared" si="121"/>
        <v>3.8102963443406614</v>
      </c>
      <c r="I568" s="9">
        <f t="shared" si="122"/>
        <v>3.8741667158029491</v>
      </c>
      <c r="J568" s="9">
        <f t="shared" si="123"/>
        <v>2.0857963148588916</v>
      </c>
      <c r="K568" s="11">
        <f t="shared" si="124"/>
        <v>0.27472527472527469</v>
      </c>
      <c r="L568" s="11">
        <f t="shared" si="125"/>
        <v>0.27027027027027023</v>
      </c>
      <c r="M568" s="11">
        <f t="shared" si="126"/>
        <v>0.49504950495049505</v>
      </c>
      <c r="N568" s="11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-0.26724733655426747</v>
      </c>
      <c r="O568" s="11">
        <f>0</f>
        <v>0</v>
      </c>
      <c r="P568" s="11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0.23377746150023371</v>
      </c>
      <c r="Q568" s="11">
        <f>2*'OddsRatio_working_3-way'!K568*'OddsRatio_working_3-way'!L568*'OddsRatio_working_3-way'!M568</f>
        <v>7.3514925000073492E-2</v>
      </c>
      <c r="R568" s="11">
        <f t="shared" si="127"/>
        <v>0</v>
      </c>
      <c r="S568" s="11">
        <f t="shared" si="128"/>
        <v>-0.87476067868224627</v>
      </c>
      <c r="T568" s="11">
        <f t="shared" si="129"/>
        <v>-0.27508197442837934</v>
      </c>
      <c r="U568" s="11">
        <f>'OddsRatio_working_3-way'!S568-'OddsRatio_working_3-way'!R568^2/3</f>
        <v>-0.87476067868224627</v>
      </c>
      <c r="V568" s="11">
        <f>'OddsRatio_working_3-way'!S568*'OddsRatio_working_3-way'!R568/3-2*'OddsRatio_working_3-way'!R568^3/27-'OddsRatio_working_3-way'!T568</f>
        <v>0.27508197442837934</v>
      </c>
      <c r="W568" s="11">
        <f>'OddsRatio_working_3-way'!V568^2+4*'OddsRatio_working_3-way'!U568^3/27</f>
        <v>-2.3496179075050638E-2</v>
      </c>
      <c r="X568" s="11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0.15745338336351031</v>
      </c>
      <c r="Y568" s="11">
        <f>IF('OddsRatio_working_3-way'!W568&gt;=0,IF('OddsRatio_working_3-way'!V568+SQRT('OddsRatio_working_3-way'!W568)&gt;0,0,PI()),ACOS('OddsRatio_working_3-way'!V568/(2*'OddsRatio_working_3-way'!X568)))</f>
        <v>0.50837908030005052</v>
      </c>
      <c r="Z568" s="11">
        <f>'OddsRatio_working_3-way'!X568^(1/3)*COS('OddsRatio_working_3-way'!Y568/3)</f>
        <v>0.53225309551906452</v>
      </c>
      <c r="AA568" s="11">
        <f>'OddsRatio_working_3-way'!X568^(1/3)*COS(('OddsRatio_working_3-way'!Y568+2*PI())/3)</f>
        <v>-0.34499448423147089</v>
      </c>
      <c r="AB568" s="11">
        <f>'OddsRatio_working_3-way'!X568^(1/3)*COS(('OddsRatio_working_3-way'!Y568+4*PI())/3)</f>
        <v>-0.18725861128759372</v>
      </c>
      <c r="AC568" s="11">
        <f>'OddsRatio_working_3-way'!X568^(1/3)*SIN('OddsRatio_working_3-way'!Y568/3)</f>
        <v>9.1068848705008074E-2</v>
      </c>
      <c r="AD568" s="11">
        <f>'OddsRatio_working_3-way'!X568^(1/3)*SIN(('OddsRatio_working_3-way'!Y568+2*PI())/3)</f>
        <v>0.41541027760991117</v>
      </c>
      <c r="AE568" s="11">
        <f>'OddsRatio_working_3-way'!X568^(1/3)*SIN(('OddsRatio_working_3-way'!Y568+4*PI())/3)</f>
        <v>-0.50647912631491931</v>
      </c>
      <c r="AF568" s="11">
        <f>-'OddsRatio_working_3-way'!U568/(3*'OddsRatio_working_3-way'!X568^(1/3))*COS(('OddsRatio_working_3-way'!Y568)/3)</f>
        <v>0.53225309551906452</v>
      </c>
      <c r="AG568" s="11">
        <f>-'OddsRatio_working_3-way'!U568/(3*'OddsRatio_working_3-way'!X568^(1/3))*COS(('OddsRatio_working_3-way'!Y568+2*PI())/3)</f>
        <v>-0.34499448423147089</v>
      </c>
      <c r="AH568" s="11">
        <f>-'OddsRatio_working_3-way'!U568/(3*'OddsRatio_working_3-way'!X568^(1/3))*COS(('OddsRatio_working_3-way'!Y568+4*PI())/3)</f>
        <v>-0.18725861128759372</v>
      </c>
      <c r="AI568" s="11">
        <f>'OddsRatio_working_3-way'!U568/(3*'OddsRatio_working_3-way'!X568^(1/3))*SIN(('OddsRatio_working_3-way'!Y568)/3)</f>
        <v>-9.1068848705008074E-2</v>
      </c>
      <c r="AJ568" s="11">
        <f>'OddsRatio_working_3-way'!U568/(3*'OddsRatio_working_3-way'!X568^(1/3))*SIN(('OddsRatio_working_3-way'!Y568+2*PI())/3)</f>
        <v>-0.41541027760991117</v>
      </c>
      <c r="AK568" s="11">
        <f>'OddsRatio_working_3-way'!U568/(3*'OddsRatio_working_3-way'!X568^(1/3))*SIN(('OddsRatio_working_3-way'!Y568+4*PI())/3)</f>
        <v>0.50647912631491931</v>
      </c>
      <c r="AL568" s="11">
        <f>'OddsRatio_working_3-way'!Z568+'OddsRatio_working_3-way'!AF568</f>
        <v>1.064506191038129</v>
      </c>
      <c r="AM568" s="11">
        <f>'OddsRatio_working_3-way'!AA568+'OddsRatio_working_3-way'!AG568</f>
        <v>-0.68998896846294178</v>
      </c>
      <c r="AN568" s="11">
        <f>'OddsRatio_working_3-way'!AB568+'OddsRatio_working_3-way'!AH568</f>
        <v>-0.37451722257518744</v>
      </c>
      <c r="AO568" s="11">
        <f>'OddsRatio_working_3-way'!AC568+'OddsRatio_working_3-way'!AI568</f>
        <v>0</v>
      </c>
      <c r="AP568" s="11">
        <f>'OddsRatio_working_3-way'!AD568+'OddsRatio_working_3-way'!AJ568</f>
        <v>0</v>
      </c>
      <c r="AQ568" s="11">
        <f>'OddsRatio_working_3-way'!AE568+'OddsRatio_working_3-way'!AK568</f>
        <v>0</v>
      </c>
      <c r="AR568" s="10">
        <f>IF(A568="","",IF(('OddsRatio_working_3-way'!X568=0),IF(Q568&gt;0,-Q568^(1/3),(-Q568)^(1/3)),'OddsRatio_working_3-way'!AL568-'OddsRatio_working_3-way'!R568/3))</f>
        <v>1.064506191038129</v>
      </c>
      <c r="AS568" s="11">
        <f>IF(('OddsRatio_working_3-way'!X568=0),IF(Q568&gt;0,-Q568^(1/3),(-Q568)^(1/3)),'OddsRatio_working_3-way'!AM568-'OddsRatio_working_3-way'!R568/3)</f>
        <v>-0.68998896846294178</v>
      </c>
      <c r="AT568" s="11">
        <f>IF(('OddsRatio_working_3-way'!X568=0),IF(Q568&gt;0,-Q568^(1/3),(-Q568)^(1/3)),'OddsRatio_working_3-way'!AN568-'OddsRatio_working_3-way'!R568/3)</f>
        <v>-0.37451722257518744</v>
      </c>
      <c r="AU568" s="11">
        <f>IF(('OddsRatio_working_3-way'!X568=0),0,'OddsRatio_working_3-way'!AO568)</f>
        <v>0</v>
      </c>
      <c r="AV568" s="11">
        <f>IF(('OddsRatio_working_3-way'!X568=0),0,'OddsRatio_working_3-way'!AP568)</f>
        <v>0</v>
      </c>
      <c r="AW568" s="11">
        <f>IF(('OddsRatio_working_3-way'!X568=0),0,'OddsRatio_working_3-way'!AQ568)</f>
        <v>0</v>
      </c>
    </row>
    <row r="569" spans="1:49" x14ac:dyDescent="0.2">
      <c r="A569" s="4">
        <f>IF('True_Odds_Calculator_3-way'!A570="","",'True_Odds_Calculator_3-way'!A570)</f>
        <v>2.09</v>
      </c>
      <c r="B569" s="4">
        <f>IF('True_Odds_Calculator_3-way'!B570="","",'True_Odds_Calculator_3-way'!B570)</f>
        <v>3.66</v>
      </c>
      <c r="C569" s="4">
        <f>IF('True_Odds_Calculator_3-way'!C570="","",'True_Odds_Calculator_3-way'!C570)</f>
        <v>3.46</v>
      </c>
      <c r="D569" s="9">
        <f t="shared" si="117"/>
        <v>0.4628077379021836</v>
      </c>
      <c r="E569" s="9">
        <f t="shared" si="118"/>
        <v>0.26091991332418069</v>
      </c>
      <c r="F569" s="9">
        <f t="shared" si="119"/>
        <v>0.27627234877363566</v>
      </c>
      <c r="G569" s="9">
        <f t="shared" si="120"/>
        <v>1.064884826555303</v>
      </c>
      <c r="H569" s="9">
        <f t="shared" si="121"/>
        <v>2.1607244609452798</v>
      </c>
      <c r="I569" s="9">
        <f t="shared" si="122"/>
        <v>3.832593638637106</v>
      </c>
      <c r="J569" s="9">
        <f t="shared" si="123"/>
        <v>3.6196166733260453</v>
      </c>
      <c r="K569" s="11">
        <f t="shared" si="124"/>
        <v>0.47846889952153115</v>
      </c>
      <c r="L569" s="11">
        <f t="shared" si="125"/>
        <v>0.27322404371584696</v>
      </c>
      <c r="M569" s="11">
        <f t="shared" si="126"/>
        <v>0.28901734104046245</v>
      </c>
      <c r="N569" s="11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-0.26948821102142417</v>
      </c>
      <c r="O569" s="11">
        <f>0</f>
        <v>0</v>
      </c>
      <c r="P569" s="11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0.23463247939201398</v>
      </c>
      <c r="Q569" s="11">
        <f>2*'OddsRatio_working_3-way'!K569*'OddsRatio_working_3-way'!L569*'OddsRatio_working_3-way'!M569</f>
        <v>7.5566015907250872E-2</v>
      </c>
      <c r="R569" s="11">
        <f t="shared" si="127"/>
        <v>0</v>
      </c>
      <c r="S569" s="11">
        <f t="shared" si="128"/>
        <v>-0.87065953090378723</v>
      </c>
      <c r="T569" s="11">
        <f t="shared" si="129"/>
        <v>-0.28040564602376394</v>
      </c>
      <c r="U569" s="11">
        <f>'OddsRatio_working_3-way'!S569-'OddsRatio_working_3-way'!R569^2/3</f>
        <v>-0.87065953090378723</v>
      </c>
      <c r="V569" s="11">
        <f>'OddsRatio_working_3-way'!S569*'OddsRatio_working_3-way'!R569/3-2*'OddsRatio_working_3-way'!R569^3/27-'OddsRatio_working_3-way'!T569</f>
        <v>0.28040564602376394</v>
      </c>
      <c r="W569" s="11">
        <f>'OddsRatio_working_3-way'!V569^2+4*'OddsRatio_working_3-way'!U569^3/27</f>
        <v>-1.9150708109189243E-2</v>
      </c>
      <c r="X569" s="11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0.15634739718907512</v>
      </c>
      <c r="Y569" s="11">
        <f>IF('OddsRatio_working_3-way'!W569&gt;=0,IF('OddsRatio_working_3-way'!V569+SQRT('OddsRatio_working_3-way'!W569)&gt;0,0,PI()),ACOS('OddsRatio_working_3-way'!V569/(2*'OddsRatio_working_3-way'!X569)))</f>
        <v>0.45845101298347002</v>
      </c>
      <c r="Z569" s="11">
        <f>'OddsRatio_working_3-way'!X569^(1/3)*COS('OddsRatio_working_3-way'!Y569/3)</f>
        <v>0.53244241327765152</v>
      </c>
      <c r="AA569" s="11">
        <f>'OddsRatio_working_3-way'!X569^(1/3)*COS(('OddsRatio_working_3-way'!Y569+2*PI())/3)</f>
        <v>-0.33724014871240021</v>
      </c>
      <c r="AB569" s="11">
        <f>'OddsRatio_working_3-way'!X569^(1/3)*COS(('OddsRatio_working_3-way'!Y569+4*PI())/3)</f>
        <v>-0.19520226456525117</v>
      </c>
      <c r="AC569" s="11">
        <f>'OddsRatio_working_3-way'!X569^(1/3)*SIN('OddsRatio_working_3-way'!Y569/3)</f>
        <v>8.200561064748127E-2</v>
      </c>
      <c r="AD569" s="11">
        <f>'OddsRatio_working_3-way'!X569^(1/3)*SIN(('OddsRatio_working_3-way'!Y569+2*PI())/3)</f>
        <v>0.42010585062699846</v>
      </c>
      <c r="AE569" s="11">
        <f>'OddsRatio_working_3-way'!X569^(1/3)*SIN(('OddsRatio_working_3-way'!Y569+4*PI())/3)</f>
        <v>-0.50211146127447981</v>
      </c>
      <c r="AF569" s="11">
        <f>-'OddsRatio_working_3-way'!U569/(3*'OddsRatio_working_3-way'!X569^(1/3))*COS(('OddsRatio_working_3-way'!Y569)/3)</f>
        <v>0.53244241327765152</v>
      </c>
      <c r="AG569" s="11">
        <f>-'OddsRatio_working_3-way'!U569/(3*'OddsRatio_working_3-way'!X569^(1/3))*COS(('OddsRatio_working_3-way'!Y569+2*PI())/3)</f>
        <v>-0.33724014871240021</v>
      </c>
      <c r="AH569" s="11">
        <f>-'OddsRatio_working_3-way'!U569/(3*'OddsRatio_working_3-way'!X569^(1/3))*COS(('OddsRatio_working_3-way'!Y569+4*PI())/3)</f>
        <v>-0.19520226456525117</v>
      </c>
      <c r="AI569" s="11">
        <f>'OddsRatio_working_3-way'!U569/(3*'OddsRatio_working_3-way'!X569^(1/3))*SIN(('OddsRatio_working_3-way'!Y569)/3)</f>
        <v>-8.200561064748127E-2</v>
      </c>
      <c r="AJ569" s="11">
        <f>'OddsRatio_working_3-way'!U569/(3*'OddsRatio_working_3-way'!X569^(1/3))*SIN(('OddsRatio_working_3-way'!Y569+2*PI())/3)</f>
        <v>-0.42010585062699846</v>
      </c>
      <c r="AK569" s="11">
        <f>'OddsRatio_working_3-way'!U569/(3*'OddsRatio_working_3-way'!X569^(1/3))*SIN(('OddsRatio_working_3-way'!Y569+4*PI())/3)</f>
        <v>0.50211146127447981</v>
      </c>
      <c r="AL569" s="11">
        <f>'OddsRatio_working_3-way'!Z569+'OddsRatio_working_3-way'!AF569</f>
        <v>1.064884826555303</v>
      </c>
      <c r="AM569" s="11">
        <f>'OddsRatio_working_3-way'!AA569+'OddsRatio_working_3-way'!AG569</f>
        <v>-0.67448029742480042</v>
      </c>
      <c r="AN569" s="11">
        <f>'OddsRatio_working_3-way'!AB569+'OddsRatio_working_3-way'!AH569</f>
        <v>-0.39040452913050233</v>
      </c>
      <c r="AO569" s="11">
        <f>'OddsRatio_working_3-way'!AC569+'OddsRatio_working_3-way'!AI569</f>
        <v>0</v>
      </c>
      <c r="AP569" s="11">
        <f>'OddsRatio_working_3-way'!AD569+'OddsRatio_working_3-way'!AJ569</f>
        <v>0</v>
      </c>
      <c r="AQ569" s="11">
        <f>'OddsRatio_working_3-way'!AE569+'OddsRatio_working_3-way'!AK569</f>
        <v>0</v>
      </c>
      <c r="AR569" s="10">
        <f>IF(A569="","",IF(('OddsRatio_working_3-way'!X569=0),IF(Q569&gt;0,-Q569^(1/3),(-Q569)^(1/3)),'OddsRatio_working_3-way'!AL569-'OddsRatio_working_3-way'!R569/3))</f>
        <v>1.064884826555303</v>
      </c>
      <c r="AS569" s="11">
        <f>IF(('OddsRatio_working_3-way'!X569=0),IF(Q569&gt;0,-Q569^(1/3),(-Q569)^(1/3)),'OddsRatio_working_3-way'!AM569-'OddsRatio_working_3-way'!R569/3)</f>
        <v>-0.67448029742480042</v>
      </c>
      <c r="AT569" s="11">
        <f>IF(('OddsRatio_working_3-way'!X569=0),IF(Q569&gt;0,-Q569^(1/3),(-Q569)^(1/3)),'OddsRatio_working_3-way'!AN569-'OddsRatio_working_3-way'!R569/3)</f>
        <v>-0.39040452913050233</v>
      </c>
      <c r="AU569" s="11">
        <f>IF(('OddsRatio_working_3-way'!X569=0),0,'OddsRatio_working_3-way'!AO569)</f>
        <v>0</v>
      </c>
      <c r="AV569" s="11">
        <f>IF(('OddsRatio_working_3-way'!X569=0),0,'OddsRatio_working_3-way'!AP569)</f>
        <v>0</v>
      </c>
      <c r="AW569" s="11">
        <f>IF(('OddsRatio_working_3-way'!X569=0),0,'OddsRatio_working_3-way'!AQ569)</f>
        <v>0</v>
      </c>
    </row>
    <row r="570" spans="1:49" x14ac:dyDescent="0.2">
      <c r="A570" s="4">
        <f>IF('True_Odds_Calculator_3-way'!A571="","",'True_Odds_Calculator_3-way'!A571)</f>
        <v>2.92</v>
      </c>
      <c r="B570" s="4">
        <f>IF('True_Odds_Calculator_3-way'!B571="","",'True_Odds_Calculator_3-way'!B571)</f>
        <v>3.15</v>
      </c>
      <c r="C570" s="4">
        <f>IF('True_Odds_Calculator_3-way'!C571="","",'True_Odds_Calculator_3-way'!C571)</f>
        <v>2.64</v>
      </c>
      <c r="D570" s="9">
        <f t="shared" si="117"/>
        <v>0.32959542022661542</v>
      </c>
      <c r="E570" s="9">
        <f t="shared" si="118"/>
        <v>0.30509368730826908</v>
      </c>
      <c r="F570" s="9">
        <f t="shared" si="119"/>
        <v>0.36531089246511567</v>
      </c>
      <c r="G570" s="9">
        <f t="shared" si="120"/>
        <v>1.0593868438015039</v>
      </c>
      <c r="H570" s="9">
        <f t="shared" si="121"/>
        <v>3.0340227400988873</v>
      </c>
      <c r="I570" s="9">
        <f t="shared" si="122"/>
        <v>3.2776817141732337</v>
      </c>
      <c r="J570" s="9">
        <f t="shared" si="123"/>
        <v>2.7373944238344663</v>
      </c>
      <c r="K570" s="11">
        <f t="shared" si="124"/>
        <v>0.34246575342465752</v>
      </c>
      <c r="L570" s="11">
        <f t="shared" si="125"/>
        <v>0.31746031746031744</v>
      </c>
      <c r="M570" s="11">
        <f t="shared" si="126"/>
        <v>0.37878787878787878</v>
      </c>
      <c r="N570" s="11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-0.27879578564510088</v>
      </c>
      <c r="O570" s="11">
        <f>0</f>
        <v>0</v>
      </c>
      <c r="P570" s="11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0.23514663925622836</v>
      </c>
      <c r="Q570" s="11">
        <f>2*'OddsRatio_working_3-way'!K570*'OddsRatio_working_3-way'!L570*'OddsRatio_working_3-way'!M570</f>
        <v>8.236309606172619E-2</v>
      </c>
      <c r="R570" s="11">
        <f t="shared" si="127"/>
        <v>0</v>
      </c>
      <c r="S570" s="11">
        <f t="shared" si="128"/>
        <v>-0.84343685006617486</v>
      </c>
      <c r="T570" s="11">
        <f t="shared" si="129"/>
        <v>-0.29542446587256549</v>
      </c>
      <c r="U570" s="11">
        <f>'OddsRatio_working_3-way'!S570-'OddsRatio_working_3-way'!R570^2/3</f>
        <v>-0.84343685006617486</v>
      </c>
      <c r="V570" s="11">
        <f>'OddsRatio_working_3-way'!S570*'OddsRatio_working_3-way'!R570/3-2*'OddsRatio_working_3-way'!R570^3/27-'OddsRatio_working_3-way'!T570</f>
        <v>0.29542446587256549</v>
      </c>
      <c r="W570" s="11">
        <f>'OddsRatio_working_3-way'!V570^2+4*'OddsRatio_working_3-way'!U570^3/27</f>
        <v>-1.6145969491910273E-3</v>
      </c>
      <c r="X570" s="11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0.14907230794591064</v>
      </c>
      <c r="Y570" s="11">
        <f>IF('OddsRatio_working_3-way'!W570&gt;=0,IF('OddsRatio_working_3-way'!V570+SQRT('OddsRatio_working_3-way'!W570)&gt;0,0,PI()),ACOS('OddsRatio_working_3-way'!V570/(2*'OddsRatio_working_3-way'!X570)))</f>
        <v>0.13518505688874871</v>
      </c>
      <c r="Z570" s="11">
        <f>'OddsRatio_working_3-way'!X570^(1/3)*COS('OddsRatio_working_3-way'!Y570/3)</f>
        <v>0.52969342190075197</v>
      </c>
      <c r="AA570" s="11">
        <f>'OddsRatio_working_3-way'!X570^(1/3)*COS(('OddsRatio_working_3-way'!Y570+2*PI())/3)</f>
        <v>-0.28553176866960045</v>
      </c>
      <c r="AB570" s="11">
        <f>'OddsRatio_working_3-way'!X570^(1/3)*COS(('OddsRatio_working_3-way'!Y570+4*PI())/3)</f>
        <v>-0.24416165323115163</v>
      </c>
      <c r="AC570" s="11">
        <f>'OddsRatio_working_3-way'!X570^(1/3)*SIN('OddsRatio_working_3-way'!Y570/3)</f>
        <v>2.3885047284794514E-2</v>
      </c>
      <c r="AD570" s="11">
        <f>'OddsRatio_working_3-way'!X570^(1/3)*SIN(('OddsRatio_working_3-way'!Y570+2*PI())/3)</f>
        <v>0.4467854359411626</v>
      </c>
      <c r="AE570" s="11">
        <f>'OddsRatio_working_3-way'!X570^(1/3)*SIN(('OddsRatio_working_3-way'!Y570+4*PI())/3)</f>
        <v>-0.47067048322595689</v>
      </c>
      <c r="AF570" s="11">
        <f>-'OddsRatio_working_3-way'!U570/(3*'OddsRatio_working_3-way'!X570^(1/3))*COS(('OddsRatio_working_3-way'!Y570)/3)</f>
        <v>0.52969342190075197</v>
      </c>
      <c r="AG570" s="11">
        <f>-'OddsRatio_working_3-way'!U570/(3*'OddsRatio_working_3-way'!X570^(1/3))*COS(('OddsRatio_working_3-way'!Y570+2*PI())/3)</f>
        <v>-0.28553176866960045</v>
      </c>
      <c r="AH570" s="11">
        <f>-'OddsRatio_working_3-way'!U570/(3*'OddsRatio_working_3-way'!X570^(1/3))*COS(('OddsRatio_working_3-way'!Y570+4*PI())/3)</f>
        <v>-0.24416165323115163</v>
      </c>
      <c r="AI570" s="11">
        <f>'OddsRatio_working_3-way'!U570/(3*'OddsRatio_working_3-way'!X570^(1/3))*SIN(('OddsRatio_working_3-way'!Y570)/3)</f>
        <v>-2.3885047284794514E-2</v>
      </c>
      <c r="AJ570" s="11">
        <f>'OddsRatio_working_3-way'!U570/(3*'OddsRatio_working_3-way'!X570^(1/3))*SIN(('OddsRatio_working_3-way'!Y570+2*PI())/3)</f>
        <v>-0.4467854359411626</v>
      </c>
      <c r="AK570" s="11">
        <f>'OddsRatio_working_3-way'!U570/(3*'OddsRatio_working_3-way'!X570^(1/3))*SIN(('OddsRatio_working_3-way'!Y570+4*PI())/3)</f>
        <v>0.47067048322595689</v>
      </c>
      <c r="AL570" s="11">
        <f>'OddsRatio_working_3-way'!Z570+'OddsRatio_working_3-way'!AF570</f>
        <v>1.0593868438015039</v>
      </c>
      <c r="AM570" s="11">
        <f>'OddsRatio_working_3-way'!AA570+'OddsRatio_working_3-way'!AG570</f>
        <v>-0.5710635373392009</v>
      </c>
      <c r="AN570" s="11">
        <f>'OddsRatio_working_3-way'!AB570+'OddsRatio_working_3-way'!AH570</f>
        <v>-0.48832330646230326</v>
      </c>
      <c r="AO570" s="11">
        <f>'OddsRatio_working_3-way'!AC570+'OddsRatio_working_3-way'!AI570</f>
        <v>0</v>
      </c>
      <c r="AP570" s="11">
        <f>'OddsRatio_working_3-way'!AD570+'OddsRatio_working_3-way'!AJ570</f>
        <v>0</v>
      </c>
      <c r="AQ570" s="11">
        <f>'OddsRatio_working_3-way'!AE570+'OddsRatio_working_3-way'!AK570</f>
        <v>0</v>
      </c>
      <c r="AR570" s="10">
        <f>IF(A570="","",IF(('OddsRatio_working_3-way'!X570=0),IF(Q570&gt;0,-Q570^(1/3),(-Q570)^(1/3)),'OddsRatio_working_3-way'!AL570-'OddsRatio_working_3-way'!R570/3))</f>
        <v>1.0593868438015039</v>
      </c>
      <c r="AS570" s="11">
        <f>IF(('OddsRatio_working_3-way'!X570=0),IF(Q570&gt;0,-Q570^(1/3),(-Q570)^(1/3)),'OddsRatio_working_3-way'!AM570-'OddsRatio_working_3-way'!R570/3)</f>
        <v>-0.5710635373392009</v>
      </c>
      <c r="AT570" s="11">
        <f>IF(('OddsRatio_working_3-way'!X570=0),IF(Q570&gt;0,-Q570^(1/3),(-Q570)^(1/3)),'OddsRatio_working_3-way'!AN570-'OddsRatio_working_3-way'!R570/3)</f>
        <v>-0.48832330646230326</v>
      </c>
      <c r="AU570" s="11">
        <f>IF(('OddsRatio_working_3-way'!X570=0),0,'OddsRatio_working_3-way'!AO570)</f>
        <v>0</v>
      </c>
      <c r="AV570" s="11">
        <f>IF(('OddsRatio_working_3-way'!X570=0),0,'OddsRatio_working_3-way'!AP570)</f>
        <v>0</v>
      </c>
      <c r="AW570" s="11">
        <f>IF(('OddsRatio_working_3-way'!X570=0),0,'OddsRatio_working_3-way'!AQ570)</f>
        <v>0</v>
      </c>
    </row>
    <row r="571" spans="1:49" x14ac:dyDescent="0.2">
      <c r="A571" s="4">
        <f>IF('True_Odds_Calculator_3-way'!A572="","",'True_Odds_Calculator_3-way'!A572)</f>
        <v>2.23</v>
      </c>
      <c r="B571" s="4">
        <f>IF('True_Odds_Calculator_3-way'!B572="","",'True_Odds_Calculator_3-way'!B572)</f>
        <v>3.37</v>
      </c>
      <c r="C571" s="4">
        <f>IF('True_Odds_Calculator_3-way'!C572="","",'True_Odds_Calculator_3-way'!C572)</f>
        <v>3.6</v>
      </c>
      <c r="D571" s="9">
        <f t="shared" si="117"/>
        <v>0.43975764708348358</v>
      </c>
      <c r="E571" s="9">
        <f t="shared" si="118"/>
        <v>0.28945725432965097</v>
      </c>
      <c r="F571" s="9">
        <f t="shared" si="119"/>
        <v>0.27078509858686567</v>
      </c>
      <c r="G571" s="9">
        <f t="shared" si="120"/>
        <v>1.0357559231949791</v>
      </c>
      <c r="H571" s="9">
        <f t="shared" si="121"/>
        <v>2.273979785529824</v>
      </c>
      <c r="I571" s="9">
        <f t="shared" si="122"/>
        <v>3.4547415379721009</v>
      </c>
      <c r="J571" s="9">
        <f t="shared" si="123"/>
        <v>3.6929654003069454</v>
      </c>
      <c r="K571" s="11">
        <f t="shared" si="124"/>
        <v>0.44843049327354262</v>
      </c>
      <c r="L571" s="11">
        <f t="shared" si="125"/>
        <v>0.29673590504451036</v>
      </c>
      <c r="M571" s="11">
        <f t="shared" si="126"/>
        <v>0.27777777777777779</v>
      </c>
      <c r="N571" s="11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-0.28014929941052025</v>
      </c>
      <c r="O571" s="11">
        <f>0</f>
        <v>0</v>
      </c>
      <c r="P571" s="11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0.22916823757797267</v>
      </c>
      <c r="Q571" s="11">
        <f>2*'OddsRatio_working_3-way'!K571*'OddsRatio_working_3-way'!L571*'OddsRatio_working_3-way'!M571</f>
        <v>7.3925237928378282E-2</v>
      </c>
      <c r="R571" s="11">
        <f t="shared" si="127"/>
        <v>0</v>
      </c>
      <c r="S571" s="11">
        <f t="shared" si="128"/>
        <v>-0.81802181215580394</v>
      </c>
      <c r="T571" s="11">
        <f t="shared" si="129"/>
        <v>-0.26387800392122707</v>
      </c>
      <c r="U571" s="11">
        <f>'OddsRatio_working_3-way'!S571-'OddsRatio_working_3-way'!R571^2/3</f>
        <v>-0.81802181215580394</v>
      </c>
      <c r="V571" s="11">
        <f>'OddsRatio_working_3-way'!S571*'OddsRatio_working_3-way'!R571/3-2*'OddsRatio_working_3-way'!R571^3/27-'OddsRatio_working_3-way'!T571</f>
        <v>0.26387800392122707</v>
      </c>
      <c r="W571" s="11">
        <f>'OddsRatio_working_3-way'!V571^2+4*'OddsRatio_working_3-way'!U571^3/27</f>
        <v>-1.1462801754455659E-2</v>
      </c>
      <c r="X571" s="11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0.14238539488647245</v>
      </c>
      <c r="Y571" s="11">
        <f>IF('OddsRatio_working_3-way'!W571&gt;=0,IF('OddsRatio_working_3-way'!V571+SQRT('OddsRatio_working_3-way'!W571)&gt;0,0,PI()),ACOS('OddsRatio_working_3-way'!V571/(2*'OddsRatio_working_3-way'!X571)))</f>
        <v>0.38544032620861435</v>
      </c>
      <c r="Z571" s="11">
        <f>'OddsRatio_working_3-way'!X571^(1/3)*COS('OddsRatio_working_3-way'!Y571/3)</f>
        <v>0.51787796159748956</v>
      </c>
      <c r="AA571" s="11">
        <f>'OddsRatio_working_3-way'!X571^(1/3)*COS(('OddsRatio_working_3-way'!Y571+2*PI())/3)</f>
        <v>-0.31688089747115716</v>
      </c>
      <c r="AB571" s="11">
        <f>'OddsRatio_working_3-way'!X571^(1/3)*COS(('OddsRatio_working_3-way'!Y571+4*PI())/3)</f>
        <v>-0.20099706412633231</v>
      </c>
      <c r="AC571" s="11">
        <f>'OddsRatio_working_3-way'!X571^(1/3)*SIN('OddsRatio_working_3-way'!Y571/3)</f>
        <v>6.690556237636025E-2</v>
      </c>
      <c r="AD571" s="11">
        <f>'OddsRatio_working_3-way'!X571^(1/3)*SIN(('OddsRatio_working_3-way'!Y571+2*PI())/3)</f>
        <v>0.41504268961534779</v>
      </c>
      <c r="AE571" s="11">
        <f>'OddsRatio_working_3-way'!X571^(1/3)*SIN(('OddsRatio_working_3-way'!Y571+4*PI())/3)</f>
        <v>-0.48194825199170815</v>
      </c>
      <c r="AF571" s="11">
        <f>-'OddsRatio_working_3-way'!U571/(3*'OddsRatio_working_3-way'!X571^(1/3))*COS(('OddsRatio_working_3-way'!Y571)/3)</f>
        <v>0.51787796159748967</v>
      </c>
      <c r="AG571" s="11">
        <f>-'OddsRatio_working_3-way'!U571/(3*'OddsRatio_working_3-way'!X571^(1/3))*COS(('OddsRatio_working_3-way'!Y571+2*PI())/3)</f>
        <v>-0.31688089747115722</v>
      </c>
      <c r="AH571" s="11">
        <f>-'OddsRatio_working_3-way'!U571/(3*'OddsRatio_working_3-way'!X571^(1/3))*COS(('OddsRatio_working_3-way'!Y571+4*PI())/3)</f>
        <v>-0.20099706412633236</v>
      </c>
      <c r="AI571" s="11">
        <f>'OddsRatio_working_3-way'!U571/(3*'OddsRatio_working_3-way'!X571^(1/3))*SIN(('OddsRatio_working_3-way'!Y571)/3)</f>
        <v>-6.6905562376360264E-2</v>
      </c>
      <c r="AJ571" s="11">
        <f>'OddsRatio_working_3-way'!U571/(3*'OddsRatio_working_3-way'!X571^(1/3))*SIN(('OddsRatio_working_3-way'!Y571+2*PI())/3)</f>
        <v>-0.41504268961534785</v>
      </c>
      <c r="AK571" s="11">
        <f>'OddsRatio_working_3-way'!U571/(3*'OddsRatio_working_3-way'!X571^(1/3))*SIN(('OddsRatio_working_3-way'!Y571+4*PI())/3)</f>
        <v>0.48194825199170827</v>
      </c>
      <c r="AL571" s="11">
        <f>'OddsRatio_working_3-way'!Z571+'OddsRatio_working_3-way'!AF571</f>
        <v>1.0357559231949791</v>
      </c>
      <c r="AM571" s="11">
        <f>'OddsRatio_working_3-way'!AA571+'OddsRatio_working_3-way'!AG571</f>
        <v>-0.63376179494231444</v>
      </c>
      <c r="AN571" s="11">
        <f>'OddsRatio_working_3-way'!AB571+'OddsRatio_working_3-way'!AH571</f>
        <v>-0.40199412825266467</v>
      </c>
      <c r="AO571" s="11">
        <f>'OddsRatio_working_3-way'!AC571+'OddsRatio_working_3-way'!AI571</f>
        <v>0</v>
      </c>
      <c r="AP571" s="11">
        <f>'OddsRatio_working_3-way'!AD571+'OddsRatio_working_3-way'!AJ571</f>
        <v>0</v>
      </c>
      <c r="AQ571" s="11">
        <f>'OddsRatio_working_3-way'!AE571+'OddsRatio_working_3-way'!AK571</f>
        <v>0</v>
      </c>
      <c r="AR571" s="10">
        <f>IF(A571="","",IF(('OddsRatio_working_3-way'!X571=0),IF(Q571&gt;0,-Q571^(1/3),(-Q571)^(1/3)),'OddsRatio_working_3-way'!AL571-'OddsRatio_working_3-way'!R571/3))</f>
        <v>1.0357559231949791</v>
      </c>
      <c r="AS571" s="11">
        <f>IF(('OddsRatio_working_3-way'!X571=0),IF(Q571&gt;0,-Q571^(1/3),(-Q571)^(1/3)),'OddsRatio_working_3-way'!AM571-'OddsRatio_working_3-way'!R571/3)</f>
        <v>-0.63376179494231444</v>
      </c>
      <c r="AT571" s="11">
        <f>IF(('OddsRatio_working_3-way'!X571=0),IF(Q571&gt;0,-Q571^(1/3),(-Q571)^(1/3)),'OddsRatio_working_3-way'!AN571-'OddsRatio_working_3-way'!R571/3)</f>
        <v>-0.40199412825266467</v>
      </c>
      <c r="AU571" s="11">
        <f>IF(('OddsRatio_working_3-way'!X571=0),0,'OddsRatio_working_3-way'!AO571)</f>
        <v>0</v>
      </c>
      <c r="AV571" s="11">
        <f>IF(('OddsRatio_working_3-way'!X571=0),0,'OddsRatio_working_3-way'!AP571)</f>
        <v>0</v>
      </c>
      <c r="AW571" s="11">
        <f>IF(('OddsRatio_working_3-way'!X571=0),0,'OddsRatio_working_3-way'!AQ571)</f>
        <v>0</v>
      </c>
    </row>
    <row r="572" spans="1:49" x14ac:dyDescent="0.2">
      <c r="A572" s="4">
        <f>IF('True_Odds_Calculator_3-way'!A573="","",'True_Odds_Calculator_3-way'!A573)</f>
        <v>7.17</v>
      </c>
      <c r="B572" s="4">
        <f>IF('True_Odds_Calculator_3-way'!B573="","",'True_Odds_Calculator_3-way'!B573)</f>
        <v>4.62</v>
      </c>
      <c r="C572" s="4">
        <f>IF('True_Odds_Calculator_3-way'!C573="","",'True_Odds_Calculator_3-way'!C573)</f>
        <v>1.49</v>
      </c>
      <c r="D572" s="9">
        <f t="shared" si="117"/>
        <v>0.13319192557386147</v>
      </c>
      <c r="E572" s="9">
        <f t="shared" si="118"/>
        <v>0.20754268145503851</v>
      </c>
      <c r="F572" s="9">
        <f t="shared" si="119"/>
        <v>0.65926539297109998</v>
      </c>
      <c r="G572" s="9">
        <f t="shared" si="120"/>
        <v>1.0547751428369829</v>
      </c>
      <c r="H572" s="9">
        <f t="shared" si="121"/>
        <v>7.5079626313041841</v>
      </c>
      <c r="I572" s="9">
        <f t="shared" si="122"/>
        <v>4.8182860170698785</v>
      </c>
      <c r="J572" s="9">
        <f t="shared" si="123"/>
        <v>1.5168398199901214</v>
      </c>
      <c r="K572" s="11">
        <f t="shared" si="124"/>
        <v>0.1394700139470014</v>
      </c>
      <c r="L572" s="11">
        <f t="shared" si="125"/>
        <v>0.21645021645021645</v>
      </c>
      <c r="M572" s="11">
        <f t="shared" si="126"/>
        <v>0.67114093959731547</v>
      </c>
      <c r="N572" s="11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-0.22173916866568</v>
      </c>
      <c r="O572" s="11">
        <f>0</f>
        <v>0</v>
      </c>
      <c r="P572" s="11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0.20827911086539042</v>
      </c>
      <c r="Q572" s="11">
        <f>2*'OddsRatio_working_3-way'!K572*'OddsRatio_working_3-way'!L572*'OddsRatio_working_3-way'!M572</f>
        <v>4.0521227794823034E-2</v>
      </c>
      <c r="R572" s="11">
        <f t="shared" si="127"/>
        <v>0</v>
      </c>
      <c r="S572" s="11">
        <f t="shared" si="128"/>
        <v>-0.9392977890136156</v>
      </c>
      <c r="T572" s="11">
        <f t="shared" si="129"/>
        <v>-0.18274276050848551</v>
      </c>
      <c r="U572" s="11">
        <f>'OddsRatio_working_3-way'!S572-'OddsRatio_working_3-way'!R572^2/3</f>
        <v>-0.9392977890136156</v>
      </c>
      <c r="V572" s="11">
        <f>'OddsRatio_working_3-way'!S572*'OddsRatio_working_3-way'!R572/3-2*'OddsRatio_working_3-way'!R572^3/27-'OddsRatio_working_3-way'!T572</f>
        <v>0.18274276050848551</v>
      </c>
      <c r="W572" s="11">
        <f>'OddsRatio_working_3-way'!V572^2+4*'OddsRatio_working_3-way'!U572^3/27</f>
        <v>-8.937900486155928E-2</v>
      </c>
      <c r="X572" s="11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0.17519554887312419</v>
      </c>
      <c r="Y572" s="11">
        <f>IF('OddsRatio_working_3-way'!W572&gt;=0,IF('OddsRatio_working_3-way'!V572+SQRT('OddsRatio_working_3-way'!W572)&gt;0,0,PI()),ACOS('OddsRatio_working_3-way'!V572/(2*'OddsRatio_working_3-way'!X572)))</f>
        <v>1.0221421680675464</v>
      </c>
      <c r="Z572" s="11">
        <f>'OddsRatio_working_3-way'!X572^(1/3)*COS('OddsRatio_working_3-way'!Y572/3)</f>
        <v>0.52738757141849157</v>
      </c>
      <c r="AA572" s="11">
        <f>'OddsRatio_working_3-way'!X572^(1/3)*COS(('OddsRatio_working_3-way'!Y572+2*PI())/3)</f>
        <v>-0.42562342903739936</v>
      </c>
      <c r="AB572" s="11">
        <f>'OddsRatio_working_3-way'!X572^(1/3)*COS(('OddsRatio_working_3-way'!Y572+4*PI())/3)</f>
        <v>-0.10176414238109237</v>
      </c>
      <c r="AC572" s="11">
        <f>'OddsRatio_working_3-way'!X572^(1/3)*SIN('OddsRatio_working_3-way'!Y572/3)</f>
        <v>0.18698024633057911</v>
      </c>
      <c r="AD572" s="11">
        <f>'OddsRatio_working_3-way'!X572^(1/3)*SIN(('OddsRatio_working_3-way'!Y572+2*PI())/3)</f>
        <v>0.36324091132330411</v>
      </c>
      <c r="AE572" s="11">
        <f>'OddsRatio_working_3-way'!X572^(1/3)*SIN(('OddsRatio_working_3-way'!Y572+4*PI())/3)</f>
        <v>-0.55022115765388324</v>
      </c>
      <c r="AF572" s="11">
        <f>-'OddsRatio_working_3-way'!U572/(3*'OddsRatio_working_3-way'!X572^(1/3))*COS(('OddsRatio_working_3-way'!Y572)/3)</f>
        <v>0.52738757141849146</v>
      </c>
      <c r="AG572" s="11">
        <f>-'OddsRatio_working_3-way'!U572/(3*'OddsRatio_working_3-way'!X572^(1/3))*COS(('OddsRatio_working_3-way'!Y572+2*PI())/3)</f>
        <v>-0.42562342903739925</v>
      </c>
      <c r="AH572" s="11">
        <f>-'OddsRatio_working_3-way'!U572/(3*'OddsRatio_working_3-way'!X572^(1/3))*COS(('OddsRatio_working_3-way'!Y572+4*PI())/3)</f>
        <v>-0.10176414238109235</v>
      </c>
      <c r="AI572" s="11">
        <f>'OddsRatio_working_3-way'!U572/(3*'OddsRatio_working_3-way'!X572^(1/3))*SIN(('OddsRatio_working_3-way'!Y572)/3)</f>
        <v>-0.18698024633057908</v>
      </c>
      <c r="AJ572" s="11">
        <f>'OddsRatio_working_3-way'!U572/(3*'OddsRatio_working_3-way'!X572^(1/3))*SIN(('OddsRatio_working_3-way'!Y572+2*PI())/3)</f>
        <v>-0.36324091132330405</v>
      </c>
      <c r="AK572" s="11">
        <f>'OddsRatio_working_3-way'!U572/(3*'OddsRatio_working_3-way'!X572^(1/3))*SIN(('OddsRatio_working_3-way'!Y572+4*PI())/3)</f>
        <v>0.55022115765388313</v>
      </c>
      <c r="AL572" s="11">
        <f>'OddsRatio_working_3-way'!Z572+'OddsRatio_working_3-way'!AF572</f>
        <v>1.0547751428369829</v>
      </c>
      <c r="AM572" s="11">
        <f>'OddsRatio_working_3-way'!AA572+'OddsRatio_working_3-way'!AG572</f>
        <v>-0.85124685807479861</v>
      </c>
      <c r="AN572" s="11">
        <f>'OddsRatio_working_3-way'!AB572+'OddsRatio_working_3-way'!AH572</f>
        <v>-0.20352828476218471</v>
      </c>
      <c r="AO572" s="11">
        <f>'OddsRatio_working_3-way'!AC572+'OddsRatio_working_3-way'!AI572</f>
        <v>0</v>
      </c>
      <c r="AP572" s="11">
        <f>'OddsRatio_working_3-way'!AD572+'OddsRatio_working_3-way'!AJ572</f>
        <v>0</v>
      </c>
      <c r="AQ572" s="11">
        <f>'OddsRatio_working_3-way'!AE572+'OddsRatio_working_3-way'!AK572</f>
        <v>0</v>
      </c>
      <c r="AR572" s="10">
        <f>IF(A572="","",IF(('OddsRatio_working_3-way'!X572=0),IF(Q572&gt;0,-Q572^(1/3),(-Q572)^(1/3)),'OddsRatio_working_3-way'!AL572-'OddsRatio_working_3-way'!R572/3))</f>
        <v>1.0547751428369829</v>
      </c>
      <c r="AS572" s="11">
        <f>IF(('OddsRatio_working_3-way'!X572=0),IF(Q572&gt;0,-Q572^(1/3),(-Q572)^(1/3)),'OddsRatio_working_3-way'!AM572-'OddsRatio_working_3-way'!R572/3)</f>
        <v>-0.85124685807479861</v>
      </c>
      <c r="AT572" s="11">
        <f>IF(('OddsRatio_working_3-way'!X572=0),IF(Q572&gt;0,-Q572^(1/3),(-Q572)^(1/3)),'OddsRatio_working_3-way'!AN572-'OddsRatio_working_3-way'!R572/3)</f>
        <v>-0.20352828476218471</v>
      </c>
      <c r="AU572" s="11">
        <f>IF(('OddsRatio_working_3-way'!X572=0),0,'OddsRatio_working_3-way'!AO572)</f>
        <v>0</v>
      </c>
      <c r="AV572" s="11">
        <f>IF(('OddsRatio_working_3-way'!X572=0),0,'OddsRatio_working_3-way'!AP572)</f>
        <v>0</v>
      </c>
      <c r="AW572" s="11">
        <f>IF(('OddsRatio_working_3-way'!X572=0),0,'OddsRatio_working_3-way'!AQ572)</f>
        <v>0</v>
      </c>
    </row>
    <row r="573" spans="1:49" x14ac:dyDescent="0.2">
      <c r="A573" s="4">
        <f>IF('True_Odds_Calculator_3-way'!A574="","",'True_Odds_Calculator_3-way'!A574)</f>
        <v>6.76</v>
      </c>
      <c r="B573" s="4">
        <f>IF('True_Odds_Calculator_3-way'!B574="","",'True_Odds_Calculator_3-way'!B574)</f>
        <v>3.95</v>
      </c>
      <c r="C573" s="4">
        <f>IF('True_Odds_Calculator_3-way'!C574="","",'True_Odds_Calculator_3-way'!C574)</f>
        <v>1.6</v>
      </c>
      <c r="D573" s="9">
        <f t="shared" si="117"/>
        <v>0.14201143737798083</v>
      </c>
      <c r="E573" s="9">
        <f t="shared" si="118"/>
        <v>0.24424399661140148</v>
      </c>
      <c r="F573" s="9">
        <f t="shared" si="119"/>
        <v>0.61374456601061766</v>
      </c>
      <c r="G573" s="9">
        <f t="shared" si="120"/>
        <v>1.0489038800513533</v>
      </c>
      <c r="H573" s="9">
        <f t="shared" si="121"/>
        <v>7.0416863490957953</v>
      </c>
      <c r="I573" s="9">
        <f t="shared" si="122"/>
        <v>4.0942664461514928</v>
      </c>
      <c r="J573" s="9">
        <f t="shared" si="123"/>
        <v>1.6293423280308117</v>
      </c>
      <c r="K573" s="11">
        <f t="shared" si="124"/>
        <v>0.14792899408284024</v>
      </c>
      <c r="L573" s="11">
        <f t="shared" si="125"/>
        <v>0.25316455696202528</v>
      </c>
      <c r="M573" s="11">
        <f t="shared" si="126"/>
        <v>0.625</v>
      </c>
      <c r="N573" s="11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-0.238633810201483</v>
      </c>
      <c r="O573" s="11">
        <f>0</f>
        <v>0</v>
      </c>
      <c r="P573" s="11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0.21791438843532313</v>
      </c>
      <c r="Q573" s="11">
        <f>2*'OddsRatio_working_3-way'!K573*'OddsRatio_working_3-way'!L573*'OddsRatio_working_3-way'!M573</f>
        <v>4.6812972811025387E-2</v>
      </c>
      <c r="R573" s="11">
        <f t="shared" si="127"/>
        <v>0</v>
      </c>
      <c r="S573" s="11">
        <f t="shared" si="128"/>
        <v>-0.91317482736974243</v>
      </c>
      <c r="T573" s="11">
        <f t="shared" si="129"/>
        <v>-0.19617074701820467</v>
      </c>
      <c r="U573" s="11">
        <f>'OddsRatio_working_3-way'!S573-'OddsRatio_working_3-way'!R573^2/3</f>
        <v>-0.91317482736974243</v>
      </c>
      <c r="V573" s="11">
        <f>'OddsRatio_working_3-way'!S573*'OddsRatio_working_3-way'!R573/3-2*'OddsRatio_working_3-way'!R573^3/27-'OddsRatio_working_3-way'!T573</f>
        <v>0.19617074701820467</v>
      </c>
      <c r="W573" s="11">
        <f>'OddsRatio_working_3-way'!V573^2+4*'OddsRatio_working_3-way'!U573^3/27</f>
        <v>-7.4329745088262456E-2</v>
      </c>
      <c r="X573" s="11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0.16793801466161773</v>
      </c>
      <c r="Y573" s="11">
        <f>IF('OddsRatio_working_3-way'!W573&gt;=0,IF('OddsRatio_working_3-way'!V573+SQRT('OddsRatio_working_3-way'!W573)&gt;0,0,PI()),ACOS('OddsRatio_working_3-way'!V573/(2*'OddsRatio_working_3-way'!X573)))</f>
        <v>0.94707849291022683</v>
      </c>
      <c r="Z573" s="11">
        <f>'OddsRatio_working_3-way'!X573^(1/3)*COS('OddsRatio_working_3-way'!Y573/3)</f>
        <v>0.52445194002567663</v>
      </c>
      <c r="AA573" s="11">
        <f>'OddsRatio_working_3-way'!X573^(1/3)*COS(('OddsRatio_working_3-way'!Y573+2*PI())/3)</f>
        <v>-0.41057127258394682</v>
      </c>
      <c r="AB573" s="11">
        <f>'OddsRatio_working_3-way'!X573^(1/3)*COS(('OddsRatio_working_3-way'!Y573+4*PI())/3)</f>
        <v>-0.11388066744172971</v>
      </c>
      <c r="AC573" s="11">
        <f>'OddsRatio_working_3-way'!X573^(1/3)*SIN('OddsRatio_working_3-way'!Y573/3)</f>
        <v>0.17129440074489199</v>
      </c>
      <c r="AD573" s="11">
        <f>'OddsRatio_working_3-way'!X573^(1/3)*SIN(('OddsRatio_working_3-way'!Y573+2*PI())/3)</f>
        <v>0.36854150275382286</v>
      </c>
      <c r="AE573" s="11">
        <f>'OddsRatio_working_3-way'!X573^(1/3)*SIN(('OddsRatio_working_3-way'!Y573+4*PI())/3)</f>
        <v>-0.5398359034987148</v>
      </c>
      <c r="AF573" s="11">
        <f>-'OddsRatio_working_3-way'!U573/(3*'OddsRatio_working_3-way'!X573^(1/3))*COS(('OddsRatio_working_3-way'!Y573)/3)</f>
        <v>0.52445194002567652</v>
      </c>
      <c r="AG573" s="11">
        <f>-'OddsRatio_working_3-way'!U573/(3*'OddsRatio_working_3-way'!X573^(1/3))*COS(('OddsRatio_working_3-way'!Y573+2*PI())/3)</f>
        <v>-0.41057127258394677</v>
      </c>
      <c r="AH573" s="11">
        <f>-'OddsRatio_working_3-way'!U573/(3*'OddsRatio_working_3-way'!X573^(1/3))*COS(('OddsRatio_working_3-way'!Y573+4*PI())/3)</f>
        <v>-0.11388066744172969</v>
      </c>
      <c r="AI573" s="11">
        <f>'OddsRatio_working_3-way'!U573/(3*'OddsRatio_working_3-way'!X573^(1/3))*SIN(('OddsRatio_working_3-way'!Y573)/3)</f>
        <v>-0.17129440074489197</v>
      </c>
      <c r="AJ573" s="11">
        <f>'OddsRatio_working_3-way'!U573/(3*'OddsRatio_working_3-way'!X573^(1/3))*SIN(('OddsRatio_working_3-way'!Y573+2*PI())/3)</f>
        <v>-0.36854150275382275</v>
      </c>
      <c r="AK573" s="11">
        <f>'OddsRatio_working_3-way'!U573/(3*'OddsRatio_working_3-way'!X573^(1/3))*SIN(('OddsRatio_working_3-way'!Y573+4*PI())/3)</f>
        <v>0.53983590349871469</v>
      </c>
      <c r="AL573" s="11">
        <f>'OddsRatio_working_3-way'!Z573+'OddsRatio_working_3-way'!AF573</f>
        <v>1.0489038800513533</v>
      </c>
      <c r="AM573" s="11">
        <f>'OddsRatio_working_3-way'!AA573+'OddsRatio_working_3-way'!AG573</f>
        <v>-0.82114254516789353</v>
      </c>
      <c r="AN573" s="11">
        <f>'OddsRatio_working_3-way'!AB573+'OddsRatio_working_3-way'!AH573</f>
        <v>-0.2277613348834594</v>
      </c>
      <c r="AO573" s="11">
        <f>'OddsRatio_working_3-way'!AC573+'OddsRatio_working_3-way'!AI573</f>
        <v>0</v>
      </c>
      <c r="AP573" s="11">
        <f>'OddsRatio_working_3-way'!AD573+'OddsRatio_working_3-way'!AJ573</f>
        <v>0</v>
      </c>
      <c r="AQ573" s="11">
        <f>'OddsRatio_working_3-way'!AE573+'OddsRatio_working_3-way'!AK573</f>
        <v>0</v>
      </c>
      <c r="AR573" s="10">
        <f>IF(A573="","",IF(('OddsRatio_working_3-way'!X573=0),IF(Q573&gt;0,-Q573^(1/3),(-Q573)^(1/3)),'OddsRatio_working_3-way'!AL573-'OddsRatio_working_3-way'!R573/3))</f>
        <v>1.0489038800513533</v>
      </c>
      <c r="AS573" s="11">
        <f>IF(('OddsRatio_working_3-way'!X573=0),IF(Q573&gt;0,-Q573^(1/3),(-Q573)^(1/3)),'OddsRatio_working_3-way'!AM573-'OddsRatio_working_3-way'!R573/3)</f>
        <v>-0.82114254516789353</v>
      </c>
      <c r="AT573" s="11">
        <f>IF(('OddsRatio_working_3-way'!X573=0),IF(Q573&gt;0,-Q573^(1/3),(-Q573)^(1/3)),'OddsRatio_working_3-way'!AN573-'OddsRatio_working_3-way'!R573/3)</f>
        <v>-0.2277613348834594</v>
      </c>
      <c r="AU573" s="11">
        <f>IF(('OddsRatio_working_3-way'!X573=0),0,'OddsRatio_working_3-way'!AO573)</f>
        <v>0</v>
      </c>
      <c r="AV573" s="11">
        <f>IF(('OddsRatio_working_3-way'!X573=0),0,'OddsRatio_working_3-way'!AP573)</f>
        <v>0</v>
      </c>
      <c r="AW573" s="11">
        <f>IF(('OddsRatio_working_3-way'!X573=0),0,'OddsRatio_working_3-way'!AQ573)</f>
        <v>0</v>
      </c>
    </row>
    <row r="574" spans="1:49" x14ac:dyDescent="0.2">
      <c r="A574" s="4">
        <f>IF('True_Odds_Calculator_3-way'!A575="","",'True_Odds_Calculator_3-way'!A575)</f>
        <v>1.72</v>
      </c>
      <c r="B574" s="4">
        <f>IF('True_Odds_Calculator_3-way'!B575="","",'True_Odds_Calculator_3-way'!B575)</f>
        <v>3.66</v>
      </c>
      <c r="C574" s="4">
        <f>IF('True_Odds_Calculator_3-way'!C575="","",'True_Odds_Calculator_3-way'!C575)</f>
        <v>5.91</v>
      </c>
      <c r="D574" s="9">
        <f t="shared" si="117"/>
        <v>0.57135831996014896</v>
      </c>
      <c r="E574" s="9">
        <f t="shared" si="118"/>
        <v>0.2651374758274167</v>
      </c>
      <c r="F574" s="9">
        <f t="shared" si="119"/>
        <v>0.16350420421243439</v>
      </c>
      <c r="G574" s="9">
        <f t="shared" si="120"/>
        <v>1.0419655160767394</v>
      </c>
      <c r="H574" s="9">
        <f t="shared" si="121"/>
        <v>1.7502151715752523</v>
      </c>
      <c r="I574" s="9">
        <f t="shared" si="122"/>
        <v>3.7716282727641266</v>
      </c>
      <c r="J574" s="9">
        <f t="shared" si="123"/>
        <v>6.1160506839367903</v>
      </c>
      <c r="K574" s="11">
        <f t="shared" si="124"/>
        <v>0.58139534883720934</v>
      </c>
      <c r="L574" s="11">
        <f t="shared" si="125"/>
        <v>0.27322404371584696</v>
      </c>
      <c r="M574" s="11">
        <f t="shared" si="126"/>
        <v>0.16920473773265651</v>
      </c>
      <c r="N574" s="11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-0.25275433446028994</v>
      </c>
      <c r="O574" s="11">
        <f>0</f>
        <v>0</v>
      </c>
      <c r="P574" s="11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0.22282171746786802</v>
      </c>
      <c r="Q574" s="11">
        <f>2*'OddsRatio_working_3-way'!K574*'OddsRatio_working_3-way'!L574*'OddsRatio_working_3-way'!M574</f>
        <v>5.3756747278134613E-2</v>
      </c>
      <c r="R574" s="11">
        <f t="shared" si="127"/>
        <v>0</v>
      </c>
      <c r="S574" s="11">
        <f t="shared" si="128"/>
        <v>-0.88157426832525954</v>
      </c>
      <c r="T574" s="11">
        <f t="shared" si="129"/>
        <v>-0.21268378005434482</v>
      </c>
      <c r="U574" s="11">
        <f>'OddsRatio_working_3-way'!S574-'OddsRatio_working_3-way'!R574^2/3</f>
        <v>-0.88157426832525954</v>
      </c>
      <c r="V574" s="11">
        <f>'OddsRatio_working_3-way'!S574*'OddsRatio_working_3-way'!R574/3-2*'OddsRatio_working_3-way'!R574^3/27-'OddsRatio_working_3-way'!T574</f>
        <v>0.21268378005434482</v>
      </c>
      <c r="W574" s="11">
        <f>'OddsRatio_working_3-way'!V574^2+4*'OddsRatio_working_3-way'!U574^3/27</f>
        <v>-5.6267222567215967E-2</v>
      </c>
      <c r="X574" s="11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0.1592965888409266</v>
      </c>
      <c r="Y574" s="11">
        <f>IF('OddsRatio_working_3-way'!W574&gt;=0,IF('OddsRatio_working_3-way'!V574+SQRT('OddsRatio_working_3-way'!W574)&gt;0,0,PI()),ACOS('OddsRatio_working_3-way'!V574/(2*'OddsRatio_working_3-way'!X574)))</f>
        <v>0.83985381926435532</v>
      </c>
      <c r="Z574" s="11">
        <f>'OddsRatio_working_3-way'!X574^(1/3)*COS('OddsRatio_working_3-way'!Y574/3)</f>
        <v>0.52098275803836969</v>
      </c>
      <c r="AA574" s="11">
        <f>'OddsRatio_working_3-way'!X574^(1/3)*COS(('OddsRatio_working_3-way'!Y574+2*PI())/3)</f>
        <v>-0.39020757481356172</v>
      </c>
      <c r="AB574" s="11">
        <f>'OddsRatio_working_3-way'!X574^(1/3)*COS(('OddsRatio_working_3-way'!Y574+4*PI())/3)</f>
        <v>-0.13077518322480799</v>
      </c>
      <c r="AC574" s="11">
        <f>'OddsRatio_working_3-way'!X574^(1/3)*SIN('OddsRatio_working_3-way'!Y574/3)</f>
        <v>0.14978336112027535</v>
      </c>
      <c r="AD574" s="11">
        <f>'OddsRatio_working_3-way'!X574^(1/3)*SIN(('OddsRatio_working_3-way'!Y574+2*PI())/3)</f>
        <v>0.37629262283477177</v>
      </c>
      <c r="AE574" s="11">
        <f>'OddsRatio_working_3-way'!X574^(1/3)*SIN(('OddsRatio_working_3-way'!Y574+4*PI())/3)</f>
        <v>-0.52607598395504729</v>
      </c>
      <c r="AF574" s="11">
        <f>-'OddsRatio_working_3-way'!U574/(3*'OddsRatio_working_3-way'!X574^(1/3))*COS(('OddsRatio_working_3-way'!Y574)/3)</f>
        <v>0.52098275803836969</v>
      </c>
      <c r="AG574" s="11">
        <f>-'OddsRatio_working_3-way'!U574/(3*'OddsRatio_working_3-way'!X574^(1/3))*COS(('OddsRatio_working_3-way'!Y574+2*PI())/3)</f>
        <v>-0.39020757481356172</v>
      </c>
      <c r="AH574" s="11">
        <f>-'OddsRatio_working_3-way'!U574/(3*'OddsRatio_working_3-way'!X574^(1/3))*COS(('OddsRatio_working_3-way'!Y574+4*PI())/3)</f>
        <v>-0.13077518322480799</v>
      </c>
      <c r="AI574" s="11">
        <f>'OddsRatio_working_3-way'!U574/(3*'OddsRatio_working_3-way'!X574^(1/3))*SIN(('OddsRatio_working_3-way'!Y574)/3)</f>
        <v>-0.14978336112027535</v>
      </c>
      <c r="AJ574" s="11">
        <f>'OddsRatio_working_3-way'!U574/(3*'OddsRatio_working_3-way'!X574^(1/3))*SIN(('OddsRatio_working_3-way'!Y574+2*PI())/3)</f>
        <v>-0.37629262283477177</v>
      </c>
      <c r="AK574" s="11">
        <f>'OddsRatio_working_3-way'!U574/(3*'OddsRatio_working_3-way'!X574^(1/3))*SIN(('OddsRatio_working_3-way'!Y574+4*PI())/3)</f>
        <v>0.52607598395504729</v>
      </c>
      <c r="AL574" s="11">
        <f>'OddsRatio_working_3-way'!Z574+'OddsRatio_working_3-way'!AF574</f>
        <v>1.0419655160767394</v>
      </c>
      <c r="AM574" s="11">
        <f>'OddsRatio_working_3-way'!AA574+'OddsRatio_working_3-way'!AG574</f>
        <v>-0.78041514962712344</v>
      </c>
      <c r="AN574" s="11">
        <f>'OddsRatio_working_3-way'!AB574+'OddsRatio_working_3-way'!AH574</f>
        <v>-0.26155036644961599</v>
      </c>
      <c r="AO574" s="11">
        <f>'OddsRatio_working_3-way'!AC574+'OddsRatio_working_3-way'!AI574</f>
        <v>0</v>
      </c>
      <c r="AP574" s="11">
        <f>'OddsRatio_working_3-way'!AD574+'OddsRatio_working_3-way'!AJ574</f>
        <v>0</v>
      </c>
      <c r="AQ574" s="11">
        <f>'OddsRatio_working_3-way'!AE574+'OddsRatio_working_3-way'!AK574</f>
        <v>0</v>
      </c>
      <c r="AR574" s="10">
        <f>IF(A574="","",IF(('OddsRatio_working_3-way'!X574=0),IF(Q574&gt;0,-Q574^(1/3),(-Q574)^(1/3)),'OddsRatio_working_3-way'!AL574-'OddsRatio_working_3-way'!R574/3))</f>
        <v>1.0419655160767394</v>
      </c>
      <c r="AS574" s="11">
        <f>IF(('OddsRatio_working_3-way'!X574=0),IF(Q574&gt;0,-Q574^(1/3),(-Q574)^(1/3)),'OddsRatio_working_3-way'!AM574-'OddsRatio_working_3-way'!R574/3)</f>
        <v>-0.78041514962712344</v>
      </c>
      <c r="AT574" s="11">
        <f>IF(('OddsRatio_working_3-way'!X574=0),IF(Q574&gt;0,-Q574^(1/3),(-Q574)^(1/3)),'OddsRatio_working_3-way'!AN574-'OddsRatio_working_3-way'!R574/3)</f>
        <v>-0.26155036644961599</v>
      </c>
      <c r="AU574" s="11">
        <f>IF(('OddsRatio_working_3-way'!X574=0),0,'OddsRatio_working_3-way'!AO574)</f>
        <v>0</v>
      </c>
      <c r="AV574" s="11">
        <f>IF(('OddsRatio_working_3-way'!X574=0),0,'OddsRatio_working_3-way'!AP574)</f>
        <v>0</v>
      </c>
      <c r="AW574" s="11">
        <f>IF(('OddsRatio_working_3-way'!X574=0),0,'OddsRatio_working_3-way'!AQ574)</f>
        <v>0</v>
      </c>
    </row>
    <row r="575" spans="1:49" x14ac:dyDescent="0.2">
      <c r="A575" s="4">
        <f>IF('True_Odds_Calculator_3-way'!A576="","",'True_Odds_Calculator_3-way'!A576)</f>
        <v>3.04</v>
      </c>
      <c r="B575" s="4">
        <f>IF('True_Odds_Calculator_3-way'!B576="","",'True_Odds_Calculator_3-way'!B576)</f>
        <v>2.93</v>
      </c>
      <c r="C575" s="4">
        <f>IF('True_Odds_Calculator_3-way'!C576="","",'True_Odds_Calculator_3-way'!C576)</f>
        <v>2.76</v>
      </c>
      <c r="D575" s="9">
        <f t="shared" si="117"/>
        <v>0.31833152858794761</v>
      </c>
      <c r="E575" s="9">
        <f t="shared" si="118"/>
        <v>0.33047881727554113</v>
      </c>
      <c r="F575" s="9">
        <f t="shared" si="119"/>
        <v>0.35118965413651121</v>
      </c>
      <c r="G575" s="9">
        <f t="shared" si="120"/>
        <v>1.0496956206591332</v>
      </c>
      <c r="H575" s="9">
        <f t="shared" si="121"/>
        <v>3.1413790661446317</v>
      </c>
      <c r="I575" s="9">
        <f t="shared" si="122"/>
        <v>3.0259125478721276</v>
      </c>
      <c r="J575" s="9">
        <f t="shared" si="123"/>
        <v>2.8474642923600739</v>
      </c>
      <c r="K575" s="11">
        <f t="shared" si="124"/>
        <v>0.32894736842105265</v>
      </c>
      <c r="L575" s="11">
        <f t="shared" si="125"/>
        <v>0.34129692832764502</v>
      </c>
      <c r="M575" s="11">
        <f t="shared" si="126"/>
        <v>0.3623188405797102</v>
      </c>
      <c r="N575" s="11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-0.28187065080716323</v>
      </c>
      <c r="O575" s="11">
        <f>0</f>
        <v>0</v>
      </c>
      <c r="P575" s="11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0.23307963855327596</v>
      </c>
      <c r="Q575" s="11">
        <f>2*'OddsRatio_working_3-way'!K575*'OddsRatio_working_3-way'!L575*'OddsRatio_working_3-way'!M575</f>
        <v>8.1354149582295268E-2</v>
      </c>
      <c r="R575" s="11">
        <f t="shared" si="127"/>
        <v>0</v>
      </c>
      <c r="S575" s="11">
        <f t="shared" si="128"/>
        <v>-0.82690282896012901</v>
      </c>
      <c r="T575" s="11">
        <f t="shared" si="129"/>
        <v>-0.28862227886915498</v>
      </c>
      <c r="U575" s="11">
        <f>'OddsRatio_working_3-way'!S575-'OddsRatio_working_3-way'!R575^2/3</f>
        <v>-0.82690282896012901</v>
      </c>
      <c r="V575" s="11">
        <f>'OddsRatio_working_3-way'!S575*'OddsRatio_working_3-way'!R575/3-2*'OddsRatio_working_3-way'!R575^3/27-'OddsRatio_working_3-way'!T575</f>
        <v>0.28862227886915498</v>
      </c>
      <c r="W575" s="11">
        <f>'OddsRatio_working_3-way'!V575^2+4*'OddsRatio_working_3-way'!U575^3/27</f>
        <v>-4.6161453279414122E-4</v>
      </c>
      <c r="X575" s="11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0.14471043016349788</v>
      </c>
      <c r="Y575" s="11">
        <f>IF('OddsRatio_working_3-way'!W575&gt;=0,IF('OddsRatio_working_3-way'!V575+SQRT('OddsRatio_working_3-way'!W575)&gt;0,0,PI()),ACOS('OddsRatio_working_3-way'!V575/(2*'OddsRatio_working_3-way'!X575)))</f>
        <v>7.4303557022276978E-2</v>
      </c>
      <c r="Z575" s="11">
        <f>'OddsRatio_working_3-way'!X575^(1/3)*COS('OddsRatio_working_3-way'!Y575/3)</f>
        <v>0.52484781032956662</v>
      </c>
      <c r="AA575" s="11">
        <f>'OddsRatio_working_3-way'!X575^(1/3)*COS(('OddsRatio_working_3-way'!Y575+2*PI())/3)</f>
        <v>-0.27368397773233988</v>
      </c>
      <c r="AB575" s="11">
        <f>'OddsRatio_working_3-way'!X575^(1/3)*COS(('OddsRatio_working_3-way'!Y575+4*PI())/3)</f>
        <v>-0.25116383259722669</v>
      </c>
      <c r="AC575" s="11">
        <f>'OddsRatio_working_3-way'!X575^(1/3)*SIN('OddsRatio_working_3-way'!Y575/3)</f>
        <v>1.300201185594708E-2</v>
      </c>
      <c r="AD575" s="11">
        <f>'OddsRatio_working_3-way'!X575^(1/3)*SIN(('OddsRatio_working_3-way'!Y575+2*PI())/3)</f>
        <v>0.44803053093806799</v>
      </c>
      <c r="AE575" s="11">
        <f>'OddsRatio_working_3-way'!X575^(1/3)*SIN(('OddsRatio_working_3-way'!Y575+4*PI())/3)</f>
        <v>-0.46103254279401501</v>
      </c>
      <c r="AF575" s="11">
        <f>-'OddsRatio_working_3-way'!U575/(3*'OddsRatio_working_3-way'!X575^(1/3))*COS(('OddsRatio_working_3-way'!Y575)/3)</f>
        <v>0.52484781032956662</v>
      </c>
      <c r="AG575" s="11">
        <f>-'OddsRatio_working_3-way'!U575/(3*'OddsRatio_working_3-way'!X575^(1/3))*COS(('OddsRatio_working_3-way'!Y575+2*PI())/3)</f>
        <v>-0.27368397773233988</v>
      </c>
      <c r="AH575" s="11">
        <f>-'OddsRatio_working_3-way'!U575/(3*'OddsRatio_working_3-way'!X575^(1/3))*COS(('OddsRatio_working_3-way'!Y575+4*PI())/3)</f>
        <v>-0.25116383259722669</v>
      </c>
      <c r="AI575" s="11">
        <f>'OddsRatio_working_3-way'!U575/(3*'OddsRatio_working_3-way'!X575^(1/3))*SIN(('OddsRatio_working_3-way'!Y575)/3)</f>
        <v>-1.300201185594708E-2</v>
      </c>
      <c r="AJ575" s="11">
        <f>'OddsRatio_working_3-way'!U575/(3*'OddsRatio_working_3-way'!X575^(1/3))*SIN(('OddsRatio_working_3-way'!Y575+2*PI())/3)</f>
        <v>-0.44803053093806799</v>
      </c>
      <c r="AK575" s="11">
        <f>'OddsRatio_working_3-way'!U575/(3*'OddsRatio_working_3-way'!X575^(1/3))*SIN(('OddsRatio_working_3-way'!Y575+4*PI())/3)</f>
        <v>0.46103254279401501</v>
      </c>
      <c r="AL575" s="11">
        <f>'OddsRatio_working_3-way'!Z575+'OddsRatio_working_3-way'!AF575</f>
        <v>1.0496956206591332</v>
      </c>
      <c r="AM575" s="11">
        <f>'OddsRatio_working_3-way'!AA575+'OddsRatio_working_3-way'!AG575</f>
        <v>-0.54736795546467976</v>
      </c>
      <c r="AN575" s="11">
        <f>'OddsRatio_working_3-way'!AB575+'OddsRatio_working_3-way'!AH575</f>
        <v>-0.50232766519445338</v>
      </c>
      <c r="AO575" s="11">
        <f>'OddsRatio_working_3-way'!AC575+'OddsRatio_working_3-way'!AI575</f>
        <v>0</v>
      </c>
      <c r="AP575" s="11">
        <f>'OddsRatio_working_3-way'!AD575+'OddsRatio_working_3-way'!AJ575</f>
        <v>0</v>
      </c>
      <c r="AQ575" s="11">
        <f>'OddsRatio_working_3-way'!AE575+'OddsRatio_working_3-way'!AK575</f>
        <v>0</v>
      </c>
      <c r="AR575" s="10">
        <f>IF(A575="","",IF(('OddsRatio_working_3-way'!X575=0),IF(Q575&gt;0,-Q575^(1/3),(-Q575)^(1/3)),'OddsRatio_working_3-way'!AL575-'OddsRatio_working_3-way'!R575/3))</f>
        <v>1.0496956206591332</v>
      </c>
      <c r="AS575" s="11">
        <f>IF(('OddsRatio_working_3-way'!X575=0),IF(Q575&gt;0,-Q575^(1/3),(-Q575)^(1/3)),'OddsRatio_working_3-way'!AM575-'OddsRatio_working_3-way'!R575/3)</f>
        <v>-0.54736795546467976</v>
      </c>
      <c r="AT575" s="11">
        <f>IF(('OddsRatio_working_3-way'!X575=0),IF(Q575&gt;0,-Q575^(1/3),(-Q575)^(1/3)),'OddsRatio_working_3-way'!AN575-'OddsRatio_working_3-way'!R575/3)</f>
        <v>-0.50232766519445338</v>
      </c>
      <c r="AU575" s="11">
        <f>IF(('OddsRatio_working_3-way'!X575=0),0,'OddsRatio_working_3-way'!AO575)</f>
        <v>0</v>
      </c>
      <c r="AV575" s="11">
        <f>IF(('OddsRatio_working_3-way'!X575=0),0,'OddsRatio_working_3-way'!AP575)</f>
        <v>0</v>
      </c>
      <c r="AW575" s="11">
        <f>IF(('OddsRatio_working_3-way'!X575=0),0,'OddsRatio_working_3-way'!AQ575)</f>
        <v>0</v>
      </c>
    </row>
    <row r="576" spans="1:49" x14ac:dyDescent="0.2">
      <c r="A576" s="4">
        <f>IF('True_Odds_Calculator_3-way'!A577="","",'True_Odds_Calculator_3-way'!A577)</f>
        <v>3.37</v>
      </c>
      <c r="B576" s="4">
        <f>IF('True_Odds_Calculator_3-way'!B577="","",'True_Odds_Calculator_3-way'!B577)</f>
        <v>2.93</v>
      </c>
      <c r="C576" s="4">
        <f>IF('True_Odds_Calculator_3-way'!C577="","",'True_Odds_Calculator_3-way'!C577)</f>
        <v>2.5299999999999998</v>
      </c>
      <c r="D576" s="9">
        <f t="shared" si="117"/>
        <v>0.28643164839195445</v>
      </c>
      <c r="E576" s="9">
        <f t="shared" si="118"/>
        <v>0.33017175398960702</v>
      </c>
      <c r="F576" s="9">
        <f t="shared" si="119"/>
        <v>0.38339659761843836</v>
      </c>
      <c r="G576" s="9">
        <f t="shared" si="120"/>
        <v>1.0511537197510314</v>
      </c>
      <c r="H576" s="9">
        <f t="shared" si="121"/>
        <v>3.4912343158099457</v>
      </c>
      <c r="I576" s="9">
        <f t="shared" si="122"/>
        <v>3.0287266791194911</v>
      </c>
      <c r="J576" s="9">
        <f t="shared" si="123"/>
        <v>2.6082651912190777</v>
      </c>
      <c r="K576" s="11">
        <f t="shared" si="124"/>
        <v>0.29673590504451036</v>
      </c>
      <c r="L576" s="11">
        <f t="shared" si="125"/>
        <v>0.34129692832764502</v>
      </c>
      <c r="M576" s="11">
        <f t="shared" si="126"/>
        <v>0.39525691699604748</v>
      </c>
      <c r="N576" s="11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-0.28014252802466844</v>
      </c>
      <c r="O576" s="11">
        <f>0</f>
        <v>0</v>
      </c>
      <c r="P576" s="11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0.23337294802432185</v>
      </c>
      <c r="Q576" s="11">
        <f>2*'OddsRatio_working_3-way'!K576*'OddsRatio_working_3-way'!L576*'OddsRatio_working_3-way'!M576</f>
        <v>8.0059330368549522E-2</v>
      </c>
      <c r="R576" s="11">
        <f t="shared" si="127"/>
        <v>0</v>
      </c>
      <c r="S576" s="11">
        <f t="shared" si="128"/>
        <v>-0.83305076765699704</v>
      </c>
      <c r="T576" s="11">
        <f t="shared" si="129"/>
        <v>-0.28578070931629401</v>
      </c>
      <c r="U576" s="11">
        <f>'OddsRatio_working_3-way'!S576-'OddsRatio_working_3-way'!R576^2/3</f>
        <v>-0.83305076765699704</v>
      </c>
      <c r="V576" s="11">
        <f>'OddsRatio_working_3-way'!S576*'OddsRatio_working_3-way'!R576/3-2*'OddsRatio_working_3-way'!R576^3/27-'OddsRatio_working_3-way'!T576</f>
        <v>0.28578070931629401</v>
      </c>
      <c r="W576" s="11">
        <f>'OddsRatio_working_3-way'!V576^2+4*'OddsRatio_working_3-way'!U576^3/27</f>
        <v>-3.9760861526283026E-3</v>
      </c>
      <c r="X576" s="11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0.14632728724502519</v>
      </c>
      <c r="Y576" s="11">
        <f>IF('OddsRatio_working_3-way'!W576&gt;=0,IF('OddsRatio_working_3-way'!V576+SQRT('OddsRatio_working_3-way'!W576)&gt;0,0,PI()),ACOS('OddsRatio_working_3-way'!V576/(2*'OddsRatio_working_3-way'!X576)))</f>
        <v>0.2171658773446461</v>
      </c>
      <c r="Z576" s="11">
        <f>'OddsRatio_working_3-way'!X576^(1/3)*COS('OddsRatio_working_3-way'!Y576/3)</f>
        <v>0.52557685987551572</v>
      </c>
      <c r="AA576" s="11">
        <f>'OddsRatio_working_3-way'!X576^(1/3)*COS(('OddsRatio_working_3-way'!Y576+2*PI())/3)</f>
        <v>-0.29579472004727569</v>
      </c>
      <c r="AB576" s="11">
        <f>'OddsRatio_working_3-way'!X576^(1/3)*COS(('OddsRatio_working_3-way'!Y576+4*PI())/3)</f>
        <v>-0.22978213982823995</v>
      </c>
      <c r="AC576" s="11">
        <f>'OddsRatio_working_3-way'!X576^(1/3)*SIN('OddsRatio_working_3-way'!Y576/3)</f>
        <v>3.811238095936198E-2</v>
      </c>
      <c r="AD576" s="11">
        <f>'OddsRatio_working_3-way'!X576^(1/3)*SIN(('OddsRatio_working_3-way'!Y576+2*PI())/3)</f>
        <v>0.43610672181376986</v>
      </c>
      <c r="AE576" s="11">
        <f>'OddsRatio_working_3-way'!X576^(1/3)*SIN(('OddsRatio_working_3-way'!Y576+4*PI())/3)</f>
        <v>-0.47421910277313184</v>
      </c>
      <c r="AF576" s="11">
        <f>-'OddsRatio_working_3-way'!U576/(3*'OddsRatio_working_3-way'!X576^(1/3))*COS(('OddsRatio_working_3-way'!Y576)/3)</f>
        <v>0.52557685987551572</v>
      </c>
      <c r="AG576" s="11">
        <f>-'OddsRatio_working_3-way'!U576/(3*'OddsRatio_working_3-way'!X576^(1/3))*COS(('OddsRatio_working_3-way'!Y576+2*PI())/3)</f>
        <v>-0.29579472004727569</v>
      </c>
      <c r="AH576" s="11">
        <f>-'OddsRatio_working_3-way'!U576/(3*'OddsRatio_working_3-way'!X576^(1/3))*COS(('OddsRatio_working_3-way'!Y576+4*PI())/3)</f>
        <v>-0.22978213982823995</v>
      </c>
      <c r="AI576" s="11">
        <f>'OddsRatio_working_3-way'!U576/(3*'OddsRatio_working_3-way'!X576^(1/3))*SIN(('OddsRatio_working_3-way'!Y576)/3)</f>
        <v>-3.811238095936198E-2</v>
      </c>
      <c r="AJ576" s="11">
        <f>'OddsRatio_working_3-way'!U576/(3*'OddsRatio_working_3-way'!X576^(1/3))*SIN(('OddsRatio_working_3-way'!Y576+2*PI())/3)</f>
        <v>-0.43610672181376986</v>
      </c>
      <c r="AK576" s="11">
        <f>'OddsRatio_working_3-way'!U576/(3*'OddsRatio_working_3-way'!X576^(1/3))*SIN(('OddsRatio_working_3-way'!Y576+4*PI())/3)</f>
        <v>0.47421910277313184</v>
      </c>
      <c r="AL576" s="11">
        <f>'OddsRatio_working_3-way'!Z576+'OddsRatio_working_3-way'!AF576</f>
        <v>1.0511537197510314</v>
      </c>
      <c r="AM576" s="11">
        <f>'OddsRatio_working_3-way'!AA576+'OddsRatio_working_3-way'!AG576</f>
        <v>-0.59158944009455139</v>
      </c>
      <c r="AN576" s="11">
        <f>'OddsRatio_working_3-way'!AB576+'OddsRatio_working_3-way'!AH576</f>
        <v>-0.45956427965647989</v>
      </c>
      <c r="AO576" s="11">
        <f>'OddsRatio_working_3-way'!AC576+'OddsRatio_working_3-way'!AI576</f>
        <v>0</v>
      </c>
      <c r="AP576" s="11">
        <f>'OddsRatio_working_3-way'!AD576+'OddsRatio_working_3-way'!AJ576</f>
        <v>0</v>
      </c>
      <c r="AQ576" s="11">
        <f>'OddsRatio_working_3-way'!AE576+'OddsRatio_working_3-way'!AK576</f>
        <v>0</v>
      </c>
      <c r="AR576" s="10">
        <f>IF(A576="","",IF(('OddsRatio_working_3-way'!X576=0),IF(Q576&gt;0,-Q576^(1/3),(-Q576)^(1/3)),'OddsRatio_working_3-way'!AL576-'OddsRatio_working_3-way'!R576/3))</f>
        <v>1.0511537197510314</v>
      </c>
      <c r="AS576" s="11">
        <f>IF(('OddsRatio_working_3-way'!X576=0),IF(Q576&gt;0,-Q576^(1/3),(-Q576)^(1/3)),'OddsRatio_working_3-way'!AM576-'OddsRatio_working_3-way'!R576/3)</f>
        <v>-0.59158944009455139</v>
      </c>
      <c r="AT576" s="11">
        <f>IF(('OddsRatio_working_3-way'!X576=0),IF(Q576&gt;0,-Q576^(1/3),(-Q576)^(1/3)),'OddsRatio_working_3-way'!AN576-'OddsRatio_working_3-way'!R576/3)</f>
        <v>-0.45956427965647989</v>
      </c>
      <c r="AU576" s="11">
        <f>IF(('OddsRatio_working_3-way'!X576=0),0,'OddsRatio_working_3-way'!AO576)</f>
        <v>0</v>
      </c>
      <c r="AV576" s="11">
        <f>IF(('OddsRatio_working_3-way'!X576=0),0,'OddsRatio_working_3-way'!AP576)</f>
        <v>0</v>
      </c>
      <c r="AW576" s="11">
        <f>IF(('OddsRatio_working_3-way'!X576=0),0,'OddsRatio_working_3-way'!AQ576)</f>
        <v>0</v>
      </c>
    </row>
    <row r="577" spans="1:49" x14ac:dyDescent="0.2">
      <c r="A577" s="4">
        <f>IF('True_Odds_Calculator_3-way'!A578="","",'True_Odds_Calculator_3-way'!A578)</f>
        <v>3.23</v>
      </c>
      <c r="B577" s="4">
        <f>IF('True_Odds_Calculator_3-way'!B578="","",'True_Odds_Calculator_3-way'!B578)</f>
        <v>2.85</v>
      </c>
      <c r="C577" s="4">
        <f>IF('True_Odds_Calculator_3-way'!C578="","",'True_Odds_Calculator_3-way'!C578)</f>
        <v>2.69</v>
      </c>
      <c r="D577" s="9">
        <f t="shared" si="117"/>
        <v>0.29941221514999933</v>
      </c>
      <c r="E577" s="9">
        <f t="shared" si="118"/>
        <v>0.34000263858272278</v>
      </c>
      <c r="F577" s="9">
        <f t="shared" si="119"/>
        <v>0.36058514626727778</v>
      </c>
      <c r="G577" s="9">
        <f t="shared" si="120"/>
        <v>1.0492722408947621</v>
      </c>
      <c r="H577" s="9">
        <f t="shared" si="121"/>
        <v>3.3398770971953189</v>
      </c>
      <c r="I577" s="9">
        <f t="shared" si="122"/>
        <v>2.9411536456553105</v>
      </c>
      <c r="J577" s="9">
        <f t="shared" si="123"/>
        <v>2.7732700871121478</v>
      </c>
      <c r="K577" s="11">
        <f t="shared" si="124"/>
        <v>0.30959752321981426</v>
      </c>
      <c r="L577" s="11">
        <f t="shared" si="125"/>
        <v>0.35087719298245612</v>
      </c>
      <c r="M577" s="11">
        <f t="shared" si="126"/>
        <v>0.37174721189591081</v>
      </c>
      <c r="N577" s="11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-0.28155525254721847</v>
      </c>
      <c r="O577" s="11">
        <f>0</f>
        <v>0</v>
      </c>
      <c r="P577" s="11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0.23301085358094678</v>
      </c>
      <c r="Q577" s="11">
        <f>2*'OddsRatio_working_3-way'!K577*'OddsRatio_working_3-way'!L577*'OddsRatio_working_3-way'!M577</f>
        <v>8.0766327064452956E-2</v>
      </c>
      <c r="R577" s="11">
        <f t="shared" si="127"/>
        <v>0</v>
      </c>
      <c r="S577" s="11">
        <f t="shared" si="128"/>
        <v>-0.82758482206567785</v>
      </c>
      <c r="T577" s="11">
        <f t="shared" si="129"/>
        <v>-0.28685782393957637</v>
      </c>
      <c r="U577" s="11">
        <f>'OddsRatio_working_3-way'!S577-'OddsRatio_working_3-way'!R577^2/3</f>
        <v>-0.82758482206567785</v>
      </c>
      <c r="V577" s="11">
        <f>'OddsRatio_working_3-way'!S577*'OddsRatio_working_3-way'!R577/3-2*'OddsRatio_working_3-way'!R577^3/27-'OddsRatio_working_3-way'!T577</f>
        <v>0.28685782393957637</v>
      </c>
      <c r="W577" s="11">
        <f>'OddsRatio_working_3-way'!V577^2+4*'OddsRatio_working_3-way'!U577^3/27</f>
        <v>-1.6844498899089427E-3</v>
      </c>
      <c r="X577" s="11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0.1448894932744072</v>
      </c>
      <c r="Y577" s="11">
        <f>IF('OddsRatio_working_3-way'!W577&gt;=0,IF('OddsRatio_working_3-way'!V577+SQRT('OddsRatio_working_3-way'!W577)&gt;0,0,PI()),ACOS('OddsRatio_working_3-way'!V577/(2*'OddsRatio_working_3-way'!X577)))</f>
        <v>0.14211009410190023</v>
      </c>
      <c r="Z577" s="11">
        <f>'OddsRatio_working_3-way'!X577^(1/3)*COS('OddsRatio_working_3-way'!Y577/3)</f>
        <v>0.52463612044738106</v>
      </c>
      <c r="AA577" s="11">
        <f>'OddsRatio_working_3-way'!X577^(1/3)*COS(('OddsRatio_working_3-way'!Y577+2*PI())/3)</f>
        <v>-0.28385666179993713</v>
      </c>
      <c r="AB577" s="11">
        <f>'OddsRatio_working_3-way'!X577^(1/3)*COS(('OddsRatio_working_3-way'!Y577+4*PI())/3)</f>
        <v>-0.24077945864744382</v>
      </c>
      <c r="AC577" s="11">
        <f>'OddsRatio_working_3-way'!X577^(1/3)*SIN('OddsRatio_working_3-way'!Y577/3)</f>
        <v>2.4870634836028204E-2</v>
      </c>
      <c r="AD577" s="11">
        <f>'OddsRatio_working_3-way'!X577^(1/3)*SIN(('OddsRatio_working_3-way'!Y577+2*PI())/3)</f>
        <v>0.44191289063233047</v>
      </c>
      <c r="AE577" s="11">
        <f>'OddsRatio_working_3-way'!X577^(1/3)*SIN(('OddsRatio_working_3-way'!Y577+4*PI())/3)</f>
        <v>-0.46678352546835872</v>
      </c>
      <c r="AF577" s="11">
        <f>-'OddsRatio_working_3-way'!U577/(3*'OddsRatio_working_3-way'!X577^(1/3))*COS(('OddsRatio_working_3-way'!Y577)/3)</f>
        <v>0.52463612044738106</v>
      </c>
      <c r="AG577" s="11">
        <f>-'OddsRatio_working_3-way'!U577/(3*'OddsRatio_working_3-way'!X577^(1/3))*COS(('OddsRatio_working_3-way'!Y577+2*PI())/3)</f>
        <v>-0.28385666179993713</v>
      </c>
      <c r="AH577" s="11">
        <f>-'OddsRatio_working_3-way'!U577/(3*'OddsRatio_working_3-way'!X577^(1/3))*COS(('OddsRatio_working_3-way'!Y577+4*PI())/3)</f>
        <v>-0.24077945864744382</v>
      </c>
      <c r="AI577" s="11">
        <f>'OddsRatio_working_3-way'!U577/(3*'OddsRatio_working_3-way'!X577^(1/3))*SIN(('OddsRatio_working_3-way'!Y577)/3)</f>
        <v>-2.4870634836028204E-2</v>
      </c>
      <c r="AJ577" s="11">
        <f>'OddsRatio_working_3-way'!U577/(3*'OddsRatio_working_3-way'!X577^(1/3))*SIN(('OddsRatio_working_3-way'!Y577+2*PI())/3)</f>
        <v>-0.44191289063233047</v>
      </c>
      <c r="AK577" s="11">
        <f>'OddsRatio_working_3-way'!U577/(3*'OddsRatio_working_3-way'!X577^(1/3))*SIN(('OddsRatio_working_3-way'!Y577+4*PI())/3)</f>
        <v>0.46678352546835872</v>
      </c>
      <c r="AL577" s="11">
        <f>'OddsRatio_working_3-way'!Z577+'OddsRatio_working_3-way'!AF577</f>
        <v>1.0492722408947621</v>
      </c>
      <c r="AM577" s="11">
        <f>'OddsRatio_working_3-way'!AA577+'OddsRatio_working_3-way'!AG577</f>
        <v>-0.56771332359987425</v>
      </c>
      <c r="AN577" s="11">
        <f>'OddsRatio_working_3-way'!AB577+'OddsRatio_working_3-way'!AH577</f>
        <v>-0.48155891729488765</v>
      </c>
      <c r="AO577" s="11">
        <f>'OddsRatio_working_3-way'!AC577+'OddsRatio_working_3-way'!AI577</f>
        <v>0</v>
      </c>
      <c r="AP577" s="11">
        <f>'OddsRatio_working_3-way'!AD577+'OddsRatio_working_3-way'!AJ577</f>
        <v>0</v>
      </c>
      <c r="AQ577" s="11">
        <f>'OddsRatio_working_3-way'!AE577+'OddsRatio_working_3-way'!AK577</f>
        <v>0</v>
      </c>
      <c r="AR577" s="10">
        <f>IF(A577="","",IF(('OddsRatio_working_3-way'!X577=0),IF(Q577&gt;0,-Q577^(1/3),(-Q577)^(1/3)),'OddsRatio_working_3-way'!AL577-'OddsRatio_working_3-way'!R577/3))</f>
        <v>1.0492722408947621</v>
      </c>
      <c r="AS577" s="11">
        <f>IF(('OddsRatio_working_3-way'!X577=0),IF(Q577&gt;0,-Q577^(1/3),(-Q577)^(1/3)),'OddsRatio_working_3-way'!AM577-'OddsRatio_working_3-way'!R577/3)</f>
        <v>-0.56771332359987425</v>
      </c>
      <c r="AT577" s="11">
        <f>IF(('OddsRatio_working_3-way'!X577=0),IF(Q577&gt;0,-Q577^(1/3),(-Q577)^(1/3)),'OddsRatio_working_3-way'!AN577-'OddsRatio_working_3-way'!R577/3)</f>
        <v>-0.48155891729488765</v>
      </c>
      <c r="AU577" s="11">
        <f>IF(('OddsRatio_working_3-way'!X577=0),0,'OddsRatio_working_3-way'!AO577)</f>
        <v>0</v>
      </c>
      <c r="AV577" s="11">
        <f>IF(('OddsRatio_working_3-way'!X577=0),0,'OddsRatio_working_3-way'!AP577)</f>
        <v>0</v>
      </c>
      <c r="AW577" s="11">
        <f>IF(('OddsRatio_working_3-way'!X577=0),0,'OddsRatio_working_3-way'!AQ577)</f>
        <v>0</v>
      </c>
    </row>
    <row r="578" spans="1:49" x14ac:dyDescent="0.2">
      <c r="A578" s="4">
        <f>IF('True_Odds_Calculator_3-way'!A579="","",'True_Odds_Calculator_3-way'!A579)</f>
        <v>2.63</v>
      </c>
      <c r="B578" s="4">
        <f>IF('True_Odds_Calculator_3-way'!B579="","",'True_Odds_Calculator_3-way'!B579)</f>
        <v>3.45</v>
      </c>
      <c r="C578" s="4">
        <f>IF('True_Odds_Calculator_3-way'!C579="","",'True_Odds_Calculator_3-way'!C579)</f>
        <v>2.72</v>
      </c>
      <c r="D578" s="9">
        <f t="shared" si="117"/>
        <v>0.36701224708491198</v>
      </c>
      <c r="E578" s="9">
        <f t="shared" si="118"/>
        <v>0.27836950029530605</v>
      </c>
      <c r="F578" s="9">
        <f t="shared" si="119"/>
        <v>0.35461825261978169</v>
      </c>
      <c r="G578" s="9">
        <f t="shared" si="120"/>
        <v>1.0581010519884293</v>
      </c>
      <c r="H578" s="9">
        <f t="shared" si="121"/>
        <v>2.7247047147411405</v>
      </c>
      <c r="I578" s="9">
        <f t="shared" si="122"/>
        <v>3.592347577371652</v>
      </c>
      <c r="J578" s="9">
        <f t="shared" si="123"/>
        <v>2.8199338094200992</v>
      </c>
      <c r="K578" s="11">
        <f t="shared" si="124"/>
        <v>0.38022813688212931</v>
      </c>
      <c r="L578" s="11">
        <f t="shared" si="125"/>
        <v>0.28985507246376813</v>
      </c>
      <c r="M578" s="11">
        <f t="shared" si="126"/>
        <v>0.36764705882352938</v>
      </c>
      <c r="N578" s="11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-0.27831613716738135</v>
      </c>
      <c r="O578" s="11">
        <f>0</f>
        <v>0</v>
      </c>
      <c r="P578" s="11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0.23500886550685743</v>
      </c>
      <c r="Q578" s="11">
        <f>2*'OddsRatio_working_3-way'!K578*'OddsRatio_working_3-way'!L578*'OddsRatio_working_3-way'!M578</f>
        <v>8.1037539829950836E-2</v>
      </c>
      <c r="R578" s="11">
        <f t="shared" si="127"/>
        <v>0</v>
      </c>
      <c r="S578" s="11">
        <f t="shared" si="128"/>
        <v>-0.84439539833625021</v>
      </c>
      <c r="T578" s="11">
        <f t="shared" si="129"/>
        <v>-0.29117082701250008</v>
      </c>
      <c r="U578" s="11">
        <f>'OddsRatio_working_3-way'!S578-'OddsRatio_working_3-way'!R578^2/3</f>
        <v>-0.84439539833625021</v>
      </c>
      <c r="V578" s="11">
        <f>'OddsRatio_working_3-way'!S578*'OddsRatio_working_3-way'!R578/3-2*'OddsRatio_working_3-way'!R578^3/27-'OddsRatio_working_3-way'!T578</f>
        <v>0.29117082701250008</v>
      </c>
      <c r="W578" s="11">
        <f>'OddsRatio_working_3-way'!V578^2+4*'OddsRatio_working_3-way'!U578^3/27</f>
        <v>-4.4131716186427833E-3</v>
      </c>
      <c r="X578" s="11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0.14932650645631038</v>
      </c>
      <c r="Y578" s="11">
        <f>IF('OddsRatio_working_3-way'!W578&gt;=0,IF('OddsRatio_working_3-way'!V578+SQRT('OddsRatio_working_3-way'!W578)&gt;0,0,PI()),ACOS('OddsRatio_working_3-way'!V578/(2*'OddsRatio_working_3-way'!X578)))</f>
        <v>0.22431416046564023</v>
      </c>
      <c r="Z578" s="11">
        <f>'OddsRatio_working_3-way'!X578^(1/3)*COS('OddsRatio_working_3-way'!Y578/3)</f>
        <v>0.52905052599421465</v>
      </c>
      <c r="AA578" s="11">
        <f>'OddsRatio_working_3-way'!X578^(1/3)*COS(('OddsRatio_working_3-way'!Y578+2*PI())/3)</f>
        <v>-0.29884734470839297</v>
      </c>
      <c r="AB578" s="11">
        <f>'OddsRatio_working_3-way'!X578^(1/3)*COS(('OddsRatio_working_3-way'!Y578+4*PI())/3)</f>
        <v>-0.23020318128582185</v>
      </c>
      <c r="AC578" s="11">
        <f>'OddsRatio_working_3-way'!X578^(1/3)*SIN('OddsRatio_working_3-way'!Y578/3)</f>
        <v>3.9631726230318083E-2</v>
      </c>
      <c r="AD578" s="11">
        <f>'OddsRatio_working_3-way'!X578^(1/3)*SIN(('OddsRatio_working_3-way'!Y578+2*PI())/3)</f>
        <v>0.43835533228135037</v>
      </c>
      <c r="AE578" s="11">
        <f>'OddsRatio_working_3-way'!X578^(1/3)*SIN(('OddsRatio_working_3-way'!Y578+4*PI())/3)</f>
        <v>-0.47798705851166851</v>
      </c>
      <c r="AF578" s="11">
        <f>-'OddsRatio_working_3-way'!U578/(3*'OddsRatio_working_3-way'!X578^(1/3))*COS(('OddsRatio_working_3-way'!Y578)/3)</f>
        <v>0.52905052599421454</v>
      </c>
      <c r="AG578" s="11">
        <f>-'OddsRatio_working_3-way'!U578/(3*'OddsRatio_working_3-way'!X578^(1/3))*COS(('OddsRatio_working_3-way'!Y578+2*PI())/3)</f>
        <v>-0.29884734470839291</v>
      </c>
      <c r="AH578" s="11">
        <f>-'OddsRatio_working_3-way'!U578/(3*'OddsRatio_working_3-way'!X578^(1/3))*COS(('OddsRatio_working_3-way'!Y578+4*PI())/3)</f>
        <v>-0.23020318128582179</v>
      </c>
      <c r="AI578" s="11">
        <f>'OddsRatio_working_3-way'!U578/(3*'OddsRatio_working_3-way'!X578^(1/3))*SIN(('OddsRatio_working_3-way'!Y578)/3)</f>
        <v>-3.9631726230318076E-2</v>
      </c>
      <c r="AJ578" s="11">
        <f>'OddsRatio_working_3-way'!U578/(3*'OddsRatio_working_3-way'!X578^(1/3))*SIN(('OddsRatio_working_3-way'!Y578+2*PI())/3)</f>
        <v>-0.43835533228135026</v>
      </c>
      <c r="AK578" s="11">
        <f>'OddsRatio_working_3-way'!U578/(3*'OddsRatio_working_3-way'!X578^(1/3))*SIN(('OddsRatio_working_3-way'!Y578+4*PI())/3)</f>
        <v>0.47798705851166839</v>
      </c>
      <c r="AL578" s="11">
        <f>'OddsRatio_working_3-way'!Z578+'OddsRatio_working_3-way'!AF578</f>
        <v>1.0581010519884293</v>
      </c>
      <c r="AM578" s="11">
        <f>'OddsRatio_working_3-way'!AA578+'OddsRatio_working_3-way'!AG578</f>
        <v>-0.59769468941678583</v>
      </c>
      <c r="AN578" s="11">
        <f>'OddsRatio_working_3-way'!AB578+'OddsRatio_working_3-way'!AH578</f>
        <v>-0.46040636257164363</v>
      </c>
      <c r="AO578" s="11">
        <f>'OddsRatio_working_3-way'!AC578+'OddsRatio_working_3-way'!AI578</f>
        <v>0</v>
      </c>
      <c r="AP578" s="11">
        <f>'OddsRatio_working_3-way'!AD578+'OddsRatio_working_3-way'!AJ578</f>
        <v>0</v>
      </c>
      <c r="AQ578" s="11">
        <f>'OddsRatio_working_3-way'!AE578+'OddsRatio_working_3-way'!AK578</f>
        <v>0</v>
      </c>
      <c r="AR578" s="10">
        <f>IF(A578="","",IF(('OddsRatio_working_3-way'!X578=0),IF(Q578&gt;0,-Q578^(1/3),(-Q578)^(1/3)),'OddsRatio_working_3-way'!AL578-'OddsRatio_working_3-way'!R578/3))</f>
        <v>1.0581010519884293</v>
      </c>
      <c r="AS578" s="11">
        <f>IF(('OddsRatio_working_3-way'!X578=0),IF(Q578&gt;0,-Q578^(1/3),(-Q578)^(1/3)),'OddsRatio_working_3-way'!AM578-'OddsRatio_working_3-way'!R578/3)</f>
        <v>-0.59769468941678583</v>
      </c>
      <c r="AT578" s="11">
        <f>IF(('OddsRatio_working_3-way'!X578=0),IF(Q578&gt;0,-Q578^(1/3),(-Q578)^(1/3)),'OddsRatio_working_3-way'!AN578-'OddsRatio_working_3-way'!R578/3)</f>
        <v>-0.46040636257164363</v>
      </c>
      <c r="AU578" s="11">
        <f>IF(('OddsRatio_working_3-way'!X578=0),0,'OddsRatio_working_3-way'!AO578)</f>
        <v>0</v>
      </c>
      <c r="AV578" s="11">
        <f>IF(('OddsRatio_working_3-way'!X578=0),0,'OddsRatio_working_3-way'!AP578)</f>
        <v>0</v>
      </c>
      <c r="AW578" s="11">
        <f>IF(('OddsRatio_working_3-way'!X578=0),0,'OddsRatio_working_3-way'!AQ578)</f>
        <v>0</v>
      </c>
    </row>
    <row r="579" spans="1:49" x14ac:dyDescent="0.2">
      <c r="A579" s="4">
        <f>IF('True_Odds_Calculator_3-way'!A580="","",'True_Odds_Calculator_3-way'!A580)</f>
        <v>1.6</v>
      </c>
      <c r="B579" s="4">
        <f>IF('True_Odds_Calculator_3-way'!B580="","",'True_Odds_Calculator_3-way'!B580)</f>
        <v>4.26</v>
      </c>
      <c r="C579" s="4">
        <f>IF('True_Odds_Calculator_3-way'!C580="","",'True_Odds_Calculator_3-way'!C580)</f>
        <v>5.42</v>
      </c>
      <c r="D579" s="9">
        <f t="shared" si="117"/>
        <v>0.60627994289281417</v>
      </c>
      <c r="E579" s="9">
        <f t="shared" si="118"/>
        <v>0.2208274097993338</v>
      </c>
      <c r="F579" s="9">
        <f t="shared" si="119"/>
        <v>0.172892647307852</v>
      </c>
      <c r="G579" s="9">
        <f t="shared" si="120"/>
        <v>1.0823384525103026</v>
      </c>
      <c r="H579" s="9">
        <f t="shared" si="121"/>
        <v>1.6494030715061814</v>
      </c>
      <c r="I579" s="9">
        <f t="shared" si="122"/>
        <v>4.5284233551835866</v>
      </c>
      <c r="J579" s="9">
        <f t="shared" si="123"/>
        <v>5.7839359600955369</v>
      </c>
      <c r="K579" s="11">
        <f t="shared" si="124"/>
        <v>0.625</v>
      </c>
      <c r="L579" s="11">
        <f t="shared" si="125"/>
        <v>0.23474178403755869</v>
      </c>
      <c r="M579" s="11">
        <f t="shared" si="126"/>
        <v>0.18450184501845018</v>
      </c>
      <c r="N579" s="11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-0.23402499870069116</v>
      </c>
      <c r="O579" s="11">
        <f>0</f>
        <v>0</v>
      </c>
      <c r="P579" s="11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0.2241307624343849</v>
      </c>
      <c r="Q579" s="11">
        <f>2*'OddsRatio_working_3-way'!K579*'OddsRatio_working_3-way'!L579*'OddsRatio_working_3-way'!M579</f>
        <v>5.4137865322315196E-2</v>
      </c>
      <c r="R579" s="11">
        <f t="shared" si="127"/>
        <v>0</v>
      </c>
      <c r="S579" s="11">
        <f t="shared" si="128"/>
        <v>-0.95772145573661305</v>
      </c>
      <c r="T579" s="11">
        <f t="shared" si="129"/>
        <v>-0.23133368496053455</v>
      </c>
      <c r="U579" s="11">
        <f>'OddsRatio_working_3-way'!S579-'OddsRatio_working_3-way'!R579^2/3</f>
        <v>-0.95772145573661305</v>
      </c>
      <c r="V579" s="11">
        <f>'OddsRatio_working_3-way'!S579*'OddsRatio_working_3-way'!R579/3-2*'OddsRatio_working_3-way'!R579^3/27-'OddsRatio_working_3-way'!T579</f>
        <v>0.23133368496053455</v>
      </c>
      <c r="W579" s="11">
        <f>'OddsRatio_working_3-way'!V579^2+4*'OddsRatio_working_3-way'!U579^3/27</f>
        <v>-7.6625647872377051E-2</v>
      </c>
      <c r="X579" s="11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0.18037524890474643</v>
      </c>
      <c r="Y579" s="11">
        <f>IF('OddsRatio_working_3-way'!W579&gt;=0,IF('OddsRatio_working_3-way'!V579+SQRT('OddsRatio_working_3-way'!W579)&gt;0,0,PI()),ACOS('OddsRatio_working_3-way'!V579/(2*'OddsRatio_working_3-way'!X579)))</f>
        <v>0.87466137467025129</v>
      </c>
      <c r="Z579" s="11">
        <f>'OddsRatio_working_3-way'!X579^(1/3)*COS('OddsRatio_working_3-way'!Y579/3)</f>
        <v>0.5411692262551514</v>
      </c>
      <c r="AA579" s="11">
        <f>'OddsRatio_working_3-way'!X579^(1/3)*COS(('OddsRatio_working_3-way'!Y579+2*PI())/3)</f>
        <v>-0.41123405447006328</v>
      </c>
      <c r="AB579" s="11">
        <f>'OddsRatio_working_3-way'!X579^(1/3)*COS(('OddsRatio_working_3-way'!Y579+4*PI())/3)</f>
        <v>-0.12993517178508782</v>
      </c>
      <c r="AC579" s="11">
        <f>'OddsRatio_working_3-way'!X579^(1/3)*SIN('OddsRatio_working_3-way'!Y579/3)</f>
        <v>0.1624079856409115</v>
      </c>
      <c r="AD579" s="11">
        <f>'OddsRatio_working_3-way'!X579^(1/3)*SIN(('OddsRatio_working_3-way'!Y579+2*PI())/3)</f>
        <v>0.38746230486287409</v>
      </c>
      <c r="AE579" s="11">
        <f>'OddsRatio_working_3-way'!X579^(1/3)*SIN(('OddsRatio_working_3-way'!Y579+4*PI())/3)</f>
        <v>-0.54987029050378555</v>
      </c>
      <c r="AF579" s="11">
        <f>-'OddsRatio_working_3-way'!U579/(3*'OddsRatio_working_3-way'!X579^(1/3))*COS(('OddsRatio_working_3-way'!Y579)/3)</f>
        <v>0.54116922625515129</v>
      </c>
      <c r="AG579" s="11">
        <f>-'OddsRatio_working_3-way'!U579/(3*'OddsRatio_working_3-way'!X579^(1/3))*COS(('OddsRatio_working_3-way'!Y579+2*PI())/3)</f>
        <v>-0.41123405447006317</v>
      </c>
      <c r="AH579" s="11">
        <f>-'OddsRatio_working_3-way'!U579/(3*'OddsRatio_working_3-way'!X579^(1/3))*COS(('OddsRatio_working_3-way'!Y579+4*PI())/3)</f>
        <v>-0.12993517178508779</v>
      </c>
      <c r="AI579" s="11">
        <f>'OddsRatio_working_3-way'!U579/(3*'OddsRatio_working_3-way'!X579^(1/3))*SIN(('OddsRatio_working_3-way'!Y579)/3)</f>
        <v>-0.16240798564091147</v>
      </c>
      <c r="AJ579" s="11">
        <f>'OddsRatio_working_3-way'!U579/(3*'OddsRatio_working_3-way'!X579^(1/3))*SIN(('OddsRatio_working_3-way'!Y579+2*PI())/3)</f>
        <v>-0.38746230486287403</v>
      </c>
      <c r="AK579" s="11">
        <f>'OddsRatio_working_3-way'!U579/(3*'OddsRatio_working_3-way'!X579^(1/3))*SIN(('OddsRatio_working_3-way'!Y579+4*PI())/3)</f>
        <v>0.54987029050378544</v>
      </c>
      <c r="AL579" s="11">
        <f>'OddsRatio_working_3-way'!Z579+'OddsRatio_working_3-way'!AF579</f>
        <v>1.0823384525103026</v>
      </c>
      <c r="AM579" s="11">
        <f>'OddsRatio_working_3-way'!AA579+'OddsRatio_working_3-way'!AG579</f>
        <v>-0.82246810894012645</v>
      </c>
      <c r="AN579" s="11">
        <f>'OddsRatio_working_3-way'!AB579+'OddsRatio_working_3-way'!AH579</f>
        <v>-0.25987034357017558</v>
      </c>
      <c r="AO579" s="11">
        <f>'OddsRatio_working_3-way'!AC579+'OddsRatio_working_3-way'!AI579</f>
        <v>0</v>
      </c>
      <c r="AP579" s="11">
        <f>'OddsRatio_working_3-way'!AD579+'OddsRatio_working_3-way'!AJ579</f>
        <v>0</v>
      </c>
      <c r="AQ579" s="11">
        <f>'OddsRatio_working_3-way'!AE579+'OddsRatio_working_3-way'!AK579</f>
        <v>0</v>
      </c>
      <c r="AR579" s="10">
        <f>IF(A579="","",IF(('OddsRatio_working_3-way'!X579=0),IF(Q579&gt;0,-Q579^(1/3),(-Q579)^(1/3)),'OddsRatio_working_3-way'!AL579-'OddsRatio_working_3-way'!R579/3))</f>
        <v>1.0823384525103026</v>
      </c>
      <c r="AS579" s="11">
        <f>IF(('OddsRatio_working_3-way'!X579=0),IF(Q579&gt;0,-Q579^(1/3),(-Q579)^(1/3)),'OddsRatio_working_3-way'!AM579-'OddsRatio_working_3-way'!R579/3)</f>
        <v>-0.82246810894012645</v>
      </c>
      <c r="AT579" s="11">
        <f>IF(('OddsRatio_working_3-way'!X579=0),IF(Q579&gt;0,-Q579^(1/3),(-Q579)^(1/3)),'OddsRatio_working_3-way'!AN579-'OddsRatio_working_3-way'!R579/3)</f>
        <v>-0.25987034357017558</v>
      </c>
      <c r="AU579" s="11">
        <f>IF(('OddsRatio_working_3-way'!X579=0),0,'OddsRatio_working_3-way'!AO579)</f>
        <v>0</v>
      </c>
      <c r="AV579" s="11">
        <f>IF(('OddsRatio_working_3-way'!X579=0),0,'OddsRatio_working_3-way'!AP579)</f>
        <v>0</v>
      </c>
      <c r="AW579" s="11">
        <f>IF(('OddsRatio_working_3-way'!X579=0),0,'OddsRatio_working_3-way'!AQ579)</f>
        <v>0</v>
      </c>
    </row>
    <row r="580" spans="1:49" x14ac:dyDescent="0.2">
      <c r="A580" s="4">
        <f>IF('True_Odds_Calculator_3-way'!A581="","",'True_Odds_Calculator_3-way'!A581)</f>
        <v>2.09</v>
      </c>
      <c r="B580" s="4">
        <f>IF('True_Odds_Calculator_3-way'!B581="","",'True_Odds_Calculator_3-way'!B581)</f>
        <v>3.75</v>
      </c>
      <c r="C580" s="4">
        <f>IF('True_Odds_Calculator_3-way'!C581="","",'True_Odds_Calculator_3-way'!C581)</f>
        <v>3.4</v>
      </c>
      <c r="D580" s="9">
        <f t="shared" ref="D580:D643" si="130">(K580/(AR580+K580-(AR580*K580)))</f>
        <v>0.4633514524309762</v>
      </c>
      <c r="E580" s="9">
        <f t="shared" ref="E580:E643" si="131">(L580/(AR580+L580-(AR580*L580)))</f>
        <v>0.25496958505485035</v>
      </c>
      <c r="F580" s="9">
        <f t="shared" ref="F580:F643" si="132">(M580/(AR580+M580-(AR580*M580)))</f>
        <v>0.28167896251417351</v>
      </c>
      <c r="G580" s="9">
        <f t="shared" ref="G580:G643" si="133">AR580</f>
        <v>1.0625587002107082</v>
      </c>
      <c r="H580" s="9">
        <f t="shared" ref="H580:H643" si="134">IF(A580="","",1/D580)</f>
        <v>2.1581889832296715</v>
      </c>
      <c r="I580" s="9">
        <f t="shared" ref="I580:I643" si="135">IF(B580="","",1/E580)</f>
        <v>3.9220364255794467</v>
      </c>
      <c r="J580" s="9">
        <f t="shared" ref="J580:J643" si="136">IF(C580="","",1/F580)</f>
        <v>3.5501408805056998</v>
      </c>
      <c r="K580" s="11">
        <f t="shared" ref="K580:K643" si="137">1/A580</f>
        <v>0.47846889952153115</v>
      </c>
      <c r="L580" s="11">
        <f t="shared" ref="L580:L643" si="138">1/B580</f>
        <v>0.26666666666666666</v>
      </c>
      <c r="M580" s="11">
        <f t="shared" ref="M580:M643" si="139">1/C580</f>
        <v>0.29411764705882354</v>
      </c>
      <c r="N580" s="11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-0.26996904024767798</v>
      </c>
      <c r="O580" s="11">
        <f>0</f>
        <v>0</v>
      </c>
      <c r="P580" s="11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0.2341683084717141</v>
      </c>
      <c r="Q580" s="11">
        <f>2*'OddsRatio_working_3-way'!K580*'OddsRatio_working_3-way'!L580*'OddsRatio_working_3-way'!M580</f>
        <v>7.5053945022985277E-2</v>
      </c>
      <c r="R580" s="11">
        <f t="shared" ref="R580:R643" si="140">O580/N580</f>
        <v>0</v>
      </c>
      <c r="S580" s="11">
        <f t="shared" ref="S580:S643" si="141">P580/N580</f>
        <v>-0.86738949124270259</v>
      </c>
      <c r="T580" s="11">
        <f t="shared" ref="T580:T643" si="142">Q580/N580</f>
        <v>-0.27800945232137897</v>
      </c>
      <c r="U580" s="11">
        <f>'OddsRatio_working_3-way'!S580-'OddsRatio_working_3-way'!R580^2/3</f>
        <v>-0.86738949124270259</v>
      </c>
      <c r="V580" s="11">
        <f>'OddsRatio_working_3-way'!S580*'OddsRatio_working_3-way'!R580/3-2*'OddsRatio_working_3-way'!R580^3/27-'OddsRatio_working_3-way'!T580</f>
        <v>0.27800945232137897</v>
      </c>
      <c r="W580" s="11">
        <f>'OddsRatio_working_3-way'!V580^2+4*'OddsRatio_working_3-way'!U580^3/27</f>
        <v>-1.9391201677435257E-2</v>
      </c>
      <c r="X580" s="11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0.15546740595496886</v>
      </c>
      <c r="Y580" s="11">
        <f>IF('OddsRatio_working_3-way'!W580&gt;=0,IF('OddsRatio_working_3-way'!V580+SQRT('OddsRatio_working_3-way'!W580)&gt;0,0,PI()),ACOS('OddsRatio_working_3-way'!V580/(2*'OddsRatio_working_3-way'!X580)))</f>
        <v>0.46435975945442642</v>
      </c>
      <c r="Z580" s="11">
        <f>'OddsRatio_working_3-way'!X580^(1/3)*COS('OddsRatio_working_3-way'!Y580/3)</f>
        <v>0.53127935010535421</v>
      </c>
      <c r="AA580" s="11">
        <f>'OddsRatio_working_3-way'!X580^(1/3)*COS(('OddsRatio_working_3-way'!Y580+2*PI())/3)</f>
        <v>-0.33743147071485602</v>
      </c>
      <c r="AB580" s="11">
        <f>'OddsRatio_working_3-way'!X580^(1/3)*COS(('OddsRatio_working_3-way'!Y580+4*PI())/3)</f>
        <v>-0.19384787939049827</v>
      </c>
      <c r="AC580" s="11">
        <f>'OddsRatio_working_3-way'!X580^(1/3)*SIN('OddsRatio_working_3-way'!Y580/3)</f>
        <v>8.2898025102331352E-2</v>
      </c>
      <c r="AD580" s="11">
        <f>'OddsRatio_working_3-way'!X580^(1/3)*SIN(('OddsRatio_working_3-way'!Y580+2*PI())/3)</f>
        <v>0.41865240114615793</v>
      </c>
      <c r="AE580" s="11">
        <f>'OddsRatio_working_3-way'!X580^(1/3)*SIN(('OddsRatio_working_3-way'!Y580+4*PI())/3)</f>
        <v>-0.50155042624848911</v>
      </c>
      <c r="AF580" s="11">
        <f>-'OddsRatio_working_3-way'!U580/(3*'OddsRatio_working_3-way'!X580^(1/3))*COS(('OddsRatio_working_3-way'!Y580)/3)</f>
        <v>0.53127935010535399</v>
      </c>
      <c r="AG580" s="11">
        <f>-'OddsRatio_working_3-way'!U580/(3*'OddsRatio_working_3-way'!X580^(1/3))*COS(('OddsRatio_working_3-way'!Y580+2*PI())/3)</f>
        <v>-0.33743147071485591</v>
      </c>
      <c r="AH580" s="11">
        <f>-'OddsRatio_working_3-way'!U580/(3*'OddsRatio_working_3-way'!X580^(1/3))*COS(('OddsRatio_working_3-way'!Y580+4*PI())/3)</f>
        <v>-0.19384787939049819</v>
      </c>
      <c r="AI580" s="11">
        <f>'OddsRatio_working_3-way'!U580/(3*'OddsRatio_working_3-way'!X580^(1/3))*SIN(('OddsRatio_working_3-way'!Y580)/3)</f>
        <v>-8.2898025102331324E-2</v>
      </c>
      <c r="AJ580" s="11">
        <f>'OddsRatio_working_3-way'!U580/(3*'OddsRatio_working_3-way'!X580^(1/3))*SIN(('OddsRatio_working_3-way'!Y580+2*PI())/3)</f>
        <v>-0.41865240114615776</v>
      </c>
      <c r="AK580" s="11">
        <f>'OddsRatio_working_3-way'!U580/(3*'OddsRatio_working_3-way'!X580^(1/3))*SIN(('OddsRatio_working_3-way'!Y580+4*PI())/3)</f>
        <v>0.50155042624848889</v>
      </c>
      <c r="AL580" s="11">
        <f>'OddsRatio_working_3-way'!Z580+'OddsRatio_working_3-way'!AF580</f>
        <v>1.0625587002107082</v>
      </c>
      <c r="AM580" s="11">
        <f>'OddsRatio_working_3-way'!AA580+'OddsRatio_working_3-way'!AG580</f>
        <v>-0.67486294142971193</v>
      </c>
      <c r="AN580" s="11">
        <f>'OddsRatio_working_3-way'!AB580+'OddsRatio_working_3-way'!AH580</f>
        <v>-0.38769575878099649</v>
      </c>
      <c r="AO580" s="11">
        <f>'OddsRatio_working_3-way'!AC580+'OddsRatio_working_3-way'!AI580</f>
        <v>0</v>
      </c>
      <c r="AP580" s="11">
        <f>'OddsRatio_working_3-way'!AD580+'OddsRatio_working_3-way'!AJ580</f>
        <v>0</v>
      </c>
      <c r="AQ580" s="11">
        <f>'OddsRatio_working_3-way'!AE580+'OddsRatio_working_3-way'!AK580</f>
        <v>0</v>
      </c>
      <c r="AR580" s="10">
        <f>IF(A580="","",IF(('OddsRatio_working_3-way'!X580=0),IF(Q580&gt;0,-Q580^(1/3),(-Q580)^(1/3)),'OddsRatio_working_3-way'!AL580-'OddsRatio_working_3-way'!R580/3))</f>
        <v>1.0625587002107082</v>
      </c>
      <c r="AS580" s="11">
        <f>IF(('OddsRatio_working_3-way'!X580=0),IF(Q580&gt;0,-Q580^(1/3),(-Q580)^(1/3)),'OddsRatio_working_3-way'!AM580-'OddsRatio_working_3-way'!R580/3)</f>
        <v>-0.67486294142971193</v>
      </c>
      <c r="AT580" s="11">
        <f>IF(('OddsRatio_working_3-way'!X580=0),IF(Q580&gt;0,-Q580^(1/3),(-Q580)^(1/3)),'OddsRatio_working_3-way'!AN580-'OddsRatio_working_3-way'!R580/3)</f>
        <v>-0.38769575878099649</v>
      </c>
      <c r="AU580" s="11">
        <f>IF(('OddsRatio_working_3-way'!X580=0),0,'OddsRatio_working_3-way'!AO580)</f>
        <v>0</v>
      </c>
      <c r="AV580" s="11">
        <f>IF(('OddsRatio_working_3-way'!X580=0),0,'OddsRatio_working_3-way'!AP580)</f>
        <v>0</v>
      </c>
      <c r="AW580" s="11">
        <f>IF(('OddsRatio_working_3-way'!X580=0),0,'OddsRatio_working_3-way'!AQ580)</f>
        <v>0</v>
      </c>
    </row>
    <row r="581" spans="1:49" x14ac:dyDescent="0.2">
      <c r="A581" s="4">
        <f>IF('True_Odds_Calculator_3-way'!A582="","",'True_Odds_Calculator_3-way'!A582)</f>
        <v>2.4700000000000002</v>
      </c>
      <c r="B581" s="4">
        <f>IF('True_Odds_Calculator_3-way'!B582="","",'True_Odds_Calculator_3-way'!B582)</f>
        <v>3.53</v>
      </c>
      <c r="C581" s="4">
        <f>IF('True_Odds_Calculator_3-way'!C582="","",'True_Odds_Calculator_3-way'!C582)</f>
        <v>2.85</v>
      </c>
      <c r="D581" s="9">
        <f t="shared" si="130"/>
        <v>0.39081687217061212</v>
      </c>
      <c r="E581" s="9">
        <f t="shared" si="131"/>
        <v>0.27153733443262168</v>
      </c>
      <c r="F581" s="9">
        <f t="shared" si="132"/>
        <v>0.33764579339676626</v>
      </c>
      <c r="G581" s="9">
        <f t="shared" si="133"/>
        <v>1.0603694992458974</v>
      </c>
      <c r="H581" s="9">
        <f t="shared" si="134"/>
        <v>2.5587431638914695</v>
      </c>
      <c r="I581" s="9">
        <f t="shared" si="135"/>
        <v>3.6827348330921192</v>
      </c>
      <c r="J581" s="9">
        <f t="shared" si="136"/>
        <v>2.9616835736049105</v>
      </c>
      <c r="K581" s="11">
        <f t="shared" si="137"/>
        <v>0.40485829959514169</v>
      </c>
      <c r="L581" s="11">
        <f t="shared" si="138"/>
        <v>0.28328611898016998</v>
      </c>
      <c r="M581" s="11">
        <f t="shared" si="139"/>
        <v>0.35087719298245612</v>
      </c>
      <c r="N581" s="11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-0.27688094316832557</v>
      </c>
      <c r="O581" s="11">
        <f>0</f>
        <v>0</v>
      </c>
      <c r="P581" s="11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0.23541782740734346</v>
      </c>
      <c r="Q581" s="11">
        <f>2*'OddsRatio_working_3-way'!K581*'OddsRatio_working_3-way'!L581*'OddsRatio_working_3-way'!M581</f>
        <v>8.0484727318749893E-2</v>
      </c>
      <c r="R581" s="11">
        <f t="shared" si="140"/>
        <v>0</v>
      </c>
      <c r="S581" s="11">
        <f t="shared" si="141"/>
        <v>-0.85024929745426636</v>
      </c>
      <c r="T581" s="11">
        <f t="shared" si="142"/>
        <v>-0.29068352049718504</v>
      </c>
      <c r="U581" s="11">
        <f>'OddsRatio_working_3-way'!S581-'OddsRatio_working_3-way'!R581^2/3</f>
        <v>-0.85024929745426636</v>
      </c>
      <c r="V581" s="11">
        <f>'OddsRatio_working_3-way'!S581*'OddsRatio_working_3-way'!R581/3-2*'OddsRatio_working_3-way'!R581^3/27-'OddsRatio_working_3-way'!T581</f>
        <v>0.29068352049718504</v>
      </c>
      <c r="W581" s="11">
        <f>'OddsRatio_working_3-way'!V581^2+4*'OddsRatio_working_3-way'!U581^3/27</f>
        <v>-6.5646480562705778E-3</v>
      </c>
      <c r="X581" s="11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0.15088203765268746</v>
      </c>
      <c r="Y581" s="11">
        <f>IF('OddsRatio_working_3-way'!W581&gt;=0,IF('OddsRatio_working_3-way'!V581+SQRT('OddsRatio_working_3-way'!W581)&gt;0,0,PI()),ACOS('OddsRatio_working_3-way'!V581/(2*'OddsRatio_working_3-way'!X581)))</f>
        <v>0.27183159602969242</v>
      </c>
      <c r="Z581" s="11">
        <f>'OddsRatio_working_3-way'!X581^(1/3)*COS('OddsRatio_working_3-way'!Y581/3)</f>
        <v>0.53018474962294881</v>
      </c>
      <c r="AA581" s="11">
        <f>'OddsRatio_working_3-way'!X581^(1/3)*COS(('OddsRatio_working_3-way'!Y581+2*PI())/3)</f>
        <v>-0.30681074982782613</v>
      </c>
      <c r="AB581" s="11">
        <f>'OddsRatio_working_3-way'!X581^(1/3)*COS(('OddsRatio_working_3-way'!Y581+4*PI())/3)</f>
        <v>-0.22337399979512279</v>
      </c>
      <c r="AC581" s="11">
        <f>'OddsRatio_working_3-way'!X581^(1/3)*SIN('OddsRatio_working_3-way'!Y581/3)</f>
        <v>4.8172230091689076E-2</v>
      </c>
      <c r="AD581" s="11">
        <f>'OddsRatio_working_3-way'!X581^(1/3)*SIN(('OddsRatio_working_3-way'!Y581+2*PI())/3)</f>
        <v>0.43506734682672132</v>
      </c>
      <c r="AE581" s="11">
        <f>'OddsRatio_working_3-way'!X581^(1/3)*SIN(('OddsRatio_working_3-way'!Y581+4*PI())/3)</f>
        <v>-0.48323957691841013</v>
      </c>
      <c r="AF581" s="11">
        <f>-'OddsRatio_working_3-way'!U581/(3*'OddsRatio_working_3-way'!X581^(1/3))*COS(('OddsRatio_working_3-way'!Y581)/3)</f>
        <v>0.53018474962294859</v>
      </c>
      <c r="AG581" s="11">
        <f>-'OddsRatio_working_3-way'!U581/(3*'OddsRatio_working_3-way'!X581^(1/3))*COS(('OddsRatio_working_3-way'!Y581+2*PI())/3)</f>
        <v>-0.30681074982782602</v>
      </c>
      <c r="AH581" s="11">
        <f>-'OddsRatio_working_3-way'!U581/(3*'OddsRatio_working_3-way'!X581^(1/3))*COS(('OddsRatio_working_3-way'!Y581+4*PI())/3)</f>
        <v>-0.22337399979512268</v>
      </c>
      <c r="AI581" s="11">
        <f>'OddsRatio_working_3-way'!U581/(3*'OddsRatio_working_3-way'!X581^(1/3))*SIN(('OddsRatio_working_3-way'!Y581)/3)</f>
        <v>-4.8172230091689056E-2</v>
      </c>
      <c r="AJ581" s="11">
        <f>'OddsRatio_working_3-way'!U581/(3*'OddsRatio_working_3-way'!X581^(1/3))*SIN(('OddsRatio_working_3-way'!Y581+2*PI())/3)</f>
        <v>-0.4350673468267211</v>
      </c>
      <c r="AK581" s="11">
        <f>'OddsRatio_working_3-way'!U581/(3*'OddsRatio_working_3-way'!X581^(1/3))*SIN(('OddsRatio_working_3-way'!Y581+4*PI())/3)</f>
        <v>0.48323957691840991</v>
      </c>
      <c r="AL581" s="11">
        <f>'OddsRatio_working_3-way'!Z581+'OddsRatio_working_3-way'!AF581</f>
        <v>1.0603694992458974</v>
      </c>
      <c r="AM581" s="11">
        <f>'OddsRatio_working_3-way'!AA581+'OddsRatio_working_3-way'!AG581</f>
        <v>-0.61362149965565216</v>
      </c>
      <c r="AN581" s="11">
        <f>'OddsRatio_working_3-way'!AB581+'OddsRatio_working_3-way'!AH581</f>
        <v>-0.44674799959024547</v>
      </c>
      <c r="AO581" s="11">
        <f>'OddsRatio_working_3-way'!AC581+'OddsRatio_working_3-way'!AI581</f>
        <v>0</v>
      </c>
      <c r="AP581" s="11">
        <f>'OddsRatio_working_3-way'!AD581+'OddsRatio_working_3-way'!AJ581</f>
        <v>0</v>
      </c>
      <c r="AQ581" s="11">
        <f>'OddsRatio_working_3-way'!AE581+'OddsRatio_working_3-way'!AK581</f>
        <v>0</v>
      </c>
      <c r="AR581" s="10">
        <f>IF(A581="","",IF(('OddsRatio_working_3-way'!X581=0),IF(Q581&gt;0,-Q581^(1/3),(-Q581)^(1/3)),'OddsRatio_working_3-way'!AL581-'OddsRatio_working_3-way'!R581/3))</f>
        <v>1.0603694992458974</v>
      </c>
      <c r="AS581" s="11">
        <f>IF(('OddsRatio_working_3-way'!X581=0),IF(Q581&gt;0,-Q581^(1/3),(-Q581)^(1/3)),'OddsRatio_working_3-way'!AM581-'OddsRatio_working_3-way'!R581/3)</f>
        <v>-0.61362149965565216</v>
      </c>
      <c r="AT581" s="11">
        <f>IF(('OddsRatio_working_3-way'!X581=0),IF(Q581&gt;0,-Q581^(1/3),(-Q581)^(1/3)),'OddsRatio_working_3-way'!AN581-'OddsRatio_working_3-way'!R581/3)</f>
        <v>-0.44674799959024547</v>
      </c>
      <c r="AU581" s="11">
        <f>IF(('OddsRatio_working_3-way'!X581=0),0,'OddsRatio_working_3-way'!AO581)</f>
        <v>0</v>
      </c>
      <c r="AV581" s="11">
        <f>IF(('OddsRatio_working_3-way'!X581=0),0,'OddsRatio_working_3-way'!AP581)</f>
        <v>0</v>
      </c>
      <c r="AW581" s="11">
        <f>IF(('OddsRatio_working_3-way'!X581=0),0,'OddsRatio_working_3-way'!AQ581)</f>
        <v>0</v>
      </c>
    </row>
    <row r="582" spans="1:49" x14ac:dyDescent="0.2">
      <c r="A582" s="4">
        <f>IF('True_Odds_Calculator_3-way'!A583="","",'True_Odds_Calculator_3-way'!A583)</f>
        <v>3.51</v>
      </c>
      <c r="B582" s="4">
        <f>IF('True_Odds_Calculator_3-way'!B583="","",'True_Odds_Calculator_3-way'!B583)</f>
        <v>3.13</v>
      </c>
      <c r="C582" s="4">
        <f>IF('True_Odds_Calculator_3-way'!C583="","",'True_Odds_Calculator_3-way'!C583)</f>
        <v>2.2999999999999998</v>
      </c>
      <c r="D582" s="9">
        <f t="shared" si="130"/>
        <v>0.27298031124099537</v>
      </c>
      <c r="E582" s="9">
        <f t="shared" si="131"/>
        <v>0.3067424481714931</v>
      </c>
      <c r="F582" s="9">
        <f t="shared" si="132"/>
        <v>0.42027724058751142</v>
      </c>
      <c r="G582" s="9">
        <f t="shared" si="133"/>
        <v>1.0610628915809626</v>
      </c>
      <c r="H582" s="9">
        <f t="shared" si="134"/>
        <v>3.6632678578682163</v>
      </c>
      <c r="I582" s="9">
        <f t="shared" si="135"/>
        <v>3.2600639590674505</v>
      </c>
      <c r="J582" s="9">
        <f t="shared" si="136"/>
        <v>2.3793817590552515</v>
      </c>
      <c r="K582" s="11">
        <f t="shared" si="137"/>
        <v>0.28490028490028491</v>
      </c>
      <c r="L582" s="11">
        <f t="shared" si="138"/>
        <v>0.31948881789137379</v>
      </c>
      <c r="M582" s="11">
        <f t="shared" si="139"/>
        <v>0.43478260869565222</v>
      </c>
      <c r="N582" s="11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-0.27505363399237548</v>
      </c>
      <c r="O582" s="11">
        <f>0</f>
        <v>0</v>
      </c>
      <c r="P582" s="11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0.23507538440167974</v>
      </c>
      <c r="Q582" s="11">
        <f>2*'OddsRatio_working_3-way'!K582*'OddsRatio_working_3-way'!L582*'OddsRatio_working_3-way'!M582</f>
        <v>7.9149961078006648E-2</v>
      </c>
      <c r="R582" s="11">
        <f t="shared" si="140"/>
        <v>0</v>
      </c>
      <c r="S582" s="11">
        <f t="shared" si="141"/>
        <v>-0.85465289438130476</v>
      </c>
      <c r="T582" s="11">
        <f t="shared" si="142"/>
        <v>-0.28776191730010264</v>
      </c>
      <c r="U582" s="11">
        <f>'OddsRatio_working_3-way'!S582-'OddsRatio_working_3-way'!R582^2/3</f>
        <v>-0.85465289438130476</v>
      </c>
      <c r="V582" s="11">
        <f>'OddsRatio_working_3-way'!S582*'OddsRatio_working_3-way'!R582/3-2*'OddsRatio_working_3-way'!R582^3/27-'OddsRatio_working_3-way'!T582</f>
        <v>0.28776191730010264</v>
      </c>
      <c r="W582" s="11">
        <f>'OddsRatio_working_3-way'!V582^2+4*'OddsRatio_working_3-way'!U582^3/27</f>
        <v>-9.6768501133372292E-3</v>
      </c>
      <c r="X582" s="11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0.1520557226492712</v>
      </c>
      <c r="Y582" s="11">
        <f>IF('OddsRatio_working_3-way'!W582&gt;=0,IF('OddsRatio_working_3-way'!V582+SQRT('OddsRatio_working_3-way'!W582)&gt;0,0,PI()),ACOS('OddsRatio_working_3-way'!V582/(2*'OddsRatio_working_3-way'!X582)))</f>
        <v>0.32939453532438967</v>
      </c>
      <c r="Z582" s="11">
        <f>'OddsRatio_working_3-way'!X582^(1/3)*COS('OddsRatio_working_3-way'!Y582/3)</f>
        <v>0.53053144579048128</v>
      </c>
      <c r="AA582" s="11">
        <f>'OddsRatio_working_3-way'!X582^(1/3)*COS(('OddsRatio_working_3-way'!Y582+2*PI())/3)</f>
        <v>-0.3159166100140508</v>
      </c>
      <c r="AB582" s="11">
        <f>'OddsRatio_working_3-way'!X582^(1/3)*COS(('OddsRatio_working_3-way'!Y582+4*PI())/3)</f>
        <v>-0.2146148357764304</v>
      </c>
      <c r="AC582" s="11">
        <f>'OddsRatio_working_3-way'!X582^(1/3)*SIN('OddsRatio_working_3-way'!Y582/3)</f>
        <v>5.8486606625476757E-2</v>
      </c>
      <c r="AD582" s="11">
        <f>'OddsRatio_working_3-way'!X582^(1/3)*SIN(('OddsRatio_working_3-way'!Y582+2*PI())/3)</f>
        <v>0.43021040624830514</v>
      </c>
      <c r="AE582" s="11">
        <f>'OddsRatio_working_3-way'!X582^(1/3)*SIN(('OddsRatio_working_3-way'!Y582+4*PI())/3)</f>
        <v>-0.48869701287378198</v>
      </c>
      <c r="AF582" s="11">
        <f>-'OddsRatio_working_3-way'!U582/(3*'OddsRatio_working_3-way'!X582^(1/3))*COS(('OddsRatio_working_3-way'!Y582)/3)</f>
        <v>0.53053144579048117</v>
      </c>
      <c r="AG582" s="11">
        <f>-'OddsRatio_working_3-way'!U582/(3*'OddsRatio_working_3-way'!X582^(1/3))*COS(('OddsRatio_working_3-way'!Y582+2*PI())/3)</f>
        <v>-0.31591661001405075</v>
      </c>
      <c r="AH582" s="11">
        <f>-'OddsRatio_working_3-way'!U582/(3*'OddsRatio_working_3-way'!X582^(1/3))*COS(('OddsRatio_working_3-way'!Y582+4*PI())/3)</f>
        <v>-0.21461483577643034</v>
      </c>
      <c r="AI582" s="11">
        <f>'OddsRatio_working_3-way'!U582/(3*'OddsRatio_working_3-way'!X582^(1/3))*SIN(('OddsRatio_working_3-way'!Y582)/3)</f>
        <v>-5.848660662547675E-2</v>
      </c>
      <c r="AJ582" s="11">
        <f>'OddsRatio_working_3-way'!U582/(3*'OddsRatio_working_3-way'!X582^(1/3))*SIN(('OddsRatio_working_3-way'!Y582+2*PI())/3)</f>
        <v>-0.43021040624830509</v>
      </c>
      <c r="AK582" s="11">
        <f>'OddsRatio_working_3-way'!U582/(3*'OddsRatio_working_3-way'!X582^(1/3))*SIN(('OddsRatio_working_3-way'!Y582+4*PI())/3)</f>
        <v>0.48869701287378187</v>
      </c>
      <c r="AL582" s="11">
        <f>'OddsRatio_working_3-way'!Z582+'OddsRatio_working_3-way'!AF582</f>
        <v>1.0610628915809626</v>
      </c>
      <c r="AM582" s="11">
        <f>'OddsRatio_working_3-way'!AA582+'OddsRatio_working_3-way'!AG582</f>
        <v>-0.63183322002810161</v>
      </c>
      <c r="AN582" s="11">
        <f>'OddsRatio_working_3-way'!AB582+'OddsRatio_working_3-way'!AH582</f>
        <v>-0.42922967155286074</v>
      </c>
      <c r="AO582" s="11">
        <f>'OddsRatio_working_3-way'!AC582+'OddsRatio_working_3-way'!AI582</f>
        <v>0</v>
      </c>
      <c r="AP582" s="11">
        <f>'OddsRatio_working_3-way'!AD582+'OddsRatio_working_3-way'!AJ582</f>
        <v>0</v>
      </c>
      <c r="AQ582" s="11">
        <f>'OddsRatio_working_3-way'!AE582+'OddsRatio_working_3-way'!AK582</f>
        <v>0</v>
      </c>
      <c r="AR582" s="10">
        <f>IF(A582="","",IF(('OddsRatio_working_3-way'!X582=0),IF(Q582&gt;0,-Q582^(1/3),(-Q582)^(1/3)),'OddsRatio_working_3-way'!AL582-'OddsRatio_working_3-way'!R582/3))</f>
        <v>1.0610628915809626</v>
      </c>
      <c r="AS582" s="11">
        <f>IF(('OddsRatio_working_3-way'!X582=0),IF(Q582&gt;0,-Q582^(1/3),(-Q582)^(1/3)),'OddsRatio_working_3-way'!AM582-'OddsRatio_working_3-way'!R582/3)</f>
        <v>-0.63183322002810161</v>
      </c>
      <c r="AT582" s="11">
        <f>IF(('OddsRatio_working_3-way'!X582=0),IF(Q582&gt;0,-Q582^(1/3),(-Q582)^(1/3)),'OddsRatio_working_3-way'!AN582-'OddsRatio_working_3-way'!R582/3)</f>
        <v>-0.42922967155286074</v>
      </c>
      <c r="AU582" s="11">
        <f>IF(('OddsRatio_working_3-way'!X582=0),0,'OddsRatio_working_3-way'!AO582)</f>
        <v>0</v>
      </c>
      <c r="AV582" s="11">
        <f>IF(('OddsRatio_working_3-way'!X582=0),0,'OddsRatio_working_3-way'!AP582)</f>
        <v>0</v>
      </c>
      <c r="AW582" s="11">
        <f>IF(('OddsRatio_working_3-way'!X582=0),0,'OddsRatio_working_3-way'!AQ582)</f>
        <v>0</v>
      </c>
    </row>
    <row r="583" spans="1:49" x14ac:dyDescent="0.2">
      <c r="A583" s="4">
        <f>IF('True_Odds_Calculator_3-way'!A584="","",'True_Odds_Calculator_3-way'!A584)</f>
        <v>1.83</v>
      </c>
      <c r="B583" s="4">
        <f>IF('True_Odds_Calculator_3-way'!B584="","",'True_Odds_Calculator_3-way'!B584)</f>
        <v>3.87</v>
      </c>
      <c r="C583" s="4">
        <f>IF('True_Odds_Calculator_3-way'!C584="","",'True_Odds_Calculator_3-way'!C584)</f>
        <v>4.21</v>
      </c>
      <c r="D583" s="9">
        <f t="shared" si="130"/>
        <v>0.52931660611203302</v>
      </c>
      <c r="E583" s="9">
        <f t="shared" si="131"/>
        <v>0.24541069445939825</v>
      </c>
      <c r="F583" s="9">
        <f t="shared" si="132"/>
        <v>0.22527269942856884</v>
      </c>
      <c r="G583" s="9">
        <f t="shared" si="133"/>
        <v>1.0713595980607051</v>
      </c>
      <c r="H583" s="9">
        <f t="shared" si="134"/>
        <v>1.8892284663903858</v>
      </c>
      <c r="I583" s="9">
        <f t="shared" si="135"/>
        <v>4.0748020464342236</v>
      </c>
      <c r="J583" s="9">
        <f t="shared" si="136"/>
        <v>4.4390643097748628</v>
      </c>
      <c r="K583" s="11">
        <f t="shared" si="137"/>
        <v>0.54644808743169393</v>
      </c>
      <c r="L583" s="11">
        <f t="shared" si="138"/>
        <v>0.25839793281653745</v>
      </c>
      <c r="M583" s="11">
        <f t="shared" si="139"/>
        <v>0.23752969121140144</v>
      </c>
      <c r="N583" s="11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-0.25646072811246967</v>
      </c>
      <c r="O583" s="11">
        <f>0</f>
        <v>0</v>
      </c>
      <c r="P583" s="11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0.23175755302393125</v>
      </c>
      <c r="Q583" s="11">
        <f>2*'OddsRatio_working_3-way'!K583*'OddsRatio_working_3-way'!L583*'OddsRatio_working_3-way'!M583</f>
        <v>6.7078886548171124E-2</v>
      </c>
      <c r="R583" s="11">
        <f t="shared" si="140"/>
        <v>0</v>
      </c>
      <c r="S583" s="11">
        <f t="shared" si="141"/>
        <v>-0.90367657742239216</v>
      </c>
      <c r="T583" s="11">
        <f t="shared" si="142"/>
        <v>-0.26155617291530886</v>
      </c>
      <c r="U583" s="11">
        <f>'OddsRatio_working_3-way'!S583-'OddsRatio_working_3-way'!R583^2/3</f>
        <v>-0.90367657742239216</v>
      </c>
      <c r="V583" s="11">
        <f>'OddsRatio_working_3-way'!S583*'OddsRatio_working_3-way'!R583/3-2*'OddsRatio_working_3-way'!R583^3/27-'OddsRatio_working_3-way'!T583</f>
        <v>0.26155617291530886</v>
      </c>
      <c r="W583" s="11">
        <f>'OddsRatio_working_3-way'!V583^2+4*'OddsRatio_working_3-way'!U583^3/27</f>
        <v>-4.0917350533110394E-2</v>
      </c>
      <c r="X583" s="11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0.16532466703672305</v>
      </c>
      <c r="Y583" s="11">
        <f>IF('OddsRatio_working_3-way'!W583&gt;=0,IF('OddsRatio_working_3-way'!V583+SQRT('OddsRatio_working_3-way'!W583)&gt;0,0,PI()),ACOS('OddsRatio_working_3-way'!V583/(2*'OddsRatio_working_3-way'!X583)))</f>
        <v>0.65829253560225542</v>
      </c>
      <c r="Z583" s="11">
        <f>'OddsRatio_working_3-way'!X583^(1/3)*COS('OddsRatio_working_3-way'!Y583/3)</f>
        <v>0.53567979903035268</v>
      </c>
      <c r="AA583" s="11">
        <f>'OddsRatio_working_3-way'!X583^(1/3)*COS(('OddsRatio_working_3-way'!Y583+2*PI())/3)</f>
        <v>-0.37130249680858879</v>
      </c>
      <c r="AB583" s="11">
        <f>'OddsRatio_working_3-way'!X583^(1/3)*COS(('OddsRatio_working_3-way'!Y583+4*PI())/3)</f>
        <v>-0.16437730222176397</v>
      </c>
      <c r="AC583" s="11">
        <f>'OddsRatio_working_3-way'!X583^(1/3)*SIN('OddsRatio_working_3-way'!Y583/3)</f>
        <v>0.11946831679681909</v>
      </c>
      <c r="AD583" s="11">
        <f>'OddsRatio_working_3-way'!X583^(1/3)*SIN(('OddsRatio_working_3-way'!Y583+2*PI())/3)</f>
        <v>0.40417815585601857</v>
      </c>
      <c r="AE583" s="11">
        <f>'OddsRatio_working_3-way'!X583^(1/3)*SIN(('OddsRatio_working_3-way'!Y583+4*PI())/3)</f>
        <v>-0.52364647265283759</v>
      </c>
      <c r="AF583" s="11">
        <f>-'OddsRatio_working_3-way'!U583/(3*'OddsRatio_working_3-way'!X583^(1/3))*COS(('OddsRatio_working_3-way'!Y583)/3)</f>
        <v>0.53567979903035257</v>
      </c>
      <c r="AG583" s="11">
        <f>-'OddsRatio_working_3-way'!U583/(3*'OddsRatio_working_3-way'!X583^(1/3))*COS(('OddsRatio_working_3-way'!Y583+2*PI())/3)</f>
        <v>-0.37130249680858873</v>
      </c>
      <c r="AH583" s="11">
        <f>-'OddsRatio_working_3-way'!U583/(3*'OddsRatio_working_3-way'!X583^(1/3))*COS(('OddsRatio_working_3-way'!Y583+4*PI())/3)</f>
        <v>-0.16437730222176394</v>
      </c>
      <c r="AI583" s="11">
        <f>'OddsRatio_working_3-way'!U583/(3*'OddsRatio_working_3-way'!X583^(1/3))*SIN(('OddsRatio_working_3-way'!Y583)/3)</f>
        <v>-0.11946831679681906</v>
      </c>
      <c r="AJ583" s="11">
        <f>'OddsRatio_working_3-way'!U583/(3*'OddsRatio_working_3-way'!X583^(1/3))*SIN(('OddsRatio_working_3-way'!Y583+2*PI())/3)</f>
        <v>-0.40417815585601846</v>
      </c>
      <c r="AK583" s="11">
        <f>'OddsRatio_working_3-way'!U583/(3*'OddsRatio_working_3-way'!X583^(1/3))*SIN(('OddsRatio_working_3-way'!Y583+4*PI())/3)</f>
        <v>0.52364647265283748</v>
      </c>
      <c r="AL583" s="11">
        <f>'OddsRatio_working_3-way'!Z583+'OddsRatio_working_3-way'!AF583</f>
        <v>1.0713595980607051</v>
      </c>
      <c r="AM583" s="11">
        <f>'OddsRatio_working_3-way'!AA583+'OddsRatio_working_3-way'!AG583</f>
        <v>-0.74260499361717747</v>
      </c>
      <c r="AN583" s="11">
        <f>'OddsRatio_working_3-way'!AB583+'OddsRatio_working_3-way'!AH583</f>
        <v>-0.32875460444352789</v>
      </c>
      <c r="AO583" s="11">
        <f>'OddsRatio_working_3-way'!AC583+'OddsRatio_working_3-way'!AI583</f>
        <v>0</v>
      </c>
      <c r="AP583" s="11">
        <f>'OddsRatio_working_3-way'!AD583+'OddsRatio_working_3-way'!AJ583</f>
        <v>0</v>
      </c>
      <c r="AQ583" s="11">
        <f>'OddsRatio_working_3-way'!AE583+'OddsRatio_working_3-way'!AK583</f>
        <v>0</v>
      </c>
      <c r="AR583" s="10">
        <f>IF(A583="","",IF(('OddsRatio_working_3-way'!X583=0),IF(Q583&gt;0,-Q583^(1/3),(-Q583)^(1/3)),'OddsRatio_working_3-way'!AL583-'OddsRatio_working_3-way'!R583/3))</f>
        <v>1.0713595980607051</v>
      </c>
      <c r="AS583" s="11">
        <f>IF(('OddsRatio_working_3-way'!X583=0),IF(Q583&gt;0,-Q583^(1/3),(-Q583)^(1/3)),'OddsRatio_working_3-way'!AM583-'OddsRatio_working_3-way'!R583/3)</f>
        <v>-0.74260499361717747</v>
      </c>
      <c r="AT583" s="11">
        <f>IF(('OddsRatio_working_3-way'!X583=0),IF(Q583&gt;0,-Q583^(1/3),(-Q583)^(1/3)),'OddsRatio_working_3-way'!AN583-'OddsRatio_working_3-way'!R583/3)</f>
        <v>-0.32875460444352789</v>
      </c>
      <c r="AU583" s="11">
        <f>IF(('OddsRatio_working_3-way'!X583=0),0,'OddsRatio_working_3-way'!AO583)</f>
        <v>0</v>
      </c>
      <c r="AV583" s="11">
        <f>IF(('OddsRatio_working_3-way'!X583=0),0,'OddsRatio_working_3-way'!AP583)</f>
        <v>0</v>
      </c>
      <c r="AW583" s="11">
        <f>IF(('OddsRatio_working_3-way'!X583=0),0,'OddsRatio_working_3-way'!AQ583)</f>
        <v>0</v>
      </c>
    </row>
    <row r="584" spans="1:49" x14ac:dyDescent="0.2">
      <c r="A584" s="4">
        <f>IF('True_Odds_Calculator_3-way'!A585="","",'True_Odds_Calculator_3-way'!A585)</f>
        <v>2.42</v>
      </c>
      <c r="B584" s="4">
        <f>IF('True_Odds_Calculator_3-way'!B585="","",'True_Odds_Calculator_3-way'!B585)</f>
        <v>3.44</v>
      </c>
      <c r="C584" s="4">
        <f>IF('True_Odds_Calculator_3-way'!C585="","",'True_Odds_Calculator_3-way'!C585)</f>
        <v>2.99</v>
      </c>
      <c r="D584" s="9">
        <f t="shared" si="130"/>
        <v>0.39931297494541895</v>
      </c>
      <c r="E584" s="9">
        <f t="shared" si="131"/>
        <v>0.27895125245721508</v>
      </c>
      <c r="F584" s="9">
        <f t="shared" si="132"/>
        <v>0.32173577259736608</v>
      </c>
      <c r="G584" s="9">
        <f t="shared" si="133"/>
        <v>1.0593671086856111</v>
      </c>
      <c r="H584" s="9">
        <f t="shared" si="134"/>
        <v>2.5043012943335672</v>
      </c>
      <c r="I584" s="9">
        <f t="shared" si="135"/>
        <v>3.5848557451928911</v>
      </c>
      <c r="J584" s="9">
        <f t="shared" si="136"/>
        <v>3.1081405462843663</v>
      </c>
      <c r="K584" s="11">
        <f t="shared" si="137"/>
        <v>0.41322314049586778</v>
      </c>
      <c r="L584" s="11">
        <f t="shared" si="138"/>
        <v>0.29069767441860467</v>
      </c>
      <c r="M584" s="11">
        <f t="shared" si="139"/>
        <v>0.33444816053511706</v>
      </c>
      <c r="N584" s="11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-0.27700413383840161</v>
      </c>
      <c r="O584" s="11">
        <f>0</f>
        <v>0</v>
      </c>
      <c r="P584" s="11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0.23502327252671951</v>
      </c>
      <c r="Q584" s="11">
        <f>2*'OddsRatio_working_3-way'!K584*'OddsRatio_working_3-way'!L584*'OddsRatio_working_3-way'!M584</f>
        <v>8.0349836761271637E-2</v>
      </c>
      <c r="R584" s="11">
        <f t="shared" si="140"/>
        <v>0</v>
      </c>
      <c r="S584" s="11">
        <f t="shared" si="141"/>
        <v>-0.84844680572105524</v>
      </c>
      <c r="T584" s="11">
        <f t="shared" si="142"/>
        <v>-0.29006728400719839</v>
      </c>
      <c r="U584" s="11">
        <f>'OddsRatio_working_3-way'!S584-'OddsRatio_working_3-way'!R584^2/3</f>
        <v>-0.84844680572105524</v>
      </c>
      <c r="V584" s="11">
        <f>'OddsRatio_working_3-way'!S584*'OddsRatio_working_3-way'!R584/3-2*'OddsRatio_working_3-way'!R584^3/27-'OddsRatio_working_3-way'!T584</f>
        <v>0.29006728400719839</v>
      </c>
      <c r="W584" s="11">
        <f>'OddsRatio_working_3-way'!V584^2+4*'OddsRatio_working_3-way'!U584^3/27</f>
        <v>-6.3446150902037035E-3</v>
      </c>
      <c r="X584" s="11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0.15040249693864494</v>
      </c>
      <c r="Y584" s="11">
        <f>IF('OddsRatio_working_3-way'!W584&gt;=0,IF('OddsRatio_working_3-way'!V584+SQRT('OddsRatio_working_3-way'!W584)&gt;0,0,PI()),ACOS('OddsRatio_working_3-way'!V584/(2*'OddsRatio_working_3-way'!X584)))</f>
        <v>0.26799627071160681</v>
      </c>
      <c r="Z584" s="11">
        <f>'OddsRatio_working_3-way'!X584^(1/3)*COS('OddsRatio_working_3-way'!Y584/3)</f>
        <v>0.52968355434280556</v>
      </c>
      <c r="AA584" s="11">
        <f>'OddsRatio_working_3-way'!X584^(1/3)*COS(('OddsRatio_working_3-way'!Y584+2*PI())/3)</f>
        <v>-0.30592949582725987</v>
      </c>
      <c r="AB584" s="11">
        <f>'OddsRatio_working_3-way'!X584^(1/3)*COS(('OddsRatio_working_3-way'!Y584+4*PI())/3)</f>
        <v>-0.22375405851554589</v>
      </c>
      <c r="AC584" s="11">
        <f>'OddsRatio_working_3-way'!X584^(1/3)*SIN('OddsRatio_working_3-way'!Y584/3)</f>
        <v>4.7444010852693425E-2</v>
      </c>
      <c r="AD584" s="11">
        <f>'OddsRatio_working_3-way'!X584^(1/3)*SIN(('OddsRatio_working_3-way'!Y584+2*PI())/3)</f>
        <v>0.43499740860135822</v>
      </c>
      <c r="AE584" s="11">
        <f>'OddsRatio_working_3-way'!X584^(1/3)*SIN(('OddsRatio_working_3-way'!Y584+4*PI())/3)</f>
        <v>-0.4824414194540515</v>
      </c>
      <c r="AF584" s="11">
        <f>-'OddsRatio_working_3-way'!U584/(3*'OddsRatio_working_3-way'!X584^(1/3))*COS(('OddsRatio_working_3-way'!Y584)/3)</f>
        <v>0.52968355434280556</v>
      </c>
      <c r="AG584" s="11">
        <f>-'OddsRatio_working_3-way'!U584/(3*'OddsRatio_working_3-way'!X584^(1/3))*COS(('OddsRatio_working_3-way'!Y584+2*PI())/3)</f>
        <v>-0.30592949582725987</v>
      </c>
      <c r="AH584" s="11">
        <f>-'OddsRatio_working_3-way'!U584/(3*'OddsRatio_working_3-way'!X584^(1/3))*COS(('OddsRatio_working_3-way'!Y584+4*PI())/3)</f>
        <v>-0.22375405851554589</v>
      </c>
      <c r="AI584" s="11">
        <f>'OddsRatio_working_3-way'!U584/(3*'OddsRatio_working_3-way'!X584^(1/3))*SIN(('OddsRatio_working_3-way'!Y584)/3)</f>
        <v>-4.7444010852693425E-2</v>
      </c>
      <c r="AJ584" s="11">
        <f>'OddsRatio_working_3-way'!U584/(3*'OddsRatio_working_3-way'!X584^(1/3))*SIN(('OddsRatio_working_3-way'!Y584+2*PI())/3)</f>
        <v>-0.43499740860135822</v>
      </c>
      <c r="AK584" s="11">
        <f>'OddsRatio_working_3-way'!U584/(3*'OddsRatio_working_3-way'!X584^(1/3))*SIN(('OddsRatio_working_3-way'!Y584+4*PI())/3)</f>
        <v>0.4824414194540515</v>
      </c>
      <c r="AL584" s="11">
        <f>'OddsRatio_working_3-way'!Z584+'OddsRatio_working_3-way'!AF584</f>
        <v>1.0593671086856111</v>
      </c>
      <c r="AM584" s="11">
        <f>'OddsRatio_working_3-way'!AA584+'OddsRatio_working_3-way'!AG584</f>
        <v>-0.61185899165451973</v>
      </c>
      <c r="AN584" s="11">
        <f>'OddsRatio_working_3-way'!AB584+'OddsRatio_working_3-way'!AH584</f>
        <v>-0.44750811703109178</v>
      </c>
      <c r="AO584" s="11">
        <f>'OddsRatio_working_3-way'!AC584+'OddsRatio_working_3-way'!AI584</f>
        <v>0</v>
      </c>
      <c r="AP584" s="11">
        <f>'OddsRatio_working_3-way'!AD584+'OddsRatio_working_3-way'!AJ584</f>
        <v>0</v>
      </c>
      <c r="AQ584" s="11">
        <f>'OddsRatio_working_3-way'!AE584+'OddsRatio_working_3-way'!AK584</f>
        <v>0</v>
      </c>
      <c r="AR584" s="10">
        <f>IF(A584="","",IF(('OddsRatio_working_3-way'!X584=0),IF(Q584&gt;0,-Q584^(1/3),(-Q584)^(1/3)),'OddsRatio_working_3-way'!AL584-'OddsRatio_working_3-way'!R584/3))</f>
        <v>1.0593671086856111</v>
      </c>
      <c r="AS584" s="11">
        <f>IF(('OddsRatio_working_3-way'!X584=0),IF(Q584&gt;0,-Q584^(1/3),(-Q584)^(1/3)),'OddsRatio_working_3-way'!AM584-'OddsRatio_working_3-way'!R584/3)</f>
        <v>-0.61185899165451973</v>
      </c>
      <c r="AT584" s="11">
        <f>IF(('OddsRatio_working_3-way'!X584=0),IF(Q584&gt;0,-Q584^(1/3),(-Q584)^(1/3)),'OddsRatio_working_3-way'!AN584-'OddsRatio_working_3-way'!R584/3)</f>
        <v>-0.44750811703109178</v>
      </c>
      <c r="AU584" s="11">
        <f>IF(('OddsRatio_working_3-way'!X584=0),0,'OddsRatio_working_3-way'!AO584)</f>
        <v>0</v>
      </c>
      <c r="AV584" s="11">
        <f>IF(('OddsRatio_working_3-way'!X584=0),0,'OddsRatio_working_3-way'!AP584)</f>
        <v>0</v>
      </c>
      <c r="AW584" s="11">
        <f>IF(('OddsRatio_working_3-way'!X584=0),0,'OddsRatio_working_3-way'!AQ584)</f>
        <v>0</v>
      </c>
    </row>
    <row r="585" spans="1:49" x14ac:dyDescent="0.2">
      <c r="A585" s="4">
        <f>IF('True_Odds_Calculator_3-way'!A586="","",'True_Odds_Calculator_3-way'!A586)</f>
        <v>1.67</v>
      </c>
      <c r="B585" s="4">
        <f>IF('True_Odds_Calculator_3-way'!B586="","",'True_Odds_Calculator_3-way'!B586)</f>
        <v>4.29</v>
      </c>
      <c r="C585" s="4">
        <f>IF('True_Odds_Calculator_3-way'!C586="","",'True_Odds_Calculator_3-way'!C586)</f>
        <v>4.7699999999999996</v>
      </c>
      <c r="D585" s="9">
        <f t="shared" si="130"/>
        <v>0.58146137551588817</v>
      </c>
      <c r="E585" s="9">
        <f t="shared" si="131"/>
        <v>0.22052840125834619</v>
      </c>
      <c r="F585" s="9">
        <f t="shared" si="132"/>
        <v>0.19801022322576567</v>
      </c>
      <c r="G585" s="9">
        <f t="shared" si="133"/>
        <v>1.074335356499224</v>
      </c>
      <c r="H585" s="9">
        <f t="shared" si="134"/>
        <v>1.71980468885448</v>
      </c>
      <c r="I585" s="9">
        <f t="shared" si="135"/>
        <v>4.5345633228824473</v>
      </c>
      <c r="J585" s="9">
        <f t="shared" si="136"/>
        <v>5.0502442940020735</v>
      </c>
      <c r="K585" s="11">
        <f t="shared" si="137"/>
        <v>0.5988023952095809</v>
      </c>
      <c r="L585" s="11">
        <f t="shared" si="138"/>
        <v>0.23310023310023309</v>
      </c>
      <c r="M585" s="11">
        <f t="shared" si="139"/>
        <v>0.20964360587002098</v>
      </c>
      <c r="N585" s="11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-0.24317555093738574</v>
      </c>
      <c r="O585" s="11">
        <f>0</f>
        <v>0</v>
      </c>
      <c r="P585" s="11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0.22619726607976526</v>
      </c>
      <c r="Q585" s="11">
        <f>2*'OddsRatio_working_3-way'!K585*'OddsRatio_working_3-way'!L585*'OddsRatio_working_3-way'!M585</f>
        <v>5.8524519037455439E-2</v>
      </c>
      <c r="R585" s="11">
        <f t="shared" si="140"/>
        <v>0</v>
      </c>
      <c r="S585" s="11">
        <f t="shared" si="141"/>
        <v>-0.93018095449080673</v>
      </c>
      <c r="T585" s="11">
        <f t="shared" si="142"/>
        <v>-0.24066777606489179</v>
      </c>
      <c r="U585" s="11">
        <f>'OddsRatio_working_3-way'!S585-'OddsRatio_working_3-way'!R585^2/3</f>
        <v>-0.93018095449080673</v>
      </c>
      <c r="V585" s="11">
        <f>'OddsRatio_working_3-way'!S585*'OddsRatio_working_3-way'!R585/3-2*'OddsRatio_working_3-way'!R585^3/27-'OddsRatio_working_3-way'!T585</f>
        <v>0.24066777606489179</v>
      </c>
      <c r="W585" s="11">
        <f>'OddsRatio_working_3-way'!V585^2+4*'OddsRatio_working_3-way'!U585^3/27</f>
        <v>-6.131259400552784E-2</v>
      </c>
      <c r="X585" s="11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0.17265107329636611</v>
      </c>
      <c r="Y585" s="11">
        <f>IF('OddsRatio_working_3-way'!W585&gt;=0,IF('OddsRatio_working_3-way'!V585+SQRT('OddsRatio_working_3-way'!W585)&gt;0,0,PI()),ACOS('OddsRatio_working_3-way'!V585/(2*'OddsRatio_working_3-way'!X585)))</f>
        <v>0.7996226516883157</v>
      </c>
      <c r="Z585" s="11">
        <f>'OddsRatio_working_3-way'!X585^(1/3)*COS('OddsRatio_working_3-way'!Y585/3)</f>
        <v>0.53716767824961198</v>
      </c>
      <c r="AA585" s="11">
        <f>'OddsRatio_working_3-way'!X585^(1/3)*COS(('OddsRatio_working_3-way'!Y585+2*PI())/3)</f>
        <v>-0.39560117142887646</v>
      </c>
      <c r="AB585" s="11">
        <f>'OddsRatio_working_3-way'!X585^(1/3)*COS(('OddsRatio_working_3-way'!Y585+4*PI())/3)</f>
        <v>-0.14156650682073565</v>
      </c>
      <c r="AC585" s="11">
        <f>'OddsRatio_working_3-way'!X585^(1/3)*SIN('OddsRatio_working_3-way'!Y585/3)</f>
        <v>0.14666698199500636</v>
      </c>
      <c r="AD585" s="11">
        <f>'OddsRatio_working_3-way'!X585^(1/3)*SIN(('OddsRatio_working_3-way'!Y585+2*PI())/3)</f>
        <v>0.39186736445856646</v>
      </c>
      <c r="AE585" s="11">
        <f>'OddsRatio_working_3-way'!X585^(1/3)*SIN(('OddsRatio_working_3-way'!Y585+4*PI())/3)</f>
        <v>-0.53853434645357279</v>
      </c>
      <c r="AF585" s="11">
        <f>-'OddsRatio_working_3-way'!U585/(3*'OddsRatio_working_3-way'!X585^(1/3))*COS(('OddsRatio_working_3-way'!Y585)/3)</f>
        <v>0.53716767824961198</v>
      </c>
      <c r="AG585" s="11">
        <f>-'OddsRatio_working_3-way'!U585/(3*'OddsRatio_working_3-way'!X585^(1/3))*COS(('OddsRatio_working_3-way'!Y585+2*PI())/3)</f>
        <v>-0.39560117142887646</v>
      </c>
      <c r="AH585" s="11">
        <f>-'OddsRatio_working_3-way'!U585/(3*'OddsRatio_working_3-way'!X585^(1/3))*COS(('OddsRatio_working_3-way'!Y585+4*PI())/3)</f>
        <v>-0.14156650682073565</v>
      </c>
      <c r="AI585" s="11">
        <f>'OddsRatio_working_3-way'!U585/(3*'OddsRatio_working_3-way'!X585^(1/3))*SIN(('OddsRatio_working_3-way'!Y585)/3)</f>
        <v>-0.14666698199500636</v>
      </c>
      <c r="AJ585" s="11">
        <f>'OddsRatio_working_3-way'!U585/(3*'OddsRatio_working_3-way'!X585^(1/3))*SIN(('OddsRatio_working_3-way'!Y585+2*PI())/3)</f>
        <v>-0.39186736445856646</v>
      </c>
      <c r="AK585" s="11">
        <f>'OddsRatio_working_3-way'!U585/(3*'OddsRatio_working_3-way'!X585^(1/3))*SIN(('OddsRatio_working_3-way'!Y585+4*PI())/3)</f>
        <v>0.53853434645357279</v>
      </c>
      <c r="AL585" s="11">
        <f>'OddsRatio_working_3-way'!Z585+'OddsRatio_working_3-way'!AF585</f>
        <v>1.074335356499224</v>
      </c>
      <c r="AM585" s="11">
        <f>'OddsRatio_working_3-way'!AA585+'OddsRatio_working_3-way'!AG585</f>
        <v>-0.79120234285775293</v>
      </c>
      <c r="AN585" s="11">
        <f>'OddsRatio_working_3-way'!AB585+'OddsRatio_working_3-way'!AH585</f>
        <v>-0.28313301364147131</v>
      </c>
      <c r="AO585" s="11">
        <f>'OddsRatio_working_3-way'!AC585+'OddsRatio_working_3-way'!AI585</f>
        <v>0</v>
      </c>
      <c r="AP585" s="11">
        <f>'OddsRatio_working_3-way'!AD585+'OddsRatio_working_3-way'!AJ585</f>
        <v>0</v>
      </c>
      <c r="AQ585" s="11">
        <f>'OddsRatio_working_3-way'!AE585+'OddsRatio_working_3-way'!AK585</f>
        <v>0</v>
      </c>
      <c r="AR585" s="10">
        <f>IF(A585="","",IF(('OddsRatio_working_3-way'!X585=0),IF(Q585&gt;0,-Q585^(1/3),(-Q585)^(1/3)),'OddsRatio_working_3-way'!AL585-'OddsRatio_working_3-way'!R585/3))</f>
        <v>1.074335356499224</v>
      </c>
      <c r="AS585" s="11">
        <f>IF(('OddsRatio_working_3-way'!X585=0),IF(Q585&gt;0,-Q585^(1/3),(-Q585)^(1/3)),'OddsRatio_working_3-way'!AM585-'OddsRatio_working_3-way'!R585/3)</f>
        <v>-0.79120234285775293</v>
      </c>
      <c r="AT585" s="11">
        <f>IF(('OddsRatio_working_3-way'!X585=0),IF(Q585&gt;0,-Q585^(1/3),(-Q585)^(1/3)),'OddsRatio_working_3-way'!AN585-'OddsRatio_working_3-way'!R585/3)</f>
        <v>-0.28313301364147131</v>
      </c>
      <c r="AU585" s="11">
        <f>IF(('OddsRatio_working_3-way'!X585=0),0,'OddsRatio_working_3-way'!AO585)</f>
        <v>0</v>
      </c>
      <c r="AV585" s="11">
        <f>IF(('OddsRatio_working_3-way'!X585=0),0,'OddsRatio_working_3-way'!AP585)</f>
        <v>0</v>
      </c>
      <c r="AW585" s="11">
        <f>IF(('OddsRatio_working_3-way'!X585=0),0,'OddsRatio_working_3-way'!AQ585)</f>
        <v>0</v>
      </c>
    </row>
    <row r="586" spans="1:49" x14ac:dyDescent="0.2">
      <c r="A586" s="4">
        <f>IF('True_Odds_Calculator_3-way'!A587="","",'True_Odds_Calculator_3-way'!A587)</f>
        <v>3.04</v>
      </c>
      <c r="B586" s="4">
        <f>IF('True_Odds_Calculator_3-way'!B587="","",'True_Odds_Calculator_3-way'!B587)</f>
        <v>3.92</v>
      </c>
      <c r="C586" s="4">
        <f>IF('True_Odds_Calculator_3-way'!C587="","",'True_Odds_Calculator_3-way'!C587)</f>
        <v>2.2799999999999998</v>
      </c>
      <c r="D586" s="9">
        <f t="shared" si="130"/>
        <v>0.32134389800407182</v>
      </c>
      <c r="E586" s="9">
        <f t="shared" si="131"/>
        <v>0.24857319667542413</v>
      </c>
      <c r="F586" s="9">
        <f t="shared" si="132"/>
        <v>0.43008290532050414</v>
      </c>
      <c r="G586" s="9">
        <f t="shared" si="133"/>
        <v>1.0352602363643146</v>
      </c>
      <c r="H586" s="9">
        <f t="shared" si="134"/>
        <v>3.1119308821832017</v>
      </c>
      <c r="I586" s="9">
        <f t="shared" si="135"/>
        <v>4.0229598901837988</v>
      </c>
      <c r="J586" s="9">
        <f t="shared" si="136"/>
        <v>2.3251331025463222</v>
      </c>
      <c r="K586" s="11">
        <f t="shared" si="137"/>
        <v>0.32894736842105265</v>
      </c>
      <c r="L586" s="11">
        <f t="shared" si="138"/>
        <v>0.25510204081632654</v>
      </c>
      <c r="M586" s="11">
        <f t="shared" si="139"/>
        <v>0.43859649122807021</v>
      </c>
      <c r="N586" s="11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-0.28062637797501266</v>
      </c>
      <c r="O586" s="11">
        <f>0</f>
        <v>0</v>
      </c>
      <c r="P586" s="11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0.22966250211996153</v>
      </c>
      <c r="Q586" s="11">
        <f>2*'OddsRatio_working_3-way'!K586*'OddsRatio_working_3-way'!L586*'OddsRatio_working_3-way'!M586</f>
        <v>7.3609776320500517E-2</v>
      </c>
      <c r="R586" s="11">
        <f t="shared" si="140"/>
        <v>0</v>
      </c>
      <c r="S586" s="11">
        <f t="shared" si="141"/>
        <v>-0.81839242546333613</v>
      </c>
      <c r="T586" s="11">
        <f t="shared" si="142"/>
        <v>-0.26230526457158215</v>
      </c>
      <c r="U586" s="11">
        <f>'OddsRatio_working_3-way'!S586-'OddsRatio_working_3-way'!R586^2/3</f>
        <v>-0.81839242546333613</v>
      </c>
      <c r="V586" s="11">
        <f>'OddsRatio_working_3-way'!S586*'OddsRatio_working_3-way'!R586/3-2*'OddsRatio_working_3-way'!R586^3/27-'OddsRatio_working_3-way'!T586</f>
        <v>0.26230526457158215</v>
      </c>
      <c r="W586" s="11">
        <f>'OddsRatio_working_3-way'!V586^2+4*'OddsRatio_working_3-way'!U586^3/27</f>
        <v>-1.2400622823674531E-2</v>
      </c>
      <c r="X586" s="11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0.14248216962627486</v>
      </c>
      <c r="Y586" s="11">
        <f>IF('OddsRatio_working_3-way'!W586&gt;=0,IF('OddsRatio_working_3-way'!V586+SQRT('OddsRatio_working_3-way'!W586)&gt;0,0,PI()),ACOS('OddsRatio_working_3-way'!V586/(2*'OddsRatio_working_3-way'!X586)))</f>
        <v>0.40147775046130318</v>
      </c>
      <c r="Z586" s="11">
        <f>'OddsRatio_working_3-way'!X586^(1/3)*COS('OddsRatio_working_3-way'!Y586/3)</f>
        <v>0.51763011818215732</v>
      </c>
      <c r="AA586" s="11">
        <f>'OddsRatio_working_3-way'!X586^(1/3)*COS(('OddsRatio_working_3-way'!Y586+2*PI())/3)</f>
        <v>-0.31916737411609153</v>
      </c>
      <c r="AB586" s="11">
        <f>'OddsRatio_working_3-way'!X586^(1/3)*COS(('OddsRatio_working_3-way'!Y586+4*PI())/3)</f>
        <v>-0.19846274406606595</v>
      </c>
      <c r="AC586" s="11">
        <f>'OddsRatio_working_3-way'!X586^(1/3)*SIN('OddsRatio_working_3-way'!Y586/3)</f>
        <v>6.9688850651816556E-2</v>
      </c>
      <c r="AD586" s="11">
        <f>'OddsRatio_working_3-way'!X586^(1/3)*SIN(('OddsRatio_working_3-way'!Y586+2*PI())/3)</f>
        <v>0.4134364067837813</v>
      </c>
      <c r="AE586" s="11">
        <f>'OddsRatio_working_3-way'!X586^(1/3)*SIN(('OddsRatio_working_3-way'!Y586+4*PI())/3)</f>
        <v>-0.48312525743559775</v>
      </c>
      <c r="AF586" s="11">
        <f>-'OddsRatio_working_3-way'!U586/(3*'OddsRatio_working_3-way'!X586^(1/3))*COS(('OddsRatio_working_3-way'!Y586)/3)</f>
        <v>0.51763011818215732</v>
      </c>
      <c r="AG586" s="11">
        <f>-'OddsRatio_working_3-way'!U586/(3*'OddsRatio_working_3-way'!X586^(1/3))*COS(('OddsRatio_working_3-way'!Y586+2*PI())/3)</f>
        <v>-0.31916737411609142</v>
      </c>
      <c r="AH586" s="11">
        <f>-'OddsRatio_working_3-way'!U586/(3*'OddsRatio_working_3-way'!X586^(1/3))*COS(('OddsRatio_working_3-way'!Y586+4*PI())/3)</f>
        <v>-0.1984627440660659</v>
      </c>
      <c r="AI586" s="11">
        <f>'OddsRatio_working_3-way'!U586/(3*'OddsRatio_working_3-way'!X586^(1/3))*SIN(('OddsRatio_working_3-way'!Y586)/3)</f>
        <v>-6.9688850651816542E-2</v>
      </c>
      <c r="AJ586" s="11">
        <f>'OddsRatio_working_3-way'!U586/(3*'OddsRatio_working_3-way'!X586^(1/3))*SIN(('OddsRatio_working_3-way'!Y586+2*PI())/3)</f>
        <v>-0.41343640678378119</v>
      </c>
      <c r="AK586" s="11">
        <f>'OddsRatio_working_3-way'!U586/(3*'OddsRatio_working_3-way'!X586^(1/3))*SIN(('OddsRatio_working_3-way'!Y586+4*PI())/3)</f>
        <v>0.48312525743559764</v>
      </c>
      <c r="AL586" s="11">
        <f>'OddsRatio_working_3-way'!Z586+'OddsRatio_working_3-way'!AF586</f>
        <v>1.0352602363643146</v>
      </c>
      <c r="AM586" s="11">
        <f>'OddsRatio_working_3-way'!AA586+'OddsRatio_working_3-way'!AG586</f>
        <v>-0.63833474823218295</v>
      </c>
      <c r="AN586" s="11">
        <f>'OddsRatio_working_3-way'!AB586+'OddsRatio_working_3-way'!AH586</f>
        <v>-0.39692548813213185</v>
      </c>
      <c r="AO586" s="11">
        <f>'OddsRatio_working_3-way'!AC586+'OddsRatio_working_3-way'!AI586</f>
        <v>0</v>
      </c>
      <c r="AP586" s="11">
        <f>'OddsRatio_working_3-way'!AD586+'OddsRatio_working_3-way'!AJ586</f>
        <v>0</v>
      </c>
      <c r="AQ586" s="11">
        <f>'OddsRatio_working_3-way'!AE586+'OddsRatio_working_3-way'!AK586</f>
        <v>0</v>
      </c>
      <c r="AR586" s="10">
        <f>IF(A586="","",IF(('OddsRatio_working_3-way'!X586=0),IF(Q586&gt;0,-Q586^(1/3),(-Q586)^(1/3)),'OddsRatio_working_3-way'!AL586-'OddsRatio_working_3-way'!R586/3))</f>
        <v>1.0352602363643146</v>
      </c>
      <c r="AS586" s="11">
        <f>IF(('OddsRatio_working_3-way'!X586=0),IF(Q586&gt;0,-Q586^(1/3),(-Q586)^(1/3)),'OddsRatio_working_3-way'!AM586-'OddsRatio_working_3-way'!R586/3)</f>
        <v>-0.63833474823218295</v>
      </c>
      <c r="AT586" s="11">
        <f>IF(('OddsRatio_working_3-way'!X586=0),IF(Q586&gt;0,-Q586^(1/3),(-Q586)^(1/3)),'OddsRatio_working_3-way'!AN586-'OddsRatio_working_3-way'!R586/3)</f>
        <v>-0.39692548813213185</v>
      </c>
      <c r="AU586" s="11">
        <f>IF(('OddsRatio_working_3-way'!X586=0),0,'OddsRatio_working_3-way'!AO586)</f>
        <v>0</v>
      </c>
      <c r="AV586" s="11">
        <f>IF(('OddsRatio_working_3-way'!X586=0),0,'OddsRatio_working_3-way'!AP586)</f>
        <v>0</v>
      </c>
      <c r="AW586" s="11">
        <f>IF(('OddsRatio_working_3-way'!X586=0),0,'OddsRatio_working_3-way'!AQ586)</f>
        <v>0</v>
      </c>
    </row>
    <row r="587" spans="1:49" x14ac:dyDescent="0.2">
      <c r="A587" s="4">
        <f>IF('True_Odds_Calculator_3-way'!A588="","",'True_Odds_Calculator_3-way'!A588)</f>
        <v>3.12</v>
      </c>
      <c r="B587" s="4">
        <f>IF('True_Odds_Calculator_3-way'!B588="","",'True_Odds_Calculator_3-way'!B588)</f>
        <v>3.26</v>
      </c>
      <c r="C587" s="4">
        <f>IF('True_Odds_Calculator_3-way'!C588="","",'True_Odds_Calculator_3-way'!C588)</f>
        <v>2.5299999999999998</v>
      </c>
      <c r="D587" s="9">
        <f t="shared" si="130"/>
        <v>0.31319293017476241</v>
      </c>
      <c r="E587" s="9">
        <f t="shared" si="131"/>
        <v>0.29960432110679669</v>
      </c>
      <c r="F587" s="9">
        <f t="shared" si="132"/>
        <v>0.3872027487184409</v>
      </c>
      <c r="G587" s="9">
        <f t="shared" si="133"/>
        <v>1.0343962706737826</v>
      </c>
      <c r="H587" s="9">
        <f t="shared" si="134"/>
        <v>3.1929200938284192</v>
      </c>
      <c r="I587" s="9">
        <f t="shared" si="135"/>
        <v>3.3377355717227486</v>
      </c>
      <c r="J587" s="9">
        <f t="shared" si="136"/>
        <v>2.5826262941308866</v>
      </c>
      <c r="K587" s="11">
        <f t="shared" si="137"/>
        <v>0.32051282051282048</v>
      </c>
      <c r="L587" s="11">
        <f t="shared" si="138"/>
        <v>0.30674846625766872</v>
      </c>
      <c r="M587" s="11">
        <f t="shared" si="139"/>
        <v>0.39525691699604748</v>
      </c>
      <c r="N587" s="11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-0.28486757307776234</v>
      </c>
      <c r="O587" s="11">
        <f>0</f>
        <v>0</v>
      </c>
      <c r="P587" s="11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0.22966497359668875</v>
      </c>
      <c r="Q587" s="11">
        <f>2*'OddsRatio_working_3-way'!K587*'OddsRatio_working_3-way'!L587*'OddsRatio_working_3-way'!M587</f>
        <v>7.7720803247610409E-2</v>
      </c>
      <c r="R587" s="11">
        <f t="shared" si="140"/>
        <v>0</v>
      </c>
      <c r="S587" s="11">
        <f t="shared" si="141"/>
        <v>-0.80621662590566412</v>
      </c>
      <c r="T587" s="11">
        <f t="shared" si="142"/>
        <v>-0.27283134548415028</v>
      </c>
      <c r="U587" s="11">
        <f>'OddsRatio_working_3-way'!S587-'OddsRatio_working_3-way'!R587^2/3</f>
        <v>-0.80621662590566412</v>
      </c>
      <c r="V587" s="11">
        <f>'OddsRatio_working_3-way'!S587*'OddsRatio_working_3-way'!R587/3-2*'OddsRatio_working_3-way'!R587^3/27-'OddsRatio_working_3-way'!T587</f>
        <v>0.27283134548415028</v>
      </c>
      <c r="W587" s="11">
        <f>'OddsRatio_working_3-way'!V587^2+4*'OddsRatio_working_3-way'!U587^3/27</f>
        <v>-3.1969700234834725E-3</v>
      </c>
      <c r="X587" s="11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0.13931431468282005</v>
      </c>
      <c r="Y587" s="11">
        <f>IF('OddsRatio_working_3-way'!W587&gt;=0,IF('OddsRatio_working_3-way'!V587+SQRT('OddsRatio_working_3-way'!W587)&gt;0,0,PI()),ACOS('OddsRatio_working_3-way'!V587/(2*'OddsRatio_working_3-way'!X587)))</f>
        <v>0.20434796315536841</v>
      </c>
      <c r="Z587" s="11">
        <f>'OddsRatio_working_3-way'!X587^(1/3)*COS('OddsRatio_working_3-way'!Y587/3)</f>
        <v>0.51719813533689141</v>
      </c>
      <c r="AA587" s="11">
        <f>'OddsRatio_working_3-way'!X587^(1/3)*COS(('OddsRatio_working_3-way'!Y587+2*PI())/3)</f>
        <v>-0.28915595035382391</v>
      </c>
      <c r="AB587" s="11">
        <f>'OddsRatio_working_3-way'!X587^(1/3)*COS(('OddsRatio_working_3-way'!Y587+4*PI())/3)</f>
        <v>-0.22804218498306725</v>
      </c>
      <c r="AC587" s="11">
        <f>'OddsRatio_working_3-way'!X587^(1/3)*SIN('OddsRatio_working_3-way'!Y587/3)</f>
        <v>3.5284048887997937E-2</v>
      </c>
      <c r="AD587" s="11">
        <f>'OddsRatio_working_3-way'!X587^(1/3)*SIN(('OddsRatio_working_3-way'!Y587+2*PI())/3)</f>
        <v>0.43026469954769125</v>
      </c>
      <c r="AE587" s="11">
        <f>'OddsRatio_working_3-way'!X587^(1/3)*SIN(('OddsRatio_working_3-way'!Y587+4*PI())/3)</f>
        <v>-0.46554874843568922</v>
      </c>
      <c r="AF587" s="11">
        <f>-'OddsRatio_working_3-way'!U587/(3*'OddsRatio_working_3-way'!X587^(1/3))*COS(('OddsRatio_working_3-way'!Y587)/3)</f>
        <v>0.5171981353368913</v>
      </c>
      <c r="AG587" s="11">
        <f>-'OddsRatio_working_3-way'!U587/(3*'OddsRatio_working_3-way'!X587^(1/3))*COS(('OddsRatio_working_3-way'!Y587+2*PI())/3)</f>
        <v>-0.28915595035382385</v>
      </c>
      <c r="AH587" s="11">
        <f>-'OddsRatio_working_3-way'!U587/(3*'OddsRatio_working_3-way'!X587^(1/3))*COS(('OddsRatio_working_3-way'!Y587+4*PI())/3)</f>
        <v>-0.22804218498306719</v>
      </c>
      <c r="AI587" s="11">
        <f>'OddsRatio_working_3-way'!U587/(3*'OddsRatio_working_3-way'!X587^(1/3))*SIN(('OddsRatio_working_3-way'!Y587)/3)</f>
        <v>-3.5284048887997931E-2</v>
      </c>
      <c r="AJ587" s="11">
        <f>'OddsRatio_working_3-way'!U587/(3*'OddsRatio_working_3-way'!X587^(1/3))*SIN(('OddsRatio_working_3-way'!Y587+2*PI())/3)</f>
        <v>-0.43026469954769114</v>
      </c>
      <c r="AK587" s="11">
        <f>'OddsRatio_working_3-way'!U587/(3*'OddsRatio_working_3-way'!X587^(1/3))*SIN(('OddsRatio_working_3-way'!Y587+4*PI())/3)</f>
        <v>0.46554874843568911</v>
      </c>
      <c r="AL587" s="11">
        <f>'OddsRatio_working_3-way'!Z587+'OddsRatio_working_3-way'!AF587</f>
        <v>1.0343962706737826</v>
      </c>
      <c r="AM587" s="11">
        <f>'OddsRatio_working_3-way'!AA587+'OddsRatio_working_3-way'!AG587</f>
        <v>-0.57831190070764782</v>
      </c>
      <c r="AN587" s="11">
        <f>'OddsRatio_working_3-way'!AB587+'OddsRatio_working_3-way'!AH587</f>
        <v>-0.45608436996613444</v>
      </c>
      <c r="AO587" s="11">
        <f>'OddsRatio_working_3-way'!AC587+'OddsRatio_working_3-way'!AI587</f>
        <v>0</v>
      </c>
      <c r="AP587" s="11">
        <f>'OddsRatio_working_3-way'!AD587+'OddsRatio_working_3-way'!AJ587</f>
        <v>0</v>
      </c>
      <c r="AQ587" s="11">
        <f>'OddsRatio_working_3-way'!AE587+'OddsRatio_working_3-way'!AK587</f>
        <v>0</v>
      </c>
      <c r="AR587" s="10">
        <f>IF(A587="","",IF(('OddsRatio_working_3-way'!X587=0),IF(Q587&gt;0,-Q587^(1/3),(-Q587)^(1/3)),'OddsRatio_working_3-way'!AL587-'OddsRatio_working_3-way'!R587/3))</f>
        <v>1.0343962706737826</v>
      </c>
      <c r="AS587" s="11">
        <f>IF(('OddsRatio_working_3-way'!X587=0),IF(Q587&gt;0,-Q587^(1/3),(-Q587)^(1/3)),'OddsRatio_working_3-way'!AM587-'OddsRatio_working_3-way'!R587/3)</f>
        <v>-0.57831190070764782</v>
      </c>
      <c r="AT587" s="11">
        <f>IF(('OddsRatio_working_3-way'!X587=0),IF(Q587&gt;0,-Q587^(1/3),(-Q587)^(1/3)),'OddsRatio_working_3-way'!AN587-'OddsRatio_working_3-way'!R587/3)</f>
        <v>-0.45608436996613444</v>
      </c>
      <c r="AU587" s="11">
        <f>IF(('OddsRatio_working_3-way'!X587=0),0,'OddsRatio_working_3-way'!AO587)</f>
        <v>0</v>
      </c>
      <c r="AV587" s="11">
        <f>IF(('OddsRatio_working_3-way'!X587=0),0,'OddsRatio_working_3-way'!AP587)</f>
        <v>0</v>
      </c>
      <c r="AW587" s="11">
        <f>IF(('OddsRatio_working_3-way'!X587=0),0,'OddsRatio_working_3-way'!AQ587)</f>
        <v>0</v>
      </c>
    </row>
    <row r="588" spans="1:49" x14ac:dyDescent="0.2">
      <c r="A588" s="4">
        <f>IF('True_Odds_Calculator_3-way'!A589="","",'True_Odds_Calculator_3-way'!A589)</f>
        <v>1.57</v>
      </c>
      <c r="B588" s="4">
        <f>IF('True_Odds_Calculator_3-way'!B589="","",'True_Odds_Calculator_3-way'!B589)</f>
        <v>4.32</v>
      </c>
      <c r="C588" s="4">
        <f>IF('True_Odds_Calculator_3-way'!C589="","",'True_Odds_Calculator_3-way'!C589)</f>
        <v>6.17</v>
      </c>
      <c r="D588" s="9">
        <f t="shared" si="130"/>
        <v>0.62381852252990588</v>
      </c>
      <c r="E588" s="9">
        <f t="shared" si="131"/>
        <v>0.22161219413100425</v>
      </c>
      <c r="F588" s="9">
        <f t="shared" si="132"/>
        <v>0.15456928333908981</v>
      </c>
      <c r="G588" s="9">
        <f t="shared" si="133"/>
        <v>1.0579479135325927</v>
      </c>
      <c r="H588" s="9">
        <f t="shared" si="134"/>
        <v>1.6030303107135777</v>
      </c>
      <c r="I588" s="9">
        <f t="shared" si="135"/>
        <v>4.5123870729282078</v>
      </c>
      <c r="J588" s="9">
        <f t="shared" si="136"/>
        <v>6.4695907129635044</v>
      </c>
      <c r="K588" s="11">
        <f t="shared" si="137"/>
        <v>0.63694267515923564</v>
      </c>
      <c r="L588" s="11">
        <f t="shared" si="138"/>
        <v>0.23148148148148145</v>
      </c>
      <c r="M588" s="11">
        <f t="shared" si="139"/>
        <v>0.16207455429497569</v>
      </c>
      <c r="N588" s="11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-0.23379483861939532</v>
      </c>
      <c r="O588" s="11">
        <f>0</f>
        <v>0</v>
      </c>
      <c r="P588" s="11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0.21650086428292042</v>
      </c>
      <c r="Q588" s="11">
        <f>2*'OddsRatio_working_3-way'!K588*'OddsRatio_working_3-way'!L588*'OddsRatio_working_3-way'!M588</f>
        <v>4.7792685272167866E-2</v>
      </c>
      <c r="R588" s="11">
        <f t="shared" si="140"/>
        <v>0</v>
      </c>
      <c r="S588" s="11">
        <f t="shared" si="141"/>
        <v>-0.92602927233723709</v>
      </c>
      <c r="T588" s="11">
        <f t="shared" si="142"/>
        <v>-0.2044214729221274</v>
      </c>
      <c r="U588" s="11">
        <f>'OddsRatio_working_3-way'!S588-'OddsRatio_working_3-way'!R588^2/3</f>
        <v>-0.92602927233723709</v>
      </c>
      <c r="V588" s="11">
        <f>'OddsRatio_working_3-way'!S588*'OddsRatio_working_3-way'!R588/3-2*'OddsRatio_working_3-way'!R588^3/27-'OddsRatio_working_3-way'!T588</f>
        <v>0.2044214729221274</v>
      </c>
      <c r="W588" s="11">
        <f>'OddsRatio_working_3-way'!V588^2+4*'OddsRatio_working_3-way'!U588^3/27</f>
        <v>-7.5856021313583974E-2</v>
      </c>
      <c r="X588" s="11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0.17149647219785313</v>
      </c>
      <c r="Y588" s="11">
        <f>IF('OddsRatio_working_3-way'!W588&gt;=0,IF('OddsRatio_working_3-way'!V588+SQRT('OddsRatio_working_3-way'!W588)&gt;0,0,PI()),ACOS('OddsRatio_working_3-way'!V588/(2*'OddsRatio_working_3-way'!X588)))</f>
        <v>0.93229432922215627</v>
      </c>
      <c r="Z588" s="11">
        <f>'OddsRatio_working_3-way'!X588^(1/3)*COS('OddsRatio_working_3-way'!Y588/3)</f>
        <v>0.52897395676629644</v>
      </c>
      <c r="AA588" s="11">
        <f>'OddsRatio_working_3-way'!X588^(1/3)*COS(('OddsRatio_working_3-way'!Y588+2*PI())/3)</f>
        <v>-0.41161696472707998</v>
      </c>
      <c r="AB588" s="11">
        <f>'OddsRatio_working_3-way'!X588^(1/3)*COS(('OddsRatio_working_3-way'!Y588+4*PI())/3)</f>
        <v>-0.11735699203921668</v>
      </c>
      <c r="AC588" s="11">
        <f>'OddsRatio_working_3-way'!X588^(1/3)*SIN('OddsRatio_working_3-way'!Y588/3)</f>
        <v>0.16989107444307003</v>
      </c>
      <c r="AD588" s="11">
        <f>'OddsRatio_working_3-way'!X588^(1/3)*SIN(('OddsRatio_working_3-way'!Y588+2*PI())/3)</f>
        <v>0.37315934727844924</v>
      </c>
      <c r="AE588" s="11">
        <f>'OddsRatio_working_3-way'!X588^(1/3)*SIN(('OddsRatio_working_3-way'!Y588+4*PI())/3)</f>
        <v>-0.54305042172151896</v>
      </c>
      <c r="AF588" s="11">
        <f>-'OddsRatio_working_3-way'!U588/(3*'OddsRatio_working_3-way'!X588^(1/3))*COS(('OddsRatio_working_3-way'!Y588)/3)</f>
        <v>0.52897395676629633</v>
      </c>
      <c r="AG588" s="11">
        <f>-'OddsRatio_working_3-way'!U588/(3*'OddsRatio_working_3-way'!X588^(1/3))*COS(('OddsRatio_working_3-way'!Y588+2*PI())/3)</f>
        <v>-0.41161696472707987</v>
      </c>
      <c r="AH588" s="11">
        <f>-'OddsRatio_working_3-way'!U588/(3*'OddsRatio_working_3-way'!X588^(1/3))*COS(('OddsRatio_working_3-way'!Y588+4*PI())/3)</f>
        <v>-0.11735699203921665</v>
      </c>
      <c r="AI588" s="11">
        <f>'OddsRatio_working_3-way'!U588/(3*'OddsRatio_working_3-way'!X588^(1/3))*SIN(('OddsRatio_working_3-way'!Y588)/3)</f>
        <v>-0.16989107444307</v>
      </c>
      <c r="AJ588" s="11">
        <f>'OddsRatio_working_3-way'!U588/(3*'OddsRatio_working_3-way'!X588^(1/3))*SIN(('OddsRatio_working_3-way'!Y588+2*PI())/3)</f>
        <v>-0.37315934727844913</v>
      </c>
      <c r="AK588" s="11">
        <f>'OddsRatio_working_3-way'!U588/(3*'OddsRatio_working_3-way'!X588^(1/3))*SIN(('OddsRatio_working_3-way'!Y588+4*PI())/3)</f>
        <v>0.54305042172151885</v>
      </c>
      <c r="AL588" s="11">
        <f>'OddsRatio_working_3-way'!Z588+'OddsRatio_working_3-way'!AF588</f>
        <v>1.0579479135325927</v>
      </c>
      <c r="AM588" s="11">
        <f>'OddsRatio_working_3-way'!AA588+'OddsRatio_working_3-way'!AG588</f>
        <v>-0.82323392945415985</v>
      </c>
      <c r="AN588" s="11">
        <f>'OddsRatio_working_3-way'!AB588+'OddsRatio_working_3-way'!AH588</f>
        <v>-0.23471398407843333</v>
      </c>
      <c r="AO588" s="11">
        <f>'OddsRatio_working_3-way'!AC588+'OddsRatio_working_3-way'!AI588</f>
        <v>0</v>
      </c>
      <c r="AP588" s="11">
        <f>'OddsRatio_working_3-way'!AD588+'OddsRatio_working_3-way'!AJ588</f>
        <v>0</v>
      </c>
      <c r="AQ588" s="11">
        <f>'OddsRatio_working_3-way'!AE588+'OddsRatio_working_3-way'!AK588</f>
        <v>0</v>
      </c>
      <c r="AR588" s="10">
        <f>IF(A588="","",IF(('OddsRatio_working_3-way'!X588=0),IF(Q588&gt;0,-Q588^(1/3),(-Q588)^(1/3)),'OddsRatio_working_3-way'!AL588-'OddsRatio_working_3-way'!R588/3))</f>
        <v>1.0579479135325927</v>
      </c>
      <c r="AS588" s="11">
        <f>IF(('OddsRatio_working_3-way'!X588=0),IF(Q588&gt;0,-Q588^(1/3),(-Q588)^(1/3)),'OddsRatio_working_3-way'!AM588-'OddsRatio_working_3-way'!R588/3)</f>
        <v>-0.82323392945415985</v>
      </c>
      <c r="AT588" s="11">
        <f>IF(('OddsRatio_working_3-way'!X588=0),IF(Q588&gt;0,-Q588^(1/3),(-Q588)^(1/3)),'OddsRatio_working_3-way'!AN588-'OddsRatio_working_3-way'!R588/3)</f>
        <v>-0.23471398407843333</v>
      </c>
      <c r="AU588" s="11">
        <f>IF(('OddsRatio_working_3-way'!X588=0),0,'OddsRatio_working_3-way'!AO588)</f>
        <v>0</v>
      </c>
      <c r="AV588" s="11">
        <f>IF(('OddsRatio_working_3-way'!X588=0),0,'OddsRatio_working_3-way'!AP588)</f>
        <v>0</v>
      </c>
      <c r="AW588" s="11">
        <f>IF(('OddsRatio_working_3-way'!X588=0),0,'OddsRatio_working_3-way'!AQ588)</f>
        <v>0</v>
      </c>
    </row>
    <row r="589" spans="1:49" x14ac:dyDescent="0.2">
      <c r="A589" s="4">
        <f>IF('True_Odds_Calculator_3-way'!A590="","",'True_Odds_Calculator_3-way'!A590)</f>
        <v>1.98</v>
      </c>
      <c r="B589" s="4">
        <f>IF('True_Odds_Calculator_3-way'!B590="","",'True_Odds_Calculator_3-way'!B590)</f>
        <v>3.59</v>
      </c>
      <c r="C589" s="4">
        <f>IF('True_Odds_Calculator_3-way'!C590="","",'True_Odds_Calculator_3-way'!C590)</f>
        <v>4.07</v>
      </c>
      <c r="D589" s="9">
        <f t="shared" si="130"/>
        <v>0.49346015520032377</v>
      </c>
      <c r="E589" s="9">
        <f t="shared" si="131"/>
        <v>0.26933060488713506</v>
      </c>
      <c r="F589" s="9">
        <f t="shared" si="132"/>
        <v>0.23720923991254123</v>
      </c>
      <c r="G589" s="9">
        <f t="shared" si="133"/>
        <v>1.0474551738486375</v>
      </c>
      <c r="H589" s="9">
        <f t="shared" si="134"/>
        <v>2.0265060703716649</v>
      </c>
      <c r="I589" s="9">
        <f t="shared" si="135"/>
        <v>3.7129089002679709</v>
      </c>
      <c r="J589" s="9">
        <f t="shared" si="136"/>
        <v>4.2156873837153173</v>
      </c>
      <c r="K589" s="11">
        <f t="shared" si="137"/>
        <v>0.50505050505050508</v>
      </c>
      <c r="L589" s="11">
        <f t="shared" si="138"/>
        <v>0.2785515320334262</v>
      </c>
      <c r="M589" s="11">
        <f t="shared" si="139"/>
        <v>0.24570024570024568</v>
      </c>
      <c r="N589" s="11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-0.26934577479019117</v>
      </c>
      <c r="O589" s="11">
        <f>0</f>
        <v>0</v>
      </c>
      <c r="P589" s="11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0.2295165627654866</v>
      </c>
      <c r="Q589" s="11">
        <f>2*'OddsRatio_working_3-way'!K589*'OddsRatio_working_3-way'!L589*'OddsRatio_working_3-way'!M589</f>
        <v>6.9131494808881491E-2</v>
      </c>
      <c r="R589" s="11">
        <f t="shared" si="140"/>
        <v>0</v>
      </c>
      <c r="S589" s="11">
        <f t="shared" si="141"/>
        <v>-0.85212609310196219</v>
      </c>
      <c r="T589" s="11">
        <f t="shared" si="142"/>
        <v>-0.25666448587408497</v>
      </c>
      <c r="U589" s="11">
        <f>'OddsRatio_working_3-way'!S589-'OddsRatio_working_3-way'!R589^2/3</f>
        <v>-0.85212609310196219</v>
      </c>
      <c r="V589" s="11">
        <f>'OddsRatio_working_3-way'!S589*'OddsRatio_working_3-way'!R589/3-2*'OddsRatio_working_3-way'!R589^3/27-'OddsRatio_working_3-way'!T589</f>
        <v>0.25666448587408497</v>
      </c>
      <c r="W589" s="11">
        <f>'OddsRatio_working_3-way'!V589^2+4*'OddsRatio_working_3-way'!U589^3/27</f>
        <v>-2.5789244372815545E-2</v>
      </c>
      <c r="X589" s="11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0.15138188686383844</v>
      </c>
      <c r="Y589" s="11">
        <f>IF('OddsRatio_working_3-way'!W589&gt;=0,IF('OddsRatio_working_3-way'!V589+SQRT('OddsRatio_working_3-way'!W589)&gt;0,0,PI()),ACOS('OddsRatio_working_3-way'!V589/(2*'OddsRatio_working_3-way'!X589)))</f>
        <v>0.55908945450212655</v>
      </c>
      <c r="Z589" s="11">
        <f>'OddsRatio_working_3-way'!X589^(1/3)*COS('OddsRatio_working_3-way'!Y589/3)</f>
        <v>0.52372758692431887</v>
      </c>
      <c r="AA589" s="11">
        <f>'OddsRatio_working_3-way'!X589^(1/3)*COS(('OddsRatio_working_3-way'!Y589+2*PI())/3)</f>
        <v>-0.34738329004810237</v>
      </c>
      <c r="AB589" s="11">
        <f>'OddsRatio_working_3-way'!X589^(1/3)*COS(('OddsRatio_working_3-way'!Y589+4*PI())/3)</f>
        <v>-0.17634429687621658</v>
      </c>
      <c r="AC589" s="11">
        <f>'OddsRatio_working_3-way'!X589^(1/3)*SIN('OddsRatio_working_3-way'!Y589/3)</f>
        <v>9.8749408749710985E-2</v>
      </c>
      <c r="AD589" s="11">
        <f>'OddsRatio_working_3-way'!X589^(1/3)*SIN(('OddsRatio_working_3-way'!Y589+2*PI())/3)</f>
        <v>0.40418669056432749</v>
      </c>
      <c r="AE589" s="11">
        <f>'OddsRatio_working_3-way'!X589^(1/3)*SIN(('OddsRatio_working_3-way'!Y589+4*PI())/3)</f>
        <v>-0.50293609931403838</v>
      </c>
      <c r="AF589" s="11">
        <f>-'OddsRatio_working_3-way'!U589/(3*'OddsRatio_working_3-way'!X589^(1/3))*COS(('OddsRatio_working_3-way'!Y589)/3)</f>
        <v>0.52372758692431876</v>
      </c>
      <c r="AG589" s="11">
        <f>-'OddsRatio_working_3-way'!U589/(3*'OddsRatio_working_3-way'!X589^(1/3))*COS(('OddsRatio_working_3-way'!Y589+2*PI())/3)</f>
        <v>-0.34738329004810231</v>
      </c>
      <c r="AH589" s="11">
        <f>-'OddsRatio_working_3-way'!U589/(3*'OddsRatio_working_3-way'!X589^(1/3))*COS(('OddsRatio_working_3-way'!Y589+4*PI())/3)</f>
        <v>-0.17634429687621656</v>
      </c>
      <c r="AI589" s="11">
        <f>'OddsRatio_working_3-way'!U589/(3*'OddsRatio_working_3-way'!X589^(1/3))*SIN(('OddsRatio_working_3-way'!Y589)/3)</f>
        <v>-9.8749408749710971E-2</v>
      </c>
      <c r="AJ589" s="11">
        <f>'OddsRatio_working_3-way'!U589/(3*'OddsRatio_working_3-way'!X589^(1/3))*SIN(('OddsRatio_working_3-way'!Y589+2*PI())/3)</f>
        <v>-0.40418669056432738</v>
      </c>
      <c r="AK589" s="11">
        <f>'OddsRatio_working_3-way'!U589/(3*'OddsRatio_working_3-way'!X589^(1/3))*SIN(('OddsRatio_working_3-way'!Y589+4*PI())/3)</f>
        <v>0.50293609931403827</v>
      </c>
      <c r="AL589" s="11">
        <f>'OddsRatio_working_3-way'!Z589+'OddsRatio_working_3-way'!AF589</f>
        <v>1.0474551738486375</v>
      </c>
      <c r="AM589" s="11">
        <f>'OddsRatio_working_3-way'!AA589+'OddsRatio_working_3-way'!AG589</f>
        <v>-0.69476658009620462</v>
      </c>
      <c r="AN589" s="11">
        <f>'OddsRatio_working_3-way'!AB589+'OddsRatio_working_3-way'!AH589</f>
        <v>-0.35268859375243311</v>
      </c>
      <c r="AO589" s="11">
        <f>'OddsRatio_working_3-way'!AC589+'OddsRatio_working_3-way'!AI589</f>
        <v>0</v>
      </c>
      <c r="AP589" s="11">
        <f>'OddsRatio_working_3-way'!AD589+'OddsRatio_working_3-way'!AJ589</f>
        <v>0</v>
      </c>
      <c r="AQ589" s="11">
        <f>'OddsRatio_working_3-way'!AE589+'OddsRatio_working_3-way'!AK589</f>
        <v>0</v>
      </c>
      <c r="AR589" s="10">
        <f>IF(A589="","",IF(('OddsRatio_working_3-way'!X589=0),IF(Q589&gt;0,-Q589^(1/3),(-Q589)^(1/3)),'OddsRatio_working_3-way'!AL589-'OddsRatio_working_3-way'!R589/3))</f>
        <v>1.0474551738486375</v>
      </c>
      <c r="AS589" s="11">
        <f>IF(('OddsRatio_working_3-way'!X589=0),IF(Q589&gt;0,-Q589^(1/3),(-Q589)^(1/3)),'OddsRatio_working_3-way'!AM589-'OddsRatio_working_3-way'!R589/3)</f>
        <v>-0.69476658009620462</v>
      </c>
      <c r="AT589" s="11">
        <f>IF(('OddsRatio_working_3-way'!X589=0),IF(Q589&gt;0,-Q589^(1/3),(-Q589)^(1/3)),'OddsRatio_working_3-way'!AN589-'OddsRatio_working_3-way'!R589/3)</f>
        <v>-0.35268859375243311</v>
      </c>
      <c r="AU589" s="11">
        <f>IF(('OddsRatio_working_3-way'!X589=0),0,'OddsRatio_working_3-way'!AO589)</f>
        <v>0</v>
      </c>
      <c r="AV589" s="11">
        <f>IF(('OddsRatio_working_3-way'!X589=0),0,'OddsRatio_working_3-way'!AP589)</f>
        <v>0</v>
      </c>
      <c r="AW589" s="11">
        <f>IF(('OddsRatio_working_3-way'!X589=0),0,'OddsRatio_working_3-way'!AQ589)</f>
        <v>0</v>
      </c>
    </row>
    <row r="590" spans="1:49" x14ac:dyDescent="0.2">
      <c r="A590" s="4">
        <f>IF('True_Odds_Calculator_3-way'!A591="","",'True_Odds_Calculator_3-way'!A591)</f>
        <v>2.29</v>
      </c>
      <c r="B590" s="4">
        <f>IF('True_Odds_Calculator_3-way'!B591="","",'True_Odds_Calculator_3-way'!B591)</f>
        <v>3.54</v>
      </c>
      <c r="C590" s="4">
        <f>IF('True_Odds_Calculator_3-way'!C591="","",'True_Odds_Calculator_3-way'!C591)</f>
        <v>3.24</v>
      </c>
      <c r="D590" s="9">
        <f t="shared" si="130"/>
        <v>0.42631021581813028</v>
      </c>
      <c r="E590" s="9">
        <f t="shared" si="131"/>
        <v>0.27399572885024903</v>
      </c>
      <c r="F590" s="9">
        <f t="shared" si="132"/>
        <v>0.29969405533162063</v>
      </c>
      <c r="G590" s="9">
        <f t="shared" si="133"/>
        <v>1.0431857985814861</v>
      </c>
      <c r="H590" s="9">
        <f t="shared" si="134"/>
        <v>2.3457096801701174</v>
      </c>
      <c r="I590" s="9">
        <f t="shared" si="135"/>
        <v>3.6496919283969746</v>
      </c>
      <c r="J590" s="9">
        <f t="shared" si="136"/>
        <v>3.3367361888225293</v>
      </c>
      <c r="K590" s="11">
        <f t="shared" si="137"/>
        <v>0.4366812227074236</v>
      </c>
      <c r="L590" s="11">
        <f t="shared" si="138"/>
        <v>0.2824858757062147</v>
      </c>
      <c r="M590" s="11">
        <f t="shared" si="139"/>
        <v>0.30864197530864196</v>
      </c>
      <c r="N590" s="11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-0.27943943252457304</v>
      </c>
      <c r="O590" s="11">
        <f>0</f>
        <v>0</v>
      </c>
      <c r="P590" s="11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0.23110265587588588</v>
      </c>
      <c r="Q590" s="11">
        <f>2*'OddsRatio_working_3-way'!K590*'OddsRatio_working_3-way'!L590*'OddsRatio_working_3-way'!M590</f>
        <v>7.6145850370967355E-2</v>
      </c>
      <c r="R590" s="11">
        <f t="shared" si="140"/>
        <v>0</v>
      </c>
      <c r="S590" s="11">
        <f t="shared" si="141"/>
        <v>-0.82702234895056703</v>
      </c>
      <c r="T590" s="11">
        <f t="shared" si="142"/>
        <v>-0.27249500789145542</v>
      </c>
      <c r="U590" s="11">
        <f>'OddsRatio_working_3-way'!S590-'OddsRatio_working_3-way'!R590^2/3</f>
        <v>-0.82702234895056703</v>
      </c>
      <c r="V590" s="11">
        <f>'OddsRatio_working_3-way'!S590*'OddsRatio_working_3-way'!R590/3-2*'OddsRatio_working_3-way'!R590^3/27-'OddsRatio_working_3-way'!T590</f>
        <v>0.27249500789145542</v>
      </c>
      <c r="W590" s="11">
        <f>'OddsRatio_working_3-way'!V590^2+4*'OddsRatio_working_3-way'!U590^3/27</f>
        <v>-9.5472320854130127E-3</v>
      </c>
      <c r="X590" s="11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0.14474180582262453</v>
      </c>
      <c r="Y590" s="11">
        <f>IF('OddsRatio_working_3-way'!W590&gt;=0,IF('OddsRatio_working_3-way'!V590+SQRT('OddsRatio_working_3-way'!W590)&gt;0,0,PI()),ACOS('OddsRatio_working_3-way'!V590/(2*'OddsRatio_working_3-way'!X590)))</f>
        <v>0.34429363311693439</v>
      </c>
      <c r="Z590" s="11">
        <f>'OddsRatio_working_3-way'!X590^(1/3)*COS('OddsRatio_working_3-way'!Y590/3)</f>
        <v>0.52159289929074304</v>
      </c>
      <c r="AA590" s="11">
        <f>'OddsRatio_working_3-way'!X590^(1/3)*COS(('OddsRatio_working_3-way'!Y590+2*PI())/3)</f>
        <v>-0.31286585327888156</v>
      </c>
      <c r="AB590" s="11">
        <f>'OddsRatio_working_3-way'!X590^(1/3)*COS(('OddsRatio_working_3-way'!Y590+4*PI())/3)</f>
        <v>-0.20872704601186157</v>
      </c>
      <c r="AC590" s="11">
        <f>'OddsRatio_working_3-way'!X590^(1/3)*SIN('OddsRatio_working_3-way'!Y590/3)</f>
        <v>6.0124568408700556E-2</v>
      </c>
      <c r="AD590" s="11">
        <f>'OddsRatio_working_3-way'!X590^(1/3)*SIN(('OddsRatio_working_3-way'!Y590+2*PI())/3)</f>
        <v>0.42165041701501144</v>
      </c>
      <c r="AE590" s="11">
        <f>'OddsRatio_working_3-way'!X590^(1/3)*SIN(('OddsRatio_working_3-way'!Y590+4*PI())/3)</f>
        <v>-0.48177498542371194</v>
      </c>
      <c r="AF590" s="11">
        <f>-'OddsRatio_working_3-way'!U590/(3*'OddsRatio_working_3-way'!X590^(1/3))*COS(('OddsRatio_working_3-way'!Y590)/3)</f>
        <v>0.52159289929074304</v>
      </c>
      <c r="AG590" s="11">
        <f>-'OddsRatio_working_3-way'!U590/(3*'OddsRatio_working_3-way'!X590^(1/3))*COS(('OddsRatio_working_3-way'!Y590+2*PI())/3)</f>
        <v>-0.31286585327888156</v>
      </c>
      <c r="AH590" s="11">
        <f>-'OddsRatio_working_3-way'!U590/(3*'OddsRatio_working_3-way'!X590^(1/3))*COS(('OddsRatio_working_3-way'!Y590+4*PI())/3)</f>
        <v>-0.20872704601186157</v>
      </c>
      <c r="AI590" s="11">
        <f>'OddsRatio_working_3-way'!U590/(3*'OddsRatio_working_3-way'!X590^(1/3))*SIN(('OddsRatio_working_3-way'!Y590)/3)</f>
        <v>-6.0124568408700556E-2</v>
      </c>
      <c r="AJ590" s="11">
        <f>'OddsRatio_working_3-way'!U590/(3*'OddsRatio_working_3-way'!X590^(1/3))*SIN(('OddsRatio_working_3-way'!Y590+2*PI())/3)</f>
        <v>-0.42165041701501144</v>
      </c>
      <c r="AK590" s="11">
        <f>'OddsRatio_working_3-way'!U590/(3*'OddsRatio_working_3-way'!X590^(1/3))*SIN(('OddsRatio_working_3-way'!Y590+4*PI())/3)</f>
        <v>0.48177498542371194</v>
      </c>
      <c r="AL590" s="11">
        <f>'OddsRatio_working_3-way'!Z590+'OddsRatio_working_3-way'!AF590</f>
        <v>1.0431857985814861</v>
      </c>
      <c r="AM590" s="11">
        <f>'OddsRatio_working_3-way'!AA590+'OddsRatio_working_3-way'!AG590</f>
        <v>-0.62573170655776311</v>
      </c>
      <c r="AN590" s="11">
        <f>'OddsRatio_working_3-way'!AB590+'OddsRatio_working_3-way'!AH590</f>
        <v>-0.41745409202372313</v>
      </c>
      <c r="AO590" s="11">
        <f>'OddsRatio_working_3-way'!AC590+'OddsRatio_working_3-way'!AI590</f>
        <v>0</v>
      </c>
      <c r="AP590" s="11">
        <f>'OddsRatio_working_3-way'!AD590+'OddsRatio_working_3-way'!AJ590</f>
        <v>0</v>
      </c>
      <c r="AQ590" s="11">
        <f>'OddsRatio_working_3-way'!AE590+'OddsRatio_working_3-way'!AK590</f>
        <v>0</v>
      </c>
      <c r="AR590" s="10">
        <f>IF(A590="","",IF(('OddsRatio_working_3-way'!X590=0),IF(Q590&gt;0,-Q590^(1/3),(-Q590)^(1/3)),'OddsRatio_working_3-way'!AL590-'OddsRatio_working_3-way'!R590/3))</f>
        <v>1.0431857985814861</v>
      </c>
      <c r="AS590" s="11">
        <f>IF(('OddsRatio_working_3-way'!X590=0),IF(Q590&gt;0,-Q590^(1/3),(-Q590)^(1/3)),'OddsRatio_working_3-way'!AM590-'OddsRatio_working_3-way'!R590/3)</f>
        <v>-0.62573170655776311</v>
      </c>
      <c r="AT590" s="11">
        <f>IF(('OddsRatio_working_3-way'!X590=0),IF(Q590&gt;0,-Q590^(1/3),(-Q590)^(1/3)),'OddsRatio_working_3-way'!AN590-'OddsRatio_working_3-way'!R590/3)</f>
        <v>-0.41745409202372313</v>
      </c>
      <c r="AU590" s="11">
        <f>IF(('OddsRatio_working_3-way'!X590=0),0,'OddsRatio_working_3-way'!AO590)</f>
        <v>0</v>
      </c>
      <c r="AV590" s="11">
        <f>IF(('OddsRatio_working_3-way'!X590=0),0,'OddsRatio_working_3-way'!AP590)</f>
        <v>0</v>
      </c>
      <c r="AW590" s="11">
        <f>IF(('OddsRatio_working_3-way'!X590=0),0,'OddsRatio_working_3-way'!AQ590)</f>
        <v>0</v>
      </c>
    </row>
    <row r="591" spans="1:49" x14ac:dyDescent="0.2">
      <c r="A591" s="4">
        <f>IF('True_Odds_Calculator_3-way'!A592="","",'True_Odds_Calculator_3-way'!A592)</f>
        <v>1.47</v>
      </c>
      <c r="B591" s="4">
        <f>IF('True_Odds_Calculator_3-way'!B592="","",'True_Odds_Calculator_3-way'!B592)</f>
        <v>4.58</v>
      </c>
      <c r="C591" s="4">
        <f>IF('True_Odds_Calculator_3-way'!C592="","",'True_Odds_Calculator_3-way'!C592)</f>
        <v>7.81</v>
      </c>
      <c r="D591" s="9">
        <f t="shared" si="130"/>
        <v>0.66849899657423695</v>
      </c>
      <c r="E591" s="9">
        <f t="shared" si="131"/>
        <v>0.20932791580740912</v>
      </c>
      <c r="F591" s="9">
        <f t="shared" si="132"/>
        <v>0.12217308761835405</v>
      </c>
      <c r="G591" s="9">
        <f t="shared" si="133"/>
        <v>1.0550820382664197</v>
      </c>
      <c r="H591" s="9">
        <f t="shared" si="134"/>
        <v>1.4958885579852172</v>
      </c>
      <c r="I591" s="9">
        <f t="shared" si="135"/>
        <v>4.7771936969937823</v>
      </c>
      <c r="J591" s="9">
        <f t="shared" si="136"/>
        <v>8.1851086805943183</v>
      </c>
      <c r="K591" s="11">
        <f t="shared" si="137"/>
        <v>0.68027210884353739</v>
      </c>
      <c r="L591" s="11">
        <f t="shared" si="138"/>
        <v>0.2183406113537118</v>
      </c>
      <c r="M591" s="11">
        <f t="shared" si="139"/>
        <v>0.12804097311139565</v>
      </c>
      <c r="N591" s="11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-0.21791852458823735</v>
      </c>
      <c r="O591" s="11">
        <f>0</f>
        <v>0</v>
      </c>
      <c r="P591" s="11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0.20653610313842452</v>
      </c>
      <c r="Q591" s="11">
        <f>2*'OddsRatio_working_3-way'!K591*'OddsRatio_working_3-way'!L591*'OddsRatio_working_3-way'!M591</f>
        <v>3.803611475845755E-2</v>
      </c>
      <c r="R591" s="11">
        <f t="shared" si="140"/>
        <v>0</v>
      </c>
      <c r="S591" s="11">
        <f t="shared" si="141"/>
        <v>-0.9477675361866541</v>
      </c>
      <c r="T591" s="11">
        <f t="shared" si="142"/>
        <v>-0.17454282434376686</v>
      </c>
      <c r="U591" s="11">
        <f>'OddsRatio_working_3-way'!S591-'OddsRatio_working_3-way'!R591^2/3</f>
        <v>-0.9477675361866541</v>
      </c>
      <c r="V591" s="11">
        <f>'OddsRatio_working_3-way'!S591*'OddsRatio_working_3-way'!R591/3-2*'OddsRatio_working_3-way'!R591^3/27-'OddsRatio_working_3-way'!T591</f>
        <v>0.17454282434376686</v>
      </c>
      <c r="W591" s="11">
        <f>'OddsRatio_working_3-way'!V591^2+4*'OddsRatio_working_3-way'!U591^3/27</f>
        <v>-9.5659957610668853E-2</v>
      </c>
      <c r="X591" s="11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0.17757051778136476</v>
      </c>
      <c r="Y591" s="11">
        <f>IF('OddsRatio_working_3-way'!W591&gt;=0,IF('OddsRatio_working_3-way'!V591+SQRT('OddsRatio_working_3-way'!W591)&gt;0,0,PI()),ACOS('OddsRatio_working_3-way'!V591/(2*'OddsRatio_working_3-way'!X591)))</f>
        <v>1.0570140906665972</v>
      </c>
      <c r="Z591" s="11">
        <f>'OddsRatio_working_3-way'!X591^(1/3)*COS('OddsRatio_working_3-way'!Y591/3)</f>
        <v>0.52754101913320983</v>
      </c>
      <c r="AA591" s="11">
        <f>'OddsRatio_working_3-way'!X591^(1/3)*COS(('OddsRatio_working_3-way'!Y591+2*PI())/3)</f>
        <v>-0.4317503860268056</v>
      </c>
      <c r="AB591" s="11">
        <f>'OddsRatio_working_3-way'!X591^(1/3)*COS(('OddsRatio_working_3-way'!Y591+4*PI())/3)</f>
        <v>-9.5790633106404274E-2</v>
      </c>
      <c r="AC591" s="11">
        <f>'OddsRatio_working_3-way'!X591^(1/3)*SIN('OddsRatio_working_3-way'!Y591/3)</f>
        <v>0.19396645378547386</v>
      </c>
      <c r="AD591" s="11">
        <f>'OddsRatio_working_3-way'!X591^(1/3)*SIN(('OddsRatio_working_3-way'!Y591+2*PI())/3)</f>
        <v>0.3598806972149553</v>
      </c>
      <c r="AE591" s="11">
        <f>'OddsRatio_working_3-way'!X591^(1/3)*SIN(('OddsRatio_working_3-way'!Y591+4*PI())/3)</f>
        <v>-0.55384715100042925</v>
      </c>
      <c r="AF591" s="11">
        <f>-'OddsRatio_working_3-way'!U591/(3*'OddsRatio_working_3-way'!X591^(1/3))*COS(('OddsRatio_working_3-way'!Y591)/3)</f>
        <v>0.52754101913320983</v>
      </c>
      <c r="AG591" s="11">
        <f>-'OddsRatio_working_3-way'!U591/(3*'OddsRatio_working_3-way'!X591^(1/3))*COS(('OddsRatio_working_3-way'!Y591+2*PI())/3)</f>
        <v>-0.4317503860268056</v>
      </c>
      <c r="AH591" s="11">
        <f>-'OddsRatio_working_3-way'!U591/(3*'OddsRatio_working_3-way'!X591^(1/3))*COS(('OddsRatio_working_3-way'!Y591+4*PI())/3)</f>
        <v>-9.5790633106404274E-2</v>
      </c>
      <c r="AI591" s="11">
        <f>'OddsRatio_working_3-way'!U591/(3*'OddsRatio_working_3-way'!X591^(1/3))*SIN(('OddsRatio_working_3-way'!Y591)/3)</f>
        <v>-0.19396645378547386</v>
      </c>
      <c r="AJ591" s="11">
        <f>'OddsRatio_working_3-way'!U591/(3*'OddsRatio_working_3-way'!X591^(1/3))*SIN(('OddsRatio_working_3-way'!Y591+2*PI())/3)</f>
        <v>-0.3598806972149553</v>
      </c>
      <c r="AK591" s="11">
        <f>'OddsRatio_working_3-way'!U591/(3*'OddsRatio_working_3-way'!X591^(1/3))*SIN(('OddsRatio_working_3-way'!Y591+4*PI())/3)</f>
        <v>0.55384715100042925</v>
      </c>
      <c r="AL591" s="11">
        <f>'OddsRatio_working_3-way'!Z591+'OddsRatio_working_3-way'!AF591</f>
        <v>1.0550820382664197</v>
      </c>
      <c r="AM591" s="11">
        <f>'OddsRatio_working_3-way'!AA591+'OddsRatio_working_3-way'!AG591</f>
        <v>-0.8635007720536112</v>
      </c>
      <c r="AN591" s="11">
        <f>'OddsRatio_working_3-way'!AB591+'OddsRatio_working_3-way'!AH591</f>
        <v>-0.19158126621280855</v>
      </c>
      <c r="AO591" s="11">
        <f>'OddsRatio_working_3-way'!AC591+'OddsRatio_working_3-way'!AI591</f>
        <v>0</v>
      </c>
      <c r="AP591" s="11">
        <f>'OddsRatio_working_3-way'!AD591+'OddsRatio_working_3-way'!AJ591</f>
        <v>0</v>
      </c>
      <c r="AQ591" s="11">
        <f>'OddsRatio_working_3-way'!AE591+'OddsRatio_working_3-way'!AK591</f>
        <v>0</v>
      </c>
      <c r="AR591" s="10">
        <f>IF(A591="","",IF(('OddsRatio_working_3-way'!X591=0),IF(Q591&gt;0,-Q591^(1/3),(-Q591)^(1/3)),'OddsRatio_working_3-way'!AL591-'OddsRatio_working_3-way'!R591/3))</f>
        <v>1.0550820382664197</v>
      </c>
      <c r="AS591" s="11">
        <f>IF(('OddsRatio_working_3-way'!X591=0),IF(Q591&gt;0,-Q591^(1/3),(-Q591)^(1/3)),'OddsRatio_working_3-way'!AM591-'OddsRatio_working_3-way'!R591/3)</f>
        <v>-0.8635007720536112</v>
      </c>
      <c r="AT591" s="11">
        <f>IF(('OddsRatio_working_3-way'!X591=0),IF(Q591&gt;0,-Q591^(1/3),(-Q591)^(1/3)),'OddsRatio_working_3-way'!AN591-'OddsRatio_working_3-way'!R591/3)</f>
        <v>-0.19158126621280855</v>
      </c>
      <c r="AU591" s="11">
        <f>IF(('OddsRatio_working_3-way'!X591=0),0,'OddsRatio_working_3-way'!AO591)</f>
        <v>0</v>
      </c>
      <c r="AV591" s="11">
        <f>IF(('OddsRatio_working_3-way'!X591=0),0,'OddsRatio_working_3-way'!AP591)</f>
        <v>0</v>
      </c>
      <c r="AW591" s="11">
        <f>IF(('OddsRatio_working_3-way'!X591=0),0,'OddsRatio_working_3-way'!AQ591)</f>
        <v>0</v>
      </c>
    </row>
    <row r="592" spans="1:49" x14ac:dyDescent="0.2">
      <c r="A592" s="4">
        <f>IF('True_Odds_Calculator_3-way'!A593="","",'True_Odds_Calculator_3-way'!A593)</f>
        <v>3.63</v>
      </c>
      <c r="B592" s="4">
        <f>IF('True_Odds_Calculator_3-way'!B593="","",'True_Odds_Calculator_3-way'!B593)</f>
        <v>3.49</v>
      </c>
      <c r="C592" s="4">
        <f>IF('True_Odds_Calculator_3-way'!C593="","",'True_Odds_Calculator_3-way'!C593)</f>
        <v>2.17</v>
      </c>
      <c r="D592" s="9">
        <f t="shared" si="130"/>
        <v>0.26851224867552936</v>
      </c>
      <c r="E592" s="9">
        <f t="shared" si="131"/>
        <v>0.27939133123343396</v>
      </c>
      <c r="F592" s="9">
        <f t="shared" si="132"/>
        <v>0.45209642009103651</v>
      </c>
      <c r="G592" s="9">
        <f t="shared" si="133"/>
        <v>1.0358269546738528</v>
      </c>
      <c r="H592" s="9">
        <f t="shared" si="134"/>
        <v>3.724224890792232</v>
      </c>
      <c r="I592" s="9">
        <f t="shared" si="135"/>
        <v>3.5792091171378937</v>
      </c>
      <c r="J592" s="9">
        <f t="shared" si="136"/>
        <v>2.2119175369684076</v>
      </c>
      <c r="K592" s="11">
        <f t="shared" si="137"/>
        <v>0.27548209366391185</v>
      </c>
      <c r="L592" s="11">
        <f t="shared" si="138"/>
        <v>0.28653295128939826</v>
      </c>
      <c r="M592" s="11">
        <f t="shared" si="139"/>
        <v>0.46082949308755761</v>
      </c>
      <c r="N592" s="11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-0.27870783100219521</v>
      </c>
      <c r="O592" s="11">
        <f>0</f>
        <v>0</v>
      </c>
      <c r="P592" s="11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0.22880149593255328</v>
      </c>
      <c r="Q592" s="11">
        <f>2*'OddsRatio_working_3-way'!K592*'OddsRatio_working_3-way'!L592*'OddsRatio_working_3-way'!M592</f>
        <v>7.2750873110509776E-2</v>
      </c>
      <c r="R592" s="11">
        <f t="shared" si="140"/>
        <v>0</v>
      </c>
      <c r="S592" s="11">
        <f t="shared" si="141"/>
        <v>-0.82093673188088911</v>
      </c>
      <c r="T592" s="11">
        <f t="shared" si="142"/>
        <v>-0.26102916752969441</v>
      </c>
      <c r="U592" s="11">
        <f>'OddsRatio_working_3-way'!S592-'OddsRatio_working_3-way'!R592^2/3</f>
        <v>-0.82093673188088911</v>
      </c>
      <c r="V592" s="11">
        <f>'OddsRatio_working_3-way'!S592*'OddsRatio_working_3-way'!R592/3-2*'OddsRatio_working_3-way'!R592^3/27-'OddsRatio_working_3-way'!T592</f>
        <v>0.26102916752969441</v>
      </c>
      <c r="W592" s="11">
        <f>'OddsRatio_working_3-way'!V592^2+4*'OddsRatio_working_3-way'!U592^3/27</f>
        <v>-1.3828178875044728E-2</v>
      </c>
      <c r="X592" s="11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0.1431471316306146</v>
      </c>
      <c r="Y592" s="11">
        <f>IF('OddsRatio_working_3-way'!W592&gt;=0,IF('OddsRatio_working_3-way'!V592+SQRT('OddsRatio_working_3-way'!W592)&gt;0,0,PI()),ACOS('OddsRatio_working_3-way'!V592/(2*'OddsRatio_working_3-way'!X592)))</f>
        <v>0.42326849387062526</v>
      </c>
      <c r="Z592" s="11">
        <f>'OddsRatio_working_3-way'!X592^(1/3)*COS('OddsRatio_working_3-way'!Y592/3)</f>
        <v>0.51791347733692639</v>
      </c>
      <c r="AA592" s="11">
        <f>'OddsRatio_working_3-way'!X592^(1/3)*COS(('OddsRatio_working_3-way'!Y592+2*PI())/3)</f>
        <v>-0.32266235431419826</v>
      </c>
      <c r="AB592" s="11">
        <f>'OddsRatio_working_3-way'!X592^(1/3)*COS(('OddsRatio_working_3-way'!Y592+4*PI())/3)</f>
        <v>-0.19525112302272843</v>
      </c>
      <c r="AC592" s="11">
        <f>'OddsRatio_working_3-way'!X592^(1/3)*SIN('OddsRatio_working_3-way'!Y592/3)</f>
        <v>7.3560908683911935E-2</v>
      </c>
      <c r="AD592" s="11">
        <f>'OddsRatio_working_3-way'!X592^(1/3)*SIN(('OddsRatio_working_3-way'!Y592+2*PI())/3)</f>
        <v>0.41174577399415835</v>
      </c>
      <c r="AE592" s="11">
        <f>'OddsRatio_working_3-way'!X592^(1/3)*SIN(('OddsRatio_working_3-way'!Y592+4*PI())/3)</f>
        <v>-0.4853066826780702</v>
      </c>
      <c r="AF592" s="11">
        <f>-'OddsRatio_working_3-way'!U592/(3*'OddsRatio_working_3-way'!X592^(1/3))*COS(('OddsRatio_working_3-way'!Y592)/3)</f>
        <v>0.51791347733692639</v>
      </c>
      <c r="AG592" s="11">
        <f>-'OddsRatio_working_3-way'!U592/(3*'OddsRatio_working_3-way'!X592^(1/3))*COS(('OddsRatio_working_3-way'!Y592+2*PI())/3)</f>
        <v>-0.32266235431419826</v>
      </c>
      <c r="AH592" s="11">
        <f>-'OddsRatio_working_3-way'!U592/(3*'OddsRatio_working_3-way'!X592^(1/3))*COS(('OddsRatio_working_3-way'!Y592+4*PI())/3)</f>
        <v>-0.19525112302272843</v>
      </c>
      <c r="AI592" s="11">
        <f>'OddsRatio_working_3-way'!U592/(3*'OddsRatio_working_3-way'!X592^(1/3))*SIN(('OddsRatio_working_3-way'!Y592)/3)</f>
        <v>-7.3560908683911935E-2</v>
      </c>
      <c r="AJ592" s="11">
        <f>'OddsRatio_working_3-way'!U592/(3*'OddsRatio_working_3-way'!X592^(1/3))*SIN(('OddsRatio_working_3-way'!Y592+2*PI())/3)</f>
        <v>-0.41174577399415835</v>
      </c>
      <c r="AK592" s="11">
        <f>'OddsRatio_working_3-way'!U592/(3*'OddsRatio_working_3-way'!X592^(1/3))*SIN(('OddsRatio_working_3-way'!Y592+4*PI())/3)</f>
        <v>0.4853066826780702</v>
      </c>
      <c r="AL592" s="11">
        <f>'OddsRatio_working_3-way'!Z592+'OddsRatio_working_3-way'!AF592</f>
        <v>1.0358269546738528</v>
      </c>
      <c r="AM592" s="11">
        <f>'OddsRatio_working_3-way'!AA592+'OddsRatio_working_3-way'!AG592</f>
        <v>-0.64532470862839653</v>
      </c>
      <c r="AN592" s="11">
        <f>'OddsRatio_working_3-way'!AB592+'OddsRatio_working_3-way'!AH592</f>
        <v>-0.39050224604545686</v>
      </c>
      <c r="AO592" s="11">
        <f>'OddsRatio_working_3-way'!AC592+'OddsRatio_working_3-way'!AI592</f>
        <v>0</v>
      </c>
      <c r="AP592" s="11">
        <f>'OddsRatio_working_3-way'!AD592+'OddsRatio_working_3-way'!AJ592</f>
        <v>0</v>
      </c>
      <c r="AQ592" s="11">
        <f>'OddsRatio_working_3-way'!AE592+'OddsRatio_working_3-way'!AK592</f>
        <v>0</v>
      </c>
      <c r="AR592" s="10">
        <f>IF(A592="","",IF(('OddsRatio_working_3-way'!X592=0),IF(Q592&gt;0,-Q592^(1/3),(-Q592)^(1/3)),'OddsRatio_working_3-way'!AL592-'OddsRatio_working_3-way'!R592/3))</f>
        <v>1.0358269546738528</v>
      </c>
      <c r="AS592" s="11">
        <f>IF(('OddsRatio_working_3-way'!X592=0),IF(Q592&gt;0,-Q592^(1/3),(-Q592)^(1/3)),'OddsRatio_working_3-way'!AM592-'OddsRatio_working_3-way'!R592/3)</f>
        <v>-0.64532470862839653</v>
      </c>
      <c r="AT592" s="11">
        <f>IF(('OddsRatio_working_3-way'!X592=0),IF(Q592&gt;0,-Q592^(1/3),(-Q592)^(1/3)),'OddsRatio_working_3-way'!AN592-'OddsRatio_working_3-way'!R592/3)</f>
        <v>-0.39050224604545686</v>
      </c>
      <c r="AU592" s="11">
        <f>IF(('OddsRatio_working_3-way'!X592=0),0,'OddsRatio_working_3-way'!AO592)</f>
        <v>0</v>
      </c>
      <c r="AV592" s="11">
        <f>IF(('OddsRatio_working_3-way'!X592=0),0,'OddsRatio_working_3-way'!AP592)</f>
        <v>0</v>
      </c>
      <c r="AW592" s="11">
        <f>IF(('OddsRatio_working_3-way'!X592=0),0,'OddsRatio_working_3-way'!AQ592)</f>
        <v>0</v>
      </c>
    </row>
    <row r="593" spans="1:49" x14ac:dyDescent="0.2">
      <c r="A593" s="4">
        <f>IF('True_Odds_Calculator_3-way'!A594="","",'True_Odds_Calculator_3-way'!A594)</f>
        <v>3.44</v>
      </c>
      <c r="B593" s="4">
        <f>IF('True_Odds_Calculator_3-way'!B594="","",'True_Odds_Calculator_3-way'!B594)</f>
        <v>3.7</v>
      </c>
      <c r="C593" s="4">
        <f>IF('True_Odds_Calculator_3-way'!C594="","",'True_Odds_Calculator_3-way'!C594)</f>
        <v>2.17</v>
      </c>
      <c r="D593" s="9">
        <f t="shared" si="130"/>
        <v>0.28381663175273841</v>
      </c>
      <c r="E593" s="9">
        <f t="shared" si="131"/>
        <v>0.26369300031857462</v>
      </c>
      <c r="F593" s="9">
        <f t="shared" si="132"/>
        <v>0.45249036792868685</v>
      </c>
      <c r="G593" s="9">
        <f t="shared" si="133"/>
        <v>1.0341810205384361</v>
      </c>
      <c r="H593" s="9">
        <f t="shared" si="134"/>
        <v>3.5234016901137841</v>
      </c>
      <c r="I593" s="9">
        <f t="shared" si="135"/>
        <v>3.7922887554537779</v>
      </c>
      <c r="J593" s="9">
        <f t="shared" si="136"/>
        <v>2.2099917940299703</v>
      </c>
      <c r="K593" s="11">
        <f t="shared" si="137"/>
        <v>0.29069767441860467</v>
      </c>
      <c r="L593" s="11">
        <f t="shared" si="138"/>
        <v>0.27027027027027023</v>
      </c>
      <c r="M593" s="11">
        <f t="shared" si="139"/>
        <v>0.46082949308755761</v>
      </c>
      <c r="N593" s="11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-0.27907411215738298</v>
      </c>
      <c r="O593" s="11">
        <f>0</f>
        <v>0</v>
      </c>
      <c r="P593" s="11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0.22845962455864938</v>
      </c>
      <c r="Q593" s="11">
        <f>2*'OddsRatio_working_3-way'!K593*'OddsRatio_working_3-way'!L593*'OddsRatio_working_3-way'!M593</f>
        <v>7.2411925375166178E-2</v>
      </c>
      <c r="R593" s="11">
        <f t="shared" si="140"/>
        <v>0</v>
      </c>
      <c r="S593" s="11">
        <f t="shared" si="141"/>
        <v>-0.81863424304225785</v>
      </c>
      <c r="T593" s="11">
        <f t="shared" si="142"/>
        <v>-0.25947202632084232</v>
      </c>
      <c r="U593" s="11">
        <f>'OddsRatio_working_3-way'!S593-'OddsRatio_working_3-way'!R593^2/3</f>
        <v>-0.81863424304225785</v>
      </c>
      <c r="V593" s="11">
        <f>'OddsRatio_working_3-way'!S593*'OddsRatio_working_3-way'!R593/3-2*'OddsRatio_working_3-way'!R593^3/27-'OddsRatio_working_3-way'!T593</f>
        <v>0.25947202632084232</v>
      </c>
      <c r="W593" s="11">
        <f>'OddsRatio_working_3-way'!V593^2+4*'OddsRatio_working_3-way'!U593^3/27</f>
        <v>-1.3950946243740298E-2</v>
      </c>
      <c r="X593" s="11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0.14254532497313283</v>
      </c>
      <c r="Y593" s="11">
        <f>IF('OddsRatio_working_3-way'!W593&gt;=0,IF('OddsRatio_working_3-way'!V593+SQRT('OddsRatio_working_3-way'!W593)&gt;0,0,PI()),ACOS('OddsRatio_working_3-way'!V593/(2*'OddsRatio_working_3-way'!X593)))</f>
        <v>0.42717767036127952</v>
      </c>
      <c r="Z593" s="11">
        <f>'OddsRatio_working_3-way'!X593^(1/3)*COS('OddsRatio_working_3-way'!Y593/3)</f>
        <v>0.51709051026921804</v>
      </c>
      <c r="AA593" s="11">
        <f>'OddsRatio_working_3-way'!X593^(1/3)*COS(('OddsRatio_working_3-way'!Y593+2*PI())/3)</f>
        <v>-0.32274505188432034</v>
      </c>
      <c r="AB593" s="11">
        <f>'OddsRatio_working_3-way'!X593^(1/3)*COS(('OddsRatio_working_3-way'!Y593+4*PI())/3)</f>
        <v>-0.19434545838489758</v>
      </c>
      <c r="AC593" s="11">
        <f>'OddsRatio_working_3-way'!X593^(1/3)*SIN('OddsRatio_working_3-way'!Y593/3)</f>
        <v>7.4131539870730193E-2</v>
      </c>
      <c r="AD593" s="11">
        <f>'OddsRatio_working_3-way'!X593^(1/3)*SIN(('OddsRatio_working_3-way'!Y593+2*PI())/3)</f>
        <v>0.41074774801363589</v>
      </c>
      <c r="AE593" s="11">
        <f>'OddsRatio_working_3-way'!X593^(1/3)*SIN(('OddsRatio_working_3-way'!Y593+4*PI())/3)</f>
        <v>-0.48487928788436613</v>
      </c>
      <c r="AF593" s="11">
        <f>-'OddsRatio_working_3-way'!U593/(3*'OddsRatio_working_3-way'!X593^(1/3))*COS(('OddsRatio_working_3-way'!Y593)/3)</f>
        <v>0.51709051026921804</v>
      </c>
      <c r="AG593" s="11">
        <f>-'OddsRatio_working_3-way'!U593/(3*'OddsRatio_working_3-way'!X593^(1/3))*COS(('OddsRatio_working_3-way'!Y593+2*PI())/3)</f>
        <v>-0.32274505188432034</v>
      </c>
      <c r="AH593" s="11">
        <f>-'OddsRatio_working_3-way'!U593/(3*'OddsRatio_working_3-way'!X593^(1/3))*COS(('OddsRatio_working_3-way'!Y593+4*PI())/3)</f>
        <v>-0.19434545838489758</v>
      </c>
      <c r="AI593" s="11">
        <f>'OddsRatio_working_3-way'!U593/(3*'OddsRatio_working_3-way'!X593^(1/3))*SIN(('OddsRatio_working_3-way'!Y593)/3)</f>
        <v>-7.4131539870730193E-2</v>
      </c>
      <c r="AJ593" s="11">
        <f>'OddsRatio_working_3-way'!U593/(3*'OddsRatio_working_3-way'!X593^(1/3))*SIN(('OddsRatio_working_3-way'!Y593+2*PI())/3)</f>
        <v>-0.41074774801363589</v>
      </c>
      <c r="AK593" s="11">
        <f>'OddsRatio_working_3-way'!U593/(3*'OddsRatio_working_3-way'!X593^(1/3))*SIN(('OddsRatio_working_3-way'!Y593+4*PI())/3)</f>
        <v>0.48487928788436613</v>
      </c>
      <c r="AL593" s="11">
        <f>'OddsRatio_working_3-way'!Z593+'OddsRatio_working_3-way'!AF593</f>
        <v>1.0341810205384361</v>
      </c>
      <c r="AM593" s="11">
        <f>'OddsRatio_working_3-way'!AA593+'OddsRatio_working_3-way'!AG593</f>
        <v>-0.64549010376864069</v>
      </c>
      <c r="AN593" s="11">
        <f>'OddsRatio_working_3-way'!AB593+'OddsRatio_working_3-way'!AH593</f>
        <v>-0.38869091676979517</v>
      </c>
      <c r="AO593" s="11">
        <f>'OddsRatio_working_3-way'!AC593+'OddsRatio_working_3-way'!AI593</f>
        <v>0</v>
      </c>
      <c r="AP593" s="11">
        <f>'OddsRatio_working_3-way'!AD593+'OddsRatio_working_3-way'!AJ593</f>
        <v>0</v>
      </c>
      <c r="AQ593" s="11">
        <f>'OddsRatio_working_3-way'!AE593+'OddsRatio_working_3-way'!AK593</f>
        <v>0</v>
      </c>
      <c r="AR593" s="10">
        <f>IF(A593="","",IF(('OddsRatio_working_3-way'!X593=0),IF(Q593&gt;0,-Q593^(1/3),(-Q593)^(1/3)),'OddsRatio_working_3-way'!AL593-'OddsRatio_working_3-way'!R593/3))</f>
        <v>1.0341810205384361</v>
      </c>
      <c r="AS593" s="11">
        <f>IF(('OddsRatio_working_3-way'!X593=0),IF(Q593&gt;0,-Q593^(1/3),(-Q593)^(1/3)),'OddsRatio_working_3-way'!AM593-'OddsRatio_working_3-way'!R593/3)</f>
        <v>-0.64549010376864069</v>
      </c>
      <c r="AT593" s="11">
        <f>IF(('OddsRatio_working_3-way'!X593=0),IF(Q593&gt;0,-Q593^(1/3),(-Q593)^(1/3)),'OddsRatio_working_3-way'!AN593-'OddsRatio_working_3-way'!R593/3)</f>
        <v>-0.38869091676979517</v>
      </c>
      <c r="AU593" s="11">
        <f>IF(('OddsRatio_working_3-way'!X593=0),0,'OddsRatio_working_3-way'!AO593)</f>
        <v>0</v>
      </c>
      <c r="AV593" s="11">
        <f>IF(('OddsRatio_working_3-way'!X593=0),0,'OddsRatio_working_3-way'!AP593)</f>
        <v>0</v>
      </c>
      <c r="AW593" s="11">
        <f>IF(('OddsRatio_working_3-way'!X593=0),0,'OddsRatio_working_3-way'!AQ593)</f>
        <v>0</v>
      </c>
    </row>
    <row r="594" spans="1:49" x14ac:dyDescent="0.2">
      <c r="A594" s="4">
        <f>IF('True_Odds_Calculator_3-way'!A595="","",'True_Odds_Calculator_3-way'!A595)</f>
        <v>7.64</v>
      </c>
      <c r="B594" s="4">
        <f>IF('True_Odds_Calculator_3-way'!B595="","",'True_Odds_Calculator_3-way'!B595)</f>
        <v>4.46</v>
      </c>
      <c r="C594" s="4">
        <f>IF('True_Odds_Calculator_3-way'!C595="","",'True_Odds_Calculator_3-way'!C595)</f>
        <v>1.49</v>
      </c>
      <c r="D594" s="9">
        <f t="shared" si="130"/>
        <v>0.12509799800989729</v>
      </c>
      <c r="E594" s="9">
        <f t="shared" si="131"/>
        <v>0.21531655395916496</v>
      </c>
      <c r="F594" s="9">
        <f t="shared" si="132"/>
        <v>0.65958544803093788</v>
      </c>
      <c r="G594" s="9">
        <f t="shared" si="133"/>
        <v>1.0532730482775596</v>
      </c>
      <c r="H594" s="9">
        <f t="shared" si="134"/>
        <v>7.9937330405629963</v>
      </c>
      <c r="I594" s="9">
        <f t="shared" si="135"/>
        <v>4.6443247470403559</v>
      </c>
      <c r="J594" s="9">
        <f t="shared" si="136"/>
        <v>1.516103793656004</v>
      </c>
      <c r="K594" s="11">
        <f t="shared" si="137"/>
        <v>0.13089005235602094</v>
      </c>
      <c r="L594" s="11">
        <f t="shared" si="138"/>
        <v>0.22421524663677131</v>
      </c>
      <c r="M594" s="11">
        <f t="shared" si="139"/>
        <v>0.67114093959731547</v>
      </c>
      <c r="N594" s="11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-0.22173067162783311</v>
      </c>
      <c r="O594" s="11">
        <f>0</f>
        <v>0</v>
      </c>
      <c r="P594" s="11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0.20858423186719563</v>
      </c>
      <c r="Q594" s="11">
        <f>2*'OddsRatio_working_3-way'!K594*'OddsRatio_working_3-way'!L594*'OddsRatio_working_3-way'!M594</f>
        <v>3.9392678350745162E-2</v>
      </c>
      <c r="R594" s="11">
        <f t="shared" si="140"/>
        <v>0</v>
      </c>
      <c r="S594" s="11">
        <f t="shared" si="141"/>
        <v>-0.94070987263907579</v>
      </c>
      <c r="T594" s="11">
        <f t="shared" si="142"/>
        <v>-0.17766003260416918</v>
      </c>
      <c r="U594" s="11">
        <f>'OddsRatio_working_3-way'!S594-'OddsRatio_working_3-way'!R594^2/3</f>
        <v>-0.94070987263907579</v>
      </c>
      <c r="V594" s="11">
        <f>'OddsRatio_working_3-way'!S594*'OddsRatio_working_3-way'!R594/3-2*'OddsRatio_working_3-way'!R594^3/27-'OddsRatio_working_3-way'!T594</f>
        <v>0.17766003260416918</v>
      </c>
      <c r="W594" s="11">
        <f>'OddsRatio_working_3-way'!V594^2+4*'OddsRatio_working_3-way'!U594^3/27</f>
        <v>-9.1765379748629583E-2</v>
      </c>
      <c r="X594" s="11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0.17559076494333639</v>
      </c>
      <c r="Y594" s="11">
        <f>IF('OddsRatio_working_3-way'!W594&gt;=0,IF('OddsRatio_working_3-way'!V594+SQRT('OddsRatio_working_3-way'!W594)&gt;0,0,PI()),ACOS('OddsRatio_working_3-way'!V594/(2*'OddsRatio_working_3-way'!X594)))</f>
        <v>1.0403802376545648</v>
      </c>
      <c r="Z594" s="11">
        <f>'OddsRatio_working_3-way'!X594^(1/3)*COS('OddsRatio_working_3-way'!Y594/3)</f>
        <v>0.52663652413877993</v>
      </c>
      <c r="AA594" s="11">
        <f>'OddsRatio_working_3-way'!X594^(1/3)*COS(('OddsRatio_working_3-way'!Y594+2*PI())/3)</f>
        <v>-0.42814528273662522</v>
      </c>
      <c r="AB594" s="11">
        <f>'OddsRatio_working_3-way'!X594^(1/3)*COS(('OddsRatio_working_3-way'!Y594+4*PI())/3)</f>
        <v>-9.849124140215483E-2</v>
      </c>
      <c r="AC594" s="11">
        <f>'OddsRatio_working_3-way'!X594^(1/3)*SIN('OddsRatio_working_3-way'!Y594/3)</f>
        <v>0.19032584950390458</v>
      </c>
      <c r="AD594" s="11">
        <f>'OddsRatio_working_3-way'!X594^(1/3)*SIN(('OddsRatio_working_3-way'!Y594+2*PI())/3)</f>
        <v>0.3609176837129679</v>
      </c>
      <c r="AE594" s="11">
        <f>'OddsRatio_working_3-way'!X594^(1/3)*SIN(('OddsRatio_working_3-way'!Y594+4*PI())/3)</f>
        <v>-0.55124353321687236</v>
      </c>
      <c r="AF594" s="11">
        <f>-'OddsRatio_working_3-way'!U594/(3*'OddsRatio_working_3-way'!X594^(1/3))*COS(('OddsRatio_working_3-way'!Y594)/3)</f>
        <v>0.52663652413877982</v>
      </c>
      <c r="AG594" s="11">
        <f>-'OddsRatio_working_3-way'!U594/(3*'OddsRatio_working_3-way'!X594^(1/3))*COS(('OddsRatio_working_3-way'!Y594+2*PI())/3)</f>
        <v>-0.42814528273662511</v>
      </c>
      <c r="AH594" s="11">
        <f>-'OddsRatio_working_3-way'!U594/(3*'OddsRatio_working_3-way'!X594^(1/3))*COS(('OddsRatio_working_3-way'!Y594+4*PI())/3)</f>
        <v>-9.8491241402154817E-2</v>
      </c>
      <c r="AI594" s="11">
        <f>'OddsRatio_working_3-way'!U594/(3*'OddsRatio_working_3-way'!X594^(1/3))*SIN(('OddsRatio_working_3-way'!Y594)/3)</f>
        <v>-0.19032584950390455</v>
      </c>
      <c r="AJ594" s="11">
        <f>'OddsRatio_working_3-way'!U594/(3*'OddsRatio_working_3-way'!X594^(1/3))*SIN(('OddsRatio_working_3-way'!Y594+2*PI())/3)</f>
        <v>-0.36091768371296784</v>
      </c>
      <c r="AK594" s="11">
        <f>'OddsRatio_working_3-way'!U594/(3*'OddsRatio_working_3-way'!X594^(1/3))*SIN(('OddsRatio_working_3-way'!Y594+4*PI())/3)</f>
        <v>0.55124353321687225</v>
      </c>
      <c r="AL594" s="11">
        <f>'OddsRatio_working_3-way'!Z594+'OddsRatio_working_3-way'!AF594</f>
        <v>1.0532730482775596</v>
      </c>
      <c r="AM594" s="11">
        <f>'OddsRatio_working_3-way'!AA594+'OddsRatio_working_3-way'!AG594</f>
        <v>-0.85629056547325033</v>
      </c>
      <c r="AN594" s="11">
        <f>'OddsRatio_working_3-way'!AB594+'OddsRatio_working_3-way'!AH594</f>
        <v>-0.19698248280430963</v>
      </c>
      <c r="AO594" s="11">
        <f>'OddsRatio_working_3-way'!AC594+'OddsRatio_working_3-way'!AI594</f>
        <v>0</v>
      </c>
      <c r="AP594" s="11">
        <f>'OddsRatio_working_3-way'!AD594+'OddsRatio_working_3-way'!AJ594</f>
        <v>0</v>
      </c>
      <c r="AQ594" s="11">
        <f>'OddsRatio_working_3-way'!AE594+'OddsRatio_working_3-way'!AK594</f>
        <v>0</v>
      </c>
      <c r="AR594" s="10">
        <f>IF(A594="","",IF(('OddsRatio_working_3-way'!X594=0),IF(Q594&gt;0,-Q594^(1/3),(-Q594)^(1/3)),'OddsRatio_working_3-way'!AL594-'OddsRatio_working_3-way'!R594/3))</f>
        <v>1.0532730482775596</v>
      </c>
      <c r="AS594" s="11">
        <f>IF(('OddsRatio_working_3-way'!X594=0),IF(Q594&gt;0,-Q594^(1/3),(-Q594)^(1/3)),'OddsRatio_working_3-way'!AM594-'OddsRatio_working_3-way'!R594/3)</f>
        <v>-0.85629056547325033</v>
      </c>
      <c r="AT594" s="11">
        <f>IF(('OddsRatio_working_3-way'!X594=0),IF(Q594&gt;0,-Q594^(1/3),(-Q594)^(1/3)),'OddsRatio_working_3-way'!AN594-'OddsRatio_working_3-way'!R594/3)</f>
        <v>-0.19698248280430963</v>
      </c>
      <c r="AU594" s="11">
        <f>IF(('OddsRatio_working_3-way'!X594=0),0,'OddsRatio_working_3-way'!AO594)</f>
        <v>0</v>
      </c>
      <c r="AV594" s="11">
        <f>IF(('OddsRatio_working_3-way'!X594=0),0,'OddsRatio_working_3-way'!AP594)</f>
        <v>0</v>
      </c>
      <c r="AW594" s="11">
        <f>IF(('OddsRatio_working_3-way'!X594=0),0,'OddsRatio_working_3-way'!AQ594)</f>
        <v>0</v>
      </c>
    </row>
    <row r="595" spans="1:49" x14ac:dyDescent="0.2">
      <c r="A595" s="4">
        <f>IF('True_Odds_Calculator_3-way'!A596="","",'True_Odds_Calculator_3-way'!A596)</f>
        <v>2.66</v>
      </c>
      <c r="B595" s="4">
        <f>IF('True_Odds_Calculator_3-way'!B596="","",'True_Odds_Calculator_3-way'!B596)</f>
        <v>3.28</v>
      </c>
      <c r="C595" s="4">
        <f>IF('True_Odds_Calculator_3-way'!C596="","",'True_Odds_Calculator_3-way'!C596)</f>
        <v>2.94</v>
      </c>
      <c r="D595" s="9">
        <f t="shared" si="130"/>
        <v>0.36860539341972376</v>
      </c>
      <c r="E595" s="9">
        <f t="shared" si="131"/>
        <v>0.2982673629123192</v>
      </c>
      <c r="F595" s="9">
        <f t="shared" si="132"/>
        <v>0.33312724366795721</v>
      </c>
      <c r="G595" s="9">
        <f t="shared" si="133"/>
        <v>1.0318845126121088</v>
      </c>
      <c r="H595" s="9">
        <f t="shared" si="134"/>
        <v>2.7129282909361003</v>
      </c>
      <c r="I595" s="9">
        <f t="shared" si="135"/>
        <v>3.3526966887556084</v>
      </c>
      <c r="J595" s="9">
        <f t="shared" si="136"/>
        <v>3.0018559544674908</v>
      </c>
      <c r="K595" s="11">
        <f t="shared" si="137"/>
        <v>0.37593984962406013</v>
      </c>
      <c r="L595" s="11">
        <f t="shared" si="138"/>
        <v>0.3048780487804878</v>
      </c>
      <c r="M595" s="11">
        <f t="shared" si="139"/>
        <v>0.3401360544217687</v>
      </c>
      <c r="N595" s="11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-0.28624760008533046</v>
      </c>
      <c r="O595" s="11">
        <f>0</f>
        <v>0</v>
      </c>
      <c r="P595" s="11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0.22923161562442695</v>
      </c>
      <c r="Q595" s="11">
        <f>2*'OddsRatio_working_3-way'!K595*'OddsRatio_working_3-way'!L595*'OddsRatio_working_3-way'!M595</f>
        <v>7.7969937287220029E-2</v>
      </c>
      <c r="R595" s="11">
        <f t="shared" si="140"/>
        <v>0</v>
      </c>
      <c r="S595" s="11">
        <f t="shared" si="141"/>
        <v>-0.80081585157777035</v>
      </c>
      <c r="T595" s="11">
        <f t="shared" si="142"/>
        <v>-0.27238634407407147</v>
      </c>
      <c r="U595" s="11">
        <f>'OddsRatio_working_3-way'!S595-'OddsRatio_working_3-way'!R595^2/3</f>
        <v>-0.80081585157777035</v>
      </c>
      <c r="V595" s="11">
        <f>'OddsRatio_working_3-way'!S595*'OddsRatio_working_3-way'!R595/3-2*'OddsRatio_working_3-way'!R595^3/27-'OddsRatio_working_3-way'!T595</f>
        <v>0.27238634407407147</v>
      </c>
      <c r="W595" s="11">
        <f>'OddsRatio_working_3-way'!V595^2+4*'OddsRatio_working_3-way'!U595^3/27</f>
        <v>-1.8898326057354559E-3</v>
      </c>
      <c r="X595" s="11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0.1379167802007554</v>
      </c>
      <c r="Y595" s="11">
        <f>IF('OddsRatio_working_3-way'!W595&gt;=0,IF('OddsRatio_working_3-way'!V595+SQRT('OddsRatio_working_3-way'!W595)&gt;0,0,PI()),ACOS('OddsRatio_working_3-way'!V595/(2*'OddsRatio_working_3-way'!X595)))</f>
        <v>0.15826287540710937</v>
      </c>
      <c r="Z595" s="11">
        <f>'OddsRatio_working_3-way'!X595^(1/3)*COS('OddsRatio_working_3-way'!Y595/3)</f>
        <v>0.51594225630605439</v>
      </c>
      <c r="AA595" s="11">
        <f>'OddsRatio_working_3-way'!X595^(1/3)*COS(('OddsRatio_working_3-way'!Y595+2*PI())/3)</f>
        <v>-0.28156464448285523</v>
      </c>
      <c r="AB595" s="11">
        <f>'OddsRatio_working_3-way'!X595^(1/3)*COS(('OddsRatio_working_3-way'!Y595+4*PI())/3)</f>
        <v>-0.2343776118231993</v>
      </c>
      <c r="AC595" s="11">
        <f>'OddsRatio_working_3-way'!X595^(1/3)*SIN('OddsRatio_working_3-way'!Y595/3)</f>
        <v>2.7243446008312067E-2</v>
      </c>
      <c r="AD595" s="11">
        <f>'OddsRatio_working_3-way'!X595^(1/3)*SIN(('OddsRatio_working_3-way'!Y595+2*PI())/3)</f>
        <v>0.43319737784274903</v>
      </c>
      <c r="AE595" s="11">
        <f>'OddsRatio_working_3-way'!X595^(1/3)*SIN(('OddsRatio_working_3-way'!Y595+4*PI())/3)</f>
        <v>-0.46044082385106105</v>
      </c>
      <c r="AF595" s="11">
        <f>-'OddsRatio_working_3-way'!U595/(3*'OddsRatio_working_3-way'!X595^(1/3))*COS(('OddsRatio_working_3-way'!Y595)/3)</f>
        <v>0.51594225630605439</v>
      </c>
      <c r="AG595" s="11">
        <f>-'OddsRatio_working_3-way'!U595/(3*'OddsRatio_working_3-way'!X595^(1/3))*COS(('OddsRatio_working_3-way'!Y595+2*PI())/3)</f>
        <v>-0.28156464448285523</v>
      </c>
      <c r="AH595" s="11">
        <f>-'OddsRatio_working_3-way'!U595/(3*'OddsRatio_working_3-way'!X595^(1/3))*COS(('OddsRatio_working_3-way'!Y595+4*PI())/3)</f>
        <v>-0.2343776118231993</v>
      </c>
      <c r="AI595" s="11">
        <f>'OddsRatio_working_3-way'!U595/(3*'OddsRatio_working_3-way'!X595^(1/3))*SIN(('OddsRatio_working_3-way'!Y595)/3)</f>
        <v>-2.7243446008312067E-2</v>
      </c>
      <c r="AJ595" s="11">
        <f>'OddsRatio_working_3-way'!U595/(3*'OddsRatio_working_3-way'!X595^(1/3))*SIN(('OddsRatio_working_3-way'!Y595+2*PI())/3)</f>
        <v>-0.43319737784274903</v>
      </c>
      <c r="AK595" s="11">
        <f>'OddsRatio_working_3-way'!U595/(3*'OddsRatio_working_3-way'!X595^(1/3))*SIN(('OddsRatio_working_3-way'!Y595+4*PI())/3)</f>
        <v>0.46044082385106105</v>
      </c>
      <c r="AL595" s="11">
        <f>'OddsRatio_working_3-way'!Z595+'OddsRatio_working_3-way'!AF595</f>
        <v>1.0318845126121088</v>
      </c>
      <c r="AM595" s="11">
        <f>'OddsRatio_working_3-way'!AA595+'OddsRatio_working_3-way'!AG595</f>
        <v>-0.56312928896571046</v>
      </c>
      <c r="AN595" s="11">
        <f>'OddsRatio_working_3-way'!AB595+'OddsRatio_working_3-way'!AH595</f>
        <v>-0.4687552236463986</v>
      </c>
      <c r="AO595" s="11">
        <f>'OddsRatio_working_3-way'!AC595+'OddsRatio_working_3-way'!AI595</f>
        <v>0</v>
      </c>
      <c r="AP595" s="11">
        <f>'OddsRatio_working_3-way'!AD595+'OddsRatio_working_3-way'!AJ595</f>
        <v>0</v>
      </c>
      <c r="AQ595" s="11">
        <f>'OddsRatio_working_3-way'!AE595+'OddsRatio_working_3-way'!AK595</f>
        <v>0</v>
      </c>
      <c r="AR595" s="10">
        <f>IF(A595="","",IF(('OddsRatio_working_3-way'!X595=0),IF(Q595&gt;0,-Q595^(1/3),(-Q595)^(1/3)),'OddsRatio_working_3-way'!AL595-'OddsRatio_working_3-way'!R595/3))</f>
        <v>1.0318845126121088</v>
      </c>
      <c r="AS595" s="11">
        <f>IF(('OddsRatio_working_3-way'!X595=0),IF(Q595&gt;0,-Q595^(1/3),(-Q595)^(1/3)),'OddsRatio_working_3-way'!AM595-'OddsRatio_working_3-way'!R595/3)</f>
        <v>-0.56312928896571046</v>
      </c>
      <c r="AT595" s="11">
        <f>IF(('OddsRatio_working_3-way'!X595=0),IF(Q595&gt;0,-Q595^(1/3),(-Q595)^(1/3)),'OddsRatio_working_3-way'!AN595-'OddsRatio_working_3-way'!R595/3)</f>
        <v>-0.4687552236463986</v>
      </c>
      <c r="AU595" s="11">
        <f>IF(('OddsRatio_working_3-way'!X595=0),0,'OddsRatio_working_3-way'!AO595)</f>
        <v>0</v>
      </c>
      <c r="AV595" s="11">
        <f>IF(('OddsRatio_working_3-way'!X595=0),0,'OddsRatio_working_3-way'!AP595)</f>
        <v>0</v>
      </c>
      <c r="AW595" s="11">
        <f>IF(('OddsRatio_working_3-way'!X595=0),0,'OddsRatio_working_3-way'!AQ595)</f>
        <v>0</v>
      </c>
    </row>
    <row r="596" spans="1:49" x14ac:dyDescent="0.2">
      <c r="A596" s="4">
        <f>IF('True_Odds_Calculator_3-way'!A597="","",'True_Odds_Calculator_3-way'!A597)</f>
        <v>1.79</v>
      </c>
      <c r="B596" s="4">
        <f>IF('True_Odds_Calculator_3-way'!B597="","",'True_Odds_Calculator_3-way'!B597)</f>
        <v>3.72</v>
      </c>
      <c r="C596" s="4">
        <f>IF('True_Odds_Calculator_3-way'!C597="","",'True_Odds_Calculator_3-way'!C597)</f>
        <v>5.1100000000000003</v>
      </c>
      <c r="D596" s="9">
        <f t="shared" si="130"/>
        <v>0.54907568596651513</v>
      </c>
      <c r="E596" s="9">
        <f t="shared" si="131"/>
        <v>0.26126241728816052</v>
      </c>
      <c r="F596" s="9">
        <f t="shared" si="132"/>
        <v>0.18966189674532422</v>
      </c>
      <c r="G596" s="9">
        <f t="shared" si="133"/>
        <v>1.0395475259912907</v>
      </c>
      <c r="H596" s="9">
        <f t="shared" si="134"/>
        <v>1.82124254553312</v>
      </c>
      <c r="I596" s="9">
        <f t="shared" si="135"/>
        <v>3.8275692706963116</v>
      </c>
      <c r="J596" s="9">
        <f t="shared" si="136"/>
        <v>5.2725403318242057</v>
      </c>
      <c r="K596" s="11">
        <f t="shared" si="137"/>
        <v>0.55865921787709494</v>
      </c>
      <c r="L596" s="11">
        <f t="shared" si="138"/>
        <v>0.26881720430107525</v>
      </c>
      <c r="M596" s="11">
        <f t="shared" si="139"/>
        <v>0.19569471624266144</v>
      </c>
      <c r="N596" s="11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-0.25954994799930453</v>
      </c>
      <c r="O596" s="11">
        <f>0</f>
        <v>0</v>
      </c>
      <c r="P596" s="11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0.22394331377561727</v>
      </c>
      <c r="Q596" s="11">
        <f>2*'OddsRatio_working_3-way'!K596*'OddsRatio_working_3-way'!L596*'OddsRatio_working_3-way'!M596</f>
        <v>5.8777772644518958E-2</v>
      </c>
      <c r="R596" s="11">
        <f t="shared" si="140"/>
        <v>0</v>
      </c>
      <c r="S596" s="11">
        <f t="shared" si="141"/>
        <v>-0.86281394198629291</v>
      </c>
      <c r="T596" s="11">
        <f t="shared" si="142"/>
        <v>-0.2264603522273734</v>
      </c>
      <c r="U596" s="11">
        <f>'OddsRatio_working_3-way'!S596-'OddsRatio_working_3-way'!R596^2/3</f>
        <v>-0.86281394198629291</v>
      </c>
      <c r="V596" s="11">
        <f>'OddsRatio_working_3-way'!S596*'OddsRatio_working_3-way'!R596/3-2*'OddsRatio_working_3-way'!R596^3/27-'OddsRatio_working_3-way'!T596</f>
        <v>0.2264603522273734</v>
      </c>
      <c r="W596" s="11">
        <f>'OddsRatio_working_3-way'!V596^2+4*'OddsRatio_working_3-way'!U596^3/27</f>
        <v>-4.3874231224024868E-2</v>
      </c>
      <c r="X596" s="11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0.15423887508907319</v>
      </c>
      <c r="Y596" s="11">
        <f>IF('OddsRatio_working_3-way'!W596&gt;=0,IF('OddsRatio_working_3-way'!V596+SQRT('OddsRatio_working_3-way'!W596)&gt;0,0,PI()),ACOS('OddsRatio_working_3-way'!V596/(2*'OddsRatio_working_3-way'!X596)))</f>
        <v>0.74642336039933876</v>
      </c>
      <c r="Z596" s="11">
        <f>'OddsRatio_working_3-way'!X596^(1/3)*COS('OddsRatio_working_3-way'!Y596/3)</f>
        <v>0.51977376299564548</v>
      </c>
      <c r="AA596" s="11">
        <f>'OddsRatio_working_3-way'!X596^(1/3)*COS(('OddsRatio_working_3-way'!Y596+2*PI())/3)</f>
        <v>-0.37425432429770006</v>
      </c>
      <c r="AB596" s="11">
        <f>'OddsRatio_working_3-way'!X596^(1/3)*COS(('OddsRatio_working_3-way'!Y596+4*PI())/3)</f>
        <v>-0.14551943869794537</v>
      </c>
      <c r="AC596" s="11">
        <f>'OddsRatio_working_3-way'!X596^(1/3)*SIN('OddsRatio_working_3-way'!Y596/3)</f>
        <v>0.13206014777407657</v>
      </c>
      <c r="AD596" s="11">
        <f>'OddsRatio_working_3-way'!X596^(1/3)*SIN(('OddsRatio_working_3-way'!Y596+2*PI())/3)</f>
        <v>0.3841072090878227</v>
      </c>
      <c r="AE596" s="11">
        <f>'OddsRatio_working_3-way'!X596^(1/3)*SIN(('OddsRatio_working_3-way'!Y596+4*PI())/3)</f>
        <v>-0.5161673568618993</v>
      </c>
      <c r="AF596" s="11">
        <f>-'OddsRatio_working_3-way'!U596/(3*'OddsRatio_working_3-way'!X596^(1/3))*COS(('OddsRatio_working_3-way'!Y596)/3)</f>
        <v>0.51977376299564537</v>
      </c>
      <c r="AG596" s="11">
        <f>-'OddsRatio_working_3-way'!U596/(3*'OddsRatio_working_3-way'!X596^(1/3))*COS(('OddsRatio_working_3-way'!Y596+2*PI())/3)</f>
        <v>-0.37425432429769995</v>
      </c>
      <c r="AH596" s="11">
        <f>-'OddsRatio_working_3-way'!U596/(3*'OddsRatio_working_3-way'!X596^(1/3))*COS(('OddsRatio_working_3-way'!Y596+4*PI())/3)</f>
        <v>-0.14551943869794531</v>
      </c>
      <c r="AI596" s="11">
        <f>'OddsRatio_working_3-way'!U596/(3*'OddsRatio_working_3-way'!X596^(1/3))*SIN(('OddsRatio_working_3-way'!Y596)/3)</f>
        <v>-0.13206014777407654</v>
      </c>
      <c r="AJ596" s="11">
        <f>'OddsRatio_working_3-way'!U596/(3*'OddsRatio_working_3-way'!X596^(1/3))*SIN(('OddsRatio_working_3-way'!Y596+2*PI())/3)</f>
        <v>-0.38410720908782264</v>
      </c>
      <c r="AK596" s="11">
        <f>'OddsRatio_working_3-way'!U596/(3*'OddsRatio_working_3-way'!X596^(1/3))*SIN(('OddsRatio_working_3-way'!Y596+4*PI())/3)</f>
        <v>0.51616735686189918</v>
      </c>
      <c r="AL596" s="11">
        <f>'OddsRatio_working_3-way'!Z596+'OddsRatio_working_3-way'!AF596</f>
        <v>1.0395475259912907</v>
      </c>
      <c r="AM596" s="11">
        <f>'OddsRatio_working_3-way'!AA596+'OddsRatio_working_3-way'!AG596</f>
        <v>-0.74850864859540001</v>
      </c>
      <c r="AN596" s="11">
        <f>'OddsRatio_working_3-way'!AB596+'OddsRatio_working_3-way'!AH596</f>
        <v>-0.29103887739589068</v>
      </c>
      <c r="AO596" s="11">
        <f>'OddsRatio_working_3-way'!AC596+'OddsRatio_working_3-way'!AI596</f>
        <v>0</v>
      </c>
      <c r="AP596" s="11">
        <f>'OddsRatio_working_3-way'!AD596+'OddsRatio_working_3-way'!AJ596</f>
        <v>0</v>
      </c>
      <c r="AQ596" s="11">
        <f>'OddsRatio_working_3-way'!AE596+'OddsRatio_working_3-way'!AK596</f>
        <v>0</v>
      </c>
      <c r="AR596" s="10">
        <f>IF(A596="","",IF(('OddsRatio_working_3-way'!X596=0),IF(Q596&gt;0,-Q596^(1/3),(-Q596)^(1/3)),'OddsRatio_working_3-way'!AL596-'OddsRatio_working_3-way'!R596/3))</f>
        <v>1.0395475259912907</v>
      </c>
      <c r="AS596" s="11">
        <f>IF(('OddsRatio_working_3-way'!X596=0),IF(Q596&gt;0,-Q596^(1/3),(-Q596)^(1/3)),'OddsRatio_working_3-way'!AM596-'OddsRatio_working_3-way'!R596/3)</f>
        <v>-0.74850864859540001</v>
      </c>
      <c r="AT596" s="11">
        <f>IF(('OddsRatio_working_3-way'!X596=0),IF(Q596&gt;0,-Q596^(1/3),(-Q596)^(1/3)),'OddsRatio_working_3-way'!AN596-'OddsRatio_working_3-way'!R596/3)</f>
        <v>-0.29103887739589068</v>
      </c>
      <c r="AU596" s="11">
        <f>IF(('OddsRatio_working_3-way'!X596=0),0,'OddsRatio_working_3-way'!AO596)</f>
        <v>0</v>
      </c>
      <c r="AV596" s="11">
        <f>IF(('OddsRatio_working_3-way'!X596=0),0,'OddsRatio_working_3-way'!AP596)</f>
        <v>0</v>
      </c>
      <c r="AW596" s="11">
        <f>IF(('OddsRatio_working_3-way'!X596=0),0,'OddsRatio_working_3-way'!AQ596)</f>
        <v>0</v>
      </c>
    </row>
    <row r="597" spans="1:49" x14ac:dyDescent="0.2">
      <c r="A597" s="4">
        <f>IF('True_Odds_Calculator_3-way'!A598="","",'True_Odds_Calculator_3-way'!A598)</f>
        <v>2.82</v>
      </c>
      <c r="B597" s="4">
        <f>IF('True_Odds_Calculator_3-way'!B598="","",'True_Odds_Calculator_3-way'!B598)</f>
        <v>3.15</v>
      </c>
      <c r="C597" s="4">
        <f>IF('True_Odds_Calculator_3-way'!C598="","",'True_Odds_Calculator_3-way'!C598)</f>
        <v>2.86</v>
      </c>
      <c r="D597" s="9">
        <f t="shared" si="130"/>
        <v>0.34721962579970217</v>
      </c>
      <c r="E597" s="9">
        <f t="shared" si="131"/>
        <v>0.3104717885464221</v>
      </c>
      <c r="F597" s="9">
        <f t="shared" si="132"/>
        <v>0.34230858565387567</v>
      </c>
      <c r="G597" s="9">
        <f t="shared" si="133"/>
        <v>1.0329788658944994</v>
      </c>
      <c r="H597" s="9">
        <f t="shared" si="134"/>
        <v>2.8800215359279893</v>
      </c>
      <c r="I597" s="9">
        <f t="shared" si="135"/>
        <v>3.2209045616731737</v>
      </c>
      <c r="J597" s="9">
        <f t="shared" si="136"/>
        <v>2.9213406905637682</v>
      </c>
      <c r="K597" s="11">
        <f t="shared" si="137"/>
        <v>0.3546099290780142</v>
      </c>
      <c r="L597" s="11">
        <f t="shared" si="138"/>
        <v>0.31746031746031744</v>
      </c>
      <c r="M597" s="11">
        <f t="shared" si="139"/>
        <v>0.34965034965034969</v>
      </c>
      <c r="N597" s="11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-0.28648183967332908</v>
      </c>
      <c r="O597" s="11">
        <f>0</f>
        <v>0</v>
      </c>
      <c r="P597" s="11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0.22947895288320824</v>
      </c>
      <c r="Q597" s="11">
        <f>2*'OddsRatio_working_3-way'!K597*'OddsRatio_working_3-way'!L597*'OddsRatio_working_3-way'!M597</f>
        <v>7.8723482978802134E-2</v>
      </c>
      <c r="R597" s="11">
        <f t="shared" si="140"/>
        <v>0</v>
      </c>
      <c r="S597" s="11">
        <f t="shared" si="141"/>
        <v>-0.80102443193215889</v>
      </c>
      <c r="T597" s="11">
        <f t="shared" si="142"/>
        <v>-0.27479397321857935</v>
      </c>
      <c r="U597" s="11">
        <f>'OddsRatio_working_3-way'!S597-'OddsRatio_working_3-way'!R597^2/3</f>
        <v>-0.80102443193215889</v>
      </c>
      <c r="V597" s="11">
        <f>'OddsRatio_working_3-way'!S597*'OddsRatio_working_3-way'!R597/3-2*'OddsRatio_working_3-way'!R597^3/27-'OddsRatio_working_3-way'!T597</f>
        <v>0.27479397321857935</v>
      </c>
      <c r="W597" s="11">
        <f>'OddsRatio_working_3-way'!V597^2+4*'OddsRatio_working_3-way'!U597^3/27</f>
        <v>-6.3189140729882909E-4</v>
      </c>
      <c r="X597" s="11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0.1379706663792635</v>
      </c>
      <c r="Y597" s="11">
        <f>IF('OddsRatio_working_3-way'!W597&gt;=0,IF('OddsRatio_working_3-way'!V597+SQRT('OddsRatio_working_3-way'!W597)&gt;0,0,PI()),ACOS('OddsRatio_working_3-way'!V597/(2*'OddsRatio_working_3-way'!X597)))</f>
        <v>9.1223552706636291E-2</v>
      </c>
      <c r="Z597" s="11">
        <f>'OddsRatio_working_3-way'!X597^(1/3)*COS('OddsRatio_working_3-way'!Y597/3)</f>
        <v>0.51648943294724969</v>
      </c>
      <c r="AA597" s="11">
        <f>'OddsRatio_working_3-way'!X597^(1/3)*COS(('OddsRatio_working_3-way'!Y597+2*PI())/3)</f>
        <v>-0.27185012802238301</v>
      </c>
      <c r="AB597" s="11">
        <f>'OddsRatio_working_3-way'!X597^(1/3)*COS(('OddsRatio_working_3-way'!Y597+4*PI())/3)</f>
        <v>-0.24463930492486635</v>
      </c>
      <c r="AC597" s="11">
        <f>'OddsRatio_working_3-way'!X597^(1/3)*SIN('OddsRatio_working_3-way'!Y597/3)</f>
        <v>1.571017604022247E-2</v>
      </c>
      <c r="AD597" s="11">
        <f>'OddsRatio_working_3-way'!X597^(1/3)*SIN(('OddsRatio_working_3-way'!Y597+2*PI())/3)</f>
        <v>0.43943788169842646</v>
      </c>
      <c r="AE597" s="11">
        <f>'OddsRatio_working_3-way'!X597^(1/3)*SIN(('OddsRatio_working_3-way'!Y597+4*PI())/3)</f>
        <v>-0.45514805773864897</v>
      </c>
      <c r="AF597" s="11">
        <f>-'OddsRatio_working_3-way'!U597/(3*'OddsRatio_working_3-way'!X597^(1/3))*COS(('OddsRatio_working_3-way'!Y597)/3)</f>
        <v>0.51648943294724969</v>
      </c>
      <c r="AG597" s="11">
        <f>-'OddsRatio_working_3-way'!U597/(3*'OddsRatio_working_3-way'!X597^(1/3))*COS(('OddsRatio_working_3-way'!Y597+2*PI())/3)</f>
        <v>-0.27185012802238301</v>
      </c>
      <c r="AH597" s="11">
        <f>-'OddsRatio_working_3-way'!U597/(3*'OddsRatio_working_3-way'!X597^(1/3))*COS(('OddsRatio_working_3-way'!Y597+4*PI())/3)</f>
        <v>-0.24463930492486635</v>
      </c>
      <c r="AI597" s="11">
        <f>'OddsRatio_working_3-way'!U597/(3*'OddsRatio_working_3-way'!X597^(1/3))*SIN(('OddsRatio_working_3-way'!Y597)/3)</f>
        <v>-1.571017604022247E-2</v>
      </c>
      <c r="AJ597" s="11">
        <f>'OddsRatio_working_3-way'!U597/(3*'OddsRatio_working_3-way'!X597^(1/3))*SIN(('OddsRatio_working_3-way'!Y597+2*PI())/3)</f>
        <v>-0.43943788169842646</v>
      </c>
      <c r="AK597" s="11">
        <f>'OddsRatio_working_3-way'!U597/(3*'OddsRatio_working_3-way'!X597^(1/3))*SIN(('OddsRatio_working_3-way'!Y597+4*PI())/3)</f>
        <v>0.45514805773864897</v>
      </c>
      <c r="AL597" s="11">
        <f>'OddsRatio_working_3-way'!Z597+'OddsRatio_working_3-way'!AF597</f>
        <v>1.0329788658944994</v>
      </c>
      <c r="AM597" s="11">
        <f>'OddsRatio_working_3-way'!AA597+'OddsRatio_working_3-way'!AG597</f>
        <v>-0.54370025604476602</v>
      </c>
      <c r="AN597" s="11">
        <f>'OddsRatio_working_3-way'!AB597+'OddsRatio_working_3-way'!AH597</f>
        <v>-0.4892786098497327</v>
      </c>
      <c r="AO597" s="11">
        <f>'OddsRatio_working_3-way'!AC597+'OddsRatio_working_3-way'!AI597</f>
        <v>0</v>
      </c>
      <c r="AP597" s="11">
        <f>'OddsRatio_working_3-way'!AD597+'OddsRatio_working_3-way'!AJ597</f>
        <v>0</v>
      </c>
      <c r="AQ597" s="11">
        <f>'OddsRatio_working_3-way'!AE597+'OddsRatio_working_3-way'!AK597</f>
        <v>0</v>
      </c>
      <c r="AR597" s="10">
        <f>IF(A597="","",IF(('OddsRatio_working_3-way'!X597=0),IF(Q597&gt;0,-Q597^(1/3),(-Q597)^(1/3)),'OddsRatio_working_3-way'!AL597-'OddsRatio_working_3-way'!R597/3))</f>
        <v>1.0329788658944994</v>
      </c>
      <c r="AS597" s="11">
        <f>IF(('OddsRatio_working_3-way'!X597=0),IF(Q597&gt;0,-Q597^(1/3),(-Q597)^(1/3)),'OddsRatio_working_3-way'!AM597-'OddsRatio_working_3-way'!R597/3)</f>
        <v>-0.54370025604476602</v>
      </c>
      <c r="AT597" s="11">
        <f>IF(('OddsRatio_working_3-way'!X597=0),IF(Q597&gt;0,-Q597^(1/3),(-Q597)^(1/3)),'OddsRatio_working_3-way'!AN597-'OddsRatio_working_3-way'!R597/3)</f>
        <v>-0.4892786098497327</v>
      </c>
      <c r="AU597" s="11">
        <f>IF(('OddsRatio_working_3-way'!X597=0),0,'OddsRatio_working_3-way'!AO597)</f>
        <v>0</v>
      </c>
      <c r="AV597" s="11">
        <f>IF(('OddsRatio_working_3-way'!X597=0),0,'OddsRatio_working_3-way'!AP597)</f>
        <v>0</v>
      </c>
      <c r="AW597" s="11">
        <f>IF(('OddsRatio_working_3-way'!X597=0),0,'OddsRatio_working_3-way'!AQ597)</f>
        <v>0</v>
      </c>
    </row>
    <row r="598" spans="1:49" x14ac:dyDescent="0.2">
      <c r="A598" s="4">
        <f>IF('True_Odds_Calculator_3-way'!A599="","",'True_Odds_Calculator_3-way'!A599)</f>
        <v>8.49</v>
      </c>
      <c r="B598" s="4">
        <f>IF('True_Odds_Calculator_3-way'!B599="","",'True_Odds_Calculator_3-way'!B599)</f>
        <v>4.8</v>
      </c>
      <c r="C598" s="4">
        <f>IF('True_Odds_Calculator_3-way'!C599="","",'True_Odds_Calculator_3-way'!C599)</f>
        <v>1.43</v>
      </c>
      <c r="D598" s="9">
        <f t="shared" si="130"/>
        <v>0.11235615991873342</v>
      </c>
      <c r="E598" s="9">
        <f t="shared" si="131"/>
        <v>0.19967465237366888</v>
      </c>
      <c r="F598" s="9">
        <f t="shared" si="132"/>
        <v>0.68796918770759796</v>
      </c>
      <c r="G598" s="9">
        <f t="shared" si="133"/>
        <v>1.0547755114742348</v>
      </c>
      <c r="H598" s="9">
        <f t="shared" si="134"/>
        <v>8.9002685809420186</v>
      </c>
      <c r="I598" s="9">
        <f t="shared" si="135"/>
        <v>5.0081469436020916</v>
      </c>
      <c r="J598" s="9">
        <f t="shared" si="136"/>
        <v>1.453553469933921</v>
      </c>
      <c r="K598" s="11">
        <f t="shared" si="137"/>
        <v>0.11778563015312131</v>
      </c>
      <c r="L598" s="11">
        <f t="shared" si="138"/>
        <v>0.20833333333333334</v>
      </c>
      <c r="M598" s="11">
        <f t="shared" si="139"/>
        <v>0.69930069930069938</v>
      </c>
      <c r="N598" s="11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-0.21001431822986616</v>
      </c>
      <c r="O598" s="11">
        <f>0</f>
        <v>0</v>
      </c>
      <c r="P598" s="11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0.2011141587113319</v>
      </c>
      <c r="Q598" s="11">
        <f>2*'OddsRatio_working_3-way'!K598*'OddsRatio_working_3-way'!L598*'OddsRatio_working_3-way'!M598</f>
        <v>3.431982230568803E-2</v>
      </c>
      <c r="R598" s="11">
        <f t="shared" si="140"/>
        <v>0</v>
      </c>
      <c r="S598" s="11">
        <f t="shared" si="141"/>
        <v>-0.95762117748184772</v>
      </c>
      <c r="T598" s="11">
        <f t="shared" si="142"/>
        <v>-0.16341658318802857</v>
      </c>
      <c r="U598" s="11">
        <f>'OddsRatio_working_3-way'!S598-'OddsRatio_working_3-way'!R598^2/3</f>
        <v>-0.95762117748184772</v>
      </c>
      <c r="V598" s="11">
        <f>'OddsRatio_working_3-way'!S598*'OddsRatio_working_3-way'!R598/3-2*'OddsRatio_working_3-way'!R598^3/27-'OddsRatio_working_3-way'!T598</f>
        <v>0.16341658318802857</v>
      </c>
      <c r="W598" s="11">
        <f>'OddsRatio_working_3-way'!V598^2+4*'OddsRatio_working_3-way'!U598^3/27</f>
        <v>-0.10339506706132343</v>
      </c>
      <c r="X598" s="11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0.18034692035225697</v>
      </c>
      <c r="Y598" s="11">
        <f>IF('OddsRatio_working_3-way'!W598&gt;=0,IF('OddsRatio_working_3-way'!V598+SQRT('OddsRatio_working_3-way'!W598)&gt;0,0,PI()),ACOS('OddsRatio_working_3-way'!V598/(2*'OddsRatio_working_3-way'!X598)))</f>
        <v>1.1005995109212079</v>
      </c>
      <c r="Z598" s="11">
        <f>'OddsRatio_working_3-way'!X598^(1/3)*COS('OddsRatio_working_3-way'!Y598/3)</f>
        <v>0.52738775573711749</v>
      </c>
      <c r="AA598" s="11">
        <f>'OddsRatio_working_3-way'!X598^(1/3)*COS(('OddsRatio_working_3-way'!Y598+2*PI())/3)</f>
        <v>-0.43919860912782382</v>
      </c>
      <c r="AB598" s="11">
        <f>'OddsRatio_working_3-way'!X598^(1/3)*COS(('OddsRatio_working_3-way'!Y598+4*PI())/3)</f>
        <v>-8.818914660929375E-2</v>
      </c>
      <c r="AC598" s="11">
        <f>'OddsRatio_working_3-way'!X598^(1/3)*SIN('OddsRatio_working_3-way'!Y598/3)</f>
        <v>0.20265540767317919</v>
      </c>
      <c r="AD598" s="11">
        <f>'OddsRatio_working_3-way'!X598^(1/3)*SIN(('OddsRatio_working_3-way'!Y598+2*PI())/3)</f>
        <v>0.35540349027661644</v>
      </c>
      <c r="AE598" s="11">
        <f>'OddsRatio_working_3-way'!X598^(1/3)*SIN(('OddsRatio_working_3-way'!Y598+4*PI())/3)</f>
        <v>-0.55805889794979568</v>
      </c>
      <c r="AF598" s="11">
        <f>-'OddsRatio_working_3-way'!U598/(3*'OddsRatio_working_3-way'!X598^(1/3))*COS(('OddsRatio_working_3-way'!Y598)/3)</f>
        <v>0.52738775573711738</v>
      </c>
      <c r="AG598" s="11">
        <f>-'OddsRatio_working_3-way'!U598/(3*'OddsRatio_working_3-way'!X598^(1/3))*COS(('OddsRatio_working_3-way'!Y598+2*PI())/3)</f>
        <v>-0.43919860912782377</v>
      </c>
      <c r="AH598" s="11">
        <f>-'OddsRatio_working_3-way'!U598/(3*'OddsRatio_working_3-way'!X598^(1/3))*COS(('OddsRatio_working_3-way'!Y598+4*PI())/3)</f>
        <v>-8.8189146609293723E-2</v>
      </c>
      <c r="AI598" s="11">
        <f>'OddsRatio_working_3-way'!U598/(3*'OddsRatio_working_3-way'!X598^(1/3))*SIN(('OddsRatio_working_3-way'!Y598)/3)</f>
        <v>-0.20265540767317913</v>
      </c>
      <c r="AJ598" s="11">
        <f>'OddsRatio_working_3-way'!U598/(3*'OddsRatio_working_3-way'!X598^(1/3))*SIN(('OddsRatio_working_3-way'!Y598+2*PI())/3)</f>
        <v>-0.35540349027661633</v>
      </c>
      <c r="AK598" s="11">
        <f>'OddsRatio_working_3-way'!U598/(3*'OddsRatio_working_3-way'!X598^(1/3))*SIN(('OddsRatio_working_3-way'!Y598+4*PI())/3)</f>
        <v>0.55805889794979557</v>
      </c>
      <c r="AL598" s="11">
        <f>'OddsRatio_working_3-way'!Z598+'OddsRatio_working_3-way'!AF598</f>
        <v>1.0547755114742348</v>
      </c>
      <c r="AM598" s="11">
        <f>'OddsRatio_working_3-way'!AA598+'OddsRatio_working_3-way'!AG598</f>
        <v>-0.87839721825564765</v>
      </c>
      <c r="AN598" s="11">
        <f>'OddsRatio_working_3-way'!AB598+'OddsRatio_working_3-way'!AH598</f>
        <v>-0.17637829321858747</v>
      </c>
      <c r="AO598" s="11">
        <f>'OddsRatio_working_3-way'!AC598+'OddsRatio_working_3-way'!AI598</f>
        <v>0</v>
      </c>
      <c r="AP598" s="11">
        <f>'OddsRatio_working_3-way'!AD598+'OddsRatio_working_3-way'!AJ598</f>
        <v>0</v>
      </c>
      <c r="AQ598" s="11">
        <f>'OddsRatio_working_3-way'!AE598+'OddsRatio_working_3-way'!AK598</f>
        <v>0</v>
      </c>
      <c r="AR598" s="10">
        <f>IF(A598="","",IF(('OddsRatio_working_3-way'!X598=0),IF(Q598&gt;0,-Q598^(1/3),(-Q598)^(1/3)),'OddsRatio_working_3-way'!AL598-'OddsRatio_working_3-way'!R598/3))</f>
        <v>1.0547755114742348</v>
      </c>
      <c r="AS598" s="11">
        <f>IF(('OddsRatio_working_3-way'!X598=0),IF(Q598&gt;0,-Q598^(1/3),(-Q598)^(1/3)),'OddsRatio_working_3-way'!AM598-'OddsRatio_working_3-way'!R598/3)</f>
        <v>-0.87839721825564765</v>
      </c>
      <c r="AT598" s="11">
        <f>IF(('OddsRatio_working_3-way'!X598=0),IF(Q598&gt;0,-Q598^(1/3),(-Q598)^(1/3)),'OddsRatio_working_3-way'!AN598-'OddsRatio_working_3-way'!R598/3)</f>
        <v>-0.17637829321858747</v>
      </c>
      <c r="AU598" s="11">
        <f>IF(('OddsRatio_working_3-way'!X598=0),0,'OddsRatio_working_3-way'!AO598)</f>
        <v>0</v>
      </c>
      <c r="AV598" s="11">
        <f>IF(('OddsRatio_working_3-way'!X598=0),0,'OddsRatio_working_3-way'!AP598)</f>
        <v>0</v>
      </c>
      <c r="AW598" s="11">
        <f>IF(('OddsRatio_working_3-way'!X598=0),0,'OddsRatio_working_3-way'!AQ598)</f>
        <v>0</v>
      </c>
    </row>
    <row r="599" spans="1:49" x14ac:dyDescent="0.2">
      <c r="A599" s="4">
        <f>IF('True_Odds_Calculator_3-way'!A600="","",'True_Odds_Calculator_3-way'!A600)</f>
        <v>2.2000000000000002</v>
      </c>
      <c r="B599" s="4">
        <f>IF('True_Odds_Calculator_3-way'!B600="","",'True_Odds_Calculator_3-way'!B600)</f>
        <v>3.23</v>
      </c>
      <c r="C599" s="4">
        <f>IF('True_Odds_Calculator_3-way'!C600="","",'True_Odds_Calculator_3-way'!C600)</f>
        <v>3.87</v>
      </c>
      <c r="D599" s="9">
        <f t="shared" si="130"/>
        <v>0.44596005697817787</v>
      </c>
      <c r="E599" s="9">
        <f t="shared" si="131"/>
        <v>0.30223290944146425</v>
      </c>
      <c r="F599" s="9">
        <f t="shared" si="132"/>
        <v>0.251807033580358</v>
      </c>
      <c r="G599" s="9">
        <f t="shared" si="133"/>
        <v>1.0352944065140286</v>
      </c>
      <c r="H599" s="9">
        <f t="shared" si="134"/>
        <v>2.2423532878168344</v>
      </c>
      <c r="I599" s="9">
        <f t="shared" si="135"/>
        <v>3.3087065265262838</v>
      </c>
      <c r="J599" s="9">
        <f t="shared" si="136"/>
        <v>3.9712949466952625</v>
      </c>
      <c r="K599" s="11">
        <f t="shared" si="137"/>
        <v>0.45454545454545453</v>
      </c>
      <c r="L599" s="11">
        <f t="shared" si="138"/>
        <v>0.30959752321981426</v>
      </c>
      <c r="M599" s="11">
        <f t="shared" si="139"/>
        <v>0.25839793281653745</v>
      </c>
      <c r="N599" s="11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-0.27927485671023733</v>
      </c>
      <c r="O599" s="11">
        <f>0</f>
        <v>0</v>
      </c>
      <c r="P599" s="11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0.22908907637829809</v>
      </c>
      <c r="Q599" s="11">
        <f>2*'OddsRatio_working_3-way'!K599*'OddsRatio_working_3-way'!L599*'OddsRatio_working_3-way'!M599</f>
        <v>7.2726690913745423E-2</v>
      </c>
      <c r="R599" s="11">
        <f t="shared" si="140"/>
        <v>0</v>
      </c>
      <c r="S599" s="11">
        <f t="shared" si="141"/>
        <v>-0.8202996828174558</v>
      </c>
      <c r="T599" s="11">
        <f t="shared" si="142"/>
        <v>-0.26041259771982722</v>
      </c>
      <c r="U599" s="11">
        <f>'OddsRatio_working_3-way'!S599-'OddsRatio_working_3-way'!R599^2/3</f>
        <v>-0.8202996828174558</v>
      </c>
      <c r="V599" s="11">
        <f>'OddsRatio_working_3-way'!S599*'OddsRatio_working_3-way'!R599/3-2*'OddsRatio_working_3-way'!R599^3/27-'OddsRatio_working_3-way'!T599</f>
        <v>0.26041259771982722</v>
      </c>
      <c r="W599" s="11">
        <f>'OddsRatio_working_3-way'!V599^2+4*'OddsRatio_working_3-way'!U599^3/27</f>
        <v>-1.3959018376718452E-2</v>
      </c>
      <c r="X599" s="11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0.14298054013388239</v>
      </c>
      <c r="Y599" s="11">
        <f>IF('OddsRatio_working_3-way'!W599&gt;=0,IF('OddsRatio_working_3-way'!V599+SQRT('OddsRatio_working_3-way'!W599)&gt;0,0,PI()),ACOS('OddsRatio_working_3-way'!V599/(2*'OddsRatio_working_3-way'!X599)))</f>
        <v>0.42592370047977002</v>
      </c>
      <c r="Z599" s="11">
        <f>'OddsRatio_working_3-way'!X599^(1/3)*COS('OddsRatio_working_3-way'!Y599/3)</f>
        <v>0.51764720325701441</v>
      </c>
      <c r="AA599" s="11">
        <f>'OddsRatio_working_3-way'!X599^(1/3)*COS(('OddsRatio_working_3-way'!Y599+2*PI())/3)</f>
        <v>-0.32290129216513153</v>
      </c>
      <c r="AB599" s="11">
        <f>'OddsRatio_working_3-way'!X599^(1/3)*COS(('OddsRatio_working_3-way'!Y599+4*PI())/3)</f>
        <v>-0.19474591109188305</v>
      </c>
      <c r="AC599" s="11">
        <f>'OddsRatio_working_3-way'!X599^(1/3)*SIN('OddsRatio_working_3-way'!Y599/3)</f>
        <v>7.3990543760739075E-2</v>
      </c>
      <c r="AD599" s="11">
        <f>'OddsRatio_working_3-way'!X599^(1/3)*SIN(('OddsRatio_working_3-way'!Y599+2*PI())/3)</f>
        <v>0.41130035633817169</v>
      </c>
      <c r="AE599" s="11">
        <f>'OddsRatio_working_3-way'!X599^(1/3)*SIN(('OddsRatio_working_3-way'!Y599+4*PI())/3)</f>
        <v>-0.48529090009891085</v>
      </c>
      <c r="AF599" s="11">
        <f>-'OddsRatio_working_3-way'!U599/(3*'OddsRatio_working_3-way'!X599^(1/3))*COS(('OddsRatio_working_3-way'!Y599)/3)</f>
        <v>0.5176472032570143</v>
      </c>
      <c r="AG599" s="11">
        <f>-'OddsRatio_working_3-way'!U599/(3*'OddsRatio_working_3-way'!X599^(1/3))*COS(('OddsRatio_working_3-way'!Y599+2*PI())/3)</f>
        <v>-0.32290129216513147</v>
      </c>
      <c r="AH599" s="11">
        <f>-'OddsRatio_working_3-way'!U599/(3*'OddsRatio_working_3-way'!X599^(1/3))*COS(('OddsRatio_working_3-way'!Y599+4*PI())/3)</f>
        <v>-0.19474591109188299</v>
      </c>
      <c r="AI599" s="11">
        <f>'OddsRatio_working_3-way'!U599/(3*'OddsRatio_working_3-way'!X599^(1/3))*SIN(('OddsRatio_working_3-way'!Y599)/3)</f>
        <v>-7.3990543760739061E-2</v>
      </c>
      <c r="AJ599" s="11">
        <f>'OddsRatio_working_3-way'!U599/(3*'OddsRatio_working_3-way'!X599^(1/3))*SIN(('OddsRatio_working_3-way'!Y599+2*PI())/3)</f>
        <v>-0.41130035633817164</v>
      </c>
      <c r="AK599" s="11">
        <f>'OddsRatio_working_3-way'!U599/(3*'OddsRatio_working_3-way'!X599^(1/3))*SIN(('OddsRatio_working_3-way'!Y599+4*PI())/3)</f>
        <v>0.48529090009891074</v>
      </c>
      <c r="AL599" s="11">
        <f>'OddsRatio_working_3-way'!Z599+'OddsRatio_working_3-way'!AF599</f>
        <v>1.0352944065140286</v>
      </c>
      <c r="AM599" s="11">
        <f>'OddsRatio_working_3-way'!AA599+'OddsRatio_working_3-way'!AG599</f>
        <v>-0.64580258433026305</v>
      </c>
      <c r="AN599" s="11">
        <f>'OddsRatio_working_3-way'!AB599+'OddsRatio_working_3-way'!AH599</f>
        <v>-0.38949182218376605</v>
      </c>
      <c r="AO599" s="11">
        <f>'OddsRatio_working_3-way'!AC599+'OddsRatio_working_3-way'!AI599</f>
        <v>0</v>
      </c>
      <c r="AP599" s="11">
        <f>'OddsRatio_working_3-way'!AD599+'OddsRatio_working_3-way'!AJ599</f>
        <v>0</v>
      </c>
      <c r="AQ599" s="11">
        <f>'OddsRatio_working_3-way'!AE599+'OddsRatio_working_3-way'!AK599</f>
        <v>0</v>
      </c>
      <c r="AR599" s="10">
        <f>IF(A599="","",IF(('OddsRatio_working_3-way'!X599=0),IF(Q599&gt;0,-Q599^(1/3),(-Q599)^(1/3)),'OddsRatio_working_3-way'!AL599-'OddsRatio_working_3-way'!R599/3))</f>
        <v>1.0352944065140286</v>
      </c>
      <c r="AS599" s="11">
        <f>IF(('OddsRatio_working_3-way'!X599=0),IF(Q599&gt;0,-Q599^(1/3),(-Q599)^(1/3)),'OddsRatio_working_3-way'!AM599-'OddsRatio_working_3-way'!R599/3)</f>
        <v>-0.64580258433026305</v>
      </c>
      <c r="AT599" s="11">
        <f>IF(('OddsRatio_working_3-way'!X599=0),IF(Q599&gt;0,-Q599^(1/3),(-Q599)^(1/3)),'OddsRatio_working_3-way'!AN599-'OddsRatio_working_3-way'!R599/3)</f>
        <v>-0.38949182218376605</v>
      </c>
      <c r="AU599" s="11">
        <f>IF(('OddsRatio_working_3-way'!X599=0),0,'OddsRatio_working_3-way'!AO599)</f>
        <v>0</v>
      </c>
      <c r="AV599" s="11">
        <f>IF(('OddsRatio_working_3-way'!X599=0),0,'OddsRatio_working_3-way'!AP599)</f>
        <v>0</v>
      </c>
      <c r="AW599" s="11">
        <f>IF(('OddsRatio_working_3-way'!X599=0),0,'OddsRatio_working_3-way'!AQ599)</f>
        <v>0</v>
      </c>
    </row>
    <row r="600" spans="1:49" x14ac:dyDescent="0.2">
      <c r="A600" s="4">
        <f>IF('True_Odds_Calculator_3-way'!A601="","",'True_Odds_Calculator_3-way'!A601)</f>
        <v>4.74</v>
      </c>
      <c r="B600" s="4">
        <f>IF('True_Odds_Calculator_3-way'!B601="","",'True_Odds_Calculator_3-way'!B601)</f>
        <v>3.69</v>
      </c>
      <c r="C600" s="4">
        <f>IF('True_Odds_Calculator_3-way'!C601="","",'True_Odds_Calculator_3-way'!C601)</f>
        <v>1.85</v>
      </c>
      <c r="D600" s="9">
        <f t="shared" si="130"/>
        <v>0.20488501233542439</v>
      </c>
      <c r="E600" s="9">
        <f t="shared" si="131"/>
        <v>0.2637644926531782</v>
      </c>
      <c r="F600" s="9">
        <f t="shared" si="132"/>
        <v>0.53135049501139742</v>
      </c>
      <c r="G600" s="9">
        <f t="shared" si="133"/>
        <v>1.0376434462497188</v>
      </c>
      <c r="H600" s="9">
        <f t="shared" si="134"/>
        <v>4.8807864889739481</v>
      </c>
      <c r="I600" s="9">
        <f t="shared" si="135"/>
        <v>3.7912608704117425</v>
      </c>
      <c r="J600" s="9">
        <f t="shared" si="136"/>
        <v>1.8819969293122614</v>
      </c>
      <c r="K600" s="11">
        <f t="shared" si="137"/>
        <v>0.21097046413502107</v>
      </c>
      <c r="L600" s="11">
        <f t="shared" si="138"/>
        <v>0.2710027100271003</v>
      </c>
      <c r="M600" s="11">
        <f t="shared" si="139"/>
        <v>0.54054054054054046</v>
      </c>
      <c r="N600" s="11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-0.26428126181136369</v>
      </c>
      <c r="O600" s="11">
        <f>0</f>
        <v>0</v>
      </c>
      <c r="P600" s="11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0.22498571433427872</v>
      </c>
      <c r="Q600" s="11">
        <f>2*'OddsRatio_working_3-way'!K600*'OddsRatio_working_3-way'!L600*'OddsRatio_working_3-way'!M600</f>
        <v>6.1809262179746888E-2</v>
      </c>
      <c r="R600" s="11">
        <f t="shared" si="140"/>
        <v>0</v>
      </c>
      <c r="S600" s="11">
        <f t="shared" si="141"/>
        <v>-0.85131163969871992</v>
      </c>
      <c r="T600" s="11">
        <f t="shared" si="142"/>
        <v>-0.23387682409305488</v>
      </c>
      <c r="U600" s="11">
        <f>'OddsRatio_working_3-way'!S600-'OddsRatio_working_3-way'!R600^2/3</f>
        <v>-0.85131163969871992</v>
      </c>
      <c r="V600" s="11">
        <f>'OddsRatio_working_3-way'!S600*'OddsRatio_working_3-way'!R600/3-2*'OddsRatio_working_3-way'!R600^3/27-'OddsRatio_working_3-way'!T600</f>
        <v>0.23387682409305488</v>
      </c>
      <c r="W600" s="11">
        <f>'OddsRatio_working_3-way'!V600^2+4*'OddsRatio_working_3-way'!U600^3/27</f>
        <v>-3.6704944977361341E-2</v>
      </c>
      <c r="X600" s="11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0.15116490484336559</v>
      </c>
      <c r="Y600" s="11">
        <f>IF('OddsRatio_working_3-way'!W600&gt;=0,IF('OddsRatio_working_3-way'!V600+SQRT('OddsRatio_working_3-way'!W600)&gt;0,0,PI()),ACOS('OddsRatio_working_3-way'!V600/(2*'OddsRatio_working_3-way'!X600)))</f>
        <v>0.68632235367305106</v>
      </c>
      <c r="Z600" s="11">
        <f>'OddsRatio_working_3-way'!X600^(1/3)*COS('OddsRatio_working_3-way'!Y600/3)</f>
        <v>0.51882172312485941</v>
      </c>
      <c r="AA600" s="11">
        <f>'OddsRatio_working_3-way'!X600^(1/3)*COS(('OddsRatio_working_3-way'!Y600+2*PI())/3)</f>
        <v>-0.36403363458529397</v>
      </c>
      <c r="AB600" s="11">
        <f>'OddsRatio_working_3-way'!X600^(1/3)*COS(('OddsRatio_working_3-way'!Y600+4*PI())/3)</f>
        <v>-0.15478808853956547</v>
      </c>
      <c r="AC600" s="11">
        <f>'OddsRatio_working_3-way'!X600^(1/3)*SIN('OddsRatio_working_3-way'!Y600/3)</f>
        <v>0.12080797233623156</v>
      </c>
      <c r="AD600" s="11">
        <f>'OddsRatio_working_3-way'!X600^(1/3)*SIN(('OddsRatio_working_3-way'!Y600+2*PI())/3)</f>
        <v>0.3889088060932287</v>
      </c>
      <c r="AE600" s="11">
        <f>'OddsRatio_working_3-way'!X600^(1/3)*SIN(('OddsRatio_working_3-way'!Y600+4*PI())/3)</f>
        <v>-0.50971677842946039</v>
      </c>
      <c r="AF600" s="11">
        <f>-'OddsRatio_working_3-way'!U600/(3*'OddsRatio_working_3-way'!X600^(1/3))*COS(('OddsRatio_working_3-way'!Y600)/3)</f>
        <v>0.51882172312485941</v>
      </c>
      <c r="AG600" s="11">
        <f>-'OddsRatio_working_3-way'!U600/(3*'OddsRatio_working_3-way'!X600^(1/3))*COS(('OddsRatio_working_3-way'!Y600+2*PI())/3)</f>
        <v>-0.36403363458529403</v>
      </c>
      <c r="AH600" s="11">
        <f>-'OddsRatio_working_3-way'!U600/(3*'OddsRatio_working_3-way'!X600^(1/3))*COS(('OddsRatio_working_3-way'!Y600+4*PI())/3)</f>
        <v>-0.15478808853956552</v>
      </c>
      <c r="AI600" s="11">
        <f>'OddsRatio_working_3-way'!U600/(3*'OddsRatio_working_3-way'!X600^(1/3))*SIN(('OddsRatio_working_3-way'!Y600)/3)</f>
        <v>-0.12080797233623158</v>
      </c>
      <c r="AJ600" s="11">
        <f>'OddsRatio_working_3-way'!U600/(3*'OddsRatio_working_3-way'!X600^(1/3))*SIN(('OddsRatio_working_3-way'!Y600+2*PI())/3)</f>
        <v>-0.38890880609322881</v>
      </c>
      <c r="AK600" s="11">
        <f>'OddsRatio_working_3-way'!U600/(3*'OddsRatio_working_3-way'!X600^(1/3))*SIN(('OddsRatio_working_3-way'!Y600+4*PI())/3)</f>
        <v>0.5097167784294605</v>
      </c>
      <c r="AL600" s="11">
        <f>'OddsRatio_working_3-way'!Z600+'OddsRatio_working_3-way'!AF600</f>
        <v>1.0376434462497188</v>
      </c>
      <c r="AM600" s="11">
        <f>'OddsRatio_working_3-way'!AA600+'OddsRatio_working_3-way'!AG600</f>
        <v>-0.72806726917058806</v>
      </c>
      <c r="AN600" s="11">
        <f>'OddsRatio_working_3-way'!AB600+'OddsRatio_working_3-way'!AH600</f>
        <v>-0.30957617707913099</v>
      </c>
      <c r="AO600" s="11">
        <f>'OddsRatio_working_3-way'!AC600+'OddsRatio_working_3-way'!AI600</f>
        <v>0</v>
      </c>
      <c r="AP600" s="11">
        <f>'OddsRatio_working_3-way'!AD600+'OddsRatio_working_3-way'!AJ600</f>
        <v>0</v>
      </c>
      <c r="AQ600" s="11">
        <f>'OddsRatio_working_3-way'!AE600+'OddsRatio_working_3-way'!AK600</f>
        <v>0</v>
      </c>
      <c r="AR600" s="10">
        <f>IF(A600="","",IF(('OddsRatio_working_3-way'!X600=0),IF(Q600&gt;0,-Q600^(1/3),(-Q600)^(1/3)),'OddsRatio_working_3-way'!AL600-'OddsRatio_working_3-way'!R600/3))</f>
        <v>1.0376434462497188</v>
      </c>
      <c r="AS600" s="11">
        <f>IF(('OddsRatio_working_3-way'!X600=0),IF(Q600&gt;0,-Q600^(1/3),(-Q600)^(1/3)),'OddsRatio_working_3-way'!AM600-'OddsRatio_working_3-way'!R600/3)</f>
        <v>-0.72806726917058806</v>
      </c>
      <c r="AT600" s="11">
        <f>IF(('OddsRatio_working_3-way'!X600=0),IF(Q600&gt;0,-Q600^(1/3),(-Q600)^(1/3)),'OddsRatio_working_3-way'!AN600-'OddsRatio_working_3-way'!R600/3)</f>
        <v>-0.30957617707913099</v>
      </c>
      <c r="AU600" s="11">
        <f>IF(('OddsRatio_working_3-way'!X600=0),0,'OddsRatio_working_3-way'!AO600)</f>
        <v>0</v>
      </c>
      <c r="AV600" s="11">
        <f>IF(('OddsRatio_working_3-way'!X600=0),0,'OddsRatio_working_3-way'!AP600)</f>
        <v>0</v>
      </c>
      <c r="AW600" s="11">
        <f>IF(('OddsRatio_working_3-way'!X600=0),0,'OddsRatio_working_3-way'!AQ600)</f>
        <v>0</v>
      </c>
    </row>
    <row r="601" spans="1:49" x14ac:dyDescent="0.2">
      <c r="A601" s="4">
        <f>IF('True_Odds_Calculator_3-way'!A602="","",'True_Odds_Calculator_3-way'!A602)</f>
        <v>7.9</v>
      </c>
      <c r="B601" s="4">
        <f>IF('True_Odds_Calculator_3-way'!B602="","",'True_Odds_Calculator_3-way'!B602)</f>
        <v>5.34</v>
      </c>
      <c r="C601" s="4">
        <f>IF('True_Odds_Calculator_3-way'!C602="","",'True_Odds_Calculator_3-way'!C602)</f>
        <v>1.4</v>
      </c>
      <c r="D601" s="9">
        <f t="shared" si="130"/>
        <v>0.1200305102319329</v>
      </c>
      <c r="E601" s="9">
        <f t="shared" si="131"/>
        <v>0.17821410762926451</v>
      </c>
      <c r="F601" s="9">
        <f t="shared" si="132"/>
        <v>0.70175538213880273</v>
      </c>
      <c r="G601" s="9">
        <f t="shared" si="133"/>
        <v>1.0624949428681634</v>
      </c>
      <c r="H601" s="9">
        <f t="shared" si="134"/>
        <v>8.3312151057903296</v>
      </c>
      <c r="I601" s="9">
        <f t="shared" si="135"/>
        <v>5.6112280520478288</v>
      </c>
      <c r="J601" s="9">
        <f t="shared" si="136"/>
        <v>1.4249979771472652</v>
      </c>
      <c r="K601" s="11">
        <f t="shared" si="137"/>
        <v>0.12658227848101264</v>
      </c>
      <c r="L601" s="11">
        <f t="shared" si="138"/>
        <v>0.18726591760299627</v>
      </c>
      <c r="M601" s="11">
        <f t="shared" si="139"/>
        <v>0.7142857142857143</v>
      </c>
      <c r="N601" s="11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-0.20281610012800466</v>
      </c>
      <c r="O601" s="11">
        <f>0</f>
        <v>0</v>
      </c>
      <c r="P601" s="11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0.19708637259483511</v>
      </c>
      <c r="Q601" s="11">
        <f>2*'OddsRatio_working_3-way'!K601*'OddsRatio_working_3-way'!L601*'OddsRatio_working_3-way'!M601</f>
        <v>3.3863637902892631E-2</v>
      </c>
      <c r="R601" s="11">
        <f t="shared" si="140"/>
        <v>0</v>
      </c>
      <c r="S601" s="11">
        <f t="shared" si="141"/>
        <v>-0.97174914846724048</v>
      </c>
      <c r="T601" s="11">
        <f t="shared" si="142"/>
        <v>-0.16696720764041934</v>
      </c>
      <c r="U601" s="11">
        <f>'OddsRatio_working_3-way'!S601-'OddsRatio_working_3-way'!R601^2/3</f>
        <v>-0.97174914846724048</v>
      </c>
      <c r="V601" s="11">
        <f>'OddsRatio_working_3-way'!S601*'OddsRatio_working_3-way'!R601/3-2*'OddsRatio_working_3-way'!R601^3/27-'OddsRatio_working_3-way'!T601</f>
        <v>0.16696720764041934</v>
      </c>
      <c r="W601" s="11">
        <f>'OddsRatio_working_3-way'!V601^2+4*'OddsRatio_working_3-way'!U601^3/27</f>
        <v>-0.10806554119265502</v>
      </c>
      <c r="X601" s="11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0.18435264414966626</v>
      </c>
      <c r="Y601" s="11">
        <f>IF('OddsRatio_working_3-way'!W601&gt;=0,IF('OddsRatio_working_3-way'!V601+SQRT('OddsRatio_working_3-way'!W601)&gt;0,0,PI()),ACOS('OddsRatio_working_3-way'!V601/(2*'OddsRatio_working_3-way'!X601)))</f>
        <v>1.1008400124791833</v>
      </c>
      <c r="Z601" s="11">
        <f>'OddsRatio_working_3-way'!X601^(1/3)*COS('OddsRatio_working_3-way'!Y601/3)</f>
        <v>0.53124747143408169</v>
      </c>
      <c r="AA601" s="11">
        <f>'OddsRatio_working_3-way'!X601^(1/3)*COS(('OddsRatio_working_3-way'!Y601+2*PI())/3)</f>
        <v>-0.44245523796701064</v>
      </c>
      <c r="AB601" s="11">
        <f>'OddsRatio_working_3-way'!X601^(1/3)*COS(('OddsRatio_working_3-way'!Y601+4*PI())/3)</f>
        <v>-8.8792233467071116E-2</v>
      </c>
      <c r="AC601" s="11">
        <f>'OddsRatio_working_3-way'!X601^(1/3)*SIN('OddsRatio_working_3-way'!Y601/3)</f>
        <v>0.20418743085045188</v>
      </c>
      <c r="AD601" s="11">
        <f>'OddsRatio_working_3-way'!X601^(1/3)*SIN(('OddsRatio_working_3-way'!Y601+2*PI())/3)</f>
        <v>0.35798009053293656</v>
      </c>
      <c r="AE601" s="11">
        <f>'OddsRatio_working_3-way'!X601^(1/3)*SIN(('OddsRatio_working_3-way'!Y601+4*PI())/3)</f>
        <v>-0.56216752138338855</v>
      </c>
      <c r="AF601" s="11">
        <f>-'OddsRatio_working_3-way'!U601/(3*'OddsRatio_working_3-way'!X601^(1/3))*COS(('OddsRatio_working_3-way'!Y601)/3)</f>
        <v>0.53124747143408169</v>
      </c>
      <c r="AG601" s="11">
        <f>-'OddsRatio_working_3-way'!U601/(3*'OddsRatio_working_3-way'!X601^(1/3))*COS(('OddsRatio_working_3-way'!Y601+2*PI())/3)</f>
        <v>-0.44245523796701064</v>
      </c>
      <c r="AH601" s="11">
        <f>-'OddsRatio_working_3-way'!U601/(3*'OddsRatio_working_3-way'!X601^(1/3))*COS(('OddsRatio_working_3-way'!Y601+4*PI())/3)</f>
        <v>-8.8792233467071116E-2</v>
      </c>
      <c r="AI601" s="11">
        <f>'OddsRatio_working_3-way'!U601/(3*'OddsRatio_working_3-way'!X601^(1/3))*SIN(('OddsRatio_working_3-way'!Y601)/3)</f>
        <v>-0.20418743085045188</v>
      </c>
      <c r="AJ601" s="11">
        <f>'OddsRatio_working_3-way'!U601/(3*'OddsRatio_working_3-way'!X601^(1/3))*SIN(('OddsRatio_working_3-way'!Y601+2*PI())/3)</f>
        <v>-0.35798009053293656</v>
      </c>
      <c r="AK601" s="11">
        <f>'OddsRatio_working_3-way'!U601/(3*'OddsRatio_working_3-way'!X601^(1/3))*SIN(('OddsRatio_working_3-way'!Y601+4*PI())/3)</f>
        <v>0.56216752138338855</v>
      </c>
      <c r="AL601" s="11">
        <f>'OddsRatio_working_3-way'!Z601+'OddsRatio_working_3-way'!AF601</f>
        <v>1.0624949428681634</v>
      </c>
      <c r="AM601" s="11">
        <f>'OddsRatio_working_3-way'!AA601+'OddsRatio_working_3-way'!AG601</f>
        <v>-0.88491047593402128</v>
      </c>
      <c r="AN601" s="11">
        <f>'OddsRatio_working_3-way'!AB601+'OddsRatio_working_3-way'!AH601</f>
        <v>-0.17758446693414223</v>
      </c>
      <c r="AO601" s="11">
        <f>'OddsRatio_working_3-way'!AC601+'OddsRatio_working_3-way'!AI601</f>
        <v>0</v>
      </c>
      <c r="AP601" s="11">
        <f>'OddsRatio_working_3-way'!AD601+'OddsRatio_working_3-way'!AJ601</f>
        <v>0</v>
      </c>
      <c r="AQ601" s="11">
        <f>'OddsRatio_working_3-way'!AE601+'OddsRatio_working_3-way'!AK601</f>
        <v>0</v>
      </c>
      <c r="AR601" s="10">
        <f>IF(A601="","",IF(('OddsRatio_working_3-way'!X601=0),IF(Q601&gt;0,-Q601^(1/3),(-Q601)^(1/3)),'OddsRatio_working_3-way'!AL601-'OddsRatio_working_3-way'!R601/3))</f>
        <v>1.0624949428681634</v>
      </c>
      <c r="AS601" s="11">
        <f>IF(('OddsRatio_working_3-way'!X601=0),IF(Q601&gt;0,-Q601^(1/3),(-Q601)^(1/3)),'OddsRatio_working_3-way'!AM601-'OddsRatio_working_3-way'!R601/3)</f>
        <v>-0.88491047593402128</v>
      </c>
      <c r="AT601" s="11">
        <f>IF(('OddsRatio_working_3-way'!X601=0),IF(Q601&gt;0,-Q601^(1/3),(-Q601)^(1/3)),'OddsRatio_working_3-way'!AN601-'OddsRatio_working_3-way'!R601/3)</f>
        <v>-0.17758446693414223</v>
      </c>
      <c r="AU601" s="11">
        <f>IF(('OddsRatio_working_3-way'!X601=0),0,'OddsRatio_working_3-way'!AO601)</f>
        <v>0</v>
      </c>
      <c r="AV601" s="11">
        <f>IF(('OddsRatio_working_3-way'!X601=0),0,'OddsRatio_working_3-way'!AP601)</f>
        <v>0</v>
      </c>
      <c r="AW601" s="11">
        <f>IF(('OddsRatio_working_3-way'!X601=0),0,'OddsRatio_working_3-way'!AQ601)</f>
        <v>0</v>
      </c>
    </row>
    <row r="602" spans="1:49" x14ac:dyDescent="0.2">
      <c r="A602" s="4">
        <f>IF('True_Odds_Calculator_3-way'!A603="","",'True_Odds_Calculator_3-way'!A603)</f>
        <v>1.28</v>
      </c>
      <c r="B602" s="4">
        <f>IF('True_Odds_Calculator_3-way'!B603="","",'True_Odds_Calculator_3-way'!B603)</f>
        <v>5.96</v>
      </c>
      <c r="C602" s="4">
        <f>IF('True_Odds_Calculator_3-way'!C603="","",'True_Odds_Calculator_3-way'!C603)</f>
        <v>9.2200000000000006</v>
      </c>
      <c r="D602" s="9">
        <f t="shared" si="130"/>
        <v>0.75584496320251515</v>
      </c>
      <c r="E602" s="9">
        <f t="shared" si="131"/>
        <v>0.14876269524222194</v>
      </c>
      <c r="F602" s="9">
        <f t="shared" si="132"/>
        <v>9.5392341555263091E-2</v>
      </c>
      <c r="G602" s="9">
        <f t="shared" si="133"/>
        <v>1.1536522921078185</v>
      </c>
      <c r="H602" s="9">
        <f t="shared" si="134"/>
        <v>1.3230226417901894</v>
      </c>
      <c r="I602" s="9">
        <f t="shared" si="135"/>
        <v>6.7221153688547801</v>
      </c>
      <c r="J602" s="9">
        <f t="shared" si="136"/>
        <v>10.48302184112627</v>
      </c>
      <c r="K602" s="11">
        <f t="shared" si="137"/>
        <v>0.78125</v>
      </c>
      <c r="L602" s="11">
        <f t="shared" si="138"/>
        <v>0.16778523489932887</v>
      </c>
      <c r="M602" s="11">
        <f t="shared" si="139"/>
        <v>0.10845986984815617</v>
      </c>
      <c r="N602" s="11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-0.16230218812328046</v>
      </c>
      <c r="O602" s="11">
        <f>0</f>
        <v>0</v>
      </c>
      <c r="P602" s="11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0.19136297296510357</v>
      </c>
      <c r="Q602" s="11">
        <f>2*'OddsRatio_working_3-way'!K602*'OddsRatio_working_3-way'!L602*'OddsRatio_working_3-way'!M602</f>
        <v>2.843431990566175E-2</v>
      </c>
      <c r="R602" s="11">
        <f t="shared" si="140"/>
        <v>0</v>
      </c>
      <c r="S602" s="11">
        <f t="shared" si="141"/>
        <v>-1.1790535616177233</v>
      </c>
      <c r="T602" s="11">
        <f t="shared" si="142"/>
        <v>-0.17519369414825012</v>
      </c>
      <c r="U602" s="11">
        <f>'OddsRatio_working_3-way'!S602-'OddsRatio_working_3-way'!R602^2/3</f>
        <v>-1.1790535616177233</v>
      </c>
      <c r="V602" s="11">
        <f>'OddsRatio_working_3-way'!S602*'OddsRatio_working_3-way'!R602/3-2*'OddsRatio_working_3-way'!R602^3/27-'OddsRatio_working_3-way'!T602</f>
        <v>0.17519369414825012</v>
      </c>
      <c r="W602" s="11">
        <f>'OddsRatio_working_3-way'!V602^2+4*'OddsRatio_working_3-way'!U602^3/27</f>
        <v>-0.21213408918717097</v>
      </c>
      <c r="X602" s="11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0.24638735745593845</v>
      </c>
      <c r="Y602" s="11">
        <f>IF('OddsRatio_working_3-way'!W602&gt;=0,IF('OddsRatio_working_3-way'!V602+SQRT('OddsRatio_working_3-way'!W602)&gt;0,0,PI()),ACOS('OddsRatio_working_3-way'!V602/(2*'OddsRatio_working_3-way'!X602)))</f>
        <v>1.2073207009424545</v>
      </c>
      <c r="Z602" s="11">
        <f>'OddsRatio_working_3-way'!X602^(1/3)*COS('OddsRatio_working_3-way'!Y602/3)</f>
        <v>0.57682614605390925</v>
      </c>
      <c r="AA602" s="11">
        <f>'OddsRatio_working_3-way'!X602^(1/3)*COS(('OddsRatio_working_3-way'!Y602+2*PI())/3)</f>
        <v>-0.50105617384585333</v>
      </c>
      <c r="AB602" s="11">
        <f>'OddsRatio_working_3-way'!X602^(1/3)*COS(('OddsRatio_working_3-way'!Y602+4*PI())/3)</f>
        <v>-7.5769972208056147E-2</v>
      </c>
      <c r="AC602" s="11">
        <f>'OddsRatio_working_3-way'!X602^(1/3)*SIN('OddsRatio_working_3-way'!Y602/3)</f>
        <v>0.24553910299821591</v>
      </c>
      <c r="AD602" s="11">
        <f>'OddsRatio_working_3-way'!X602^(1/3)*SIN(('OddsRatio_working_3-way'!Y602+2*PI())/3)</f>
        <v>0.37677654455065052</v>
      </c>
      <c r="AE602" s="11">
        <f>'OddsRatio_working_3-way'!X602^(1/3)*SIN(('OddsRatio_working_3-way'!Y602+4*PI())/3)</f>
        <v>-0.62231564754886626</v>
      </c>
      <c r="AF602" s="11">
        <f>-'OddsRatio_working_3-way'!U602/(3*'OddsRatio_working_3-way'!X602^(1/3))*COS(('OddsRatio_working_3-way'!Y602)/3)</f>
        <v>0.57682614605390936</v>
      </c>
      <c r="AG602" s="11">
        <f>-'OddsRatio_working_3-way'!U602/(3*'OddsRatio_working_3-way'!X602^(1/3))*COS(('OddsRatio_working_3-way'!Y602+2*PI())/3)</f>
        <v>-0.50105617384585344</v>
      </c>
      <c r="AH602" s="11">
        <f>-'OddsRatio_working_3-way'!U602/(3*'OddsRatio_working_3-way'!X602^(1/3))*COS(('OddsRatio_working_3-way'!Y602+4*PI())/3)</f>
        <v>-7.5769972208056161E-2</v>
      </c>
      <c r="AI602" s="11">
        <f>'OddsRatio_working_3-way'!U602/(3*'OddsRatio_working_3-way'!X602^(1/3))*SIN(('OddsRatio_working_3-way'!Y602)/3)</f>
        <v>-0.24553910299821594</v>
      </c>
      <c r="AJ602" s="11">
        <f>'OddsRatio_working_3-way'!U602/(3*'OddsRatio_working_3-way'!X602^(1/3))*SIN(('OddsRatio_working_3-way'!Y602+2*PI())/3)</f>
        <v>-0.37677654455065057</v>
      </c>
      <c r="AK602" s="11">
        <f>'OddsRatio_working_3-way'!U602/(3*'OddsRatio_working_3-way'!X602^(1/3))*SIN(('OddsRatio_working_3-way'!Y602+4*PI())/3)</f>
        <v>0.62231564754886637</v>
      </c>
      <c r="AL602" s="11">
        <f>'OddsRatio_working_3-way'!Z602+'OddsRatio_working_3-way'!AF602</f>
        <v>1.1536522921078185</v>
      </c>
      <c r="AM602" s="11">
        <f>'OddsRatio_working_3-way'!AA602+'OddsRatio_working_3-way'!AG602</f>
        <v>-1.0021123476917069</v>
      </c>
      <c r="AN602" s="11">
        <f>'OddsRatio_working_3-way'!AB602+'OddsRatio_working_3-way'!AH602</f>
        <v>-0.15153994441611229</v>
      </c>
      <c r="AO602" s="11">
        <f>'OddsRatio_working_3-way'!AC602+'OddsRatio_working_3-way'!AI602</f>
        <v>0</v>
      </c>
      <c r="AP602" s="11">
        <f>'OddsRatio_working_3-way'!AD602+'OddsRatio_working_3-way'!AJ602</f>
        <v>0</v>
      </c>
      <c r="AQ602" s="11">
        <f>'OddsRatio_working_3-way'!AE602+'OddsRatio_working_3-way'!AK602</f>
        <v>0</v>
      </c>
      <c r="AR602" s="10">
        <f>IF(A602="","",IF(('OddsRatio_working_3-way'!X602=0),IF(Q602&gt;0,-Q602^(1/3),(-Q602)^(1/3)),'OddsRatio_working_3-way'!AL602-'OddsRatio_working_3-way'!R602/3))</f>
        <v>1.1536522921078185</v>
      </c>
      <c r="AS602" s="11">
        <f>IF(('OddsRatio_working_3-way'!X602=0),IF(Q602&gt;0,-Q602^(1/3),(-Q602)^(1/3)),'OddsRatio_working_3-way'!AM602-'OddsRatio_working_3-way'!R602/3)</f>
        <v>-1.0021123476917069</v>
      </c>
      <c r="AT602" s="11">
        <f>IF(('OddsRatio_working_3-way'!X602=0),IF(Q602&gt;0,-Q602^(1/3),(-Q602)^(1/3)),'OddsRatio_working_3-way'!AN602-'OddsRatio_working_3-way'!R602/3)</f>
        <v>-0.15153994441611229</v>
      </c>
      <c r="AU602" s="11">
        <f>IF(('OddsRatio_working_3-way'!X602=0),0,'OddsRatio_working_3-way'!AO602)</f>
        <v>0</v>
      </c>
      <c r="AV602" s="11">
        <f>IF(('OddsRatio_working_3-way'!X602=0),0,'OddsRatio_working_3-way'!AP602)</f>
        <v>0</v>
      </c>
      <c r="AW602" s="11">
        <f>IF(('OddsRatio_working_3-way'!X602=0),0,'OddsRatio_working_3-way'!AQ602)</f>
        <v>0</v>
      </c>
    </row>
    <row r="603" spans="1:49" x14ac:dyDescent="0.2">
      <c r="A603" s="4">
        <f>IF('True_Odds_Calculator_3-way'!A604="","",'True_Odds_Calculator_3-way'!A604)</f>
        <v>1.22</v>
      </c>
      <c r="B603" s="4">
        <f>IF('True_Odds_Calculator_3-way'!B604="","",'True_Odds_Calculator_3-way'!B604)</f>
        <v>6.57</v>
      </c>
      <c r="C603" s="4">
        <f>IF('True_Odds_Calculator_3-way'!C604="","",'True_Odds_Calculator_3-way'!C604)</f>
        <v>10.74</v>
      </c>
      <c r="D603" s="9">
        <f t="shared" si="130"/>
        <v>0.79109479225417589</v>
      </c>
      <c r="E603" s="9">
        <f t="shared" si="131"/>
        <v>0.13011010585332122</v>
      </c>
      <c r="F603" s="9">
        <f t="shared" si="132"/>
        <v>7.8795101892502994E-2</v>
      </c>
      <c r="G603" s="9">
        <f t="shared" si="133"/>
        <v>1.2003228126576895</v>
      </c>
      <c r="H603" s="9">
        <f t="shared" si="134"/>
        <v>1.2640710187846915</v>
      </c>
      <c r="I603" s="9">
        <f t="shared" si="135"/>
        <v>7.685798066503331</v>
      </c>
      <c r="J603" s="9">
        <f t="shared" si="136"/>
        <v>12.691144195285895</v>
      </c>
      <c r="K603" s="11">
        <f t="shared" si="137"/>
        <v>0.81967213114754101</v>
      </c>
      <c r="L603" s="11">
        <f t="shared" si="138"/>
        <v>0.15220700152207001</v>
      </c>
      <c r="M603" s="11">
        <f t="shared" si="139"/>
        <v>9.3109869646182494E-2</v>
      </c>
      <c r="N603" s="11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-0.13864600216278267</v>
      </c>
      <c r="O603" s="11">
        <f>0</f>
        <v>0</v>
      </c>
      <c r="P603" s="11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0.18040226009995936</v>
      </c>
      <c r="Q603" s="11">
        <f>2*'OddsRatio_working_3-way'!K603*'OddsRatio_working_3-way'!L603*'OddsRatio_working_3-way'!M603</f>
        <v>2.3232744378616787E-2</v>
      </c>
      <c r="R603" s="11">
        <f t="shared" si="140"/>
        <v>0</v>
      </c>
      <c r="S603" s="11">
        <f t="shared" si="141"/>
        <v>-1.3011717415995245</v>
      </c>
      <c r="T603" s="11">
        <f t="shared" si="142"/>
        <v>-0.16756880123625556</v>
      </c>
      <c r="U603" s="11">
        <f>'OddsRatio_working_3-way'!S603-'OddsRatio_working_3-way'!R603^2/3</f>
        <v>-1.3011717415995245</v>
      </c>
      <c r="V603" s="11">
        <f>'OddsRatio_working_3-way'!S603*'OddsRatio_working_3-way'!R603/3-2*'OddsRatio_working_3-way'!R603^3/27-'OddsRatio_working_3-way'!T603</f>
        <v>0.16756880123625556</v>
      </c>
      <c r="W603" s="11">
        <f>'OddsRatio_working_3-way'!V603^2+4*'OddsRatio_working_3-way'!U603^3/27</f>
        <v>-0.29828307998321191</v>
      </c>
      <c r="X603" s="11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0.28564067599475729</v>
      </c>
      <c r="Y603" s="11">
        <f>IF('OddsRatio_working_3-way'!W603&gt;=0,IF('OddsRatio_working_3-way'!V603+SQRT('OddsRatio_working_3-way'!W603)&gt;0,0,PI()),ACOS('OddsRatio_working_3-way'!V603/(2*'OddsRatio_working_3-way'!X603)))</f>
        <v>1.2730975625499972</v>
      </c>
      <c r="Z603" s="11">
        <f>'OddsRatio_working_3-way'!X603^(1/3)*COS('OddsRatio_working_3-way'!Y603/3)</f>
        <v>0.60016140632884474</v>
      </c>
      <c r="AA603" s="11">
        <f>'OddsRatio_working_3-way'!X603^(1/3)*COS(('OddsRatio_working_3-way'!Y603+2*PI())/3)</f>
        <v>-0.5349160713799419</v>
      </c>
      <c r="AB603" s="11">
        <f>'OddsRatio_working_3-way'!X603^(1/3)*COS(('OddsRatio_working_3-way'!Y603+4*PI())/3)</f>
        <v>-6.5245334948902889E-2</v>
      </c>
      <c r="AC603" s="11">
        <f>'OddsRatio_working_3-way'!X603^(1/3)*SIN('OddsRatio_working_3-way'!Y603/3)</f>
        <v>0.27116452610895009</v>
      </c>
      <c r="AD603" s="11">
        <f>'OddsRatio_working_3-way'!X603^(1/3)*SIN(('OddsRatio_working_3-way'!Y603+2*PI())/3)</f>
        <v>0.38417276119729915</v>
      </c>
      <c r="AE603" s="11">
        <f>'OddsRatio_working_3-way'!X603^(1/3)*SIN(('OddsRatio_working_3-way'!Y603+4*PI())/3)</f>
        <v>-0.65533728730624929</v>
      </c>
      <c r="AF603" s="11">
        <f>-'OddsRatio_working_3-way'!U603/(3*'OddsRatio_working_3-way'!X603^(1/3))*COS(('OddsRatio_working_3-way'!Y603)/3)</f>
        <v>0.60016140632884485</v>
      </c>
      <c r="AG603" s="11">
        <f>-'OddsRatio_working_3-way'!U603/(3*'OddsRatio_working_3-way'!X603^(1/3))*COS(('OddsRatio_working_3-way'!Y603+2*PI())/3)</f>
        <v>-0.5349160713799419</v>
      </c>
      <c r="AH603" s="11">
        <f>-'OddsRatio_working_3-way'!U603/(3*'OddsRatio_working_3-way'!X603^(1/3))*COS(('OddsRatio_working_3-way'!Y603+4*PI())/3)</f>
        <v>-6.5245334948902889E-2</v>
      </c>
      <c r="AI603" s="11">
        <f>'OddsRatio_working_3-way'!U603/(3*'OddsRatio_working_3-way'!X603^(1/3))*SIN(('OddsRatio_working_3-way'!Y603)/3)</f>
        <v>-0.27116452610895014</v>
      </c>
      <c r="AJ603" s="11">
        <f>'OddsRatio_working_3-way'!U603/(3*'OddsRatio_working_3-way'!X603^(1/3))*SIN(('OddsRatio_working_3-way'!Y603+2*PI())/3)</f>
        <v>-0.38417276119729921</v>
      </c>
      <c r="AK603" s="11">
        <f>'OddsRatio_working_3-way'!U603/(3*'OddsRatio_working_3-way'!X603^(1/3))*SIN(('OddsRatio_working_3-way'!Y603+4*PI())/3)</f>
        <v>0.65533728730624941</v>
      </c>
      <c r="AL603" s="11">
        <f>'OddsRatio_working_3-way'!Z603+'OddsRatio_working_3-way'!AF603</f>
        <v>1.2003228126576895</v>
      </c>
      <c r="AM603" s="11">
        <f>'OddsRatio_working_3-way'!AA603+'OddsRatio_working_3-way'!AG603</f>
        <v>-1.0698321427598838</v>
      </c>
      <c r="AN603" s="11">
        <f>'OddsRatio_working_3-way'!AB603+'OddsRatio_working_3-way'!AH603</f>
        <v>-0.13049066989780578</v>
      </c>
      <c r="AO603" s="11">
        <f>'OddsRatio_working_3-way'!AC603+'OddsRatio_working_3-way'!AI603</f>
        <v>0</v>
      </c>
      <c r="AP603" s="11">
        <f>'OddsRatio_working_3-way'!AD603+'OddsRatio_working_3-way'!AJ603</f>
        <v>0</v>
      </c>
      <c r="AQ603" s="11">
        <f>'OddsRatio_working_3-way'!AE603+'OddsRatio_working_3-way'!AK603</f>
        <v>0</v>
      </c>
      <c r="AR603" s="10">
        <f>IF(A603="","",IF(('OddsRatio_working_3-way'!X603=0),IF(Q603&gt;0,-Q603^(1/3),(-Q603)^(1/3)),'OddsRatio_working_3-way'!AL603-'OddsRatio_working_3-way'!R603/3))</f>
        <v>1.2003228126576895</v>
      </c>
      <c r="AS603" s="11">
        <f>IF(('OddsRatio_working_3-way'!X603=0),IF(Q603&gt;0,-Q603^(1/3),(-Q603)^(1/3)),'OddsRatio_working_3-way'!AM603-'OddsRatio_working_3-way'!R603/3)</f>
        <v>-1.0698321427598838</v>
      </c>
      <c r="AT603" s="11">
        <f>IF(('OddsRatio_working_3-way'!X603=0),IF(Q603&gt;0,-Q603^(1/3),(-Q603)^(1/3)),'OddsRatio_working_3-way'!AN603-'OddsRatio_working_3-way'!R603/3)</f>
        <v>-0.13049066989780578</v>
      </c>
      <c r="AU603" s="11">
        <f>IF(('OddsRatio_working_3-way'!X603=0),0,'OddsRatio_working_3-way'!AO603)</f>
        <v>0</v>
      </c>
      <c r="AV603" s="11">
        <f>IF(('OddsRatio_working_3-way'!X603=0),0,'OddsRatio_working_3-way'!AP603)</f>
        <v>0</v>
      </c>
      <c r="AW603" s="11">
        <f>IF(('OddsRatio_working_3-way'!X603=0),0,'OddsRatio_working_3-way'!AQ603)</f>
        <v>0</v>
      </c>
    </row>
    <row r="604" spans="1:49" x14ac:dyDescent="0.2">
      <c r="A604" s="4">
        <f>IF('True_Odds_Calculator_3-way'!A605="","",'True_Odds_Calculator_3-way'!A605)</f>
        <v>2.94</v>
      </c>
      <c r="B604" s="4">
        <f>IF('True_Odds_Calculator_3-way'!B605="","",'True_Odds_Calculator_3-way'!B605)</f>
        <v>3</v>
      </c>
      <c r="C604" s="4">
        <f>IF('True_Odds_Calculator_3-way'!C605="","",'True_Odds_Calculator_3-way'!C605)</f>
        <v>2.67</v>
      </c>
      <c r="D604" s="9">
        <f t="shared" si="130"/>
        <v>0.32432480672706904</v>
      </c>
      <c r="E604" s="9">
        <f t="shared" si="131"/>
        <v>0.31768606669063665</v>
      </c>
      <c r="F604" s="9">
        <f t="shared" si="132"/>
        <v>0.3579891265822942</v>
      </c>
      <c r="G604" s="9">
        <f t="shared" si="133"/>
        <v>1.073880797507248</v>
      </c>
      <c r="H604" s="9">
        <f t="shared" si="134"/>
        <v>3.0833287471640611</v>
      </c>
      <c r="I604" s="9">
        <f t="shared" si="135"/>
        <v>3.1477615950144959</v>
      </c>
      <c r="J604" s="9">
        <f t="shared" si="136"/>
        <v>2.7933809318371039</v>
      </c>
      <c r="K604" s="11">
        <f t="shared" si="137"/>
        <v>0.3401360544217687</v>
      </c>
      <c r="L604" s="11">
        <f t="shared" si="138"/>
        <v>0.33333333333333331</v>
      </c>
      <c r="M604" s="11">
        <f t="shared" si="139"/>
        <v>0.37453183520599254</v>
      </c>
      <c r="N604" s="11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-0.27514926070303258</v>
      </c>
      <c r="O604" s="11">
        <f>0</f>
        <v>0</v>
      </c>
      <c r="P604" s="11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0.23822262987592036</v>
      </c>
      <c r="Q604" s="11">
        <f>2*'OddsRatio_working_3-way'!K604*'OddsRatio_working_3-way'!L604*'OddsRatio_working_3-way'!M604</f>
        <v>8.4927853788206914E-2</v>
      </c>
      <c r="R604" s="11">
        <f t="shared" si="140"/>
        <v>0</v>
      </c>
      <c r="S604" s="11">
        <f t="shared" si="141"/>
        <v>-0.86579418482622428</v>
      </c>
      <c r="T604" s="11">
        <f t="shared" si="142"/>
        <v>-0.30866102845854704</v>
      </c>
      <c r="U604" s="11">
        <f>'OddsRatio_working_3-way'!S604-'OddsRatio_working_3-way'!R604^2/3</f>
        <v>-0.86579418482622428</v>
      </c>
      <c r="V604" s="11">
        <f>'OddsRatio_working_3-way'!S604*'OddsRatio_working_3-way'!R604/3-2*'OddsRatio_working_3-way'!R604^3/27-'OddsRatio_working_3-way'!T604</f>
        <v>0.30866102845854704</v>
      </c>
      <c r="W604" s="11">
        <f>'OddsRatio_working_3-way'!V604^2+4*'OddsRatio_working_3-way'!U604^3/27</f>
        <v>-8.7636196555977708E-4</v>
      </c>
      <c r="X604" s="11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0.15503869876150903</v>
      </c>
      <c r="Y604" s="11">
        <f>IF('OddsRatio_working_3-way'!W604&gt;=0,IF('OddsRatio_working_3-way'!V604+SQRT('OddsRatio_working_3-way'!W604)&gt;0,0,PI()),ACOS('OddsRatio_working_3-way'!V604/(2*'OddsRatio_working_3-way'!X604)))</f>
        <v>9.5616669300374157E-2</v>
      </c>
      <c r="Z604" s="11">
        <f>'OddsRatio_working_3-way'!X604^(1/3)*COS('OddsRatio_working_3-way'!Y604/3)</f>
        <v>0.53694039875362398</v>
      </c>
      <c r="AA604" s="11">
        <f>'OddsRatio_working_3-way'!X604^(1/3)*COS(('OddsRatio_working_3-way'!Y604+2*PI())/3)</f>
        <v>-0.28329593194827302</v>
      </c>
      <c r="AB604" s="11">
        <f>'OddsRatio_working_3-way'!X604^(1/3)*COS(('OddsRatio_working_3-way'!Y604+4*PI())/3)</f>
        <v>-0.25364446680535113</v>
      </c>
      <c r="AC604" s="11">
        <f>'OddsRatio_working_3-way'!X604^(1/3)*SIN('OddsRatio_working_3-way'!Y604/3)</f>
        <v>1.7119281382132815E-2</v>
      </c>
      <c r="AD604" s="11">
        <f>'OddsRatio_working_3-way'!X604^(1/3)*SIN(('OddsRatio_working_3-way'!Y604+2*PI())/3)</f>
        <v>0.45644438494771833</v>
      </c>
      <c r="AE604" s="11">
        <f>'OddsRatio_working_3-way'!X604^(1/3)*SIN(('OddsRatio_working_3-way'!Y604+4*PI())/3)</f>
        <v>-0.47356366632985109</v>
      </c>
      <c r="AF604" s="11">
        <f>-'OddsRatio_working_3-way'!U604/(3*'OddsRatio_working_3-way'!X604^(1/3))*COS(('OddsRatio_working_3-way'!Y604)/3)</f>
        <v>0.53694039875362398</v>
      </c>
      <c r="AG604" s="11">
        <f>-'OddsRatio_working_3-way'!U604/(3*'OddsRatio_working_3-way'!X604^(1/3))*COS(('OddsRatio_working_3-way'!Y604+2*PI())/3)</f>
        <v>-0.28329593194827302</v>
      </c>
      <c r="AH604" s="11">
        <f>-'OddsRatio_working_3-way'!U604/(3*'OddsRatio_working_3-way'!X604^(1/3))*COS(('OddsRatio_working_3-way'!Y604+4*PI())/3)</f>
        <v>-0.25364446680535113</v>
      </c>
      <c r="AI604" s="11">
        <f>'OddsRatio_working_3-way'!U604/(3*'OddsRatio_working_3-way'!X604^(1/3))*SIN(('OddsRatio_working_3-way'!Y604)/3)</f>
        <v>-1.7119281382132815E-2</v>
      </c>
      <c r="AJ604" s="11">
        <f>'OddsRatio_working_3-way'!U604/(3*'OddsRatio_working_3-way'!X604^(1/3))*SIN(('OddsRatio_working_3-way'!Y604+2*PI())/3)</f>
        <v>-0.45644438494771833</v>
      </c>
      <c r="AK604" s="11">
        <f>'OddsRatio_working_3-way'!U604/(3*'OddsRatio_working_3-way'!X604^(1/3))*SIN(('OddsRatio_working_3-way'!Y604+4*PI())/3)</f>
        <v>0.47356366632985109</v>
      </c>
      <c r="AL604" s="11">
        <f>'OddsRatio_working_3-way'!Z604+'OddsRatio_working_3-way'!AF604</f>
        <v>1.073880797507248</v>
      </c>
      <c r="AM604" s="11">
        <f>'OddsRatio_working_3-way'!AA604+'OddsRatio_working_3-way'!AG604</f>
        <v>-0.56659186389654603</v>
      </c>
      <c r="AN604" s="11">
        <f>'OddsRatio_working_3-way'!AB604+'OddsRatio_working_3-way'!AH604</f>
        <v>-0.50728893361070226</v>
      </c>
      <c r="AO604" s="11">
        <f>'OddsRatio_working_3-way'!AC604+'OddsRatio_working_3-way'!AI604</f>
        <v>0</v>
      </c>
      <c r="AP604" s="11">
        <f>'OddsRatio_working_3-way'!AD604+'OddsRatio_working_3-way'!AJ604</f>
        <v>0</v>
      </c>
      <c r="AQ604" s="11">
        <f>'OddsRatio_working_3-way'!AE604+'OddsRatio_working_3-way'!AK604</f>
        <v>0</v>
      </c>
      <c r="AR604" s="10">
        <f>IF(A604="","",IF(('OddsRatio_working_3-way'!X604=0),IF(Q604&gt;0,-Q604^(1/3),(-Q604)^(1/3)),'OddsRatio_working_3-way'!AL604-'OddsRatio_working_3-way'!R604/3))</f>
        <v>1.073880797507248</v>
      </c>
      <c r="AS604" s="11">
        <f>IF(('OddsRatio_working_3-way'!X604=0),IF(Q604&gt;0,-Q604^(1/3),(-Q604)^(1/3)),'OddsRatio_working_3-way'!AM604-'OddsRatio_working_3-way'!R604/3)</f>
        <v>-0.56659186389654603</v>
      </c>
      <c r="AT604" s="11">
        <f>IF(('OddsRatio_working_3-way'!X604=0),IF(Q604&gt;0,-Q604^(1/3),(-Q604)^(1/3)),'OddsRatio_working_3-way'!AN604-'OddsRatio_working_3-way'!R604/3)</f>
        <v>-0.50728893361070226</v>
      </c>
      <c r="AU604" s="11">
        <f>IF(('OddsRatio_working_3-way'!X604=0),0,'OddsRatio_working_3-way'!AO604)</f>
        <v>0</v>
      </c>
      <c r="AV604" s="11">
        <f>IF(('OddsRatio_working_3-way'!X604=0),0,'OddsRatio_working_3-way'!AP604)</f>
        <v>0</v>
      </c>
      <c r="AW604" s="11">
        <f>IF(('OddsRatio_working_3-way'!X604=0),0,'OddsRatio_working_3-way'!AQ604)</f>
        <v>0</v>
      </c>
    </row>
    <row r="605" spans="1:49" x14ac:dyDescent="0.2">
      <c r="A605" s="4">
        <f>IF('True_Odds_Calculator_3-way'!A606="","",'True_Odds_Calculator_3-way'!A606)</f>
        <v>1.97</v>
      </c>
      <c r="B605" s="4">
        <f>IF('True_Odds_Calculator_3-way'!B606="","",'True_Odds_Calculator_3-way'!B606)</f>
        <v>3.43</v>
      </c>
      <c r="C605" s="4">
        <f>IF('True_Odds_Calculator_3-way'!C606="","",'True_Odds_Calculator_3-way'!C606)</f>
        <v>3.97</v>
      </c>
      <c r="D605" s="9">
        <f t="shared" si="130"/>
        <v>0.48760410567556906</v>
      </c>
      <c r="E605" s="9">
        <f t="shared" si="131"/>
        <v>0.27529045545270603</v>
      </c>
      <c r="F605" s="9">
        <f t="shared" si="132"/>
        <v>0.23710543887172517</v>
      </c>
      <c r="G605" s="9">
        <f t="shared" si="133"/>
        <v>1.0833444260960694</v>
      </c>
      <c r="H605" s="9">
        <f t="shared" si="134"/>
        <v>2.0508440933131875</v>
      </c>
      <c r="I605" s="9">
        <f t="shared" si="135"/>
        <v>3.6325269554134492</v>
      </c>
      <c r="J605" s="9">
        <f t="shared" si="136"/>
        <v>4.2175329455053259</v>
      </c>
      <c r="K605" s="11">
        <f t="shared" si="137"/>
        <v>0.50761421319796951</v>
      </c>
      <c r="L605" s="11">
        <f t="shared" si="138"/>
        <v>0.29154518950437314</v>
      </c>
      <c r="M605" s="11">
        <f t="shared" si="139"/>
        <v>0.25188916876574308</v>
      </c>
      <c r="N605" s="11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-0.26096580490184662</v>
      </c>
      <c r="O605" s="11">
        <f>0</f>
        <v>0</v>
      </c>
      <c r="P605" s="11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0.23745896982992454</v>
      </c>
      <c r="Q605" s="11">
        <f>2*'OddsRatio_working_3-way'!K605*'OddsRatio_working_3-way'!L605*'OddsRatio_working_3-way'!M605</f>
        <v>7.4555406540007696E-2</v>
      </c>
      <c r="R605" s="11">
        <f t="shared" si="140"/>
        <v>0</v>
      </c>
      <c r="S605" s="11">
        <f t="shared" si="141"/>
        <v>-0.90992369639860138</v>
      </c>
      <c r="T605" s="11">
        <f t="shared" si="142"/>
        <v>-0.28569032853959225</v>
      </c>
      <c r="U605" s="11">
        <f>'OddsRatio_working_3-way'!S605-'OddsRatio_working_3-way'!R605^2/3</f>
        <v>-0.90992369639860138</v>
      </c>
      <c r="V605" s="11">
        <f>'OddsRatio_working_3-way'!S605*'OddsRatio_working_3-way'!R605/3-2*'OddsRatio_working_3-way'!R605^3/27-'OddsRatio_working_3-way'!T605</f>
        <v>0.28569032853959225</v>
      </c>
      <c r="W605" s="11">
        <f>'OddsRatio_working_3-way'!V605^2+4*'OddsRatio_working_3-way'!U605^3/27</f>
        <v>-2.9993103565208776E-2</v>
      </c>
      <c r="X605" s="11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0.16704196133477131</v>
      </c>
      <c r="Y605" s="11">
        <f>IF('OddsRatio_working_3-way'!W605&gt;=0,IF('OddsRatio_working_3-way'!V605+SQRT('OddsRatio_working_3-way'!W605)&gt;0,0,PI()),ACOS('OddsRatio_working_3-way'!V605/(2*'OddsRatio_working_3-way'!X605)))</f>
        <v>0.54496507391734483</v>
      </c>
      <c r="Z605" s="11">
        <f>'OddsRatio_working_3-way'!X605^(1/3)*COS('OddsRatio_working_3-way'!Y605/3)</f>
        <v>0.54167221304803481</v>
      </c>
      <c r="AA605" s="11">
        <f>'OddsRatio_working_3-way'!X605^(1/3)*COS(('OddsRatio_working_3-way'!Y605+2*PI())/3)</f>
        <v>-0.35700068340096641</v>
      </c>
      <c r="AB605" s="11">
        <f>'OddsRatio_working_3-way'!X605^(1/3)*COS(('OddsRatio_working_3-way'!Y605+4*PI())/3)</f>
        <v>-0.18467152964706862</v>
      </c>
      <c r="AC605" s="11">
        <f>'OddsRatio_working_3-way'!X605^(1/3)*SIN('OddsRatio_working_3-way'!Y605/3)</f>
        <v>9.9494283309033552E-2</v>
      </c>
      <c r="AD605" s="11">
        <f>'OddsRatio_working_3-way'!X605^(1/3)*SIN(('OddsRatio_working_3-way'!Y605+2*PI())/3)</f>
        <v>0.41935475536921824</v>
      </c>
      <c r="AE605" s="11">
        <f>'OddsRatio_working_3-way'!X605^(1/3)*SIN(('OddsRatio_working_3-way'!Y605+4*PI())/3)</f>
        <v>-0.5188490386782515</v>
      </c>
      <c r="AF605" s="11">
        <f>-'OddsRatio_working_3-way'!U605/(3*'OddsRatio_working_3-way'!X605^(1/3))*COS(('OddsRatio_working_3-way'!Y605)/3)</f>
        <v>0.54167221304803459</v>
      </c>
      <c r="AG605" s="11">
        <f>-'OddsRatio_working_3-way'!U605/(3*'OddsRatio_working_3-way'!X605^(1/3))*COS(('OddsRatio_working_3-way'!Y605+2*PI())/3)</f>
        <v>-0.3570006834009663</v>
      </c>
      <c r="AH605" s="11">
        <f>-'OddsRatio_working_3-way'!U605/(3*'OddsRatio_working_3-way'!X605^(1/3))*COS(('OddsRatio_working_3-way'!Y605+4*PI())/3)</f>
        <v>-0.18467152964706854</v>
      </c>
      <c r="AI605" s="11">
        <f>'OddsRatio_working_3-way'!U605/(3*'OddsRatio_working_3-way'!X605^(1/3))*SIN(('OddsRatio_working_3-way'!Y605)/3)</f>
        <v>-9.949428330903351E-2</v>
      </c>
      <c r="AJ605" s="11">
        <f>'OddsRatio_working_3-way'!U605/(3*'OddsRatio_working_3-way'!X605^(1/3))*SIN(('OddsRatio_working_3-way'!Y605+2*PI())/3)</f>
        <v>-0.41935475536921807</v>
      </c>
      <c r="AK605" s="11">
        <f>'OddsRatio_working_3-way'!U605/(3*'OddsRatio_working_3-way'!X605^(1/3))*SIN(('OddsRatio_working_3-way'!Y605+4*PI())/3)</f>
        <v>0.51884903867825127</v>
      </c>
      <c r="AL605" s="11">
        <f>'OddsRatio_working_3-way'!Z605+'OddsRatio_working_3-way'!AF605</f>
        <v>1.0833444260960694</v>
      </c>
      <c r="AM605" s="11">
        <f>'OddsRatio_working_3-way'!AA605+'OddsRatio_working_3-way'!AG605</f>
        <v>-0.71400136680193271</v>
      </c>
      <c r="AN605" s="11">
        <f>'OddsRatio_working_3-way'!AB605+'OddsRatio_working_3-way'!AH605</f>
        <v>-0.36934305929413713</v>
      </c>
      <c r="AO605" s="11">
        <f>'OddsRatio_working_3-way'!AC605+'OddsRatio_working_3-way'!AI605</f>
        <v>0</v>
      </c>
      <c r="AP605" s="11">
        <f>'OddsRatio_working_3-way'!AD605+'OddsRatio_working_3-way'!AJ605</f>
        <v>0</v>
      </c>
      <c r="AQ605" s="11">
        <f>'OddsRatio_working_3-way'!AE605+'OddsRatio_working_3-way'!AK605</f>
        <v>0</v>
      </c>
      <c r="AR605" s="10">
        <f>IF(A605="","",IF(('OddsRatio_working_3-way'!X605=0),IF(Q605&gt;0,-Q605^(1/3),(-Q605)^(1/3)),'OddsRatio_working_3-way'!AL605-'OddsRatio_working_3-way'!R605/3))</f>
        <v>1.0833444260960694</v>
      </c>
      <c r="AS605" s="11">
        <f>IF(('OddsRatio_working_3-way'!X605=0),IF(Q605&gt;0,-Q605^(1/3),(-Q605)^(1/3)),'OddsRatio_working_3-way'!AM605-'OddsRatio_working_3-way'!R605/3)</f>
        <v>-0.71400136680193271</v>
      </c>
      <c r="AT605" s="11">
        <f>IF(('OddsRatio_working_3-way'!X605=0),IF(Q605&gt;0,-Q605^(1/3),(-Q605)^(1/3)),'OddsRatio_working_3-way'!AN605-'OddsRatio_working_3-way'!R605/3)</f>
        <v>-0.36934305929413713</v>
      </c>
      <c r="AU605" s="11">
        <f>IF(('OddsRatio_working_3-way'!X605=0),0,'OddsRatio_working_3-way'!AO605)</f>
        <v>0</v>
      </c>
      <c r="AV605" s="11">
        <f>IF(('OddsRatio_working_3-way'!X605=0),0,'OddsRatio_working_3-way'!AP605)</f>
        <v>0</v>
      </c>
      <c r="AW605" s="11">
        <f>IF(('OddsRatio_working_3-way'!X605=0),0,'OddsRatio_working_3-way'!AQ605)</f>
        <v>0</v>
      </c>
    </row>
    <row r="606" spans="1:49" x14ac:dyDescent="0.2">
      <c r="A606" s="4">
        <f>IF('True_Odds_Calculator_3-way'!A607="","",'True_Odds_Calculator_3-way'!A607)</f>
        <v>3.11</v>
      </c>
      <c r="B606" s="4">
        <f>IF('True_Odds_Calculator_3-way'!B607="","",'True_Odds_Calculator_3-way'!B607)</f>
        <v>3.25</v>
      </c>
      <c r="C606" s="4">
        <f>IF('True_Odds_Calculator_3-way'!C607="","",'True_Odds_Calculator_3-way'!C607)</f>
        <v>2.5499999999999998</v>
      </c>
      <c r="D606" s="9">
        <f t="shared" si="130"/>
        <v>0.31457779262952063</v>
      </c>
      <c r="E606" s="9">
        <f t="shared" si="131"/>
        <v>0.30089367465183603</v>
      </c>
      <c r="F606" s="9">
        <f t="shared" si="132"/>
        <v>0.38452853271864329</v>
      </c>
      <c r="G606" s="9">
        <f t="shared" si="133"/>
        <v>1.0326369364078152</v>
      </c>
      <c r="H606" s="9">
        <f t="shared" si="134"/>
        <v>3.1788639358204906</v>
      </c>
      <c r="I606" s="9">
        <f t="shared" si="135"/>
        <v>3.3234331069175838</v>
      </c>
      <c r="J606" s="9">
        <f t="shared" si="136"/>
        <v>2.6005872514321133</v>
      </c>
      <c r="K606" s="11">
        <f t="shared" si="137"/>
        <v>0.32154340836012862</v>
      </c>
      <c r="L606" s="11">
        <f t="shared" si="138"/>
        <v>0.30769230769230771</v>
      </c>
      <c r="M606" s="11">
        <f t="shared" si="139"/>
        <v>0.39215686274509809</v>
      </c>
      <c r="N606" s="11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-0.28550435756790959</v>
      </c>
      <c r="O606" s="11">
        <f>0</f>
        <v>0</v>
      </c>
      <c r="P606" s="11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0.2292997337445985</v>
      </c>
      <c r="Q606" s="11">
        <f>2*'OddsRatio_working_3-way'!K606*'OddsRatio_working_3-way'!L606*'OddsRatio_working_3-way'!M606</f>
        <v>7.7597202620845532E-2</v>
      </c>
      <c r="R606" s="11">
        <f t="shared" si="140"/>
        <v>0</v>
      </c>
      <c r="S606" s="11">
        <f t="shared" si="141"/>
        <v>-0.80313917341894736</v>
      </c>
      <c r="T606" s="11">
        <f t="shared" si="142"/>
        <v>-0.27178990640235112</v>
      </c>
      <c r="U606" s="11">
        <f>'OddsRatio_working_3-way'!S606-'OddsRatio_working_3-way'!R606^2/3</f>
        <v>-0.80313917341894736</v>
      </c>
      <c r="V606" s="11">
        <f>'OddsRatio_working_3-way'!S606*'OddsRatio_working_3-way'!R606/3-2*'OddsRatio_working_3-way'!R606^3/27-'OddsRatio_working_3-way'!T606</f>
        <v>0.27178990640235112</v>
      </c>
      <c r="W606" s="11">
        <f>'OddsRatio_working_3-way'!V606^2+4*'OddsRatio_working_3-way'!U606^3/27</f>
        <v>-2.8785274418738488E-3</v>
      </c>
      <c r="X606" s="11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0.13851740022834011</v>
      </c>
      <c r="Y606" s="11">
        <f>IF('OddsRatio_working_3-way'!W606&gt;=0,IF('OddsRatio_working_3-way'!V606+SQRT('OddsRatio_working_3-way'!W606)&gt;0,0,PI()),ACOS('OddsRatio_working_3-way'!V606/(2*'OddsRatio_working_3-way'!X606)))</f>
        <v>0.19489637701611984</v>
      </c>
      <c r="Z606" s="11">
        <f>'OddsRatio_working_3-way'!X606^(1/3)*COS('OddsRatio_working_3-way'!Y606/3)</f>
        <v>0.51631846820390759</v>
      </c>
      <c r="AA606" s="11">
        <f>'OddsRatio_working_3-way'!X606^(1/3)*COS(('OddsRatio_working_3-way'!Y606+2*PI())/3)</f>
        <v>-0.28724914469677482</v>
      </c>
      <c r="AB606" s="11">
        <f>'OddsRatio_working_3-way'!X606^(1/3)*COS(('OddsRatio_working_3-way'!Y606+4*PI())/3)</f>
        <v>-0.22906932350713285</v>
      </c>
      <c r="AC606" s="11">
        <f>'OddsRatio_working_3-way'!X606^(1/3)*SIN('OddsRatio_working_3-way'!Y606/3)</f>
        <v>3.3590135425244312E-2</v>
      </c>
      <c r="AD606" s="11">
        <f>'OddsRatio_working_3-way'!X606^(1/3)*SIN(('OddsRatio_working_3-way'!Y606+2*PI())/3)</f>
        <v>0.43034984219502981</v>
      </c>
      <c r="AE606" s="11">
        <f>'OddsRatio_working_3-way'!X606^(1/3)*SIN(('OddsRatio_working_3-way'!Y606+4*PI())/3)</f>
        <v>-0.46393997762027395</v>
      </c>
      <c r="AF606" s="11">
        <f>-'OddsRatio_working_3-way'!U606/(3*'OddsRatio_working_3-way'!X606^(1/3))*COS(('OddsRatio_working_3-way'!Y606)/3)</f>
        <v>0.51631846820390759</v>
      </c>
      <c r="AG606" s="11">
        <f>-'OddsRatio_working_3-way'!U606/(3*'OddsRatio_working_3-way'!X606^(1/3))*COS(('OddsRatio_working_3-way'!Y606+2*PI())/3)</f>
        <v>-0.28724914469677482</v>
      </c>
      <c r="AH606" s="11">
        <f>-'OddsRatio_working_3-way'!U606/(3*'OddsRatio_working_3-way'!X606^(1/3))*COS(('OddsRatio_working_3-way'!Y606+4*PI())/3)</f>
        <v>-0.22906932350713285</v>
      </c>
      <c r="AI606" s="11">
        <f>'OddsRatio_working_3-way'!U606/(3*'OddsRatio_working_3-way'!X606^(1/3))*SIN(('OddsRatio_working_3-way'!Y606)/3)</f>
        <v>-3.3590135425244312E-2</v>
      </c>
      <c r="AJ606" s="11">
        <f>'OddsRatio_working_3-way'!U606/(3*'OddsRatio_working_3-way'!X606^(1/3))*SIN(('OddsRatio_working_3-way'!Y606+2*PI())/3)</f>
        <v>-0.43034984219502981</v>
      </c>
      <c r="AK606" s="11">
        <f>'OddsRatio_working_3-way'!U606/(3*'OddsRatio_working_3-way'!X606^(1/3))*SIN(('OddsRatio_working_3-way'!Y606+4*PI())/3)</f>
        <v>0.46393997762027395</v>
      </c>
      <c r="AL606" s="11">
        <f>'OddsRatio_working_3-way'!Z606+'OddsRatio_working_3-way'!AF606</f>
        <v>1.0326369364078152</v>
      </c>
      <c r="AM606" s="11">
        <f>'OddsRatio_working_3-way'!AA606+'OddsRatio_working_3-way'!AG606</f>
        <v>-0.57449828939354963</v>
      </c>
      <c r="AN606" s="11">
        <f>'OddsRatio_working_3-way'!AB606+'OddsRatio_working_3-way'!AH606</f>
        <v>-0.45813864701426571</v>
      </c>
      <c r="AO606" s="11">
        <f>'OddsRatio_working_3-way'!AC606+'OddsRatio_working_3-way'!AI606</f>
        <v>0</v>
      </c>
      <c r="AP606" s="11">
        <f>'OddsRatio_working_3-way'!AD606+'OddsRatio_working_3-way'!AJ606</f>
        <v>0</v>
      </c>
      <c r="AQ606" s="11">
        <f>'OddsRatio_working_3-way'!AE606+'OddsRatio_working_3-way'!AK606</f>
        <v>0</v>
      </c>
      <c r="AR606" s="10">
        <f>IF(A606="","",IF(('OddsRatio_working_3-way'!X606=0),IF(Q606&gt;0,-Q606^(1/3),(-Q606)^(1/3)),'OddsRatio_working_3-way'!AL606-'OddsRatio_working_3-way'!R606/3))</f>
        <v>1.0326369364078152</v>
      </c>
      <c r="AS606" s="11">
        <f>IF(('OddsRatio_working_3-way'!X606=0),IF(Q606&gt;0,-Q606^(1/3),(-Q606)^(1/3)),'OddsRatio_working_3-way'!AM606-'OddsRatio_working_3-way'!R606/3)</f>
        <v>-0.57449828939354963</v>
      </c>
      <c r="AT606" s="11">
        <f>IF(('OddsRatio_working_3-way'!X606=0),IF(Q606&gt;0,-Q606^(1/3),(-Q606)^(1/3)),'OddsRatio_working_3-way'!AN606-'OddsRatio_working_3-way'!R606/3)</f>
        <v>-0.45813864701426571</v>
      </c>
      <c r="AU606" s="11">
        <f>IF(('OddsRatio_working_3-way'!X606=0),0,'OddsRatio_working_3-way'!AO606)</f>
        <v>0</v>
      </c>
      <c r="AV606" s="11">
        <f>IF(('OddsRatio_working_3-way'!X606=0),0,'OddsRatio_working_3-way'!AP606)</f>
        <v>0</v>
      </c>
      <c r="AW606" s="11">
        <f>IF(('OddsRatio_working_3-way'!X606=0),0,'OddsRatio_working_3-way'!AQ606)</f>
        <v>0</v>
      </c>
    </row>
    <row r="607" spans="1:49" x14ac:dyDescent="0.2">
      <c r="A607" s="4">
        <f>IF('True_Odds_Calculator_3-way'!A608="","",'True_Odds_Calculator_3-way'!A608)</f>
        <v>1.24</v>
      </c>
      <c r="B607" s="4">
        <f>IF('True_Odds_Calculator_3-way'!B608="","",'True_Odds_Calculator_3-way'!B608)</f>
        <v>6.64</v>
      </c>
      <c r="C607" s="4">
        <f>IF('True_Odds_Calculator_3-way'!C608="","",'True_Odds_Calculator_3-way'!C608)</f>
        <v>14.05</v>
      </c>
      <c r="D607" s="9">
        <f t="shared" si="130"/>
        <v>0.79348102962279288</v>
      </c>
      <c r="E607" s="9">
        <f t="shared" si="131"/>
        <v>0.14052177112688954</v>
      </c>
      <c r="F607" s="9">
        <f t="shared" si="132"/>
        <v>6.5997199250317801E-2</v>
      </c>
      <c r="G607" s="9">
        <f t="shared" si="133"/>
        <v>1.0844565626403135</v>
      </c>
      <c r="H607" s="9">
        <f t="shared" si="134"/>
        <v>1.260269575033675</v>
      </c>
      <c r="I607" s="9">
        <f t="shared" si="135"/>
        <v>7.1163350132913674</v>
      </c>
      <c r="J607" s="9">
        <f t="shared" si="136"/>
        <v>15.152158142456093</v>
      </c>
      <c r="K607" s="11">
        <f t="shared" si="137"/>
        <v>0.80645161290322587</v>
      </c>
      <c r="L607" s="11">
        <f t="shared" si="138"/>
        <v>0.15060240963855423</v>
      </c>
      <c r="M607" s="11">
        <f t="shared" si="139"/>
        <v>7.1174377224199281E-2</v>
      </c>
      <c r="N607" s="11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-0.15269849919710987</v>
      </c>
      <c r="O607" s="11">
        <f>0</f>
        <v>0</v>
      </c>
      <c r="P607" s="11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0.16363813652036688</v>
      </c>
      <c r="Q607" s="11">
        <f>2*'OddsRatio_working_3-way'!K607*'OddsRatio_working_3-way'!L607*'OddsRatio_working_3-way'!M607</f>
        <v>1.728876244272233E-2</v>
      </c>
      <c r="R607" s="11">
        <f t="shared" si="140"/>
        <v>0</v>
      </c>
      <c r="S607" s="11">
        <f t="shared" si="141"/>
        <v>-1.0716420749436157</v>
      </c>
      <c r="T607" s="11">
        <f t="shared" si="142"/>
        <v>-0.11322156100830594</v>
      </c>
      <c r="U607" s="11">
        <f>'OddsRatio_working_3-way'!S607-'OddsRatio_working_3-way'!R607^2/3</f>
        <v>-1.0716420749436157</v>
      </c>
      <c r="V607" s="11">
        <f>'OddsRatio_working_3-way'!S607*'OddsRatio_working_3-way'!R607/3-2*'OddsRatio_working_3-way'!R607^3/27-'OddsRatio_working_3-way'!T607</f>
        <v>0.11322156100830594</v>
      </c>
      <c r="W607" s="11">
        <f>'OddsRatio_working_3-way'!V607^2+4*'OddsRatio_working_3-way'!U607^3/27</f>
        <v>-0.16950557363588414</v>
      </c>
      <c r="X607" s="11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0.21349747979369785</v>
      </c>
      <c r="Y607" s="11">
        <f>IF('OddsRatio_working_3-way'!W607&gt;=0,IF('OddsRatio_working_3-way'!V607+SQRT('OddsRatio_working_3-way'!W607)&gt;0,0,PI()),ACOS('OddsRatio_working_3-way'!V607/(2*'OddsRatio_working_3-way'!X607)))</f>
        <v>1.3024274944938818</v>
      </c>
      <c r="Z607" s="11">
        <f>'OddsRatio_working_3-way'!X607^(1/3)*COS('OddsRatio_working_3-way'!Y607/3)</f>
        <v>0.54222828132015688</v>
      </c>
      <c r="AA607" s="11">
        <f>'OddsRatio_working_3-way'!X607^(1/3)*COS(('OddsRatio_working_3-way'!Y607+2*PI())/3)</f>
        <v>-0.48883388468515671</v>
      </c>
      <c r="AB607" s="11">
        <f>'OddsRatio_working_3-way'!X607^(1/3)*COS(('OddsRatio_working_3-way'!Y607+4*PI())/3)</f>
        <v>-5.3394396635000341E-2</v>
      </c>
      <c r="AC607" s="11">
        <f>'OddsRatio_working_3-way'!X607^(1/3)*SIN('OddsRatio_working_3-way'!Y607/3)</f>
        <v>0.25140110564155077</v>
      </c>
      <c r="AD607" s="11">
        <f>'OddsRatio_working_3-way'!X607^(1/3)*SIN(('OddsRatio_working_3-way'!Y607+2*PI())/3)</f>
        <v>0.34388291345285577</v>
      </c>
      <c r="AE607" s="11">
        <f>'OddsRatio_working_3-way'!X607^(1/3)*SIN(('OddsRatio_working_3-way'!Y607+4*PI())/3)</f>
        <v>-0.59528401909440642</v>
      </c>
      <c r="AF607" s="11">
        <f>-'OddsRatio_working_3-way'!U607/(3*'OddsRatio_working_3-way'!X607^(1/3))*COS(('OddsRatio_working_3-way'!Y607)/3)</f>
        <v>0.54222828132015666</v>
      </c>
      <c r="AG607" s="11">
        <f>-'OddsRatio_working_3-way'!U607/(3*'OddsRatio_working_3-way'!X607^(1/3))*COS(('OddsRatio_working_3-way'!Y607+2*PI())/3)</f>
        <v>-0.48883388468515648</v>
      </c>
      <c r="AH607" s="11">
        <f>-'OddsRatio_working_3-way'!U607/(3*'OddsRatio_working_3-way'!X607^(1/3))*COS(('OddsRatio_working_3-way'!Y607+4*PI())/3)</f>
        <v>-5.339439663500032E-2</v>
      </c>
      <c r="AI607" s="11">
        <f>'OddsRatio_working_3-way'!U607/(3*'OddsRatio_working_3-way'!X607^(1/3))*SIN(('OddsRatio_working_3-way'!Y607)/3)</f>
        <v>-0.25140110564155072</v>
      </c>
      <c r="AJ607" s="11">
        <f>'OddsRatio_working_3-way'!U607/(3*'OddsRatio_working_3-way'!X607^(1/3))*SIN(('OddsRatio_working_3-way'!Y607+2*PI())/3)</f>
        <v>-0.34388291345285565</v>
      </c>
      <c r="AK607" s="11">
        <f>'OddsRatio_working_3-way'!U607/(3*'OddsRatio_working_3-way'!X607^(1/3))*SIN(('OddsRatio_working_3-way'!Y607+4*PI())/3)</f>
        <v>0.5952840190944062</v>
      </c>
      <c r="AL607" s="11">
        <f>'OddsRatio_working_3-way'!Z607+'OddsRatio_working_3-way'!AF607</f>
        <v>1.0844565626403135</v>
      </c>
      <c r="AM607" s="11">
        <f>'OddsRatio_working_3-way'!AA607+'OddsRatio_working_3-way'!AG607</f>
        <v>-0.97766776937031319</v>
      </c>
      <c r="AN607" s="11">
        <f>'OddsRatio_working_3-way'!AB607+'OddsRatio_working_3-way'!AH607</f>
        <v>-0.10678879327000065</v>
      </c>
      <c r="AO607" s="11">
        <f>'OddsRatio_working_3-way'!AC607+'OddsRatio_working_3-way'!AI607</f>
        <v>0</v>
      </c>
      <c r="AP607" s="11">
        <f>'OddsRatio_working_3-way'!AD607+'OddsRatio_working_3-way'!AJ607</f>
        <v>0</v>
      </c>
      <c r="AQ607" s="11">
        <f>'OddsRatio_working_3-way'!AE607+'OddsRatio_working_3-way'!AK607</f>
        <v>0</v>
      </c>
      <c r="AR607" s="10">
        <f>IF(A607="","",IF(('OddsRatio_working_3-way'!X607=0),IF(Q607&gt;0,-Q607^(1/3),(-Q607)^(1/3)),'OddsRatio_working_3-way'!AL607-'OddsRatio_working_3-way'!R607/3))</f>
        <v>1.0844565626403135</v>
      </c>
      <c r="AS607" s="11">
        <f>IF(('OddsRatio_working_3-way'!X607=0),IF(Q607&gt;0,-Q607^(1/3),(-Q607)^(1/3)),'OddsRatio_working_3-way'!AM607-'OddsRatio_working_3-way'!R607/3)</f>
        <v>-0.97766776937031319</v>
      </c>
      <c r="AT607" s="11">
        <f>IF(('OddsRatio_working_3-way'!X607=0),IF(Q607&gt;0,-Q607^(1/3),(-Q607)^(1/3)),'OddsRatio_working_3-way'!AN607-'OddsRatio_working_3-way'!R607/3)</f>
        <v>-0.10678879327000065</v>
      </c>
      <c r="AU607" s="11">
        <f>IF(('OddsRatio_working_3-way'!X607=0),0,'OddsRatio_working_3-way'!AO607)</f>
        <v>0</v>
      </c>
      <c r="AV607" s="11">
        <f>IF(('OddsRatio_working_3-way'!X607=0),0,'OddsRatio_working_3-way'!AP607)</f>
        <v>0</v>
      </c>
      <c r="AW607" s="11">
        <f>IF(('OddsRatio_working_3-way'!X607=0),0,'OddsRatio_working_3-way'!AQ607)</f>
        <v>0</v>
      </c>
    </row>
    <row r="608" spans="1:49" x14ac:dyDescent="0.2">
      <c r="A608" s="4">
        <f>IF('True_Odds_Calculator_3-way'!A609="","",'True_Odds_Calculator_3-way'!A609)</f>
        <v>2.4700000000000002</v>
      </c>
      <c r="B608" s="4">
        <f>IF('True_Odds_Calculator_3-way'!B609="","",'True_Odds_Calculator_3-way'!B609)</f>
        <v>3.08</v>
      </c>
      <c r="C608" s="4">
        <f>IF('True_Odds_Calculator_3-way'!C609="","",'True_Odds_Calculator_3-way'!C609)</f>
        <v>3.41</v>
      </c>
      <c r="D608" s="9">
        <f t="shared" si="130"/>
        <v>0.39661465636615245</v>
      </c>
      <c r="E608" s="9">
        <f t="shared" si="131"/>
        <v>0.31719418298492735</v>
      </c>
      <c r="F608" s="9">
        <f t="shared" si="132"/>
        <v>0.2861911606489202</v>
      </c>
      <c r="G608" s="9">
        <f t="shared" si="133"/>
        <v>1.0349244879648114</v>
      </c>
      <c r="H608" s="9">
        <f t="shared" si="134"/>
        <v>2.5213389973082729</v>
      </c>
      <c r="I608" s="9">
        <f t="shared" si="135"/>
        <v>3.1526429349668077</v>
      </c>
      <c r="J608" s="9">
        <f t="shared" si="136"/>
        <v>3.4941680159951964</v>
      </c>
      <c r="K608" s="11">
        <f t="shared" si="137"/>
        <v>0.40485829959514169</v>
      </c>
      <c r="L608" s="11">
        <f t="shared" si="138"/>
        <v>0.32467532467532467</v>
      </c>
      <c r="M608" s="11">
        <f t="shared" si="139"/>
        <v>0.29325513196480935</v>
      </c>
      <c r="N608" s="11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-0.28405056897108139</v>
      </c>
      <c r="O608" s="11">
        <f>0</f>
        <v>0</v>
      </c>
      <c r="P608" s="11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0.22974401736556388</v>
      </c>
      <c r="Q608" s="11">
        <f>2*'OddsRatio_working_3-way'!K608*'OddsRatio_working_3-way'!L608*'OddsRatio_working_3-way'!M608</f>
        <v>7.7095307840793242E-2</v>
      </c>
      <c r="R608" s="11">
        <f t="shared" si="140"/>
        <v>0</v>
      </c>
      <c r="S608" s="11">
        <f t="shared" si="141"/>
        <v>-0.8088137904379753</v>
      </c>
      <c r="T608" s="11">
        <f t="shared" si="142"/>
        <v>-0.27141402363690448</v>
      </c>
      <c r="U608" s="11">
        <f>'OddsRatio_working_3-way'!S608-'OddsRatio_working_3-way'!R608^2/3</f>
        <v>-0.8088137904379753</v>
      </c>
      <c r="V608" s="11">
        <f>'OddsRatio_working_3-way'!S608*'OddsRatio_working_3-way'!R608/3-2*'OddsRatio_working_3-way'!R608^3/27-'OddsRatio_working_3-way'!T608</f>
        <v>0.27141402363690448</v>
      </c>
      <c r="W608" s="11">
        <f>'OddsRatio_working_3-way'!V608^2+4*'OddsRatio_working_3-way'!U608^3/27</f>
        <v>-4.7210353711893277E-3</v>
      </c>
      <c r="X608" s="11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0.13998804198748857</v>
      </c>
      <c r="Y608" s="11">
        <f>IF('OddsRatio_working_3-way'!W608&gt;=0,IF('OddsRatio_working_3-way'!V608+SQRT('OddsRatio_working_3-way'!W608)&gt;0,0,PI()),ACOS('OddsRatio_working_3-way'!V608/(2*'OddsRatio_working_3-way'!X608)))</f>
        <v>0.2479457727060459</v>
      </c>
      <c r="Z608" s="11">
        <f>'OddsRatio_working_3-way'!X608^(1/3)*COS('OddsRatio_working_3-way'!Y608/3)</f>
        <v>0.5174622439824057</v>
      </c>
      <c r="AA608" s="11">
        <f>'OddsRatio_working_3-way'!X608^(1/3)*COS(('OddsRatio_working_3-way'!Y608+2*PI())/3)</f>
        <v>-0.29585344881770614</v>
      </c>
      <c r="AB608" s="11">
        <f>'OddsRatio_working_3-way'!X608^(1/3)*COS(('OddsRatio_working_3-way'!Y608+4*PI())/3)</f>
        <v>-0.22160879516469947</v>
      </c>
      <c r="AC608" s="11">
        <f>'OddsRatio_working_3-way'!X608^(1/3)*SIN('OddsRatio_working_3-way'!Y608/3)</f>
        <v>4.2865170772453859E-2</v>
      </c>
      <c r="AD608" s="11">
        <f>'OddsRatio_working_3-way'!X608^(1/3)*SIN(('OddsRatio_working_3-way'!Y608+2*PI())/3)</f>
        <v>0.42670286340183772</v>
      </c>
      <c r="AE608" s="11">
        <f>'OddsRatio_working_3-way'!X608^(1/3)*SIN(('OddsRatio_working_3-way'!Y608+4*PI())/3)</f>
        <v>-0.4695680341742916</v>
      </c>
      <c r="AF608" s="11">
        <f>-'OddsRatio_working_3-way'!U608/(3*'OddsRatio_working_3-way'!X608^(1/3))*COS(('OddsRatio_working_3-way'!Y608)/3)</f>
        <v>0.51746224398240559</v>
      </c>
      <c r="AG608" s="11">
        <f>-'OddsRatio_working_3-way'!U608/(3*'OddsRatio_working_3-way'!X608^(1/3))*COS(('OddsRatio_working_3-way'!Y608+2*PI())/3)</f>
        <v>-0.29585344881770609</v>
      </c>
      <c r="AH608" s="11">
        <f>-'OddsRatio_working_3-way'!U608/(3*'OddsRatio_working_3-way'!X608^(1/3))*COS(('OddsRatio_working_3-way'!Y608+4*PI())/3)</f>
        <v>-0.22160879516469942</v>
      </c>
      <c r="AI608" s="11">
        <f>'OddsRatio_working_3-way'!U608/(3*'OddsRatio_working_3-way'!X608^(1/3))*SIN(('OddsRatio_working_3-way'!Y608)/3)</f>
        <v>-4.2865170772453852E-2</v>
      </c>
      <c r="AJ608" s="11">
        <f>'OddsRatio_working_3-way'!U608/(3*'OddsRatio_working_3-way'!X608^(1/3))*SIN(('OddsRatio_working_3-way'!Y608+2*PI())/3)</f>
        <v>-0.42670286340183761</v>
      </c>
      <c r="AK608" s="11">
        <f>'OddsRatio_working_3-way'!U608/(3*'OddsRatio_working_3-way'!X608^(1/3))*SIN(('OddsRatio_working_3-way'!Y608+4*PI())/3)</f>
        <v>0.46956803417429149</v>
      </c>
      <c r="AL608" s="11">
        <f>'OddsRatio_working_3-way'!Z608+'OddsRatio_working_3-way'!AF608</f>
        <v>1.0349244879648114</v>
      </c>
      <c r="AM608" s="11">
        <f>'OddsRatio_working_3-way'!AA608+'OddsRatio_working_3-way'!AG608</f>
        <v>-0.59170689763541229</v>
      </c>
      <c r="AN608" s="11">
        <f>'OddsRatio_working_3-way'!AB608+'OddsRatio_working_3-way'!AH608</f>
        <v>-0.44321759032939889</v>
      </c>
      <c r="AO608" s="11">
        <f>'OddsRatio_working_3-way'!AC608+'OddsRatio_working_3-way'!AI608</f>
        <v>0</v>
      </c>
      <c r="AP608" s="11">
        <f>'OddsRatio_working_3-way'!AD608+'OddsRatio_working_3-way'!AJ608</f>
        <v>0</v>
      </c>
      <c r="AQ608" s="11">
        <f>'OddsRatio_working_3-way'!AE608+'OddsRatio_working_3-way'!AK608</f>
        <v>0</v>
      </c>
      <c r="AR608" s="10">
        <f>IF(A608="","",IF(('OddsRatio_working_3-way'!X608=0),IF(Q608&gt;0,-Q608^(1/3),(-Q608)^(1/3)),'OddsRatio_working_3-way'!AL608-'OddsRatio_working_3-way'!R608/3))</f>
        <v>1.0349244879648114</v>
      </c>
      <c r="AS608" s="11">
        <f>IF(('OddsRatio_working_3-way'!X608=0),IF(Q608&gt;0,-Q608^(1/3),(-Q608)^(1/3)),'OddsRatio_working_3-way'!AM608-'OddsRatio_working_3-way'!R608/3)</f>
        <v>-0.59170689763541229</v>
      </c>
      <c r="AT608" s="11">
        <f>IF(('OddsRatio_working_3-way'!X608=0),IF(Q608&gt;0,-Q608^(1/3),(-Q608)^(1/3)),'OddsRatio_working_3-way'!AN608-'OddsRatio_working_3-way'!R608/3)</f>
        <v>-0.44321759032939889</v>
      </c>
      <c r="AU608" s="11">
        <f>IF(('OddsRatio_working_3-way'!X608=0),0,'OddsRatio_working_3-way'!AO608)</f>
        <v>0</v>
      </c>
      <c r="AV608" s="11">
        <f>IF(('OddsRatio_working_3-way'!X608=0),0,'OddsRatio_working_3-way'!AP608)</f>
        <v>0</v>
      </c>
      <c r="AW608" s="11">
        <f>IF(('OddsRatio_working_3-way'!X608=0),0,'OddsRatio_working_3-way'!AQ608)</f>
        <v>0</v>
      </c>
    </row>
    <row r="609" spans="1:49" x14ac:dyDescent="0.2">
      <c r="A609" s="4">
        <f>IF('True_Odds_Calculator_3-way'!A610="","",'True_Odds_Calculator_3-way'!A610)</f>
        <v>3.41</v>
      </c>
      <c r="B609" s="4">
        <f>IF('True_Odds_Calculator_3-way'!B610="","",'True_Odds_Calculator_3-way'!B610)</f>
        <v>3.36</v>
      </c>
      <c r="C609" s="4">
        <f>IF('True_Odds_Calculator_3-way'!C610="","",'True_Odds_Calculator_3-way'!C610)</f>
        <v>2.3199999999999998</v>
      </c>
      <c r="D609" s="9">
        <f t="shared" si="130"/>
        <v>0.28640323694618797</v>
      </c>
      <c r="E609" s="9">
        <f t="shared" si="131"/>
        <v>0.29070713045846647</v>
      </c>
      <c r="F609" s="9">
        <f t="shared" si="132"/>
        <v>0.42288963259534534</v>
      </c>
      <c r="G609" s="9">
        <f t="shared" si="133"/>
        <v>1.0338508917993685</v>
      </c>
      <c r="H609" s="9">
        <f t="shared" si="134"/>
        <v>3.4915806492364787</v>
      </c>
      <c r="I609" s="9">
        <f t="shared" si="135"/>
        <v>3.4398881046465104</v>
      </c>
      <c r="J609" s="9">
        <f t="shared" si="136"/>
        <v>2.3646831771751664</v>
      </c>
      <c r="K609" s="11">
        <f t="shared" si="137"/>
        <v>0.29325513196480935</v>
      </c>
      <c r="L609" s="11">
        <f t="shared" si="138"/>
        <v>0.29761904761904762</v>
      </c>
      <c r="M609" s="11">
        <f t="shared" si="139"/>
        <v>0.43103448275862072</v>
      </c>
      <c r="N609" s="11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-0.28243683457810254</v>
      </c>
      <c r="O609" s="11">
        <f>0</f>
        <v>0</v>
      </c>
      <c r="P609" s="11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0.22910557184750735</v>
      </c>
      <c r="Q609" s="11">
        <f>2*'OddsRatio_working_3-way'!K609*'OddsRatio_working_3-way'!L609*'OddsRatio_working_3-way'!M609</f>
        <v>7.5239925073073019E-2</v>
      </c>
      <c r="R609" s="11">
        <f t="shared" si="140"/>
        <v>0</v>
      </c>
      <c r="S609" s="11">
        <f t="shared" si="141"/>
        <v>-0.81117454877916273</v>
      </c>
      <c r="T609" s="11">
        <f t="shared" si="142"/>
        <v>-0.26639558252189249</v>
      </c>
      <c r="U609" s="11">
        <f>'OddsRatio_working_3-way'!S609-'OddsRatio_working_3-way'!R609^2/3</f>
        <v>-0.81117454877916273</v>
      </c>
      <c r="V609" s="11">
        <f>'OddsRatio_working_3-way'!S609*'OddsRatio_working_3-way'!R609/3-2*'OddsRatio_working_3-way'!R609^3/27-'OddsRatio_working_3-way'!T609</f>
        <v>0.26639558252189249</v>
      </c>
      <c r="W609" s="11">
        <f>'OddsRatio_working_3-way'!V609^2+4*'OddsRatio_working_3-way'!U609^3/27</f>
        <v>-8.1083889202201442E-3</v>
      </c>
      <c r="X609" s="11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0.1406013827344868</v>
      </c>
      <c r="Y609" s="11">
        <f>IF('OddsRatio_working_3-way'!W609&gt;=0,IF('OddsRatio_working_3-way'!V609+SQRT('OddsRatio_working_3-way'!W609)&gt;0,0,PI()),ACOS('OddsRatio_working_3-way'!V609/(2*'OddsRatio_working_3-way'!X609)))</f>
        <v>0.32596111908806114</v>
      </c>
      <c r="Z609" s="11">
        <f>'OddsRatio_working_3-way'!X609^(1/3)*COS('OddsRatio_working_3-way'!Y609/3)</f>
        <v>0.51692544589968425</v>
      </c>
      <c r="AA609" s="11">
        <f>'OddsRatio_working_3-way'!X609^(1/3)*COS(('OddsRatio_working_3-way'!Y609+2*PI())/3)</f>
        <v>-0.3072961104101663</v>
      </c>
      <c r="AB609" s="11">
        <f>'OddsRatio_working_3-way'!X609^(1/3)*COS(('OddsRatio_working_3-way'!Y609+4*PI())/3)</f>
        <v>-0.20962933548951779</v>
      </c>
      <c r="AC609" s="11">
        <f>'OddsRatio_working_3-way'!X609^(1/3)*SIN('OddsRatio_working_3-way'!Y609/3)</f>
        <v>5.6387938791318939E-2</v>
      </c>
      <c r="AD609" s="11">
        <f>'OddsRatio_working_3-way'!X609^(1/3)*SIN(('OddsRatio_working_3-way'!Y609+2*PI())/3)</f>
        <v>0.41947659861606551</v>
      </c>
      <c r="AE609" s="11">
        <f>'OddsRatio_working_3-way'!X609^(1/3)*SIN(('OddsRatio_working_3-way'!Y609+4*PI())/3)</f>
        <v>-0.47586453740738455</v>
      </c>
      <c r="AF609" s="11">
        <f>-'OddsRatio_working_3-way'!U609/(3*'OddsRatio_working_3-way'!X609^(1/3))*COS(('OddsRatio_working_3-way'!Y609)/3)</f>
        <v>0.51692544589968425</v>
      </c>
      <c r="AG609" s="11">
        <f>-'OddsRatio_working_3-way'!U609/(3*'OddsRatio_working_3-way'!X609^(1/3))*COS(('OddsRatio_working_3-way'!Y609+2*PI())/3)</f>
        <v>-0.3072961104101663</v>
      </c>
      <c r="AH609" s="11">
        <f>-'OddsRatio_working_3-way'!U609/(3*'OddsRatio_working_3-way'!X609^(1/3))*COS(('OddsRatio_working_3-way'!Y609+4*PI())/3)</f>
        <v>-0.20962933548951779</v>
      </c>
      <c r="AI609" s="11">
        <f>'OddsRatio_working_3-way'!U609/(3*'OddsRatio_working_3-way'!X609^(1/3))*SIN(('OddsRatio_working_3-way'!Y609)/3)</f>
        <v>-5.6387938791318939E-2</v>
      </c>
      <c r="AJ609" s="11">
        <f>'OddsRatio_working_3-way'!U609/(3*'OddsRatio_working_3-way'!X609^(1/3))*SIN(('OddsRatio_working_3-way'!Y609+2*PI())/3)</f>
        <v>-0.41947659861606551</v>
      </c>
      <c r="AK609" s="11">
        <f>'OddsRatio_working_3-way'!U609/(3*'OddsRatio_working_3-way'!X609^(1/3))*SIN(('OddsRatio_working_3-way'!Y609+4*PI())/3)</f>
        <v>0.47586453740738455</v>
      </c>
      <c r="AL609" s="11">
        <f>'OddsRatio_working_3-way'!Z609+'OddsRatio_working_3-way'!AF609</f>
        <v>1.0338508917993685</v>
      </c>
      <c r="AM609" s="11">
        <f>'OddsRatio_working_3-way'!AA609+'OddsRatio_working_3-way'!AG609</f>
        <v>-0.6145922208203326</v>
      </c>
      <c r="AN609" s="11">
        <f>'OddsRatio_working_3-way'!AB609+'OddsRatio_working_3-way'!AH609</f>
        <v>-0.41925867097903557</v>
      </c>
      <c r="AO609" s="11">
        <f>'OddsRatio_working_3-way'!AC609+'OddsRatio_working_3-way'!AI609</f>
        <v>0</v>
      </c>
      <c r="AP609" s="11">
        <f>'OddsRatio_working_3-way'!AD609+'OddsRatio_working_3-way'!AJ609</f>
        <v>0</v>
      </c>
      <c r="AQ609" s="11">
        <f>'OddsRatio_working_3-way'!AE609+'OddsRatio_working_3-way'!AK609</f>
        <v>0</v>
      </c>
      <c r="AR609" s="10">
        <f>IF(A609="","",IF(('OddsRatio_working_3-way'!X609=0),IF(Q609&gt;0,-Q609^(1/3),(-Q609)^(1/3)),'OddsRatio_working_3-way'!AL609-'OddsRatio_working_3-way'!R609/3))</f>
        <v>1.0338508917993685</v>
      </c>
      <c r="AS609" s="11">
        <f>IF(('OddsRatio_working_3-way'!X609=0),IF(Q609&gt;0,-Q609^(1/3),(-Q609)^(1/3)),'OddsRatio_working_3-way'!AM609-'OddsRatio_working_3-way'!R609/3)</f>
        <v>-0.6145922208203326</v>
      </c>
      <c r="AT609" s="11">
        <f>IF(('OddsRatio_working_3-way'!X609=0),IF(Q609&gt;0,-Q609^(1/3),(-Q609)^(1/3)),'OddsRatio_working_3-way'!AN609-'OddsRatio_working_3-way'!R609/3)</f>
        <v>-0.41925867097903557</v>
      </c>
      <c r="AU609" s="11">
        <f>IF(('OddsRatio_working_3-way'!X609=0),0,'OddsRatio_working_3-way'!AO609)</f>
        <v>0</v>
      </c>
      <c r="AV609" s="11">
        <f>IF(('OddsRatio_working_3-way'!X609=0),0,'OddsRatio_working_3-way'!AP609)</f>
        <v>0</v>
      </c>
      <c r="AW609" s="11">
        <f>IF(('OddsRatio_working_3-way'!X609=0),0,'OddsRatio_working_3-way'!AQ609)</f>
        <v>0</v>
      </c>
    </row>
    <row r="610" spans="1:49" x14ac:dyDescent="0.2">
      <c r="A610" s="4">
        <f>IF('True_Odds_Calculator_3-way'!A611="","",'True_Odds_Calculator_3-way'!A611)</f>
        <v>1.39</v>
      </c>
      <c r="B610" s="4">
        <f>IF('True_Odds_Calculator_3-way'!B611="","",'True_Odds_Calculator_3-way'!B611)</f>
        <v>5.31</v>
      </c>
      <c r="C610" s="4">
        <f>IF('True_Odds_Calculator_3-way'!C611="","",'True_Odds_Calculator_3-way'!C611)</f>
        <v>8.36</v>
      </c>
      <c r="D610" s="9">
        <f t="shared" si="130"/>
        <v>0.70719168974925428</v>
      </c>
      <c r="E610" s="9">
        <f t="shared" si="131"/>
        <v>0.17934921372775714</v>
      </c>
      <c r="F610" s="9">
        <f t="shared" si="132"/>
        <v>0.11345909652298847</v>
      </c>
      <c r="G610" s="9">
        <f t="shared" si="133"/>
        <v>1.0616506811196853</v>
      </c>
      <c r="H610" s="9">
        <f t="shared" si="134"/>
        <v>1.4140437656366769</v>
      </c>
      <c r="I610" s="9">
        <f t="shared" si="135"/>
        <v>5.5757144356258426</v>
      </c>
      <c r="J610" s="9">
        <f t="shared" si="136"/>
        <v>8.8137490130408835</v>
      </c>
      <c r="K610" s="11">
        <f t="shared" si="137"/>
        <v>0.71942446043165476</v>
      </c>
      <c r="L610" s="11">
        <f t="shared" si="138"/>
        <v>0.18832391713747648</v>
      </c>
      <c r="M610" s="11">
        <f t="shared" si="139"/>
        <v>0.11961722488038279</v>
      </c>
      <c r="N610" s="11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-0.20049525216417552</v>
      </c>
      <c r="O610" s="11">
        <f>0</f>
        <v>0</v>
      </c>
      <c r="P610" s="11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0.19544821526608092</v>
      </c>
      <c r="Q610" s="11">
        <f>2*'OddsRatio_working_3-way'!K610*'OddsRatio_working_3-way'!L610*'OddsRatio_working_3-way'!M610</f>
        <v>3.2412639347608782E-2</v>
      </c>
      <c r="R610" s="11">
        <f t="shared" si="140"/>
        <v>0</v>
      </c>
      <c r="S610" s="11">
        <f t="shared" si="141"/>
        <v>-0.97482715005160403</v>
      </c>
      <c r="T610" s="11">
        <f t="shared" si="142"/>
        <v>-0.16166287728882325</v>
      </c>
      <c r="U610" s="11">
        <f>'OddsRatio_working_3-way'!S610-'OddsRatio_working_3-way'!R610^2/3</f>
        <v>-0.97482715005160403</v>
      </c>
      <c r="V610" s="11">
        <f>'OddsRatio_working_3-way'!S610*'OddsRatio_working_3-way'!R610/3-2*'OddsRatio_working_3-way'!R610^3/27-'OddsRatio_working_3-way'!T610</f>
        <v>0.16166287728882325</v>
      </c>
      <c r="W610" s="11">
        <f>'OddsRatio_working_3-way'!V610^2+4*'OddsRatio_working_3-way'!U610^3/27</f>
        <v>-0.11110459794948185</v>
      </c>
      <c r="X610" s="11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0.1852292389464896</v>
      </c>
      <c r="Y610" s="11">
        <f>IF('OddsRatio_working_3-way'!W610&gt;=0,IF('OddsRatio_working_3-way'!V610+SQRT('OddsRatio_working_3-way'!W610)&gt;0,0,PI()),ACOS('OddsRatio_working_3-way'!V610/(2*'OddsRatio_working_3-way'!X610)))</f>
        <v>1.1192182610106021</v>
      </c>
      <c r="Z610" s="11">
        <f>'OddsRatio_working_3-way'!X610^(1/3)*COS('OddsRatio_working_3-way'!Y610/3)</f>
        <v>0.53082534055984254</v>
      </c>
      <c r="AA610" s="11">
        <f>'OddsRatio_working_3-way'!X610^(1/3)*COS(('OddsRatio_working_3-way'!Y610+2*PI())/3)</f>
        <v>-0.44534357612309855</v>
      </c>
      <c r="AB610" s="11">
        <f>'OddsRatio_working_3-way'!X610^(1/3)*COS(('OddsRatio_working_3-way'!Y610+4*PI())/3)</f>
        <v>-8.5481764436744184E-2</v>
      </c>
      <c r="AC610" s="11">
        <f>'OddsRatio_working_3-way'!X610^(1/3)*SIN('OddsRatio_working_3-way'!Y610/3)</f>
        <v>0.20776631384818339</v>
      </c>
      <c r="AD610" s="11">
        <f>'OddsRatio_working_3-way'!X610^(1/3)*SIN(('OddsRatio_working_3-way'!Y610+2*PI())/3)</f>
        <v>0.35582507297325827</v>
      </c>
      <c r="AE610" s="11">
        <f>'OddsRatio_working_3-way'!X610^(1/3)*SIN(('OddsRatio_working_3-way'!Y610+4*PI())/3)</f>
        <v>-0.56359138682144139</v>
      </c>
      <c r="AF610" s="11">
        <f>-'OddsRatio_working_3-way'!U610/(3*'OddsRatio_working_3-way'!X610^(1/3))*COS(('OddsRatio_working_3-way'!Y610)/3)</f>
        <v>0.53082534055984265</v>
      </c>
      <c r="AG610" s="11">
        <f>-'OddsRatio_working_3-way'!U610/(3*'OddsRatio_working_3-way'!X610^(1/3))*COS(('OddsRatio_working_3-way'!Y610+2*PI())/3)</f>
        <v>-0.44534357612309866</v>
      </c>
      <c r="AH610" s="11">
        <f>-'OddsRatio_working_3-way'!U610/(3*'OddsRatio_working_3-way'!X610^(1/3))*COS(('OddsRatio_working_3-way'!Y610+4*PI())/3)</f>
        <v>-8.5481764436744198E-2</v>
      </c>
      <c r="AI610" s="11">
        <f>'OddsRatio_working_3-way'!U610/(3*'OddsRatio_working_3-way'!X610^(1/3))*SIN(('OddsRatio_working_3-way'!Y610)/3)</f>
        <v>-0.20776631384818342</v>
      </c>
      <c r="AJ610" s="11">
        <f>'OddsRatio_working_3-way'!U610/(3*'OddsRatio_working_3-way'!X610^(1/3))*SIN(('OddsRatio_working_3-way'!Y610+2*PI())/3)</f>
        <v>-0.35582507297325833</v>
      </c>
      <c r="AK610" s="11">
        <f>'OddsRatio_working_3-way'!U610/(3*'OddsRatio_working_3-way'!X610^(1/3))*SIN(('OddsRatio_working_3-way'!Y610+4*PI())/3)</f>
        <v>0.5635913868214415</v>
      </c>
      <c r="AL610" s="11">
        <f>'OddsRatio_working_3-way'!Z610+'OddsRatio_working_3-way'!AF610</f>
        <v>1.0616506811196853</v>
      </c>
      <c r="AM610" s="11">
        <f>'OddsRatio_working_3-way'!AA610+'OddsRatio_working_3-way'!AG610</f>
        <v>-0.89068715224619721</v>
      </c>
      <c r="AN610" s="11">
        <f>'OddsRatio_working_3-way'!AB610+'OddsRatio_working_3-way'!AH610</f>
        <v>-0.17096352887348837</v>
      </c>
      <c r="AO610" s="11">
        <f>'OddsRatio_working_3-way'!AC610+'OddsRatio_working_3-way'!AI610</f>
        <v>0</v>
      </c>
      <c r="AP610" s="11">
        <f>'OddsRatio_working_3-way'!AD610+'OddsRatio_working_3-way'!AJ610</f>
        <v>0</v>
      </c>
      <c r="AQ610" s="11">
        <f>'OddsRatio_working_3-way'!AE610+'OddsRatio_working_3-way'!AK610</f>
        <v>0</v>
      </c>
      <c r="AR610" s="10">
        <f>IF(A610="","",IF(('OddsRatio_working_3-way'!X610=0),IF(Q610&gt;0,-Q610^(1/3),(-Q610)^(1/3)),'OddsRatio_working_3-way'!AL610-'OddsRatio_working_3-way'!R610/3))</f>
        <v>1.0616506811196853</v>
      </c>
      <c r="AS610" s="11">
        <f>IF(('OddsRatio_working_3-way'!X610=0),IF(Q610&gt;0,-Q610^(1/3),(-Q610)^(1/3)),'OddsRatio_working_3-way'!AM610-'OddsRatio_working_3-way'!R610/3)</f>
        <v>-0.89068715224619721</v>
      </c>
      <c r="AT610" s="11">
        <f>IF(('OddsRatio_working_3-way'!X610=0),IF(Q610&gt;0,-Q610^(1/3),(-Q610)^(1/3)),'OddsRatio_working_3-way'!AN610-'OddsRatio_working_3-way'!R610/3)</f>
        <v>-0.17096352887348837</v>
      </c>
      <c r="AU610" s="11">
        <f>IF(('OddsRatio_working_3-way'!X610=0),0,'OddsRatio_working_3-way'!AO610)</f>
        <v>0</v>
      </c>
      <c r="AV610" s="11">
        <f>IF(('OddsRatio_working_3-way'!X610=0),0,'OddsRatio_working_3-way'!AP610)</f>
        <v>0</v>
      </c>
      <c r="AW610" s="11">
        <f>IF(('OddsRatio_working_3-way'!X610=0),0,'OddsRatio_working_3-way'!AQ610)</f>
        <v>0</v>
      </c>
    </row>
    <row r="611" spans="1:49" x14ac:dyDescent="0.2">
      <c r="A611" s="4">
        <f>IF('True_Odds_Calculator_3-way'!A612="","",'True_Odds_Calculator_3-way'!A612)</f>
        <v>2.58</v>
      </c>
      <c r="B611" s="4">
        <f>IF('True_Odds_Calculator_3-way'!B612="","",'True_Odds_Calculator_3-way'!B612)</f>
        <v>2.87</v>
      </c>
      <c r="C611" s="4">
        <f>IF('True_Odds_Calculator_3-way'!C612="","",'True_Odds_Calculator_3-way'!C612)</f>
        <v>3.43</v>
      </c>
      <c r="D611" s="9">
        <f t="shared" si="130"/>
        <v>0.37782451913606224</v>
      </c>
      <c r="E611" s="9">
        <f t="shared" si="131"/>
        <v>0.33910035538021022</v>
      </c>
      <c r="F611" s="9">
        <f t="shared" si="132"/>
        <v>0.28307512548372743</v>
      </c>
      <c r="G611" s="9">
        <f t="shared" si="133"/>
        <v>1.0422350323221763</v>
      </c>
      <c r="H611" s="9">
        <f t="shared" si="134"/>
        <v>2.6467313510690391</v>
      </c>
      <c r="I611" s="9">
        <f t="shared" si="135"/>
        <v>2.9489795104424701</v>
      </c>
      <c r="J611" s="9">
        <f t="shared" si="136"/>
        <v>3.5326311285428891</v>
      </c>
      <c r="K611" s="11">
        <f t="shared" si="137"/>
        <v>0.38759689922480617</v>
      </c>
      <c r="L611" s="11">
        <f t="shared" si="138"/>
        <v>0.34843205574912889</v>
      </c>
      <c r="M611" s="11">
        <f t="shared" si="139"/>
        <v>0.29154518950437314</v>
      </c>
      <c r="N611" s="11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-0.28268921793079704</v>
      </c>
      <c r="O611" s="11">
        <f>0</f>
        <v>0</v>
      </c>
      <c r="P611" s="11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0.231516316112378</v>
      </c>
      <c r="Q611" s="11">
        <f>2*'OddsRatio_working_3-way'!K611*'OddsRatio_working_3-way'!L611*'OddsRatio_working_3-way'!M611</f>
        <v>7.8747046296727199E-2</v>
      </c>
      <c r="R611" s="11">
        <f t="shared" si="140"/>
        <v>0</v>
      </c>
      <c r="S611" s="11">
        <f t="shared" si="141"/>
        <v>-0.81897823272854264</v>
      </c>
      <c r="T611" s="11">
        <f t="shared" si="142"/>
        <v>-0.2785640247375995</v>
      </c>
      <c r="U611" s="11">
        <f>'OddsRatio_working_3-way'!S611-'OddsRatio_working_3-way'!R611^2/3</f>
        <v>-0.81897823272854264</v>
      </c>
      <c r="V611" s="11">
        <f>'OddsRatio_working_3-way'!S611*'OddsRatio_working_3-way'!R611/3-2*'OddsRatio_working_3-way'!R611^3/27-'OddsRatio_working_3-way'!T611</f>
        <v>0.2785640247375995</v>
      </c>
      <c r="W611" s="11">
        <f>'OddsRatio_working_3-way'!V611^2+4*'OddsRatio_working_3-way'!U611^3/27</f>
        <v>-3.7812631225590809E-3</v>
      </c>
      <c r="X611" s="11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0.14263518061874586</v>
      </c>
      <c r="Y611" s="11">
        <f>IF('OddsRatio_working_3-way'!W611&gt;=0,IF('OddsRatio_working_3-way'!V611+SQRT('OddsRatio_working_3-way'!W611)&gt;0,0,PI()),ACOS('OddsRatio_working_3-way'!V611/(2*'OddsRatio_working_3-way'!X611)))</f>
        <v>0.21726203422810175</v>
      </c>
      <c r="Z611" s="11">
        <f>'OddsRatio_working_3-way'!X611^(1/3)*COS('OddsRatio_working_3-way'!Y611/3)</f>
        <v>0.52111751616108815</v>
      </c>
      <c r="AA611" s="11">
        <f>'OddsRatio_working_3-way'!X611^(1/3)*COS(('OddsRatio_working_3-way'!Y611+2*PI())/3)</f>
        <v>-0.29329954219927296</v>
      </c>
      <c r="AB611" s="11">
        <f>'OddsRatio_working_3-way'!X611^(1/3)*COS(('OddsRatio_working_3-way'!Y611+4*PI())/3)</f>
        <v>-0.2278179739618155</v>
      </c>
      <c r="AC611" s="11">
        <f>'OddsRatio_working_3-way'!X611^(1/3)*SIN('OddsRatio_working_3-way'!Y611/3)</f>
        <v>3.7805801048855114E-2</v>
      </c>
      <c r="AD611" s="11">
        <f>'OddsRatio_working_3-way'!X611^(1/3)*SIN(('OddsRatio_working_3-way'!Y611+2*PI())/3)</f>
        <v>0.43239810682812252</v>
      </c>
      <c r="AE611" s="11">
        <f>'OddsRatio_working_3-way'!X611^(1/3)*SIN(('OddsRatio_working_3-way'!Y611+4*PI())/3)</f>
        <v>-0.47020390787697747</v>
      </c>
      <c r="AF611" s="11">
        <f>-'OddsRatio_working_3-way'!U611/(3*'OddsRatio_working_3-way'!X611^(1/3))*COS(('OddsRatio_working_3-way'!Y611)/3)</f>
        <v>0.52111751616108815</v>
      </c>
      <c r="AG611" s="11">
        <f>-'OddsRatio_working_3-way'!U611/(3*'OddsRatio_working_3-way'!X611^(1/3))*COS(('OddsRatio_working_3-way'!Y611+2*PI())/3)</f>
        <v>-0.29329954219927296</v>
      </c>
      <c r="AH611" s="11">
        <f>-'OddsRatio_working_3-way'!U611/(3*'OddsRatio_working_3-way'!X611^(1/3))*COS(('OddsRatio_working_3-way'!Y611+4*PI())/3)</f>
        <v>-0.2278179739618155</v>
      </c>
      <c r="AI611" s="11">
        <f>'OddsRatio_working_3-way'!U611/(3*'OddsRatio_working_3-way'!X611^(1/3))*SIN(('OddsRatio_working_3-way'!Y611)/3)</f>
        <v>-3.7805801048855114E-2</v>
      </c>
      <c r="AJ611" s="11">
        <f>'OddsRatio_working_3-way'!U611/(3*'OddsRatio_working_3-way'!X611^(1/3))*SIN(('OddsRatio_working_3-way'!Y611+2*PI())/3)</f>
        <v>-0.43239810682812252</v>
      </c>
      <c r="AK611" s="11">
        <f>'OddsRatio_working_3-way'!U611/(3*'OddsRatio_working_3-way'!X611^(1/3))*SIN(('OddsRatio_working_3-way'!Y611+4*PI())/3)</f>
        <v>0.47020390787697747</v>
      </c>
      <c r="AL611" s="11">
        <f>'OddsRatio_working_3-way'!Z611+'OddsRatio_working_3-way'!AF611</f>
        <v>1.0422350323221763</v>
      </c>
      <c r="AM611" s="11">
        <f>'OddsRatio_working_3-way'!AA611+'OddsRatio_working_3-way'!AG611</f>
        <v>-0.58659908439854591</v>
      </c>
      <c r="AN611" s="11">
        <f>'OddsRatio_working_3-way'!AB611+'OddsRatio_working_3-way'!AH611</f>
        <v>-0.45563594792363099</v>
      </c>
      <c r="AO611" s="11">
        <f>'OddsRatio_working_3-way'!AC611+'OddsRatio_working_3-way'!AI611</f>
        <v>0</v>
      </c>
      <c r="AP611" s="11">
        <f>'OddsRatio_working_3-way'!AD611+'OddsRatio_working_3-way'!AJ611</f>
        <v>0</v>
      </c>
      <c r="AQ611" s="11">
        <f>'OddsRatio_working_3-way'!AE611+'OddsRatio_working_3-way'!AK611</f>
        <v>0</v>
      </c>
      <c r="AR611" s="10">
        <f>IF(A611="","",IF(('OddsRatio_working_3-way'!X611=0),IF(Q611&gt;0,-Q611^(1/3),(-Q611)^(1/3)),'OddsRatio_working_3-way'!AL611-'OddsRatio_working_3-way'!R611/3))</f>
        <v>1.0422350323221763</v>
      </c>
      <c r="AS611" s="11">
        <f>IF(('OddsRatio_working_3-way'!X611=0),IF(Q611&gt;0,-Q611^(1/3),(-Q611)^(1/3)),'OddsRatio_working_3-way'!AM611-'OddsRatio_working_3-way'!R611/3)</f>
        <v>-0.58659908439854591</v>
      </c>
      <c r="AT611" s="11">
        <f>IF(('OddsRatio_working_3-way'!X611=0),IF(Q611&gt;0,-Q611^(1/3),(-Q611)^(1/3)),'OddsRatio_working_3-way'!AN611-'OddsRatio_working_3-way'!R611/3)</f>
        <v>-0.45563594792363099</v>
      </c>
      <c r="AU611" s="11">
        <f>IF(('OddsRatio_working_3-way'!X611=0),0,'OddsRatio_working_3-way'!AO611)</f>
        <v>0</v>
      </c>
      <c r="AV611" s="11">
        <f>IF(('OddsRatio_working_3-way'!X611=0),0,'OddsRatio_working_3-way'!AP611)</f>
        <v>0</v>
      </c>
      <c r="AW611" s="11">
        <f>IF(('OddsRatio_working_3-way'!X611=0),0,'OddsRatio_working_3-way'!AQ611)</f>
        <v>0</v>
      </c>
    </row>
    <row r="612" spans="1:49" x14ac:dyDescent="0.2">
      <c r="A612" s="4">
        <f>IF('True_Odds_Calculator_3-way'!A613="","",'True_Odds_Calculator_3-way'!A613)</f>
        <v>1.35</v>
      </c>
      <c r="B612" s="4">
        <f>IF('True_Odds_Calculator_3-way'!B613="","",'True_Odds_Calculator_3-way'!B613)</f>
        <v>5.63</v>
      </c>
      <c r="C612" s="4">
        <f>IF('True_Odds_Calculator_3-way'!C613="","",'True_Odds_Calculator_3-way'!C613)</f>
        <v>8.69</v>
      </c>
      <c r="D612" s="9">
        <f t="shared" si="130"/>
        <v>0.72577576373331965</v>
      </c>
      <c r="E612" s="9">
        <f t="shared" si="131"/>
        <v>0.16671582098361087</v>
      </c>
      <c r="F612" s="9">
        <f t="shared" si="132"/>
        <v>0.10750841528306943</v>
      </c>
      <c r="G612" s="9">
        <f t="shared" si="133"/>
        <v>1.0795315262038576</v>
      </c>
      <c r="H612" s="9">
        <f t="shared" si="134"/>
        <v>1.3778360341713503</v>
      </c>
      <c r="I612" s="9">
        <f t="shared" si="135"/>
        <v>5.9982309663238604</v>
      </c>
      <c r="J612" s="9">
        <f t="shared" si="136"/>
        <v>9.3015974365076648</v>
      </c>
      <c r="K612" s="11">
        <f t="shared" si="137"/>
        <v>0.7407407407407407</v>
      </c>
      <c r="L612" s="11">
        <f t="shared" si="138"/>
        <v>0.17761989342806395</v>
      </c>
      <c r="M612" s="11">
        <f t="shared" si="139"/>
        <v>0.11507479861910243</v>
      </c>
      <c r="N612" s="11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-0.18867459888661853</v>
      </c>
      <c r="O612" s="11">
        <f>0</f>
        <v>0</v>
      </c>
      <c r="P612" s="11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0.19182918209381325</v>
      </c>
      <c r="Q612" s="11">
        <f>2*'OddsRatio_working_3-way'!K612*'OddsRatio_working_3-way'!L612*'OddsRatio_working_3-way'!M612</f>
        <v>3.0280849580712435E-2</v>
      </c>
      <c r="R612" s="11">
        <f t="shared" si="140"/>
        <v>0</v>
      </c>
      <c r="S612" s="11">
        <f t="shared" si="141"/>
        <v>-1.016719702735875</v>
      </c>
      <c r="T612" s="11">
        <f t="shared" si="142"/>
        <v>-0.16049245504907264</v>
      </c>
      <c r="U612" s="11">
        <f>'OddsRatio_working_3-way'!S612-'OddsRatio_working_3-way'!R612^2/3</f>
        <v>-1.016719702735875</v>
      </c>
      <c r="V612" s="11">
        <f>'OddsRatio_working_3-way'!S612*'OddsRatio_working_3-way'!R612/3-2*'OddsRatio_working_3-way'!R612^3/27-'OddsRatio_working_3-way'!T612</f>
        <v>0.16049245504907264</v>
      </c>
      <c r="W612" s="11">
        <f>'OddsRatio_working_3-way'!V612^2+4*'OddsRatio_working_3-way'!U612^3/27</f>
        <v>-0.12994623521358029</v>
      </c>
      <c r="X612" s="11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0.19729677097031953</v>
      </c>
      <c r="Y612" s="11">
        <f>IF('OddsRatio_working_3-way'!W612&gt;=0,IF('OddsRatio_working_3-way'!V612+SQRT('OddsRatio_working_3-way'!W612)&gt;0,0,PI()),ACOS('OddsRatio_working_3-way'!V612/(2*'OddsRatio_working_3-way'!X612)))</f>
        <v>1.1519261766574311</v>
      </c>
      <c r="Z612" s="11">
        <f>'OddsRatio_working_3-way'!X612^(1/3)*COS('OddsRatio_working_3-way'!Y612/3)</f>
        <v>0.53976576310192892</v>
      </c>
      <c r="AA612" s="11">
        <f>'OddsRatio_working_3-way'!X612^(1/3)*COS(('OddsRatio_working_3-way'!Y612+2*PI())/3)</f>
        <v>-0.45874689723741824</v>
      </c>
      <c r="AB612" s="11">
        <f>'OddsRatio_working_3-way'!X612^(1/3)*COS(('OddsRatio_working_3-way'!Y612+4*PI())/3)</f>
        <v>-8.1018865864510778E-2</v>
      </c>
      <c r="AC612" s="11">
        <f>'OddsRatio_working_3-way'!X612^(1/3)*SIN('OddsRatio_working_3-way'!Y612/3)</f>
        <v>0.2180813805936157</v>
      </c>
      <c r="AD612" s="11">
        <f>'OddsRatio_working_3-way'!X612^(1/3)*SIN(('OddsRatio_working_3-way'!Y612+2*PI())/3)</f>
        <v>0.35841017264255581</v>
      </c>
      <c r="AE612" s="11">
        <f>'OddsRatio_working_3-way'!X612^(1/3)*SIN(('OddsRatio_working_3-way'!Y612+4*PI())/3)</f>
        <v>-0.57649155323617141</v>
      </c>
      <c r="AF612" s="11">
        <f>-'OddsRatio_working_3-way'!U612/(3*'OddsRatio_working_3-way'!X612^(1/3))*COS(('OddsRatio_working_3-way'!Y612)/3)</f>
        <v>0.53976576310192881</v>
      </c>
      <c r="AG612" s="11">
        <f>-'OddsRatio_working_3-way'!U612/(3*'OddsRatio_working_3-way'!X612^(1/3))*COS(('OddsRatio_working_3-way'!Y612+2*PI())/3)</f>
        <v>-0.45874689723741818</v>
      </c>
      <c r="AH612" s="11">
        <f>-'OddsRatio_working_3-way'!U612/(3*'OddsRatio_working_3-way'!X612^(1/3))*COS(('OddsRatio_working_3-way'!Y612+4*PI())/3)</f>
        <v>-8.1018865864510764E-2</v>
      </c>
      <c r="AI612" s="11">
        <f>'OddsRatio_working_3-way'!U612/(3*'OddsRatio_working_3-way'!X612^(1/3))*SIN(('OddsRatio_working_3-way'!Y612)/3)</f>
        <v>-0.21808138059361568</v>
      </c>
      <c r="AJ612" s="11">
        <f>'OddsRatio_working_3-way'!U612/(3*'OddsRatio_working_3-way'!X612^(1/3))*SIN(('OddsRatio_working_3-way'!Y612+2*PI())/3)</f>
        <v>-0.35841017264255576</v>
      </c>
      <c r="AK612" s="11">
        <f>'OddsRatio_working_3-way'!U612/(3*'OddsRatio_working_3-way'!X612^(1/3))*SIN(('OddsRatio_working_3-way'!Y612+4*PI())/3)</f>
        <v>0.57649155323617129</v>
      </c>
      <c r="AL612" s="11">
        <f>'OddsRatio_working_3-way'!Z612+'OddsRatio_working_3-way'!AF612</f>
        <v>1.0795315262038576</v>
      </c>
      <c r="AM612" s="11">
        <f>'OddsRatio_working_3-way'!AA612+'OddsRatio_working_3-way'!AG612</f>
        <v>-0.91749379447483648</v>
      </c>
      <c r="AN612" s="11">
        <f>'OddsRatio_working_3-way'!AB612+'OddsRatio_working_3-way'!AH612</f>
        <v>-0.16203773172902153</v>
      </c>
      <c r="AO612" s="11">
        <f>'OddsRatio_working_3-way'!AC612+'OddsRatio_working_3-way'!AI612</f>
        <v>0</v>
      </c>
      <c r="AP612" s="11">
        <f>'OddsRatio_working_3-way'!AD612+'OddsRatio_working_3-way'!AJ612</f>
        <v>0</v>
      </c>
      <c r="AQ612" s="11">
        <f>'OddsRatio_working_3-way'!AE612+'OddsRatio_working_3-way'!AK612</f>
        <v>0</v>
      </c>
      <c r="AR612" s="10">
        <f>IF(A612="","",IF(('OddsRatio_working_3-way'!X612=0),IF(Q612&gt;0,-Q612^(1/3),(-Q612)^(1/3)),'OddsRatio_working_3-way'!AL612-'OddsRatio_working_3-way'!R612/3))</f>
        <v>1.0795315262038576</v>
      </c>
      <c r="AS612" s="11">
        <f>IF(('OddsRatio_working_3-way'!X612=0),IF(Q612&gt;0,-Q612^(1/3),(-Q612)^(1/3)),'OddsRatio_working_3-way'!AM612-'OddsRatio_working_3-way'!R612/3)</f>
        <v>-0.91749379447483648</v>
      </c>
      <c r="AT612" s="11">
        <f>IF(('OddsRatio_working_3-way'!X612=0),IF(Q612&gt;0,-Q612^(1/3),(-Q612)^(1/3)),'OddsRatio_working_3-way'!AN612-'OddsRatio_working_3-way'!R612/3)</f>
        <v>-0.16203773172902153</v>
      </c>
      <c r="AU612" s="11">
        <f>IF(('OddsRatio_working_3-way'!X612=0),0,'OddsRatio_working_3-way'!AO612)</f>
        <v>0</v>
      </c>
      <c r="AV612" s="11">
        <f>IF(('OddsRatio_working_3-way'!X612=0),0,'OddsRatio_working_3-way'!AP612)</f>
        <v>0</v>
      </c>
      <c r="AW612" s="11">
        <f>IF(('OddsRatio_working_3-way'!X612=0),0,'OddsRatio_working_3-way'!AQ612)</f>
        <v>0</v>
      </c>
    </row>
    <row r="613" spans="1:49" x14ac:dyDescent="0.2">
      <c r="A613" s="4">
        <f>IF('True_Odds_Calculator_3-way'!A614="","",'True_Odds_Calculator_3-way'!A614)</f>
        <v>3.66</v>
      </c>
      <c r="B613" s="4">
        <f>IF('True_Odds_Calculator_3-way'!B614="","",'True_Odds_Calculator_3-way'!B614)</f>
        <v>3.8</v>
      </c>
      <c r="C613" s="4">
        <f>IF('True_Odds_Calculator_3-way'!C614="","",'True_Odds_Calculator_3-way'!C614)</f>
        <v>2.0299999999999998</v>
      </c>
      <c r="D613" s="9">
        <f t="shared" si="130"/>
        <v>0.26429578879379895</v>
      </c>
      <c r="E613" s="9">
        <f t="shared" si="131"/>
        <v>0.25444341551444793</v>
      </c>
      <c r="F613" s="9">
        <f t="shared" si="132"/>
        <v>0.48126079569175301</v>
      </c>
      <c r="G613" s="9">
        <f t="shared" si="133"/>
        <v>1.0464810347183873</v>
      </c>
      <c r="H613" s="9">
        <f t="shared" si="134"/>
        <v>3.7836395523509094</v>
      </c>
      <c r="I613" s="9">
        <f t="shared" si="135"/>
        <v>3.9301468972114844</v>
      </c>
      <c r="J613" s="9">
        <f t="shared" si="136"/>
        <v>2.0778754657599388</v>
      </c>
      <c r="K613" s="11">
        <f t="shared" si="137"/>
        <v>0.27322404371584696</v>
      </c>
      <c r="L613" s="11">
        <f t="shared" si="138"/>
        <v>0.26315789473684209</v>
      </c>
      <c r="M613" s="11">
        <f t="shared" si="139"/>
        <v>0.49261083743842371</v>
      </c>
      <c r="N613" s="11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-0.27171660071603532</v>
      </c>
      <c r="O613" s="11">
        <f>0</f>
        <v>0</v>
      </c>
      <c r="P613" s="11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0.22987088977389775</v>
      </c>
      <c r="Q613" s="11">
        <f>2*'OddsRatio_working_3-way'!K613*'OddsRatio_working_3-way'!L613*'OddsRatio_working_3-way'!M613</f>
        <v>7.0838486833250461E-2</v>
      </c>
      <c r="R613" s="11">
        <f t="shared" si="140"/>
        <v>0</v>
      </c>
      <c r="S613" s="11">
        <f t="shared" si="141"/>
        <v>-0.84599501527744514</v>
      </c>
      <c r="T613" s="11">
        <f t="shared" si="142"/>
        <v>-0.26070724661862715</v>
      </c>
      <c r="U613" s="11">
        <f>'OddsRatio_working_3-way'!S613-'OddsRatio_working_3-way'!R613^2/3</f>
        <v>-0.84599501527744514</v>
      </c>
      <c r="V613" s="11">
        <f>'OddsRatio_working_3-way'!S613*'OddsRatio_working_3-way'!R613/3-2*'OddsRatio_working_3-way'!R613^3/27-'OddsRatio_working_3-way'!T613</f>
        <v>0.26070724661862715</v>
      </c>
      <c r="W613" s="11">
        <f>'OddsRatio_working_3-way'!V613^2+4*'OddsRatio_working_3-way'!U613^3/27</f>
        <v>-2.1733217949571143E-2</v>
      </c>
      <c r="X613" s="11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0.14975103204071485</v>
      </c>
      <c r="Y613" s="11">
        <f>IF('OddsRatio_working_3-way'!W613&gt;=0,IF('OddsRatio_working_3-way'!V613+SQRT('OddsRatio_working_3-way'!W613)&gt;0,0,PI()),ACOS('OddsRatio_working_3-way'!V613/(2*'OddsRatio_working_3-way'!X613)))</f>
        <v>0.51464209363131252</v>
      </c>
      <c r="Z613" s="11">
        <f>'OddsRatio_working_3-way'!X613^(1/3)*COS('OddsRatio_working_3-way'!Y613/3)</f>
        <v>0.52324051735919364</v>
      </c>
      <c r="AA613" s="11">
        <f>'OddsRatio_working_3-way'!X613^(1/3)*COS(('OddsRatio_working_3-way'!Y613+2*PI())/3)</f>
        <v>-0.34012678429768689</v>
      </c>
      <c r="AB613" s="11">
        <f>'OddsRatio_working_3-way'!X613^(1/3)*COS(('OddsRatio_working_3-way'!Y613+4*PI())/3)</f>
        <v>-0.18311373306150661</v>
      </c>
      <c r="AC613" s="11">
        <f>'OddsRatio_working_3-way'!X613^(1/3)*SIN('OddsRatio_working_3-way'!Y613/3)</f>
        <v>9.0651527397493131E-2</v>
      </c>
      <c r="AD613" s="11">
        <f>'OddsRatio_working_3-way'!X613^(1/3)*SIN(('OddsRatio_working_3-way'!Y613+2*PI())/3)</f>
        <v>0.40781381662362765</v>
      </c>
      <c r="AE613" s="11">
        <f>'OddsRatio_working_3-way'!X613^(1/3)*SIN(('OddsRatio_working_3-way'!Y613+4*PI())/3)</f>
        <v>-0.49846534402112086</v>
      </c>
      <c r="AF613" s="11">
        <f>-'OddsRatio_working_3-way'!U613/(3*'OddsRatio_working_3-way'!X613^(1/3))*COS(('OddsRatio_working_3-way'!Y613)/3)</f>
        <v>0.52324051735919364</v>
      </c>
      <c r="AG613" s="11">
        <f>-'OddsRatio_working_3-way'!U613/(3*'OddsRatio_working_3-way'!X613^(1/3))*COS(('OddsRatio_working_3-way'!Y613+2*PI())/3)</f>
        <v>-0.34012678429768689</v>
      </c>
      <c r="AH613" s="11">
        <f>-'OddsRatio_working_3-way'!U613/(3*'OddsRatio_working_3-way'!X613^(1/3))*COS(('OddsRatio_working_3-way'!Y613+4*PI())/3)</f>
        <v>-0.18311373306150661</v>
      </c>
      <c r="AI613" s="11">
        <f>'OddsRatio_working_3-way'!U613/(3*'OddsRatio_working_3-way'!X613^(1/3))*SIN(('OddsRatio_working_3-way'!Y613)/3)</f>
        <v>-9.0651527397493131E-2</v>
      </c>
      <c r="AJ613" s="11">
        <f>'OddsRatio_working_3-way'!U613/(3*'OddsRatio_working_3-way'!X613^(1/3))*SIN(('OddsRatio_working_3-way'!Y613+2*PI())/3)</f>
        <v>-0.40781381662362765</v>
      </c>
      <c r="AK613" s="11">
        <f>'OddsRatio_working_3-way'!U613/(3*'OddsRatio_working_3-way'!X613^(1/3))*SIN(('OddsRatio_working_3-way'!Y613+4*PI())/3)</f>
        <v>0.49846534402112086</v>
      </c>
      <c r="AL613" s="11">
        <f>'OddsRatio_working_3-way'!Z613+'OddsRatio_working_3-way'!AF613</f>
        <v>1.0464810347183873</v>
      </c>
      <c r="AM613" s="11">
        <f>'OddsRatio_working_3-way'!AA613+'OddsRatio_working_3-way'!AG613</f>
        <v>-0.68025356859537378</v>
      </c>
      <c r="AN613" s="11">
        <f>'OddsRatio_working_3-way'!AB613+'OddsRatio_working_3-way'!AH613</f>
        <v>-0.36622746612301321</v>
      </c>
      <c r="AO613" s="11">
        <f>'OddsRatio_working_3-way'!AC613+'OddsRatio_working_3-way'!AI613</f>
        <v>0</v>
      </c>
      <c r="AP613" s="11">
        <f>'OddsRatio_working_3-way'!AD613+'OddsRatio_working_3-way'!AJ613</f>
        <v>0</v>
      </c>
      <c r="AQ613" s="11">
        <f>'OddsRatio_working_3-way'!AE613+'OddsRatio_working_3-way'!AK613</f>
        <v>0</v>
      </c>
      <c r="AR613" s="10">
        <f>IF(A613="","",IF(('OddsRatio_working_3-way'!X613=0),IF(Q613&gt;0,-Q613^(1/3),(-Q613)^(1/3)),'OddsRatio_working_3-way'!AL613-'OddsRatio_working_3-way'!R613/3))</f>
        <v>1.0464810347183873</v>
      </c>
      <c r="AS613" s="11">
        <f>IF(('OddsRatio_working_3-way'!X613=0),IF(Q613&gt;0,-Q613^(1/3),(-Q613)^(1/3)),'OddsRatio_working_3-way'!AM613-'OddsRatio_working_3-way'!R613/3)</f>
        <v>-0.68025356859537378</v>
      </c>
      <c r="AT613" s="11">
        <f>IF(('OddsRatio_working_3-way'!X613=0),IF(Q613&gt;0,-Q613^(1/3),(-Q613)^(1/3)),'OddsRatio_working_3-way'!AN613-'OddsRatio_working_3-way'!R613/3)</f>
        <v>-0.36622746612301321</v>
      </c>
      <c r="AU613" s="11">
        <f>IF(('OddsRatio_working_3-way'!X613=0),0,'OddsRatio_working_3-way'!AO613)</f>
        <v>0</v>
      </c>
      <c r="AV613" s="11">
        <f>IF(('OddsRatio_working_3-way'!X613=0),0,'OddsRatio_working_3-way'!AP613)</f>
        <v>0</v>
      </c>
      <c r="AW613" s="11">
        <f>IF(('OddsRatio_working_3-way'!X613=0),0,'OddsRatio_working_3-way'!AQ613)</f>
        <v>0</v>
      </c>
    </row>
    <row r="614" spans="1:49" x14ac:dyDescent="0.2">
      <c r="A614" s="4">
        <f>IF('True_Odds_Calculator_3-way'!A615="","",'True_Odds_Calculator_3-way'!A615)</f>
        <v>1.7</v>
      </c>
      <c r="B614" s="4">
        <f>IF('True_Odds_Calculator_3-way'!B615="","",'True_Odds_Calculator_3-way'!B615)</f>
        <v>4.1100000000000003</v>
      </c>
      <c r="C614" s="4">
        <f>IF('True_Odds_Calculator_3-way'!C615="","",'True_Odds_Calculator_3-way'!C615)</f>
        <v>5.03</v>
      </c>
      <c r="D614" s="9">
        <f t="shared" si="130"/>
        <v>0.5755416360545077</v>
      </c>
      <c r="E614" s="9">
        <f t="shared" si="131"/>
        <v>0.23383173892204284</v>
      </c>
      <c r="F614" s="9">
        <f t="shared" si="132"/>
        <v>0.19062662502344929</v>
      </c>
      <c r="G614" s="9">
        <f t="shared" si="133"/>
        <v>1.053562511146068</v>
      </c>
      <c r="H614" s="9">
        <f t="shared" si="134"/>
        <v>1.7374937578022474</v>
      </c>
      <c r="I614" s="9">
        <f t="shared" si="135"/>
        <v>4.2765794096642713</v>
      </c>
      <c r="J614" s="9">
        <f t="shared" si="136"/>
        <v>5.245856919918654</v>
      </c>
      <c r="K614" s="11">
        <f t="shared" si="137"/>
        <v>0.58823529411764708</v>
      </c>
      <c r="L614" s="11">
        <f t="shared" si="138"/>
        <v>0.24330900243309</v>
      </c>
      <c r="M614" s="11">
        <f t="shared" si="139"/>
        <v>0.19880715705765406</v>
      </c>
      <c r="N614" s="11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-0.24963458123450488</v>
      </c>
      <c r="O614" s="11">
        <f>0</f>
        <v>0</v>
      </c>
      <c r="P614" s="11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0.223078304183771</v>
      </c>
      <c r="Q614" s="11">
        <f>2*'OddsRatio_working_3-way'!K614*'OddsRatio_working_3-way'!L614*'OddsRatio_working_3-way'!M614</f>
        <v>5.6907730659125244E-2</v>
      </c>
      <c r="R614" s="11">
        <f t="shared" si="140"/>
        <v>0</v>
      </c>
      <c r="S614" s="11">
        <f t="shared" si="141"/>
        <v>-0.89361939792393141</v>
      </c>
      <c r="T614" s="11">
        <f t="shared" si="142"/>
        <v>-0.22796413212345185</v>
      </c>
      <c r="U614" s="11">
        <f>'OddsRatio_working_3-way'!S614-'OddsRatio_working_3-way'!R614^2/3</f>
        <v>-0.89361939792393141</v>
      </c>
      <c r="V614" s="11">
        <f>'OddsRatio_working_3-way'!S614*'OddsRatio_working_3-way'!R614/3-2*'OddsRatio_working_3-way'!R614^3/27-'OddsRatio_working_3-way'!T614</f>
        <v>0.22796413212345185</v>
      </c>
      <c r="W614" s="11">
        <f>'OddsRatio_working_3-way'!V614^2+4*'OddsRatio_working_3-way'!U614^3/27</f>
        <v>-5.3751584066868995E-2</v>
      </c>
      <c r="X614" s="11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0.16257246815010498</v>
      </c>
      <c r="Y614" s="11">
        <f>IF('OddsRatio_working_3-way'!W614&gt;=0,IF('OddsRatio_working_3-way'!V614+SQRT('OddsRatio_working_3-way'!W614)&gt;0,0,PI()),ACOS('OddsRatio_working_3-way'!V614/(2*'OddsRatio_working_3-way'!X614)))</f>
        <v>0.79383571638598183</v>
      </c>
      <c r="Z614" s="11">
        <f>'OddsRatio_working_3-way'!X614^(1/3)*COS('OddsRatio_working_3-way'!Y614/3)</f>
        <v>0.52678125557303401</v>
      </c>
      <c r="AA614" s="11">
        <f>'OddsRatio_working_3-way'!X614^(1/3)*COS(('OddsRatio_working_3-way'!Y614+2*PI())/3)</f>
        <v>-0.38700689315502035</v>
      </c>
      <c r="AB614" s="11">
        <f>'OddsRatio_working_3-way'!X614^(1/3)*COS(('OddsRatio_working_3-way'!Y614+4*PI())/3)</f>
        <v>-0.139774362418014</v>
      </c>
      <c r="AC614" s="11">
        <f>'OddsRatio_working_3-way'!X614^(1/3)*SIN('OddsRatio_working_3-way'!Y614/3)</f>
        <v>0.14273976817344322</v>
      </c>
      <c r="AD614" s="11">
        <f>'OddsRatio_working_3-way'!X614^(1/3)*SIN(('OddsRatio_working_3-way'!Y614+2*PI())/3)</f>
        <v>0.38483606547698868</v>
      </c>
      <c r="AE614" s="11">
        <f>'OddsRatio_working_3-way'!X614^(1/3)*SIN(('OddsRatio_working_3-way'!Y614+4*PI())/3)</f>
        <v>-0.52757583365043181</v>
      </c>
      <c r="AF614" s="11">
        <f>-'OddsRatio_working_3-way'!U614/(3*'OddsRatio_working_3-way'!X614^(1/3))*COS(('OddsRatio_working_3-way'!Y614)/3)</f>
        <v>0.52678125557303401</v>
      </c>
      <c r="AG614" s="11">
        <f>-'OddsRatio_working_3-way'!U614/(3*'OddsRatio_working_3-way'!X614^(1/3))*COS(('OddsRatio_working_3-way'!Y614+2*PI())/3)</f>
        <v>-0.38700689315502035</v>
      </c>
      <c r="AH614" s="11">
        <f>-'OddsRatio_working_3-way'!U614/(3*'OddsRatio_working_3-way'!X614^(1/3))*COS(('OddsRatio_working_3-way'!Y614+4*PI())/3)</f>
        <v>-0.139774362418014</v>
      </c>
      <c r="AI614" s="11">
        <f>'OddsRatio_working_3-way'!U614/(3*'OddsRatio_working_3-way'!X614^(1/3))*SIN(('OddsRatio_working_3-way'!Y614)/3)</f>
        <v>-0.14273976817344322</v>
      </c>
      <c r="AJ614" s="11">
        <f>'OddsRatio_working_3-way'!U614/(3*'OddsRatio_working_3-way'!X614^(1/3))*SIN(('OddsRatio_working_3-way'!Y614+2*PI())/3)</f>
        <v>-0.38483606547698868</v>
      </c>
      <c r="AK614" s="11">
        <f>'OddsRatio_working_3-way'!U614/(3*'OddsRatio_working_3-way'!X614^(1/3))*SIN(('OddsRatio_working_3-way'!Y614+4*PI())/3)</f>
        <v>0.52757583365043181</v>
      </c>
      <c r="AL614" s="11">
        <f>'OddsRatio_working_3-way'!Z614+'OddsRatio_working_3-way'!AF614</f>
        <v>1.053562511146068</v>
      </c>
      <c r="AM614" s="11">
        <f>'OddsRatio_working_3-way'!AA614+'OddsRatio_working_3-way'!AG614</f>
        <v>-0.7740137863100407</v>
      </c>
      <c r="AN614" s="11">
        <f>'OddsRatio_working_3-way'!AB614+'OddsRatio_working_3-way'!AH614</f>
        <v>-0.279548724836028</v>
      </c>
      <c r="AO614" s="11">
        <f>'OddsRatio_working_3-way'!AC614+'OddsRatio_working_3-way'!AI614</f>
        <v>0</v>
      </c>
      <c r="AP614" s="11">
        <f>'OddsRatio_working_3-way'!AD614+'OddsRatio_working_3-way'!AJ614</f>
        <v>0</v>
      </c>
      <c r="AQ614" s="11">
        <f>'OddsRatio_working_3-way'!AE614+'OddsRatio_working_3-way'!AK614</f>
        <v>0</v>
      </c>
      <c r="AR614" s="10">
        <f>IF(A614="","",IF(('OddsRatio_working_3-way'!X614=0),IF(Q614&gt;0,-Q614^(1/3),(-Q614)^(1/3)),'OddsRatio_working_3-way'!AL614-'OddsRatio_working_3-way'!R614/3))</f>
        <v>1.053562511146068</v>
      </c>
      <c r="AS614" s="11">
        <f>IF(('OddsRatio_working_3-way'!X614=0),IF(Q614&gt;0,-Q614^(1/3),(-Q614)^(1/3)),'OddsRatio_working_3-way'!AM614-'OddsRatio_working_3-way'!R614/3)</f>
        <v>-0.7740137863100407</v>
      </c>
      <c r="AT614" s="11">
        <f>IF(('OddsRatio_working_3-way'!X614=0),IF(Q614&gt;0,-Q614^(1/3),(-Q614)^(1/3)),'OddsRatio_working_3-way'!AN614-'OddsRatio_working_3-way'!R614/3)</f>
        <v>-0.279548724836028</v>
      </c>
      <c r="AU614" s="11">
        <f>IF(('OddsRatio_working_3-way'!X614=0),0,'OddsRatio_working_3-way'!AO614)</f>
        <v>0</v>
      </c>
      <c r="AV614" s="11">
        <f>IF(('OddsRatio_working_3-way'!X614=0),0,'OddsRatio_working_3-way'!AP614)</f>
        <v>0</v>
      </c>
      <c r="AW614" s="11">
        <f>IF(('OddsRatio_working_3-way'!X614=0),0,'OddsRatio_working_3-way'!AQ614)</f>
        <v>0</v>
      </c>
    </row>
    <row r="615" spans="1:49" x14ac:dyDescent="0.2">
      <c r="A615" s="4">
        <f>IF('True_Odds_Calculator_3-way'!A616="","",'True_Odds_Calculator_3-way'!A616)</f>
        <v>3.24</v>
      </c>
      <c r="B615" s="4">
        <f>IF('True_Odds_Calculator_3-way'!B616="","",'True_Odds_Calculator_3-way'!B616)</f>
        <v>3.9</v>
      </c>
      <c r="C615" s="4">
        <f>IF('True_Odds_Calculator_3-way'!C616="","",'True_Odds_Calculator_3-way'!C616)</f>
        <v>2.16</v>
      </c>
      <c r="D615" s="9">
        <f t="shared" si="130"/>
        <v>0.29950004284073983</v>
      </c>
      <c r="E615" s="9">
        <f t="shared" si="131"/>
        <v>0.24825987314013373</v>
      </c>
      <c r="F615" s="9">
        <f t="shared" si="132"/>
        <v>0.45224008401912652</v>
      </c>
      <c r="G615" s="9">
        <f t="shared" si="133"/>
        <v>1.0441507526817804</v>
      </c>
      <c r="H615" s="9">
        <f t="shared" si="134"/>
        <v>3.3388976860071882</v>
      </c>
      <c r="I615" s="9">
        <f t="shared" si="135"/>
        <v>4.0280371827771626</v>
      </c>
      <c r="J615" s="9">
        <f t="shared" si="136"/>
        <v>2.2112148731108654</v>
      </c>
      <c r="K615" s="11">
        <f t="shared" si="137"/>
        <v>0.30864197530864196</v>
      </c>
      <c r="L615" s="11">
        <f t="shared" si="138"/>
        <v>0.25641025641025644</v>
      </c>
      <c r="M615" s="11">
        <f t="shared" si="139"/>
        <v>0.46296296296296291</v>
      </c>
      <c r="N615" s="11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-0.27608361764740386</v>
      </c>
      <c r="O615" s="11">
        <f>0</f>
        <v>0</v>
      </c>
      <c r="P615" s="11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0.23082199008124937</v>
      </c>
      <c r="Q615" s="11">
        <f>2*'OddsRatio_working_3-way'!K615*'OddsRatio_working_3-way'!L615*'OddsRatio_working_3-way'!M615</f>
        <v>7.3276822248015669E-2</v>
      </c>
      <c r="R615" s="11">
        <f t="shared" si="140"/>
        <v>0</v>
      </c>
      <c r="S615" s="11">
        <f t="shared" si="141"/>
        <v>-0.8360582639714621</v>
      </c>
      <c r="T615" s="11">
        <f t="shared" si="142"/>
        <v>-0.26541532189570222</v>
      </c>
      <c r="U615" s="11">
        <f>'OddsRatio_working_3-way'!S615-'OddsRatio_working_3-way'!R615^2/3</f>
        <v>-0.8360582639714621</v>
      </c>
      <c r="V615" s="11">
        <f>'OddsRatio_working_3-way'!S615*'OddsRatio_working_3-way'!R615/3-2*'OddsRatio_working_3-way'!R615^3/27-'OddsRatio_working_3-way'!T615</f>
        <v>0.26541532189570222</v>
      </c>
      <c r="W615" s="11">
        <f>'OddsRatio_working_3-way'!V615^2+4*'OddsRatio_working_3-way'!U615^3/27</f>
        <v>-1.613236999690866E-2</v>
      </c>
      <c r="X615" s="11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0.14712041249764415</v>
      </c>
      <c r="Y615" s="11">
        <f>IF('OddsRatio_working_3-way'!W615&gt;=0,IF('OddsRatio_working_3-way'!V615+SQRT('OddsRatio_working_3-way'!W615)&gt;0,0,PI()),ACOS('OddsRatio_working_3-way'!V615/(2*'OddsRatio_working_3-way'!X615)))</f>
        <v>0.44633704323969892</v>
      </c>
      <c r="Z615" s="11">
        <f>'OddsRatio_working_3-way'!X615^(1/3)*COS('OddsRatio_working_3-way'!Y615/3)</f>
        <v>0.52207537634089018</v>
      </c>
      <c r="AA615" s="11">
        <f>'OddsRatio_working_3-way'!X615^(1/3)*COS(('OddsRatio_working_3-way'!Y615+2*PI())/3)</f>
        <v>-0.32880598501162261</v>
      </c>
      <c r="AB615" s="11">
        <f>'OddsRatio_working_3-way'!X615^(1/3)*COS(('OddsRatio_working_3-way'!Y615+4*PI())/3)</f>
        <v>-0.19326939132926743</v>
      </c>
      <c r="AC615" s="11">
        <f>'OddsRatio_working_3-way'!X615^(1/3)*SIN('OddsRatio_working_3-way'!Y615/3)</f>
        <v>7.8252088847552706E-2</v>
      </c>
      <c r="AD615" s="11">
        <f>'OddsRatio_working_3-way'!X615^(1/3)*SIN(('OddsRatio_working_3-way'!Y615+2*PI())/3)</f>
        <v>0.41300449417775587</v>
      </c>
      <c r="AE615" s="11">
        <f>'OddsRatio_working_3-way'!X615^(1/3)*SIN(('OddsRatio_working_3-way'!Y615+4*PI())/3)</f>
        <v>-0.4912565830253085</v>
      </c>
      <c r="AF615" s="11">
        <f>-'OddsRatio_working_3-way'!U615/(3*'OddsRatio_working_3-way'!X615^(1/3))*COS(('OddsRatio_working_3-way'!Y615)/3)</f>
        <v>0.52207537634089018</v>
      </c>
      <c r="AG615" s="11">
        <f>-'OddsRatio_working_3-way'!U615/(3*'OddsRatio_working_3-way'!X615^(1/3))*COS(('OddsRatio_working_3-way'!Y615+2*PI())/3)</f>
        <v>-0.32880598501162261</v>
      </c>
      <c r="AH615" s="11">
        <f>-'OddsRatio_working_3-way'!U615/(3*'OddsRatio_working_3-way'!X615^(1/3))*COS(('OddsRatio_working_3-way'!Y615+4*PI())/3)</f>
        <v>-0.19326939132926743</v>
      </c>
      <c r="AI615" s="11">
        <f>'OddsRatio_working_3-way'!U615/(3*'OddsRatio_working_3-way'!X615^(1/3))*SIN(('OddsRatio_working_3-way'!Y615)/3)</f>
        <v>-7.8252088847552706E-2</v>
      </c>
      <c r="AJ615" s="11">
        <f>'OddsRatio_working_3-way'!U615/(3*'OddsRatio_working_3-way'!X615^(1/3))*SIN(('OddsRatio_working_3-way'!Y615+2*PI())/3)</f>
        <v>-0.41300449417775587</v>
      </c>
      <c r="AK615" s="11">
        <f>'OddsRatio_working_3-way'!U615/(3*'OddsRatio_working_3-way'!X615^(1/3))*SIN(('OddsRatio_working_3-way'!Y615+4*PI())/3)</f>
        <v>0.4912565830253085</v>
      </c>
      <c r="AL615" s="11">
        <f>'OddsRatio_working_3-way'!Z615+'OddsRatio_working_3-way'!AF615</f>
        <v>1.0441507526817804</v>
      </c>
      <c r="AM615" s="11">
        <f>'OddsRatio_working_3-way'!AA615+'OddsRatio_working_3-way'!AG615</f>
        <v>-0.65761197002324523</v>
      </c>
      <c r="AN615" s="11">
        <f>'OddsRatio_working_3-way'!AB615+'OddsRatio_working_3-way'!AH615</f>
        <v>-0.38653878265853486</v>
      </c>
      <c r="AO615" s="11">
        <f>'OddsRatio_working_3-way'!AC615+'OddsRatio_working_3-way'!AI615</f>
        <v>0</v>
      </c>
      <c r="AP615" s="11">
        <f>'OddsRatio_working_3-way'!AD615+'OddsRatio_working_3-way'!AJ615</f>
        <v>0</v>
      </c>
      <c r="AQ615" s="11">
        <f>'OddsRatio_working_3-way'!AE615+'OddsRatio_working_3-way'!AK615</f>
        <v>0</v>
      </c>
      <c r="AR615" s="10">
        <f>IF(A615="","",IF(('OddsRatio_working_3-way'!X615=0),IF(Q615&gt;0,-Q615^(1/3),(-Q615)^(1/3)),'OddsRatio_working_3-way'!AL615-'OddsRatio_working_3-way'!R615/3))</f>
        <v>1.0441507526817804</v>
      </c>
      <c r="AS615" s="11">
        <f>IF(('OddsRatio_working_3-way'!X615=0),IF(Q615&gt;0,-Q615^(1/3),(-Q615)^(1/3)),'OddsRatio_working_3-way'!AM615-'OddsRatio_working_3-way'!R615/3)</f>
        <v>-0.65761197002324523</v>
      </c>
      <c r="AT615" s="11">
        <f>IF(('OddsRatio_working_3-way'!X615=0),IF(Q615&gt;0,-Q615^(1/3),(-Q615)^(1/3)),'OddsRatio_working_3-way'!AN615-'OddsRatio_working_3-way'!R615/3)</f>
        <v>-0.38653878265853486</v>
      </c>
      <c r="AU615" s="11">
        <f>IF(('OddsRatio_working_3-way'!X615=0),0,'OddsRatio_working_3-way'!AO615)</f>
        <v>0</v>
      </c>
      <c r="AV615" s="11">
        <f>IF(('OddsRatio_working_3-way'!X615=0),0,'OddsRatio_working_3-way'!AP615)</f>
        <v>0</v>
      </c>
      <c r="AW615" s="11">
        <f>IF(('OddsRatio_working_3-way'!X615=0),0,'OddsRatio_working_3-way'!AQ615)</f>
        <v>0</v>
      </c>
    </row>
    <row r="616" spans="1:49" x14ac:dyDescent="0.2">
      <c r="A616" s="4">
        <f>IF('True_Odds_Calculator_3-way'!A617="","",'True_Odds_Calculator_3-way'!A617)</f>
        <v>3</v>
      </c>
      <c r="B616" s="4">
        <f>IF('True_Odds_Calculator_3-way'!B617="","",'True_Odds_Calculator_3-way'!B617)</f>
        <v>3.56</v>
      </c>
      <c r="C616" s="4">
        <f>IF('True_Odds_Calculator_3-way'!C617="","",'True_Odds_Calculator_3-way'!C617)</f>
        <v>2.39</v>
      </c>
      <c r="D616" s="9">
        <f t="shared" si="130"/>
        <v>0.32247526959727596</v>
      </c>
      <c r="E616" s="9">
        <f t="shared" si="131"/>
        <v>0.27105437730333776</v>
      </c>
      <c r="F616" s="9">
        <f t="shared" si="132"/>
        <v>0.40647035309938628</v>
      </c>
      <c r="G616" s="9">
        <f t="shared" si="133"/>
        <v>1.0505064950389102</v>
      </c>
      <c r="H616" s="9">
        <f t="shared" si="134"/>
        <v>3.1010129900778205</v>
      </c>
      <c r="I616" s="9">
        <f t="shared" si="135"/>
        <v>3.6892966272996102</v>
      </c>
      <c r="J616" s="9">
        <f t="shared" si="136"/>
        <v>2.4602040281040853</v>
      </c>
      <c r="K616" s="11">
        <f t="shared" si="137"/>
        <v>0.33333333333333331</v>
      </c>
      <c r="L616" s="11">
        <f t="shared" si="138"/>
        <v>0.2808988764044944</v>
      </c>
      <c r="M616" s="11">
        <f t="shared" si="139"/>
        <v>0.41841004184100417</v>
      </c>
      <c r="N616" s="11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-0.27881466158933121</v>
      </c>
      <c r="O616" s="11">
        <f>0</f>
        <v>0</v>
      </c>
      <c r="P616" s="11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0.2331029727484995</v>
      </c>
      <c r="Q616" s="11">
        <f>2*'OddsRatio_working_3-way'!K616*'OddsRatio_working_3-way'!L616*'OddsRatio_working_3-way'!M616</f>
        <v>7.8353940419663703E-2</v>
      </c>
      <c r="R616" s="11">
        <f t="shared" si="140"/>
        <v>0</v>
      </c>
      <c r="S616" s="11">
        <f t="shared" si="141"/>
        <v>-0.83604991007194274</v>
      </c>
      <c r="T616" s="11">
        <f t="shared" si="142"/>
        <v>-0.28102517985611519</v>
      </c>
      <c r="U616" s="11">
        <f>'OddsRatio_working_3-way'!S616-'OddsRatio_working_3-way'!R616^2/3</f>
        <v>-0.83604991007194274</v>
      </c>
      <c r="V616" s="11">
        <f>'OddsRatio_working_3-way'!S616*'OddsRatio_working_3-way'!R616/3-2*'OddsRatio_working_3-way'!R616^3/27-'OddsRatio_working_3-way'!T616</f>
        <v>0.28102517985611519</v>
      </c>
      <c r="W616" s="11">
        <f>'OddsRatio_working_3-way'!V616^2+4*'OddsRatio_working_3-way'!U616^3/27</f>
        <v>-7.599916152988051E-3</v>
      </c>
      <c r="X616" s="11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0.14711820746099882</v>
      </c>
      <c r="Y616" s="11">
        <f>IF('OddsRatio_working_3-way'!W616&gt;=0,IF('OddsRatio_working_3-way'!V616+SQRT('OddsRatio_working_3-way'!W616)&gt;0,0,PI()),ACOS('OddsRatio_working_3-way'!V616/(2*'OddsRatio_working_3-way'!X616)))</f>
        <v>0.30079944435882355</v>
      </c>
      <c r="Z616" s="11">
        <f>'OddsRatio_working_3-way'!X616^(1/3)*COS('OddsRatio_working_3-way'!Y616/3)</f>
        <v>0.52525324751945524</v>
      </c>
      <c r="AA616" s="11">
        <f>'OddsRatio_working_3-way'!X616^(1/3)*COS(('OddsRatio_working_3-way'!Y616+2*PI())/3)</f>
        <v>-0.30838956723679339</v>
      </c>
      <c r="AB616" s="11">
        <f>'OddsRatio_working_3-way'!X616^(1/3)*COS(('OddsRatio_working_3-way'!Y616+4*PI())/3)</f>
        <v>-0.21686368028266201</v>
      </c>
      <c r="AC616" s="11">
        <f>'OddsRatio_working_3-way'!X616^(1/3)*SIN('OddsRatio_working_3-way'!Y616/3)</f>
        <v>5.284249547078728E-2</v>
      </c>
      <c r="AD616" s="11">
        <f>'OddsRatio_working_3-way'!X616^(1/3)*SIN(('OddsRatio_working_3-way'!Y616+2*PI())/3)</f>
        <v>0.42846140803673038</v>
      </c>
      <c r="AE616" s="11">
        <f>'OddsRatio_working_3-way'!X616^(1/3)*SIN(('OddsRatio_working_3-way'!Y616+4*PI())/3)</f>
        <v>-0.48130390350751745</v>
      </c>
      <c r="AF616" s="11">
        <f>-'OddsRatio_working_3-way'!U616/(3*'OddsRatio_working_3-way'!X616^(1/3))*COS(('OddsRatio_working_3-way'!Y616)/3)</f>
        <v>0.52525324751945512</v>
      </c>
      <c r="AG616" s="11">
        <f>-'OddsRatio_working_3-way'!U616/(3*'OddsRatio_working_3-way'!X616^(1/3))*COS(('OddsRatio_working_3-way'!Y616+2*PI())/3)</f>
        <v>-0.30838956723679328</v>
      </c>
      <c r="AH616" s="11">
        <f>-'OddsRatio_working_3-way'!U616/(3*'OddsRatio_working_3-way'!X616^(1/3))*COS(('OddsRatio_working_3-way'!Y616+4*PI())/3)</f>
        <v>-0.21686368028266198</v>
      </c>
      <c r="AI616" s="11">
        <f>'OddsRatio_working_3-way'!U616/(3*'OddsRatio_working_3-way'!X616^(1/3))*SIN(('OddsRatio_working_3-way'!Y616)/3)</f>
        <v>-5.2842495470787267E-2</v>
      </c>
      <c r="AJ616" s="11">
        <f>'OddsRatio_working_3-way'!U616/(3*'OddsRatio_working_3-way'!X616^(1/3))*SIN(('OddsRatio_working_3-way'!Y616+2*PI())/3)</f>
        <v>-0.42846140803673033</v>
      </c>
      <c r="AK616" s="11">
        <f>'OddsRatio_working_3-way'!U616/(3*'OddsRatio_working_3-way'!X616^(1/3))*SIN(('OddsRatio_working_3-way'!Y616+4*PI())/3)</f>
        <v>0.48130390350751734</v>
      </c>
      <c r="AL616" s="11">
        <f>'OddsRatio_working_3-way'!Z616+'OddsRatio_working_3-way'!AF616</f>
        <v>1.0505064950389102</v>
      </c>
      <c r="AM616" s="11">
        <f>'OddsRatio_working_3-way'!AA616+'OddsRatio_working_3-way'!AG616</f>
        <v>-0.61677913447358668</v>
      </c>
      <c r="AN616" s="11">
        <f>'OddsRatio_working_3-way'!AB616+'OddsRatio_working_3-way'!AH616</f>
        <v>-0.43372736056532402</v>
      </c>
      <c r="AO616" s="11">
        <f>'OddsRatio_working_3-way'!AC616+'OddsRatio_working_3-way'!AI616</f>
        <v>0</v>
      </c>
      <c r="AP616" s="11">
        <f>'OddsRatio_working_3-way'!AD616+'OddsRatio_working_3-way'!AJ616</f>
        <v>0</v>
      </c>
      <c r="AQ616" s="11">
        <f>'OddsRatio_working_3-way'!AE616+'OddsRatio_working_3-way'!AK616</f>
        <v>0</v>
      </c>
      <c r="AR616" s="10">
        <f>IF(A616="","",IF(('OddsRatio_working_3-way'!X616=0),IF(Q616&gt;0,-Q616^(1/3),(-Q616)^(1/3)),'OddsRatio_working_3-way'!AL616-'OddsRatio_working_3-way'!R616/3))</f>
        <v>1.0505064950389102</v>
      </c>
      <c r="AS616" s="11">
        <f>IF(('OddsRatio_working_3-way'!X616=0),IF(Q616&gt;0,-Q616^(1/3),(-Q616)^(1/3)),'OddsRatio_working_3-way'!AM616-'OddsRatio_working_3-way'!R616/3)</f>
        <v>-0.61677913447358668</v>
      </c>
      <c r="AT616" s="11">
        <f>IF(('OddsRatio_working_3-way'!X616=0),IF(Q616&gt;0,-Q616^(1/3),(-Q616)^(1/3)),'OddsRatio_working_3-way'!AN616-'OddsRatio_working_3-way'!R616/3)</f>
        <v>-0.43372736056532402</v>
      </c>
      <c r="AU616" s="11">
        <f>IF(('OddsRatio_working_3-way'!X616=0),0,'OddsRatio_working_3-way'!AO616)</f>
        <v>0</v>
      </c>
      <c r="AV616" s="11">
        <f>IF(('OddsRatio_working_3-way'!X616=0),0,'OddsRatio_working_3-way'!AP616)</f>
        <v>0</v>
      </c>
      <c r="AW616" s="11">
        <f>IF(('OddsRatio_working_3-way'!X616=0),0,'OddsRatio_working_3-way'!AQ616)</f>
        <v>0</v>
      </c>
    </row>
    <row r="617" spans="1:49" x14ac:dyDescent="0.2">
      <c r="A617" s="4">
        <f>IF('True_Odds_Calculator_3-way'!A618="","",'True_Odds_Calculator_3-way'!A618)</f>
        <v>23.36</v>
      </c>
      <c r="B617" s="4">
        <f>IF('True_Odds_Calculator_3-way'!B618="","",'True_Odds_Calculator_3-way'!B618)</f>
        <v>9.34</v>
      </c>
      <c r="C617" s="4">
        <f>IF('True_Odds_Calculator_3-way'!C618="","",'True_Odds_Calculator_3-way'!C618)</f>
        <v>1.1299999999999999</v>
      </c>
      <c r="D617" s="9">
        <f t="shared" si="130"/>
        <v>3.7158568438464039E-2</v>
      </c>
      <c r="E617" s="9">
        <f t="shared" si="131"/>
        <v>9.3766961688086611E-2</v>
      </c>
      <c r="F617" s="9">
        <f t="shared" si="132"/>
        <v>0.86907446987344916</v>
      </c>
      <c r="G617" s="9">
        <f t="shared" si="133"/>
        <v>1.1588413852021002</v>
      </c>
      <c r="H617" s="9">
        <f t="shared" si="134"/>
        <v>26.911693373118961</v>
      </c>
      <c r="I617" s="9">
        <f t="shared" si="135"/>
        <v>10.664737152585516</v>
      </c>
      <c r="J617" s="9">
        <f t="shared" si="136"/>
        <v>1.1506493800762732</v>
      </c>
      <c r="K617" s="11">
        <f t="shared" si="137"/>
        <v>4.2808219178082189E-2</v>
      </c>
      <c r="L617" s="11">
        <f t="shared" si="138"/>
        <v>0.10706638115631692</v>
      </c>
      <c r="M617" s="11">
        <f t="shared" si="139"/>
        <v>0.88495575221238942</v>
      </c>
      <c r="N617" s="11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-9.8329321859271457E-2</v>
      </c>
      <c r="O617" s="11">
        <f>0</f>
        <v>0</v>
      </c>
      <c r="P617" s="11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0.12504760164297379</v>
      </c>
      <c r="Q617" s="11">
        <f>2*'OddsRatio_working_3-way'!K617*'OddsRatio_working_3-way'!L617*'OddsRatio_working_3-way'!M617</f>
        <v>8.1120727630862016E-3</v>
      </c>
      <c r="R617" s="11">
        <f t="shared" si="140"/>
        <v>0</v>
      </c>
      <c r="S617" s="11">
        <f t="shared" si="141"/>
        <v>-1.2717224046550573</v>
      </c>
      <c r="T617" s="11">
        <f t="shared" si="142"/>
        <v>-8.2499020736623893E-2</v>
      </c>
      <c r="U617" s="11">
        <f>'OddsRatio_working_3-way'!S617-'OddsRatio_working_3-way'!R617^2/3</f>
        <v>-1.2717224046550573</v>
      </c>
      <c r="V617" s="11">
        <f>'OddsRatio_working_3-way'!S617*'OddsRatio_working_3-way'!R617/3-2*'OddsRatio_working_3-way'!R617^3/27-'OddsRatio_working_3-way'!T617</f>
        <v>8.2499020736623893E-2</v>
      </c>
      <c r="W617" s="11">
        <f>'OddsRatio_working_3-way'!V617^2+4*'OddsRatio_working_3-way'!U617^3/27</f>
        <v>-0.29789443121551989</v>
      </c>
      <c r="X617" s="11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0.27599842374460304</v>
      </c>
      <c r="Y617" s="11">
        <f>IF('OddsRatio_working_3-way'!W617&gt;=0,IF('OddsRatio_working_3-way'!V617+SQRT('OddsRatio_working_3-way'!W617)&gt;0,0,PI()),ACOS('OddsRatio_working_3-way'!V617/(2*'OddsRatio_working_3-way'!X617)))</f>
        <v>1.4207786595988883</v>
      </c>
      <c r="Z617" s="11">
        <f>'OddsRatio_working_3-way'!X617^(1/3)*COS('OddsRatio_working_3-way'!Y617/3)</f>
        <v>0.57942069260105</v>
      </c>
      <c r="AA617" s="11">
        <f>'OddsRatio_working_3-way'!X617^(1/3)*COS(('OddsRatio_working_3-way'!Y617+2*PI())/3)</f>
        <v>-0.5468763372539438</v>
      </c>
      <c r="AB617" s="11">
        <f>'OddsRatio_working_3-way'!X617^(1/3)*COS(('OddsRatio_working_3-way'!Y617+4*PI())/3)</f>
        <v>-3.2544355347106403E-2</v>
      </c>
      <c r="AC617" s="11">
        <f>'OddsRatio_working_3-way'!X617^(1/3)*SIN('OddsRatio_working_3-way'!Y617/3)</f>
        <v>0.2969497082067466</v>
      </c>
      <c r="AD617" s="11">
        <f>'OddsRatio_working_3-way'!X617^(1/3)*SIN(('OddsRatio_working_3-way'!Y617+2*PI())/3)</f>
        <v>0.35331818516751029</v>
      </c>
      <c r="AE617" s="11">
        <f>'OddsRatio_working_3-way'!X617^(1/3)*SIN(('OddsRatio_working_3-way'!Y617+4*PI())/3)</f>
        <v>-0.65026789337425661</v>
      </c>
      <c r="AF617" s="11">
        <f>-'OddsRatio_working_3-way'!U617/(3*'OddsRatio_working_3-way'!X617^(1/3))*COS(('OddsRatio_working_3-way'!Y617)/3)</f>
        <v>0.57942069260105011</v>
      </c>
      <c r="AG617" s="11">
        <f>-'OddsRatio_working_3-way'!U617/(3*'OddsRatio_working_3-way'!X617^(1/3))*COS(('OddsRatio_working_3-way'!Y617+2*PI())/3)</f>
        <v>-0.54687633725394391</v>
      </c>
      <c r="AH617" s="11">
        <f>-'OddsRatio_working_3-way'!U617/(3*'OddsRatio_working_3-way'!X617^(1/3))*COS(('OddsRatio_working_3-way'!Y617+4*PI())/3)</f>
        <v>-3.254435534710641E-2</v>
      </c>
      <c r="AI617" s="11">
        <f>'OddsRatio_working_3-way'!U617/(3*'OddsRatio_working_3-way'!X617^(1/3))*SIN(('OddsRatio_working_3-way'!Y617)/3)</f>
        <v>-0.29694970820674665</v>
      </c>
      <c r="AJ617" s="11">
        <f>'OddsRatio_working_3-way'!U617/(3*'OddsRatio_working_3-way'!X617^(1/3))*SIN(('OddsRatio_working_3-way'!Y617+2*PI())/3)</f>
        <v>-0.35331818516751035</v>
      </c>
      <c r="AK617" s="11">
        <f>'OddsRatio_working_3-way'!U617/(3*'OddsRatio_working_3-way'!X617^(1/3))*SIN(('OddsRatio_working_3-way'!Y617+4*PI())/3)</f>
        <v>0.65026789337425672</v>
      </c>
      <c r="AL617" s="11">
        <f>'OddsRatio_working_3-way'!Z617+'OddsRatio_working_3-way'!AF617</f>
        <v>1.1588413852021002</v>
      </c>
      <c r="AM617" s="11">
        <f>'OddsRatio_working_3-way'!AA617+'OddsRatio_working_3-way'!AG617</f>
        <v>-1.0937526745078876</v>
      </c>
      <c r="AN617" s="11">
        <f>'OddsRatio_working_3-way'!AB617+'OddsRatio_working_3-way'!AH617</f>
        <v>-6.508871069421282E-2</v>
      </c>
      <c r="AO617" s="11">
        <f>'OddsRatio_working_3-way'!AC617+'OddsRatio_working_3-way'!AI617</f>
        <v>0</v>
      </c>
      <c r="AP617" s="11">
        <f>'OddsRatio_working_3-way'!AD617+'OddsRatio_working_3-way'!AJ617</f>
        <v>0</v>
      </c>
      <c r="AQ617" s="11">
        <f>'OddsRatio_working_3-way'!AE617+'OddsRatio_working_3-way'!AK617</f>
        <v>0</v>
      </c>
      <c r="AR617" s="10">
        <f>IF(A617="","",IF(('OddsRatio_working_3-way'!X617=0),IF(Q617&gt;0,-Q617^(1/3),(-Q617)^(1/3)),'OddsRatio_working_3-way'!AL617-'OddsRatio_working_3-way'!R617/3))</f>
        <v>1.1588413852021002</v>
      </c>
      <c r="AS617" s="11">
        <f>IF(('OddsRatio_working_3-way'!X617=0),IF(Q617&gt;0,-Q617^(1/3),(-Q617)^(1/3)),'OddsRatio_working_3-way'!AM617-'OddsRatio_working_3-way'!R617/3)</f>
        <v>-1.0937526745078876</v>
      </c>
      <c r="AT617" s="11">
        <f>IF(('OddsRatio_working_3-way'!X617=0),IF(Q617&gt;0,-Q617^(1/3),(-Q617)^(1/3)),'OddsRatio_working_3-way'!AN617-'OddsRatio_working_3-way'!R617/3)</f>
        <v>-6.508871069421282E-2</v>
      </c>
      <c r="AU617" s="11">
        <f>IF(('OddsRatio_working_3-way'!X617=0),0,'OddsRatio_working_3-way'!AO617)</f>
        <v>0</v>
      </c>
      <c r="AV617" s="11">
        <f>IF(('OddsRatio_working_3-way'!X617=0),0,'OddsRatio_working_3-way'!AP617)</f>
        <v>0</v>
      </c>
      <c r="AW617" s="11">
        <f>IF(('OddsRatio_working_3-way'!X617=0),0,'OddsRatio_working_3-way'!AQ617)</f>
        <v>0</v>
      </c>
    </row>
    <row r="618" spans="1:49" x14ac:dyDescent="0.2">
      <c r="A618" s="4">
        <f>IF('True_Odds_Calculator_3-way'!A619="","",'True_Odds_Calculator_3-way'!A619)</f>
        <v>1.51</v>
      </c>
      <c r="B618" s="4">
        <f>IF('True_Odds_Calculator_3-way'!B619="","",'True_Odds_Calculator_3-way'!B619)</f>
        <v>4.33</v>
      </c>
      <c r="C618" s="4">
        <f>IF('True_Odds_Calculator_3-way'!C619="","",'True_Odds_Calculator_3-way'!C619)</f>
        <v>7.65</v>
      </c>
      <c r="D618" s="9">
        <f t="shared" si="130"/>
        <v>0.65173341634442361</v>
      </c>
      <c r="E618" s="9">
        <f t="shared" si="131"/>
        <v>0.22276082122657045</v>
      </c>
      <c r="F618" s="9">
        <f t="shared" si="132"/>
        <v>0.12550576242900585</v>
      </c>
      <c r="G618" s="9">
        <f t="shared" si="133"/>
        <v>1.047783705885259</v>
      </c>
      <c r="H618" s="9">
        <f t="shared" si="134"/>
        <v>1.5343696900014818</v>
      </c>
      <c r="I618" s="9">
        <f t="shared" si="135"/>
        <v>4.4891197405979133</v>
      </c>
      <c r="J618" s="9">
        <f t="shared" si="136"/>
        <v>7.9677616441369734</v>
      </c>
      <c r="K618" s="11">
        <f t="shared" si="137"/>
        <v>0.66225165562913912</v>
      </c>
      <c r="L618" s="11">
        <f t="shared" si="138"/>
        <v>0.23094688221709006</v>
      </c>
      <c r="M618" s="11">
        <f t="shared" si="139"/>
        <v>0.13071895424836602</v>
      </c>
      <c r="N618" s="11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-0.22579263722986087</v>
      </c>
      <c r="O618" s="11">
        <f>0</f>
        <v>0</v>
      </c>
      <c r="P618" s="11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0.20972452014519977</v>
      </c>
      <c r="Q618" s="11">
        <f>2*'OddsRatio_working_3-way'!K618*'OddsRatio_working_3-way'!L618*'OddsRatio_working_3-way'!M618</f>
        <v>3.9985609179256386E-2</v>
      </c>
      <c r="R618" s="11">
        <f t="shared" si="140"/>
        <v>0</v>
      </c>
      <c r="S618" s="11">
        <f t="shared" si="141"/>
        <v>-0.92883684214953621</v>
      </c>
      <c r="T618" s="11">
        <f t="shared" si="142"/>
        <v>-0.17708996037169419</v>
      </c>
      <c r="U618" s="11">
        <f>'OddsRatio_working_3-way'!S618-'OddsRatio_working_3-way'!R618^2/3</f>
        <v>-0.92883684214953621</v>
      </c>
      <c r="V618" s="11">
        <f>'OddsRatio_working_3-way'!S618*'OddsRatio_working_3-way'!R618/3-2*'OddsRatio_working_3-way'!R618^3/27-'OddsRatio_working_3-way'!T618</f>
        <v>0.17708996037169419</v>
      </c>
      <c r="W618" s="11">
        <f>'OddsRatio_working_3-way'!V618^2+4*'OddsRatio_working_3-way'!U618^3/27</f>
        <v>-8.7356587038319139E-2</v>
      </c>
      <c r="X618" s="11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0.17227698707515127</v>
      </c>
      <c r="Y618" s="11">
        <f>IF('OddsRatio_working_3-way'!W618&gt;=0,IF('OddsRatio_working_3-way'!V618+SQRT('OddsRatio_working_3-way'!W618)&gt;0,0,PI()),ACOS('OddsRatio_working_3-way'!V618/(2*'OddsRatio_working_3-way'!X618)))</f>
        <v>1.0309913528001393</v>
      </c>
      <c r="Z618" s="11">
        <f>'OddsRatio_working_3-way'!X618^(1/3)*COS('OddsRatio_working_3-way'!Y618/3)</f>
        <v>0.52389185294262952</v>
      </c>
      <c r="AA618" s="11">
        <f>'OddsRatio_working_3-way'!X618^(1/3)*COS(('OddsRatio_working_3-way'!Y618+2*PI())/3)</f>
        <v>-0.42431034792083594</v>
      </c>
      <c r="AB618" s="11">
        <f>'OddsRatio_working_3-way'!X618^(1/3)*COS(('OddsRatio_working_3-way'!Y618+4*PI())/3)</f>
        <v>-9.9581505021793762E-2</v>
      </c>
      <c r="AC618" s="11">
        <f>'OddsRatio_working_3-way'!X618^(1/3)*SIN('OddsRatio_working_3-way'!Y618/3)</f>
        <v>0.18748228486139787</v>
      </c>
      <c r="AD618" s="11">
        <f>'OddsRatio_working_3-way'!X618^(1/3)*SIN(('OddsRatio_working_3-way'!Y618+2*PI())/3)</f>
        <v>0.35996251105331967</v>
      </c>
      <c r="AE618" s="11">
        <f>'OddsRatio_working_3-way'!X618^(1/3)*SIN(('OddsRatio_working_3-way'!Y618+4*PI())/3)</f>
        <v>-0.5474447959147174</v>
      </c>
      <c r="AF618" s="11">
        <f>-'OddsRatio_working_3-way'!U618/(3*'OddsRatio_working_3-way'!X618^(1/3))*COS(('OddsRatio_working_3-way'!Y618)/3)</f>
        <v>0.52389185294262941</v>
      </c>
      <c r="AG618" s="11">
        <f>-'OddsRatio_working_3-way'!U618/(3*'OddsRatio_working_3-way'!X618^(1/3))*COS(('OddsRatio_working_3-way'!Y618+2*PI())/3)</f>
        <v>-0.42431034792083588</v>
      </c>
      <c r="AH618" s="11">
        <f>-'OddsRatio_working_3-way'!U618/(3*'OddsRatio_working_3-way'!X618^(1/3))*COS(('OddsRatio_working_3-way'!Y618+4*PI())/3)</f>
        <v>-9.9581505021793748E-2</v>
      </c>
      <c r="AI618" s="11">
        <f>'OddsRatio_working_3-way'!U618/(3*'OddsRatio_working_3-way'!X618^(1/3))*SIN(('OddsRatio_working_3-way'!Y618)/3)</f>
        <v>-0.18748228486139784</v>
      </c>
      <c r="AJ618" s="11">
        <f>'OddsRatio_working_3-way'!U618/(3*'OddsRatio_working_3-way'!X618^(1/3))*SIN(('OddsRatio_working_3-way'!Y618+2*PI())/3)</f>
        <v>-0.35996251105331961</v>
      </c>
      <c r="AK618" s="11">
        <f>'OddsRatio_working_3-way'!U618/(3*'OddsRatio_working_3-way'!X618^(1/3))*SIN(('OddsRatio_working_3-way'!Y618+4*PI())/3)</f>
        <v>0.54744479591471729</v>
      </c>
      <c r="AL618" s="11">
        <f>'OddsRatio_working_3-way'!Z618+'OddsRatio_working_3-way'!AF618</f>
        <v>1.047783705885259</v>
      </c>
      <c r="AM618" s="11">
        <f>'OddsRatio_working_3-way'!AA618+'OddsRatio_working_3-way'!AG618</f>
        <v>-0.84862069584167177</v>
      </c>
      <c r="AN618" s="11">
        <f>'OddsRatio_working_3-way'!AB618+'OddsRatio_working_3-way'!AH618</f>
        <v>-0.1991630100435875</v>
      </c>
      <c r="AO618" s="11">
        <f>'OddsRatio_working_3-way'!AC618+'OddsRatio_working_3-way'!AI618</f>
        <v>0</v>
      </c>
      <c r="AP618" s="11">
        <f>'OddsRatio_working_3-way'!AD618+'OddsRatio_working_3-way'!AJ618</f>
        <v>0</v>
      </c>
      <c r="AQ618" s="11">
        <f>'OddsRatio_working_3-way'!AE618+'OddsRatio_working_3-way'!AK618</f>
        <v>0</v>
      </c>
      <c r="AR618" s="10">
        <f>IF(A618="","",IF(('OddsRatio_working_3-way'!X618=0),IF(Q618&gt;0,-Q618^(1/3),(-Q618)^(1/3)),'OddsRatio_working_3-way'!AL618-'OddsRatio_working_3-way'!R618/3))</f>
        <v>1.047783705885259</v>
      </c>
      <c r="AS618" s="11">
        <f>IF(('OddsRatio_working_3-way'!X618=0),IF(Q618&gt;0,-Q618^(1/3),(-Q618)^(1/3)),'OddsRatio_working_3-way'!AM618-'OddsRatio_working_3-way'!R618/3)</f>
        <v>-0.84862069584167177</v>
      </c>
      <c r="AT618" s="11">
        <f>IF(('OddsRatio_working_3-way'!X618=0),IF(Q618&gt;0,-Q618^(1/3),(-Q618)^(1/3)),'OddsRatio_working_3-way'!AN618-'OddsRatio_working_3-way'!R618/3)</f>
        <v>-0.1991630100435875</v>
      </c>
      <c r="AU618" s="11">
        <f>IF(('OddsRatio_working_3-way'!X618=0),0,'OddsRatio_working_3-way'!AO618)</f>
        <v>0</v>
      </c>
      <c r="AV618" s="11">
        <f>IF(('OddsRatio_working_3-way'!X618=0),0,'OddsRatio_working_3-way'!AP618)</f>
        <v>0</v>
      </c>
      <c r="AW618" s="11">
        <f>IF(('OddsRatio_working_3-way'!X618=0),0,'OddsRatio_working_3-way'!AQ618)</f>
        <v>0</v>
      </c>
    </row>
    <row r="619" spans="1:49" x14ac:dyDescent="0.2">
      <c r="A619" s="4">
        <f>IF('True_Odds_Calculator_3-way'!A620="","",'True_Odds_Calculator_3-way'!A620)</f>
        <v>2.2999999999999998</v>
      </c>
      <c r="B619" s="4">
        <f>IF('True_Odds_Calculator_3-way'!B620="","",'True_Odds_Calculator_3-way'!B620)</f>
        <v>3.4</v>
      </c>
      <c r="C619" s="4">
        <f>IF('True_Odds_Calculator_3-way'!C620="","",'True_Odds_Calculator_3-way'!C620)</f>
        <v>3.42</v>
      </c>
      <c r="D619" s="9">
        <f t="shared" si="130"/>
        <v>0.42683285112690522</v>
      </c>
      <c r="E619" s="9">
        <f t="shared" si="131"/>
        <v>0.2874319319013196</v>
      </c>
      <c r="F619" s="9">
        <f t="shared" si="132"/>
        <v>0.28573521697177517</v>
      </c>
      <c r="G619" s="9">
        <f t="shared" si="133"/>
        <v>1.0329519053217635</v>
      </c>
      <c r="H619" s="9">
        <f t="shared" si="134"/>
        <v>2.3428374769182931</v>
      </c>
      <c r="I619" s="9">
        <f t="shared" si="135"/>
        <v>3.4790845727722326</v>
      </c>
      <c r="J619" s="9">
        <f t="shared" si="136"/>
        <v>3.4997436108786677</v>
      </c>
      <c r="K619" s="11">
        <f t="shared" si="137"/>
        <v>0.43478260869565222</v>
      </c>
      <c r="L619" s="11">
        <f t="shared" si="138"/>
        <v>0.29411764705882354</v>
      </c>
      <c r="M619" s="11">
        <f t="shared" si="139"/>
        <v>0.29239766081871343</v>
      </c>
      <c r="N619" s="11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-0.28231704581145967</v>
      </c>
      <c r="O619" s="11">
        <f>0</f>
        <v>0</v>
      </c>
      <c r="P619" s="11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0.22883295194508005</v>
      </c>
      <c r="Q619" s="11">
        <f>2*'OddsRatio_working_3-way'!K619*'OddsRatio_working_3-way'!L619*'OddsRatio_working_3-way'!M619</f>
        <v>7.4782010439568655E-2</v>
      </c>
      <c r="R619" s="11">
        <f t="shared" si="140"/>
        <v>0</v>
      </c>
      <c r="S619" s="11">
        <f t="shared" si="141"/>
        <v>-0.81055308328035569</v>
      </c>
      <c r="T619" s="11">
        <f t="shared" si="142"/>
        <v>-0.26488662852299211</v>
      </c>
      <c r="U619" s="11">
        <f>'OddsRatio_working_3-way'!S619-'OddsRatio_working_3-way'!R619^2/3</f>
        <v>-0.81055308328035569</v>
      </c>
      <c r="V619" s="11">
        <f>'OddsRatio_working_3-way'!S619*'OddsRatio_working_3-way'!R619/3-2*'OddsRatio_working_3-way'!R619^3/27-'OddsRatio_working_3-way'!T619</f>
        <v>0.26488662852299211</v>
      </c>
      <c r="W619" s="11">
        <f>'OddsRatio_working_3-way'!V619^2+4*'OddsRatio_working_3-way'!U619^3/27</f>
        <v>-8.7284632637405213E-3</v>
      </c>
      <c r="X619" s="11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0.14043983519110428</v>
      </c>
      <c r="Y619" s="11">
        <f>IF('OddsRatio_working_3-way'!W619&gt;=0,IF('OddsRatio_working_3-way'!V619+SQRT('OddsRatio_working_3-way'!W619)&gt;0,0,PI()),ACOS('OddsRatio_working_3-way'!V619/(2*'OddsRatio_working_3-way'!X619)))</f>
        <v>0.33908059160175297</v>
      </c>
      <c r="Z619" s="11">
        <f>'OddsRatio_working_3-way'!X619^(1/3)*COS('OddsRatio_working_3-way'!Y619/3)</f>
        <v>0.51647595266088175</v>
      </c>
      <c r="AA619" s="11">
        <f>'OddsRatio_working_3-way'!X619^(1/3)*COS(('OddsRatio_working_3-way'!Y619+2*PI())/3)</f>
        <v>-0.30900916464000183</v>
      </c>
      <c r="AB619" s="11">
        <f>'OddsRatio_working_3-way'!X619^(1/3)*COS(('OddsRatio_working_3-way'!Y619+4*PI())/3)</f>
        <v>-0.20746678802088006</v>
      </c>
      <c r="AC619" s="11">
        <f>'OddsRatio_working_3-way'!X619^(1/3)*SIN('OddsRatio_working_3-way'!Y619/3)</f>
        <v>5.8625518475204398E-2</v>
      </c>
      <c r="AD619" s="11">
        <f>'OddsRatio_working_3-way'!X619^(1/3)*SIN(('OddsRatio_working_3-way'!Y619+2*PI())/3)</f>
        <v>0.41796853621049057</v>
      </c>
      <c r="AE619" s="11">
        <f>'OddsRatio_working_3-way'!X619^(1/3)*SIN(('OddsRatio_working_3-way'!Y619+4*PI())/3)</f>
        <v>-0.47659405468569488</v>
      </c>
      <c r="AF619" s="11">
        <f>-'OddsRatio_working_3-way'!U619/(3*'OddsRatio_working_3-way'!X619^(1/3))*COS(('OddsRatio_working_3-way'!Y619)/3)</f>
        <v>0.51647595266088175</v>
      </c>
      <c r="AG619" s="11">
        <f>-'OddsRatio_working_3-way'!U619/(3*'OddsRatio_working_3-way'!X619^(1/3))*COS(('OddsRatio_working_3-way'!Y619+2*PI())/3)</f>
        <v>-0.30900916464000183</v>
      </c>
      <c r="AH619" s="11">
        <f>-'OddsRatio_working_3-way'!U619/(3*'OddsRatio_working_3-way'!X619^(1/3))*COS(('OddsRatio_working_3-way'!Y619+4*PI())/3)</f>
        <v>-0.20746678802088006</v>
      </c>
      <c r="AI619" s="11">
        <f>'OddsRatio_working_3-way'!U619/(3*'OddsRatio_working_3-way'!X619^(1/3))*SIN(('OddsRatio_working_3-way'!Y619)/3)</f>
        <v>-5.8625518475204398E-2</v>
      </c>
      <c r="AJ619" s="11">
        <f>'OddsRatio_working_3-way'!U619/(3*'OddsRatio_working_3-way'!X619^(1/3))*SIN(('OddsRatio_working_3-way'!Y619+2*PI())/3)</f>
        <v>-0.41796853621049057</v>
      </c>
      <c r="AK619" s="11">
        <f>'OddsRatio_working_3-way'!U619/(3*'OddsRatio_working_3-way'!X619^(1/3))*SIN(('OddsRatio_working_3-way'!Y619+4*PI())/3)</f>
        <v>0.47659405468569488</v>
      </c>
      <c r="AL619" s="11">
        <f>'OddsRatio_working_3-way'!Z619+'OddsRatio_working_3-way'!AF619</f>
        <v>1.0329519053217635</v>
      </c>
      <c r="AM619" s="11">
        <f>'OddsRatio_working_3-way'!AA619+'OddsRatio_working_3-way'!AG619</f>
        <v>-0.61801832928000366</v>
      </c>
      <c r="AN619" s="11">
        <f>'OddsRatio_working_3-way'!AB619+'OddsRatio_working_3-way'!AH619</f>
        <v>-0.41493357604176012</v>
      </c>
      <c r="AO619" s="11">
        <f>'OddsRatio_working_3-way'!AC619+'OddsRatio_working_3-way'!AI619</f>
        <v>0</v>
      </c>
      <c r="AP619" s="11">
        <f>'OddsRatio_working_3-way'!AD619+'OddsRatio_working_3-way'!AJ619</f>
        <v>0</v>
      </c>
      <c r="AQ619" s="11">
        <f>'OddsRatio_working_3-way'!AE619+'OddsRatio_working_3-way'!AK619</f>
        <v>0</v>
      </c>
      <c r="AR619" s="10">
        <f>IF(A619="","",IF(('OddsRatio_working_3-way'!X619=0),IF(Q619&gt;0,-Q619^(1/3),(-Q619)^(1/3)),'OddsRatio_working_3-way'!AL619-'OddsRatio_working_3-way'!R619/3))</f>
        <v>1.0329519053217635</v>
      </c>
      <c r="AS619" s="11">
        <f>IF(('OddsRatio_working_3-way'!X619=0),IF(Q619&gt;0,-Q619^(1/3),(-Q619)^(1/3)),'OddsRatio_working_3-way'!AM619-'OddsRatio_working_3-way'!R619/3)</f>
        <v>-0.61801832928000366</v>
      </c>
      <c r="AT619" s="11">
        <f>IF(('OddsRatio_working_3-way'!X619=0),IF(Q619&gt;0,-Q619^(1/3),(-Q619)^(1/3)),'OddsRatio_working_3-way'!AN619-'OddsRatio_working_3-way'!R619/3)</f>
        <v>-0.41493357604176012</v>
      </c>
      <c r="AU619" s="11">
        <f>IF(('OddsRatio_working_3-way'!X619=0),0,'OddsRatio_working_3-way'!AO619)</f>
        <v>0</v>
      </c>
      <c r="AV619" s="11">
        <f>IF(('OddsRatio_working_3-way'!X619=0),0,'OddsRatio_working_3-way'!AP619)</f>
        <v>0</v>
      </c>
      <c r="AW619" s="11">
        <f>IF(('OddsRatio_working_3-way'!X619=0),0,'OddsRatio_working_3-way'!AQ619)</f>
        <v>0</v>
      </c>
    </row>
    <row r="620" spans="1:49" x14ac:dyDescent="0.2">
      <c r="A620" s="4">
        <f>IF('True_Odds_Calculator_3-way'!A621="","",'True_Odds_Calculator_3-way'!A621)</f>
        <v>2.67</v>
      </c>
      <c r="B620" s="4">
        <f>IF('True_Odds_Calculator_3-way'!B621="","",'True_Odds_Calculator_3-way'!B621)</f>
        <v>3.02</v>
      </c>
      <c r="C620" s="4">
        <f>IF('True_Odds_Calculator_3-way'!C621="","",'True_Odds_Calculator_3-way'!C621)</f>
        <v>3.16</v>
      </c>
      <c r="D620" s="9">
        <f t="shared" si="130"/>
        <v>0.36681537514531903</v>
      </c>
      <c r="E620" s="9">
        <f t="shared" si="131"/>
        <v>0.32384063351865761</v>
      </c>
      <c r="F620" s="9">
        <f t="shared" si="132"/>
        <v>0.30934399133602353</v>
      </c>
      <c r="G620" s="9">
        <f t="shared" si="133"/>
        <v>1.0336329817763401</v>
      </c>
      <c r="H620" s="9">
        <f t="shared" si="134"/>
        <v>2.7261670795664878</v>
      </c>
      <c r="I620" s="9">
        <f t="shared" si="135"/>
        <v>3.0879386231882062</v>
      </c>
      <c r="J620" s="9">
        <f t="shared" si="136"/>
        <v>3.2326472406368949</v>
      </c>
      <c r="K620" s="11">
        <f t="shared" si="137"/>
        <v>0.37453183520599254</v>
      </c>
      <c r="L620" s="11">
        <f t="shared" si="138"/>
        <v>0.33112582781456956</v>
      </c>
      <c r="M620" s="11">
        <f t="shared" si="139"/>
        <v>0.31645569620253161</v>
      </c>
      <c r="N620" s="11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-0.28596725381729537</v>
      </c>
      <c r="O620" s="11">
        <f>0</f>
        <v>0</v>
      </c>
      <c r="P620" s="11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0.22958873710653199</v>
      </c>
      <c r="Q620" s="11">
        <f>2*'OddsRatio_working_3-way'!K620*'OddsRatio_working_3-way'!L620*'OddsRatio_working_3-way'!M620</f>
        <v>7.8491875933857091E-2</v>
      </c>
      <c r="R620" s="11">
        <f t="shared" si="140"/>
        <v>0</v>
      </c>
      <c r="S620" s="11">
        <f t="shared" si="141"/>
        <v>-0.80284974605244963</v>
      </c>
      <c r="T620" s="11">
        <f t="shared" si="142"/>
        <v>-0.27447854565895713</v>
      </c>
      <c r="U620" s="11">
        <f>'OddsRatio_working_3-way'!S620-'OddsRatio_working_3-way'!R620^2/3</f>
        <v>-0.80284974605244963</v>
      </c>
      <c r="V620" s="11">
        <f>'OddsRatio_working_3-way'!S620*'OddsRatio_working_3-way'!R620/3-2*'OddsRatio_working_3-way'!R620^3/27-'OddsRatio_working_3-way'!T620</f>
        <v>0.27447854565895713</v>
      </c>
      <c r="W620" s="11">
        <f>'OddsRatio_working_3-way'!V620^2+4*'OddsRatio_working_3-way'!U620^3/27</f>
        <v>-1.3268651714316709E-3</v>
      </c>
      <c r="X620" s="11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0.13844253067472426</v>
      </c>
      <c r="Y620" s="11">
        <f>IF('OddsRatio_working_3-way'!W620&gt;=0,IF('OddsRatio_working_3-way'!V620+SQRT('OddsRatio_working_3-way'!W620)&gt;0,0,PI()),ACOS('OddsRatio_working_3-way'!V620/(2*'OddsRatio_working_3-way'!X620)))</f>
        <v>0.13193944058366291</v>
      </c>
      <c r="Z620" s="11">
        <f>'OddsRatio_working_3-way'!X620^(1/3)*COS('OddsRatio_working_3-way'!Y620/3)</f>
        <v>0.51681649088817005</v>
      </c>
      <c r="AA620" s="11">
        <f>'OddsRatio_working_3-way'!X620^(1/3)*COS(('OddsRatio_working_3-way'!Y620+2*PI())/3)</f>
        <v>-0.27810526482877579</v>
      </c>
      <c r="AB620" s="11">
        <f>'OddsRatio_working_3-way'!X620^(1/3)*COS(('OddsRatio_working_3-way'!Y620+4*PI())/3)</f>
        <v>-0.23871122605939438</v>
      </c>
      <c r="AC620" s="11">
        <f>'OddsRatio_working_3-way'!X620^(1/3)*SIN('OddsRatio_working_3-way'!Y620/3)</f>
        <v>2.2744158887968956E-2</v>
      </c>
      <c r="AD620" s="11">
        <f>'OddsRatio_working_3-way'!X620^(1/3)*SIN(('OddsRatio_working_3-way'!Y620+2*PI())/3)</f>
        <v>0.43620413075989967</v>
      </c>
      <c r="AE620" s="11">
        <f>'OddsRatio_working_3-way'!X620^(1/3)*SIN(('OddsRatio_working_3-way'!Y620+4*PI())/3)</f>
        <v>-0.45894828964786866</v>
      </c>
      <c r="AF620" s="11">
        <f>-'OddsRatio_working_3-way'!U620/(3*'OddsRatio_working_3-way'!X620^(1/3))*COS(('OddsRatio_working_3-way'!Y620)/3)</f>
        <v>0.51681649088817017</v>
      </c>
      <c r="AG620" s="11">
        <f>-'OddsRatio_working_3-way'!U620/(3*'OddsRatio_working_3-way'!X620^(1/3))*COS(('OddsRatio_working_3-way'!Y620+2*PI())/3)</f>
        <v>-0.27810526482877584</v>
      </c>
      <c r="AH620" s="11">
        <f>-'OddsRatio_working_3-way'!U620/(3*'OddsRatio_working_3-way'!X620^(1/3))*COS(('OddsRatio_working_3-way'!Y620+4*PI())/3)</f>
        <v>-0.23871122605939443</v>
      </c>
      <c r="AI620" s="11">
        <f>'OddsRatio_working_3-way'!U620/(3*'OddsRatio_working_3-way'!X620^(1/3))*SIN(('OddsRatio_working_3-way'!Y620)/3)</f>
        <v>-2.2744158887968963E-2</v>
      </c>
      <c r="AJ620" s="11">
        <f>'OddsRatio_working_3-way'!U620/(3*'OddsRatio_working_3-way'!X620^(1/3))*SIN(('OddsRatio_working_3-way'!Y620+2*PI())/3)</f>
        <v>-0.43620413075989978</v>
      </c>
      <c r="AK620" s="11">
        <f>'OddsRatio_working_3-way'!U620/(3*'OddsRatio_working_3-way'!X620^(1/3))*SIN(('OddsRatio_working_3-way'!Y620+4*PI())/3)</f>
        <v>0.45894828964786871</v>
      </c>
      <c r="AL620" s="11">
        <f>'OddsRatio_working_3-way'!Z620+'OddsRatio_working_3-way'!AF620</f>
        <v>1.0336329817763401</v>
      </c>
      <c r="AM620" s="11">
        <f>'OddsRatio_working_3-way'!AA620+'OddsRatio_working_3-way'!AG620</f>
        <v>-0.55621052965755169</v>
      </c>
      <c r="AN620" s="11">
        <f>'OddsRatio_working_3-way'!AB620+'OddsRatio_working_3-way'!AH620</f>
        <v>-0.47742245211878881</v>
      </c>
      <c r="AO620" s="11">
        <f>'OddsRatio_working_3-way'!AC620+'OddsRatio_working_3-way'!AI620</f>
        <v>0</v>
      </c>
      <c r="AP620" s="11">
        <f>'OddsRatio_working_3-way'!AD620+'OddsRatio_working_3-way'!AJ620</f>
        <v>0</v>
      </c>
      <c r="AQ620" s="11">
        <f>'OddsRatio_working_3-way'!AE620+'OddsRatio_working_3-way'!AK620</f>
        <v>0</v>
      </c>
      <c r="AR620" s="10">
        <f>IF(A620="","",IF(('OddsRatio_working_3-way'!X620=0),IF(Q620&gt;0,-Q620^(1/3),(-Q620)^(1/3)),'OddsRatio_working_3-way'!AL620-'OddsRatio_working_3-way'!R620/3))</f>
        <v>1.0336329817763401</v>
      </c>
      <c r="AS620" s="11">
        <f>IF(('OddsRatio_working_3-way'!X620=0),IF(Q620&gt;0,-Q620^(1/3),(-Q620)^(1/3)),'OddsRatio_working_3-way'!AM620-'OddsRatio_working_3-way'!R620/3)</f>
        <v>-0.55621052965755169</v>
      </c>
      <c r="AT620" s="11">
        <f>IF(('OddsRatio_working_3-way'!X620=0),IF(Q620&gt;0,-Q620^(1/3),(-Q620)^(1/3)),'OddsRatio_working_3-way'!AN620-'OddsRatio_working_3-way'!R620/3)</f>
        <v>-0.47742245211878881</v>
      </c>
      <c r="AU620" s="11">
        <f>IF(('OddsRatio_working_3-way'!X620=0),0,'OddsRatio_working_3-way'!AO620)</f>
        <v>0</v>
      </c>
      <c r="AV620" s="11">
        <f>IF(('OddsRatio_working_3-way'!X620=0),0,'OddsRatio_working_3-way'!AP620)</f>
        <v>0</v>
      </c>
      <c r="AW620" s="11">
        <f>IF(('OddsRatio_working_3-way'!X620=0),0,'OddsRatio_working_3-way'!AQ620)</f>
        <v>0</v>
      </c>
    </row>
    <row r="621" spans="1:49" x14ac:dyDescent="0.2">
      <c r="A621" s="4">
        <f>IF('True_Odds_Calculator_3-way'!A622="","",'True_Odds_Calculator_3-way'!A622)</f>
        <v>6.05</v>
      </c>
      <c r="B621" s="4">
        <f>IF('True_Odds_Calculator_3-way'!B622="","",'True_Odds_Calculator_3-way'!B622)</f>
        <v>4.63</v>
      </c>
      <c r="C621" s="4">
        <f>IF('True_Odds_Calculator_3-way'!C622="","",'True_Odds_Calculator_3-way'!C622)</f>
        <v>1.55</v>
      </c>
      <c r="D621" s="9">
        <f t="shared" si="130"/>
        <v>0.15856222003280601</v>
      </c>
      <c r="E621" s="9">
        <f t="shared" si="131"/>
        <v>0.20770591969523128</v>
      </c>
      <c r="F621" s="9">
        <f t="shared" si="132"/>
        <v>0.63373186027196249</v>
      </c>
      <c r="G621" s="9">
        <f t="shared" si="133"/>
        <v>1.0508262468404375</v>
      </c>
      <c r="H621" s="9">
        <f t="shared" si="134"/>
        <v>6.3066725465442097</v>
      </c>
      <c r="I621" s="9">
        <f t="shared" si="135"/>
        <v>4.8144992760307881</v>
      </c>
      <c r="J621" s="9">
        <f t="shared" si="136"/>
        <v>1.577954435762241</v>
      </c>
      <c r="K621" s="11">
        <f t="shared" si="137"/>
        <v>0.16528925619834711</v>
      </c>
      <c r="L621" s="11">
        <f t="shared" si="138"/>
        <v>0.21598272138228941</v>
      </c>
      <c r="M621" s="11">
        <f t="shared" si="139"/>
        <v>0.64516129032258063</v>
      </c>
      <c r="N621" s="11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-0.23221626140876472</v>
      </c>
      <c r="O621" s="11">
        <f>0</f>
        <v>0</v>
      </c>
      <c r="P621" s="11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0.21258549915846772</v>
      </c>
      <c r="Q621" s="11">
        <f>2*'OddsRatio_working_3-way'!K621*'OddsRatio_working_3-way'!L621*'OddsRatio_working_3-way'!M621</f>
        <v>4.6064030153514138E-2</v>
      </c>
      <c r="R621" s="11">
        <f t="shared" si="140"/>
        <v>0</v>
      </c>
      <c r="S621" s="11">
        <f t="shared" si="141"/>
        <v>-0.91546344717116324</v>
      </c>
      <c r="T621" s="11">
        <f t="shared" si="142"/>
        <v>-0.19836694413242975</v>
      </c>
      <c r="U621" s="11">
        <f>'OddsRatio_working_3-way'!S621-'OddsRatio_working_3-way'!R621^2/3</f>
        <v>-0.91546344717116324</v>
      </c>
      <c r="V621" s="11">
        <f>'OddsRatio_working_3-way'!S621*'OddsRatio_working_3-way'!R621/3-2*'OddsRatio_working_3-way'!R621^3/27-'OddsRatio_working_3-way'!T621</f>
        <v>0.19836694413242975</v>
      </c>
      <c r="W621" s="11">
        <f>'OddsRatio_working_3-way'!V621^2+4*'OddsRatio_working_3-way'!U621^3/27</f>
        <v>-7.431359152789882E-2</v>
      </c>
      <c r="X621" s="11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0.16856974524832247</v>
      </c>
      <c r="Y621" s="11">
        <f>IF('OddsRatio_working_3-way'!W621&gt;=0,IF('OddsRatio_working_3-way'!V621+SQRT('OddsRatio_working_3-way'!W621)&gt;0,0,PI()),ACOS('OddsRatio_working_3-way'!V621/(2*'OddsRatio_working_3-way'!X621)))</f>
        <v>0.94173947703612182</v>
      </c>
      <c r="Z621" s="11">
        <f>'OddsRatio_working_3-way'!X621^(1/3)*COS('OddsRatio_working_3-way'!Y621/3)</f>
        <v>0.52541312342021873</v>
      </c>
      <c r="AA621" s="11">
        <f>'OddsRatio_working_3-way'!X621^(1/3)*COS(('OddsRatio_working_3-way'!Y621+2*PI())/3)</f>
        <v>-0.41042808721045176</v>
      </c>
      <c r="AB621" s="11">
        <f>'OddsRatio_working_3-way'!X621^(1/3)*COS(('OddsRatio_working_3-way'!Y621+4*PI())/3)</f>
        <v>-0.11498503620976681</v>
      </c>
      <c r="AC621" s="11">
        <f>'OddsRatio_working_3-way'!X621^(1/3)*SIN('OddsRatio_working_3-way'!Y621/3)</f>
        <v>0.17057412502544977</v>
      </c>
      <c r="AD621" s="11">
        <f>'OddsRatio_working_3-way'!X621^(1/3)*SIN(('OddsRatio_working_3-way'!Y621+2*PI())/3)</f>
        <v>0.36973404985091313</v>
      </c>
      <c r="AE621" s="11">
        <f>'OddsRatio_working_3-way'!X621^(1/3)*SIN(('OddsRatio_working_3-way'!Y621+4*PI())/3)</f>
        <v>-0.54030817487636285</v>
      </c>
      <c r="AF621" s="11">
        <f>-'OddsRatio_working_3-way'!U621/(3*'OddsRatio_working_3-way'!X621^(1/3))*COS(('OddsRatio_working_3-way'!Y621)/3)</f>
        <v>0.52541312342021873</v>
      </c>
      <c r="AG621" s="11">
        <f>-'OddsRatio_working_3-way'!U621/(3*'OddsRatio_working_3-way'!X621^(1/3))*COS(('OddsRatio_working_3-way'!Y621+2*PI())/3)</f>
        <v>-0.41042808721045176</v>
      </c>
      <c r="AH621" s="11">
        <f>-'OddsRatio_working_3-way'!U621/(3*'OddsRatio_working_3-way'!X621^(1/3))*COS(('OddsRatio_working_3-way'!Y621+4*PI())/3)</f>
        <v>-0.11498503620976681</v>
      </c>
      <c r="AI621" s="11">
        <f>'OddsRatio_working_3-way'!U621/(3*'OddsRatio_working_3-way'!X621^(1/3))*SIN(('OddsRatio_working_3-way'!Y621)/3)</f>
        <v>-0.17057412502544977</v>
      </c>
      <c r="AJ621" s="11">
        <f>'OddsRatio_working_3-way'!U621/(3*'OddsRatio_working_3-way'!X621^(1/3))*SIN(('OddsRatio_working_3-way'!Y621+2*PI())/3)</f>
        <v>-0.36973404985091313</v>
      </c>
      <c r="AK621" s="11">
        <f>'OddsRatio_working_3-way'!U621/(3*'OddsRatio_working_3-way'!X621^(1/3))*SIN(('OddsRatio_working_3-way'!Y621+4*PI())/3)</f>
        <v>0.54030817487636285</v>
      </c>
      <c r="AL621" s="11">
        <f>'OddsRatio_working_3-way'!Z621+'OddsRatio_working_3-way'!AF621</f>
        <v>1.0508262468404375</v>
      </c>
      <c r="AM621" s="11">
        <f>'OddsRatio_working_3-way'!AA621+'OddsRatio_working_3-way'!AG621</f>
        <v>-0.82085617442090353</v>
      </c>
      <c r="AN621" s="11">
        <f>'OddsRatio_working_3-way'!AB621+'OddsRatio_working_3-way'!AH621</f>
        <v>-0.22997007241953363</v>
      </c>
      <c r="AO621" s="11">
        <f>'OddsRatio_working_3-way'!AC621+'OddsRatio_working_3-way'!AI621</f>
        <v>0</v>
      </c>
      <c r="AP621" s="11">
        <f>'OddsRatio_working_3-way'!AD621+'OddsRatio_working_3-way'!AJ621</f>
        <v>0</v>
      </c>
      <c r="AQ621" s="11">
        <f>'OddsRatio_working_3-way'!AE621+'OddsRatio_working_3-way'!AK621</f>
        <v>0</v>
      </c>
      <c r="AR621" s="10">
        <f>IF(A621="","",IF(('OddsRatio_working_3-way'!X621=0),IF(Q621&gt;0,-Q621^(1/3),(-Q621)^(1/3)),'OddsRatio_working_3-way'!AL621-'OddsRatio_working_3-way'!R621/3))</f>
        <v>1.0508262468404375</v>
      </c>
      <c r="AS621" s="11">
        <f>IF(('OddsRatio_working_3-way'!X621=0),IF(Q621&gt;0,-Q621^(1/3),(-Q621)^(1/3)),'OddsRatio_working_3-way'!AM621-'OddsRatio_working_3-way'!R621/3)</f>
        <v>-0.82085617442090353</v>
      </c>
      <c r="AT621" s="11">
        <f>IF(('OddsRatio_working_3-way'!X621=0),IF(Q621&gt;0,-Q621^(1/3),(-Q621)^(1/3)),'OddsRatio_working_3-way'!AN621-'OddsRatio_working_3-way'!R621/3)</f>
        <v>-0.22997007241953363</v>
      </c>
      <c r="AU621" s="11">
        <f>IF(('OddsRatio_working_3-way'!X621=0),0,'OddsRatio_working_3-way'!AO621)</f>
        <v>0</v>
      </c>
      <c r="AV621" s="11">
        <f>IF(('OddsRatio_working_3-way'!X621=0),0,'OddsRatio_working_3-way'!AP621)</f>
        <v>0</v>
      </c>
      <c r="AW621" s="11">
        <f>IF(('OddsRatio_working_3-way'!X621=0),0,'OddsRatio_working_3-way'!AQ621)</f>
        <v>0</v>
      </c>
    </row>
    <row r="622" spans="1:49" x14ac:dyDescent="0.2">
      <c r="A622" s="4">
        <f>IF('True_Odds_Calculator_3-way'!A623="","",'True_Odds_Calculator_3-way'!A623)</f>
        <v>2.77</v>
      </c>
      <c r="B622" s="4">
        <f>IF('True_Odds_Calculator_3-way'!B623="","",'True_Odds_Calculator_3-way'!B623)</f>
        <v>3.09</v>
      </c>
      <c r="C622" s="4">
        <f>IF('True_Odds_Calculator_3-way'!C623="","",'True_Odds_Calculator_3-way'!C623)</f>
        <v>2.87</v>
      </c>
      <c r="D622" s="9">
        <f t="shared" si="130"/>
        <v>0.34972772915267475</v>
      </c>
      <c r="E622" s="9">
        <f t="shared" si="131"/>
        <v>0.31293772263811198</v>
      </c>
      <c r="F622" s="9">
        <f t="shared" si="132"/>
        <v>0.33733454820921344</v>
      </c>
      <c r="G622" s="9">
        <f t="shared" si="133"/>
        <v>1.0504899472674294</v>
      </c>
      <c r="H622" s="9">
        <f t="shared" si="134"/>
        <v>2.8593672066633493</v>
      </c>
      <c r="I622" s="9">
        <f t="shared" si="135"/>
        <v>3.1955239897889265</v>
      </c>
      <c r="J622" s="9">
        <f t="shared" si="136"/>
        <v>2.9644162013900939</v>
      </c>
      <c r="K622" s="11">
        <f t="shared" si="137"/>
        <v>0.36101083032490977</v>
      </c>
      <c r="L622" s="11">
        <f t="shared" si="138"/>
        <v>0.3236245954692557</v>
      </c>
      <c r="M622" s="11">
        <f t="shared" si="139"/>
        <v>0.34843205574912889</v>
      </c>
      <c r="N622" s="11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-0.28160542289290569</v>
      </c>
      <c r="O622" s="11">
        <f>0</f>
        <v>0</v>
      </c>
      <c r="P622" s="11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0.23325688776447942</v>
      </c>
      <c r="Q622" s="11">
        <f>2*'OddsRatio_working_3-way'!K622*'OddsRatio_working_3-way'!L622*'OddsRatio_working_3-way'!M622</f>
        <v>8.1416016671720576E-2</v>
      </c>
      <c r="R622" s="11">
        <f t="shared" si="140"/>
        <v>0</v>
      </c>
      <c r="S622" s="11">
        <f t="shared" si="141"/>
        <v>-0.82831106506491825</v>
      </c>
      <c r="T622" s="11">
        <f t="shared" si="142"/>
        <v>-0.28911380979578299</v>
      </c>
      <c r="U622" s="11">
        <f>'OddsRatio_working_3-way'!S622-'OddsRatio_working_3-way'!R622^2/3</f>
        <v>-0.82831106506491825</v>
      </c>
      <c r="V622" s="11">
        <f>'OddsRatio_working_3-way'!S622*'OddsRatio_working_3-way'!R622/3-2*'OddsRatio_working_3-way'!R622^3/27-'OddsRatio_working_3-way'!T622</f>
        <v>0.28911380979578299</v>
      </c>
      <c r="W622" s="11">
        <f>'OddsRatio_working_3-way'!V622^2+4*'OddsRatio_working_3-way'!U622^3/27</f>
        <v>-6.0632736759044792E-4</v>
      </c>
      <c r="X622" s="11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0.14508025570543934</v>
      </c>
      <c r="Y622" s="11">
        <f>IF('OddsRatio_working_3-way'!W622&gt;=0,IF('OddsRatio_working_3-way'!V622+SQRT('OddsRatio_working_3-way'!W622)&gt;0,0,PI()),ACOS('OddsRatio_working_3-way'!V622/(2*'OddsRatio_working_3-way'!X622)))</f>
        <v>8.4964583072300481E-2</v>
      </c>
      <c r="Z622" s="11">
        <f>'OddsRatio_working_3-way'!X622^(1/3)*COS('OddsRatio_working_3-way'!Y622/3)</f>
        <v>0.52524497363371481</v>
      </c>
      <c r="AA622" s="11">
        <f>'OddsRatio_working_3-way'!X622^(1/3)*COS(('OddsRatio_working_3-way'!Y622+2*PI())/3)</f>
        <v>-0.27550870118021115</v>
      </c>
      <c r="AB622" s="11">
        <f>'OddsRatio_working_3-way'!X622^(1/3)*COS(('OddsRatio_working_3-way'!Y622+4*PI())/3)</f>
        <v>-0.24973627245350355</v>
      </c>
      <c r="AC622" s="11">
        <f>'OddsRatio_working_3-way'!X622^(1/3)*SIN('OddsRatio_working_3-way'!Y622/3)</f>
        <v>1.4879718663034979E-2</v>
      </c>
      <c r="AD622" s="11">
        <f>'OddsRatio_working_3-way'!X622^(1/3)*SIN(('OddsRatio_working_3-way'!Y622+2*PI())/3)</f>
        <v>0.44743563104536721</v>
      </c>
      <c r="AE622" s="11">
        <f>'OddsRatio_working_3-way'!X622^(1/3)*SIN(('OddsRatio_working_3-way'!Y622+4*PI())/3)</f>
        <v>-0.46231534970840227</v>
      </c>
      <c r="AF622" s="11">
        <f>-'OddsRatio_working_3-way'!U622/(3*'OddsRatio_working_3-way'!X622^(1/3))*COS(('OddsRatio_working_3-way'!Y622)/3)</f>
        <v>0.52524497363371458</v>
      </c>
      <c r="AG622" s="11">
        <f>-'OddsRatio_working_3-way'!U622/(3*'OddsRatio_working_3-way'!X622^(1/3))*COS(('OddsRatio_working_3-way'!Y622+2*PI())/3)</f>
        <v>-0.27550870118021104</v>
      </c>
      <c r="AH622" s="11">
        <f>-'OddsRatio_working_3-way'!U622/(3*'OddsRatio_working_3-way'!X622^(1/3))*COS(('OddsRatio_working_3-way'!Y622+4*PI())/3)</f>
        <v>-0.24973627245350344</v>
      </c>
      <c r="AI622" s="11">
        <f>'OddsRatio_working_3-way'!U622/(3*'OddsRatio_working_3-way'!X622^(1/3))*SIN(('OddsRatio_working_3-way'!Y622)/3)</f>
        <v>-1.4879718663034974E-2</v>
      </c>
      <c r="AJ622" s="11">
        <f>'OddsRatio_working_3-way'!U622/(3*'OddsRatio_working_3-way'!X622^(1/3))*SIN(('OddsRatio_working_3-way'!Y622+2*PI())/3)</f>
        <v>-0.44743563104536699</v>
      </c>
      <c r="AK622" s="11">
        <f>'OddsRatio_working_3-way'!U622/(3*'OddsRatio_working_3-way'!X622^(1/3))*SIN(('OddsRatio_working_3-way'!Y622+4*PI())/3)</f>
        <v>0.4623153497084021</v>
      </c>
      <c r="AL622" s="11">
        <f>'OddsRatio_working_3-way'!Z622+'OddsRatio_working_3-way'!AF622</f>
        <v>1.0504899472674294</v>
      </c>
      <c r="AM622" s="11">
        <f>'OddsRatio_working_3-way'!AA622+'OddsRatio_working_3-way'!AG622</f>
        <v>-0.55101740236042218</v>
      </c>
      <c r="AN622" s="11">
        <f>'OddsRatio_working_3-way'!AB622+'OddsRatio_working_3-way'!AH622</f>
        <v>-0.49947254490700699</v>
      </c>
      <c r="AO622" s="11">
        <f>'OddsRatio_working_3-way'!AC622+'OddsRatio_working_3-way'!AI622</f>
        <v>0</v>
      </c>
      <c r="AP622" s="11">
        <f>'OddsRatio_working_3-way'!AD622+'OddsRatio_working_3-way'!AJ622</f>
        <v>0</v>
      </c>
      <c r="AQ622" s="11">
        <f>'OddsRatio_working_3-way'!AE622+'OddsRatio_working_3-way'!AK622</f>
        <v>0</v>
      </c>
      <c r="AR622" s="10">
        <f>IF(A622="","",IF(('OddsRatio_working_3-way'!X622=0),IF(Q622&gt;0,-Q622^(1/3),(-Q622)^(1/3)),'OddsRatio_working_3-way'!AL622-'OddsRatio_working_3-way'!R622/3))</f>
        <v>1.0504899472674294</v>
      </c>
      <c r="AS622" s="11">
        <f>IF(('OddsRatio_working_3-way'!X622=0),IF(Q622&gt;0,-Q622^(1/3),(-Q622)^(1/3)),'OddsRatio_working_3-way'!AM622-'OddsRatio_working_3-way'!R622/3)</f>
        <v>-0.55101740236042218</v>
      </c>
      <c r="AT622" s="11">
        <f>IF(('OddsRatio_working_3-way'!X622=0),IF(Q622&gt;0,-Q622^(1/3),(-Q622)^(1/3)),'OddsRatio_working_3-way'!AN622-'OddsRatio_working_3-way'!R622/3)</f>
        <v>-0.49947254490700699</v>
      </c>
      <c r="AU622" s="11">
        <f>IF(('OddsRatio_working_3-way'!X622=0),0,'OddsRatio_working_3-way'!AO622)</f>
        <v>0</v>
      </c>
      <c r="AV622" s="11">
        <f>IF(('OddsRatio_working_3-way'!X622=0),0,'OddsRatio_working_3-way'!AP622)</f>
        <v>0</v>
      </c>
      <c r="AW622" s="11">
        <f>IF(('OddsRatio_working_3-way'!X622=0),0,'OddsRatio_working_3-way'!AQ622)</f>
        <v>0</v>
      </c>
    </row>
    <row r="623" spans="1:49" x14ac:dyDescent="0.2">
      <c r="A623" s="4">
        <f>IF('True_Odds_Calculator_3-way'!A624="","",'True_Odds_Calculator_3-way'!A624)</f>
        <v>2.95</v>
      </c>
      <c r="B623" s="4">
        <f>IF('True_Odds_Calculator_3-way'!B624="","",'True_Odds_Calculator_3-way'!B624)</f>
        <v>2.77</v>
      </c>
      <c r="C623" s="4">
        <f>IF('True_Odds_Calculator_3-way'!C624="","",'True_Odds_Calculator_3-way'!C624)</f>
        <v>3.01</v>
      </c>
      <c r="D623" s="9">
        <f t="shared" si="130"/>
        <v>0.32831544481978936</v>
      </c>
      <c r="E623" s="9">
        <f t="shared" si="131"/>
        <v>0.3500170818599011</v>
      </c>
      <c r="F623" s="9">
        <f t="shared" si="132"/>
        <v>0.32166747332030959</v>
      </c>
      <c r="G623" s="9">
        <f t="shared" si="133"/>
        <v>1.0491544746857779</v>
      </c>
      <c r="H623" s="9">
        <f t="shared" si="134"/>
        <v>3.0458512256372674</v>
      </c>
      <c r="I623" s="9">
        <f t="shared" si="135"/>
        <v>2.8570034201938266</v>
      </c>
      <c r="J623" s="9">
        <f t="shared" si="136"/>
        <v>3.1088004941184133</v>
      </c>
      <c r="K623" s="11">
        <f t="shared" si="137"/>
        <v>0.33898305084745761</v>
      </c>
      <c r="L623" s="11">
        <f t="shared" si="138"/>
        <v>0.36101083032490977</v>
      </c>
      <c r="M623" s="11">
        <f t="shared" si="139"/>
        <v>0.33222591362126247</v>
      </c>
      <c r="N623" s="11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-0.28205620254986385</v>
      </c>
      <c r="O623" s="11">
        <f>0</f>
        <v>0</v>
      </c>
      <c r="P623" s="11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0.23296267332189119</v>
      </c>
      <c r="Q623" s="11">
        <f>2*'OddsRatio_working_3-way'!K623*'OddsRatio_working_3-way'!L623*'OddsRatio_working_3-way'!M623</f>
        <v>8.1313324021602518E-2</v>
      </c>
      <c r="R623" s="11">
        <f t="shared" si="140"/>
        <v>0</v>
      </c>
      <c r="S623" s="11">
        <f t="shared" si="141"/>
        <v>-0.8259441601207349</v>
      </c>
      <c r="T623" s="11">
        <f t="shared" si="142"/>
        <v>-0.2882876649636073</v>
      </c>
      <c r="U623" s="11">
        <f>'OddsRatio_working_3-way'!S623-'OddsRatio_working_3-way'!R623^2/3</f>
        <v>-0.8259441601207349</v>
      </c>
      <c r="V623" s="11">
        <f>'OddsRatio_working_3-way'!S623*'OddsRatio_working_3-way'!R623/3-2*'OddsRatio_working_3-way'!R623^3/27-'OddsRatio_working_3-way'!T623</f>
        <v>0.2882876649636073</v>
      </c>
      <c r="W623" s="11">
        <f>'OddsRatio_working_3-way'!V623^2+4*'OddsRatio_working_3-way'!U623^3/27</f>
        <v>-3.6365765176597786E-4</v>
      </c>
      <c r="X623" s="11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0.14445884831149586</v>
      </c>
      <c r="Y623" s="11">
        <f>IF('OddsRatio_working_3-way'!W623&gt;=0,IF('OddsRatio_working_3-way'!V623+SQRT('OddsRatio_working_3-way'!W623)&gt;0,0,PI()),ACOS('OddsRatio_working_3-way'!V623/(2*'OddsRatio_working_3-way'!X623)))</f>
        <v>6.6052318292881163E-2</v>
      </c>
      <c r="Z623" s="11">
        <f>'OddsRatio_working_3-way'!X623^(1/3)*COS('OddsRatio_working_3-way'!Y623/3)</f>
        <v>0.52457723734288897</v>
      </c>
      <c r="AA623" s="11">
        <f>'OddsRatio_working_3-way'!X623^(1/3)*COS(('OddsRatio_working_3-way'!Y623+2*PI())/3)</f>
        <v>-0.27229269666296735</v>
      </c>
      <c r="AB623" s="11">
        <f>'OddsRatio_working_3-way'!X623^(1/3)*COS(('OddsRatio_working_3-way'!Y623+4*PI())/3)</f>
        <v>-0.25228454067992151</v>
      </c>
      <c r="AC623" s="11">
        <f>'OddsRatio_working_3-way'!X623^(1/3)*SIN('OddsRatio_working_3-way'!Y623/3)</f>
        <v>1.1551714242799573E-2</v>
      </c>
      <c r="AD623" s="11">
        <f>'OddsRatio_working_3-way'!X623^(1/3)*SIN(('OddsRatio_working_3-way'!Y623+2*PI())/3)</f>
        <v>0.44852135666460102</v>
      </c>
      <c r="AE623" s="11">
        <f>'OddsRatio_working_3-way'!X623^(1/3)*SIN(('OddsRatio_working_3-way'!Y623+4*PI())/3)</f>
        <v>-0.46007307090740057</v>
      </c>
      <c r="AF623" s="11">
        <f>-'OddsRatio_working_3-way'!U623/(3*'OddsRatio_working_3-way'!X623^(1/3))*COS(('OddsRatio_working_3-way'!Y623)/3)</f>
        <v>0.52457723734288897</v>
      </c>
      <c r="AG623" s="11">
        <f>-'OddsRatio_working_3-way'!U623/(3*'OddsRatio_working_3-way'!X623^(1/3))*COS(('OddsRatio_working_3-way'!Y623+2*PI())/3)</f>
        <v>-0.27229269666296735</v>
      </c>
      <c r="AH623" s="11">
        <f>-'OddsRatio_working_3-way'!U623/(3*'OddsRatio_working_3-way'!X623^(1/3))*COS(('OddsRatio_working_3-way'!Y623+4*PI())/3)</f>
        <v>-0.25228454067992151</v>
      </c>
      <c r="AI623" s="11">
        <f>'OddsRatio_working_3-way'!U623/(3*'OddsRatio_working_3-way'!X623^(1/3))*SIN(('OddsRatio_working_3-way'!Y623)/3)</f>
        <v>-1.1551714242799573E-2</v>
      </c>
      <c r="AJ623" s="11">
        <f>'OddsRatio_working_3-way'!U623/(3*'OddsRatio_working_3-way'!X623^(1/3))*SIN(('OddsRatio_working_3-way'!Y623+2*PI())/3)</f>
        <v>-0.44852135666460102</v>
      </c>
      <c r="AK623" s="11">
        <f>'OddsRatio_working_3-way'!U623/(3*'OddsRatio_working_3-way'!X623^(1/3))*SIN(('OddsRatio_working_3-way'!Y623+4*PI())/3)</f>
        <v>0.46007307090740057</v>
      </c>
      <c r="AL623" s="11">
        <f>'OddsRatio_working_3-way'!Z623+'OddsRatio_working_3-way'!AF623</f>
        <v>1.0491544746857779</v>
      </c>
      <c r="AM623" s="11">
        <f>'OddsRatio_working_3-way'!AA623+'OddsRatio_working_3-way'!AG623</f>
        <v>-0.5445853933259347</v>
      </c>
      <c r="AN623" s="11">
        <f>'OddsRatio_working_3-way'!AB623+'OddsRatio_working_3-way'!AH623</f>
        <v>-0.50456908135984302</v>
      </c>
      <c r="AO623" s="11">
        <f>'OddsRatio_working_3-way'!AC623+'OddsRatio_working_3-way'!AI623</f>
        <v>0</v>
      </c>
      <c r="AP623" s="11">
        <f>'OddsRatio_working_3-way'!AD623+'OddsRatio_working_3-way'!AJ623</f>
        <v>0</v>
      </c>
      <c r="AQ623" s="11">
        <f>'OddsRatio_working_3-way'!AE623+'OddsRatio_working_3-way'!AK623</f>
        <v>0</v>
      </c>
      <c r="AR623" s="10">
        <f>IF(A623="","",IF(('OddsRatio_working_3-way'!X623=0),IF(Q623&gt;0,-Q623^(1/3),(-Q623)^(1/3)),'OddsRatio_working_3-way'!AL623-'OddsRatio_working_3-way'!R623/3))</f>
        <v>1.0491544746857779</v>
      </c>
      <c r="AS623" s="11">
        <f>IF(('OddsRatio_working_3-way'!X623=0),IF(Q623&gt;0,-Q623^(1/3),(-Q623)^(1/3)),'OddsRatio_working_3-way'!AM623-'OddsRatio_working_3-way'!R623/3)</f>
        <v>-0.5445853933259347</v>
      </c>
      <c r="AT623" s="11">
        <f>IF(('OddsRatio_working_3-way'!X623=0),IF(Q623&gt;0,-Q623^(1/3),(-Q623)^(1/3)),'OddsRatio_working_3-way'!AN623-'OddsRatio_working_3-way'!R623/3)</f>
        <v>-0.50456908135984302</v>
      </c>
      <c r="AU623" s="11">
        <f>IF(('OddsRatio_working_3-way'!X623=0),0,'OddsRatio_working_3-way'!AO623)</f>
        <v>0</v>
      </c>
      <c r="AV623" s="11">
        <f>IF(('OddsRatio_working_3-way'!X623=0),0,'OddsRatio_working_3-way'!AP623)</f>
        <v>0</v>
      </c>
      <c r="AW623" s="11">
        <f>IF(('OddsRatio_working_3-way'!X623=0),0,'OddsRatio_working_3-way'!AQ623)</f>
        <v>0</v>
      </c>
    </row>
    <row r="624" spans="1:49" x14ac:dyDescent="0.2">
      <c r="A624" s="4">
        <f>IF('True_Odds_Calculator_3-way'!A625="","",'True_Odds_Calculator_3-way'!A625)</f>
        <v>3.32</v>
      </c>
      <c r="B624" s="4">
        <f>IF('True_Odds_Calculator_3-way'!B625="","",'True_Odds_Calculator_3-way'!B625)</f>
        <v>2.98</v>
      </c>
      <c r="C624" s="4">
        <f>IF('True_Odds_Calculator_3-way'!C625="","",'True_Odds_Calculator_3-way'!C625)</f>
        <v>2.52</v>
      </c>
      <c r="D624" s="9">
        <f t="shared" si="130"/>
        <v>0.29071689443132193</v>
      </c>
      <c r="E624" s="9">
        <f t="shared" si="131"/>
        <v>0.32444150600193705</v>
      </c>
      <c r="F624" s="9">
        <f t="shared" si="132"/>
        <v>0.38484159956674108</v>
      </c>
      <c r="G624" s="9">
        <f t="shared" si="133"/>
        <v>1.0516261090923529</v>
      </c>
      <c r="H624" s="9">
        <f t="shared" si="134"/>
        <v>3.4397725730942579</v>
      </c>
      <c r="I624" s="9">
        <f t="shared" si="135"/>
        <v>3.0822196960028583</v>
      </c>
      <c r="J624" s="9">
        <f t="shared" si="136"/>
        <v>2.5984716858203765</v>
      </c>
      <c r="K624" s="11">
        <f t="shared" si="137"/>
        <v>0.30120481927710846</v>
      </c>
      <c r="L624" s="11">
        <f t="shared" si="138"/>
        <v>0.33557046979865773</v>
      </c>
      <c r="M624" s="11">
        <f t="shared" si="139"/>
        <v>0.3968253968253968</v>
      </c>
      <c r="N624" s="11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-0.28005406092250118</v>
      </c>
      <c r="O624" s="11">
        <f>0</f>
        <v>0</v>
      </c>
      <c r="P624" s="11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0.2334361414979188</v>
      </c>
      <c r="Q624" s="11">
        <f>2*'OddsRatio_working_3-way'!K624*'OddsRatio_working_3-way'!L624*'OddsRatio_working_3-way'!M624</f>
        <v>8.0218605325745304E-2</v>
      </c>
      <c r="R624" s="11">
        <f t="shared" si="140"/>
        <v>0</v>
      </c>
      <c r="S624" s="11">
        <f t="shared" si="141"/>
        <v>-0.83353956992795453</v>
      </c>
      <c r="T624" s="11">
        <f t="shared" si="142"/>
        <v>-0.28643971475187446</v>
      </c>
      <c r="U624" s="11">
        <f>'OddsRatio_working_3-way'!S624-'OddsRatio_working_3-way'!R624^2/3</f>
        <v>-0.83353956992795453</v>
      </c>
      <c r="V624" s="11">
        <f>'OddsRatio_working_3-way'!S624*'OddsRatio_working_3-way'!R624/3-2*'OddsRatio_working_3-way'!R624^3/27-'OddsRatio_working_3-way'!T624</f>
        <v>0.28643971475187446</v>
      </c>
      <c r="W624" s="11">
        <f>'OddsRatio_working_3-way'!V624^2+4*'OddsRatio_working_3-way'!U624^3/27</f>
        <v>-3.7498408674478401E-3</v>
      </c>
      <c r="X624" s="11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0.14645609500340284</v>
      </c>
      <c r="Y624" s="11">
        <f>IF('OddsRatio_working_3-way'!W624&gt;=0,IF('OddsRatio_working_3-way'!V624+SQRT('OddsRatio_working_3-way'!W624)&gt;0,0,PI()),ACOS('OddsRatio_working_3-way'!V624/(2*'OddsRatio_working_3-way'!X624)))</f>
        <v>0.2106126488795339</v>
      </c>
      <c r="Z624" s="11">
        <f>'OddsRatio_working_3-way'!X624^(1/3)*COS('OddsRatio_working_3-way'!Y624/3)</f>
        <v>0.52581305454617644</v>
      </c>
      <c r="AA624" s="11">
        <f>'OddsRatio_working_3-way'!X624^(1/3)*COS(('OddsRatio_working_3-way'!Y624+2*PI())/3)</f>
        <v>-0.29492786755739564</v>
      </c>
      <c r="AB624" s="11">
        <f>'OddsRatio_working_3-way'!X624^(1/3)*COS(('OddsRatio_working_3-way'!Y624+4*PI())/3)</f>
        <v>-0.23088518698878085</v>
      </c>
      <c r="AC624" s="11">
        <f>'OddsRatio_working_3-way'!X624^(1/3)*SIN('OddsRatio_working_3-way'!Y624/3)</f>
        <v>3.6975058865914935E-2</v>
      </c>
      <c r="AD624" s="11">
        <f>'OddsRatio_working_3-way'!X624^(1/3)*SIN(('OddsRatio_working_3-way'!Y624+2*PI())/3)</f>
        <v>0.436879933445524</v>
      </c>
      <c r="AE624" s="11">
        <f>'OddsRatio_working_3-way'!X624^(1/3)*SIN(('OddsRatio_working_3-way'!Y624+4*PI())/3)</f>
        <v>-0.47385499231143896</v>
      </c>
      <c r="AF624" s="11">
        <f>-'OddsRatio_working_3-way'!U624/(3*'OddsRatio_working_3-way'!X624^(1/3))*COS(('OddsRatio_working_3-way'!Y624)/3)</f>
        <v>0.52581305454617644</v>
      </c>
      <c r="AG624" s="11">
        <f>-'OddsRatio_working_3-way'!U624/(3*'OddsRatio_working_3-way'!X624^(1/3))*COS(('OddsRatio_working_3-way'!Y624+2*PI())/3)</f>
        <v>-0.29492786755739564</v>
      </c>
      <c r="AH624" s="11">
        <f>-'OddsRatio_working_3-way'!U624/(3*'OddsRatio_working_3-way'!X624^(1/3))*COS(('OddsRatio_working_3-way'!Y624+4*PI())/3)</f>
        <v>-0.23088518698878085</v>
      </c>
      <c r="AI624" s="11">
        <f>'OddsRatio_working_3-way'!U624/(3*'OddsRatio_working_3-way'!X624^(1/3))*SIN(('OddsRatio_working_3-way'!Y624)/3)</f>
        <v>-3.6975058865914935E-2</v>
      </c>
      <c r="AJ624" s="11">
        <f>'OddsRatio_working_3-way'!U624/(3*'OddsRatio_working_3-way'!X624^(1/3))*SIN(('OddsRatio_working_3-way'!Y624+2*PI())/3)</f>
        <v>-0.436879933445524</v>
      </c>
      <c r="AK624" s="11">
        <f>'OddsRatio_working_3-way'!U624/(3*'OddsRatio_working_3-way'!X624^(1/3))*SIN(('OddsRatio_working_3-way'!Y624+4*PI())/3)</f>
        <v>0.47385499231143896</v>
      </c>
      <c r="AL624" s="11">
        <f>'OddsRatio_working_3-way'!Z624+'OddsRatio_working_3-way'!AF624</f>
        <v>1.0516261090923529</v>
      </c>
      <c r="AM624" s="11">
        <f>'OddsRatio_working_3-way'!AA624+'OddsRatio_working_3-way'!AG624</f>
        <v>-0.58985573511479128</v>
      </c>
      <c r="AN624" s="11">
        <f>'OddsRatio_working_3-way'!AB624+'OddsRatio_working_3-way'!AH624</f>
        <v>-0.46177037397756171</v>
      </c>
      <c r="AO624" s="11">
        <f>'OddsRatio_working_3-way'!AC624+'OddsRatio_working_3-way'!AI624</f>
        <v>0</v>
      </c>
      <c r="AP624" s="11">
        <f>'OddsRatio_working_3-way'!AD624+'OddsRatio_working_3-way'!AJ624</f>
        <v>0</v>
      </c>
      <c r="AQ624" s="11">
        <f>'OddsRatio_working_3-way'!AE624+'OddsRatio_working_3-way'!AK624</f>
        <v>0</v>
      </c>
      <c r="AR624" s="10">
        <f>IF(A624="","",IF(('OddsRatio_working_3-way'!X624=0),IF(Q624&gt;0,-Q624^(1/3),(-Q624)^(1/3)),'OddsRatio_working_3-way'!AL624-'OddsRatio_working_3-way'!R624/3))</f>
        <v>1.0516261090923529</v>
      </c>
      <c r="AS624" s="11">
        <f>IF(('OddsRatio_working_3-way'!X624=0),IF(Q624&gt;0,-Q624^(1/3),(-Q624)^(1/3)),'OddsRatio_working_3-way'!AM624-'OddsRatio_working_3-way'!R624/3)</f>
        <v>-0.58985573511479128</v>
      </c>
      <c r="AT624" s="11">
        <f>IF(('OddsRatio_working_3-way'!X624=0),IF(Q624&gt;0,-Q624^(1/3),(-Q624)^(1/3)),'OddsRatio_working_3-way'!AN624-'OddsRatio_working_3-way'!R624/3)</f>
        <v>-0.46177037397756171</v>
      </c>
      <c r="AU624" s="11">
        <f>IF(('OddsRatio_working_3-way'!X624=0),0,'OddsRatio_working_3-way'!AO624)</f>
        <v>0</v>
      </c>
      <c r="AV624" s="11">
        <f>IF(('OddsRatio_working_3-way'!X624=0),0,'OddsRatio_working_3-way'!AP624)</f>
        <v>0</v>
      </c>
      <c r="AW624" s="11">
        <f>IF(('OddsRatio_working_3-way'!X624=0),0,'OddsRatio_working_3-way'!AQ624)</f>
        <v>0</v>
      </c>
    </row>
    <row r="625" spans="1:49" x14ac:dyDescent="0.2">
      <c r="A625" s="4">
        <f>IF('True_Odds_Calculator_3-way'!A626="","",'True_Odds_Calculator_3-way'!A626)</f>
        <v>1.81</v>
      </c>
      <c r="B625" s="4">
        <f>IF('True_Odds_Calculator_3-way'!B626="","",'True_Odds_Calculator_3-way'!B626)</f>
        <v>3.27</v>
      </c>
      <c r="C625" s="4">
        <f>IF('True_Odds_Calculator_3-way'!C626="","",'True_Odds_Calculator_3-way'!C626)</f>
        <v>5.66</v>
      </c>
      <c r="D625" s="9">
        <f t="shared" si="130"/>
        <v>0.53804639885085104</v>
      </c>
      <c r="E625" s="9">
        <f t="shared" si="131"/>
        <v>0.29358814391981319</v>
      </c>
      <c r="F625" s="9">
        <f t="shared" si="132"/>
        <v>0.16836545722933605</v>
      </c>
      <c r="G625" s="9">
        <f t="shared" si="133"/>
        <v>1.0599700863280925</v>
      </c>
      <c r="H625" s="9">
        <f t="shared" si="134"/>
        <v>1.8585757699257544</v>
      </c>
      <c r="I625" s="9">
        <f t="shared" si="135"/>
        <v>3.4061320959647703</v>
      </c>
      <c r="J625" s="9">
        <f t="shared" si="136"/>
        <v>5.9394606022889098</v>
      </c>
      <c r="K625" s="11">
        <f t="shared" si="137"/>
        <v>0.5524861878453039</v>
      </c>
      <c r="L625" s="11">
        <f t="shared" si="138"/>
        <v>0.3058103975535168</v>
      </c>
      <c r="M625" s="11">
        <f t="shared" si="139"/>
        <v>0.17667844522968199</v>
      </c>
      <c r="N625" s="11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-0.25577260931559032</v>
      </c>
      <c r="O625" s="11">
        <f>0</f>
        <v>0</v>
      </c>
      <c r="P625" s="11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0.23104586582826267</v>
      </c>
      <c r="Q625" s="11">
        <f>2*'OddsRatio_working_3-way'!K625*'OddsRatio_working_3-way'!L625*'OddsRatio_working_3-way'!M625</f>
        <v>5.9701774115830157E-2</v>
      </c>
      <c r="R625" s="11">
        <f t="shared" si="140"/>
        <v>0</v>
      </c>
      <c r="S625" s="11">
        <f t="shared" si="141"/>
        <v>-0.90332528743600515</v>
      </c>
      <c r="T625" s="11">
        <f t="shared" si="142"/>
        <v>-0.23341738693436828</v>
      </c>
      <c r="U625" s="11">
        <f>'OddsRatio_working_3-way'!S625-'OddsRatio_working_3-way'!R625^2/3</f>
        <v>-0.90332528743600515</v>
      </c>
      <c r="V625" s="11">
        <f>'OddsRatio_working_3-way'!S625*'OddsRatio_working_3-way'!R625/3-2*'OddsRatio_working_3-way'!R625^3/27-'OddsRatio_working_3-way'!T625</f>
        <v>0.23341738693436828</v>
      </c>
      <c r="W625" s="11">
        <f>'OddsRatio_working_3-way'!V625^2+4*'OddsRatio_working_3-way'!U625^3/27</f>
        <v>-5.471785541563752E-2</v>
      </c>
      <c r="X625" s="11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0.16522827537902382</v>
      </c>
      <c r="Y625" s="11">
        <f>IF('OddsRatio_working_3-way'!W625&gt;=0,IF('OddsRatio_working_3-way'!V625+SQRT('OddsRatio_working_3-way'!W625)&gt;0,0,PI()),ACOS('OddsRatio_working_3-way'!V625/(2*'OddsRatio_working_3-way'!X625)))</f>
        <v>0.78647039685287234</v>
      </c>
      <c r="Z625" s="11">
        <f>'OddsRatio_working_3-way'!X625^(1/3)*COS('OddsRatio_working_3-way'!Y625/3)</f>
        <v>0.52998504316404627</v>
      </c>
      <c r="AA625" s="11">
        <f>'OddsRatio_working_3-way'!X625^(1/3)*COS(('OddsRatio_working_3-way'!Y625+2*PI())/3)</f>
        <v>-0.3881518183314131</v>
      </c>
      <c r="AB625" s="11">
        <f>'OddsRatio_working_3-way'!X625^(1/3)*COS(('OddsRatio_working_3-way'!Y625+4*PI())/3)</f>
        <v>-0.14183322483263305</v>
      </c>
      <c r="AC625" s="11">
        <f>'OddsRatio_working_3-way'!X625^(1/3)*SIN('OddsRatio_working_3-way'!Y625/3)</f>
        <v>0.14221210626293071</v>
      </c>
      <c r="AD625" s="11">
        <f>'OddsRatio_working_3-way'!X625^(1/3)*SIN(('OddsRatio_working_3-way'!Y625+2*PI())/3)</f>
        <v>0.38787445787439101</v>
      </c>
      <c r="AE625" s="11">
        <f>'OddsRatio_working_3-way'!X625^(1/3)*SIN(('OddsRatio_working_3-way'!Y625+4*PI())/3)</f>
        <v>-0.53008656413732169</v>
      </c>
      <c r="AF625" s="11">
        <f>-'OddsRatio_working_3-way'!U625/(3*'OddsRatio_working_3-way'!X625^(1/3))*COS(('OddsRatio_working_3-way'!Y625)/3)</f>
        <v>0.52998504316404627</v>
      </c>
      <c r="AG625" s="11">
        <f>-'OddsRatio_working_3-way'!U625/(3*'OddsRatio_working_3-way'!X625^(1/3))*COS(('OddsRatio_working_3-way'!Y625+2*PI())/3)</f>
        <v>-0.3881518183314131</v>
      </c>
      <c r="AH625" s="11">
        <f>-'OddsRatio_working_3-way'!U625/(3*'OddsRatio_working_3-way'!X625^(1/3))*COS(('OddsRatio_working_3-way'!Y625+4*PI())/3)</f>
        <v>-0.14183322483263305</v>
      </c>
      <c r="AI625" s="11">
        <f>'OddsRatio_working_3-way'!U625/(3*'OddsRatio_working_3-way'!X625^(1/3))*SIN(('OddsRatio_working_3-way'!Y625)/3)</f>
        <v>-0.14221210626293071</v>
      </c>
      <c r="AJ625" s="11">
        <f>'OddsRatio_working_3-way'!U625/(3*'OddsRatio_working_3-way'!X625^(1/3))*SIN(('OddsRatio_working_3-way'!Y625+2*PI())/3)</f>
        <v>-0.38787445787439101</v>
      </c>
      <c r="AK625" s="11">
        <f>'OddsRatio_working_3-way'!U625/(3*'OddsRatio_working_3-way'!X625^(1/3))*SIN(('OddsRatio_working_3-way'!Y625+4*PI())/3)</f>
        <v>0.53008656413732169</v>
      </c>
      <c r="AL625" s="11">
        <f>'OddsRatio_working_3-way'!Z625+'OddsRatio_working_3-way'!AF625</f>
        <v>1.0599700863280925</v>
      </c>
      <c r="AM625" s="11">
        <f>'OddsRatio_working_3-way'!AA625+'OddsRatio_working_3-way'!AG625</f>
        <v>-0.7763036366628262</v>
      </c>
      <c r="AN625" s="11">
        <f>'OddsRatio_working_3-way'!AB625+'OddsRatio_working_3-way'!AH625</f>
        <v>-0.28366644966526611</v>
      </c>
      <c r="AO625" s="11">
        <f>'OddsRatio_working_3-way'!AC625+'OddsRatio_working_3-way'!AI625</f>
        <v>0</v>
      </c>
      <c r="AP625" s="11">
        <f>'OddsRatio_working_3-way'!AD625+'OddsRatio_working_3-way'!AJ625</f>
        <v>0</v>
      </c>
      <c r="AQ625" s="11">
        <f>'OddsRatio_working_3-way'!AE625+'OddsRatio_working_3-way'!AK625</f>
        <v>0</v>
      </c>
      <c r="AR625" s="10">
        <f>IF(A625="","",IF(('OddsRatio_working_3-way'!X625=0),IF(Q625&gt;0,-Q625^(1/3),(-Q625)^(1/3)),'OddsRatio_working_3-way'!AL625-'OddsRatio_working_3-way'!R625/3))</f>
        <v>1.0599700863280925</v>
      </c>
      <c r="AS625" s="11">
        <f>IF(('OddsRatio_working_3-way'!X625=0),IF(Q625&gt;0,-Q625^(1/3),(-Q625)^(1/3)),'OddsRatio_working_3-way'!AM625-'OddsRatio_working_3-way'!R625/3)</f>
        <v>-0.7763036366628262</v>
      </c>
      <c r="AT625" s="11">
        <f>IF(('OddsRatio_working_3-way'!X625=0),IF(Q625&gt;0,-Q625^(1/3),(-Q625)^(1/3)),'OddsRatio_working_3-way'!AN625-'OddsRatio_working_3-way'!R625/3)</f>
        <v>-0.28366644966526611</v>
      </c>
      <c r="AU625" s="11">
        <f>IF(('OddsRatio_working_3-way'!X625=0),0,'OddsRatio_working_3-way'!AO625)</f>
        <v>0</v>
      </c>
      <c r="AV625" s="11">
        <f>IF(('OddsRatio_working_3-way'!X625=0),0,'OddsRatio_working_3-way'!AP625)</f>
        <v>0</v>
      </c>
      <c r="AW625" s="11">
        <f>IF(('OddsRatio_working_3-way'!X625=0),0,'OddsRatio_working_3-way'!AQ625)</f>
        <v>0</v>
      </c>
    </row>
    <row r="626" spans="1:49" x14ac:dyDescent="0.2">
      <c r="A626" s="4">
        <f>IF('True_Odds_Calculator_3-way'!A627="","",'True_Odds_Calculator_3-way'!A627)</f>
        <v>2.1</v>
      </c>
      <c r="B626" s="4">
        <f>IF('True_Odds_Calculator_3-way'!B627="","",'True_Odds_Calculator_3-way'!B627)</f>
        <v>3.07</v>
      </c>
      <c r="C626" s="4">
        <f>IF('True_Odds_Calculator_3-way'!C627="","",'True_Odds_Calculator_3-way'!C627)</f>
        <v>4.3099999999999996</v>
      </c>
      <c r="D626" s="9">
        <f t="shared" si="130"/>
        <v>0.46302888144712623</v>
      </c>
      <c r="E626" s="9">
        <f t="shared" si="131"/>
        <v>0.31423512569640871</v>
      </c>
      <c r="F626" s="9">
        <f t="shared" si="132"/>
        <v>0.22273599285646503</v>
      </c>
      <c r="G626" s="9">
        <f t="shared" si="133"/>
        <v>1.0542659040946616</v>
      </c>
      <c r="H626" s="9">
        <f t="shared" si="134"/>
        <v>2.1596924945041276</v>
      </c>
      <c r="I626" s="9">
        <f t="shared" si="135"/>
        <v>3.1823304214759487</v>
      </c>
      <c r="J626" s="9">
        <f t="shared" si="136"/>
        <v>4.4896201425533295</v>
      </c>
      <c r="K626" s="11">
        <f t="shared" si="137"/>
        <v>0.47619047619047616</v>
      </c>
      <c r="L626" s="11">
        <f t="shared" si="138"/>
        <v>0.32573289902280134</v>
      </c>
      <c r="M626" s="11">
        <f t="shared" si="139"/>
        <v>0.23201856148491881</v>
      </c>
      <c r="N626" s="11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-0.27124146665097559</v>
      </c>
      <c r="O626" s="11">
        <f>0</f>
        <v>0</v>
      </c>
      <c r="P626" s="11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0.23320618557814085</v>
      </c>
      <c r="Q626" s="11">
        <f>2*'OddsRatio_working_3-way'!K626*'OddsRatio_working_3-way'!L626*'OddsRatio_working_3-way'!M626</f>
        <v>7.1977217771031124E-2</v>
      </c>
      <c r="R626" s="11">
        <f t="shared" si="140"/>
        <v>0</v>
      </c>
      <c r="S626" s="11">
        <f t="shared" si="141"/>
        <v>-0.85977335419079837</v>
      </c>
      <c r="T626" s="11">
        <f t="shared" si="142"/>
        <v>-0.26536214635518468</v>
      </c>
      <c r="U626" s="11">
        <f>'OddsRatio_working_3-way'!S626-'OddsRatio_working_3-way'!R626^2/3</f>
        <v>-0.85977335419079837</v>
      </c>
      <c r="V626" s="11">
        <f>'OddsRatio_working_3-way'!S626*'OddsRatio_working_3-way'!R626/3-2*'OddsRatio_working_3-way'!R626^3/27-'OddsRatio_working_3-way'!T626</f>
        <v>0.26536214635518468</v>
      </c>
      <c r="W626" s="11">
        <f>'OddsRatio_working_3-way'!V626^2+4*'OddsRatio_working_3-way'!U626^3/27</f>
        <v>-2.3738968436906399E-2</v>
      </c>
      <c r="X626" s="11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0.15342427868099695</v>
      </c>
      <c r="Y626" s="11">
        <f>IF('OddsRatio_working_3-way'!W626&gt;=0,IF('OddsRatio_working_3-way'!V626+SQRT('OddsRatio_working_3-way'!W626)&gt;0,0,PI()),ACOS('OddsRatio_working_3-way'!V626/(2*'OddsRatio_working_3-way'!X626)))</f>
        <v>0.52604756047663281</v>
      </c>
      <c r="Z626" s="11">
        <f>'OddsRatio_working_3-way'!X626^(1/3)*COS('OddsRatio_working_3-way'!Y626/3)</f>
        <v>0.52713295204733079</v>
      </c>
      <c r="AA626" s="11">
        <f>'OddsRatio_working_3-way'!X626^(1/3)*COS(('OddsRatio_working_3-way'!Y626+2*PI())/3)</f>
        <v>-0.34444587202227211</v>
      </c>
      <c r="AB626" s="11">
        <f>'OddsRatio_working_3-way'!X626^(1/3)*COS(('OddsRatio_working_3-way'!Y626+4*PI())/3)</f>
        <v>-0.18268708002505887</v>
      </c>
      <c r="AC626" s="11">
        <f>'OddsRatio_working_3-way'!X626^(1/3)*SIN('OddsRatio_working_3-way'!Y626/3)</f>
        <v>9.3391482103379997E-2</v>
      </c>
      <c r="AD626" s="11">
        <f>'OddsRatio_working_3-way'!X626^(1/3)*SIN(('OddsRatio_working_3-way'!Y626+2*PI())/3)</f>
        <v>0.40981478659318288</v>
      </c>
      <c r="AE626" s="11">
        <f>'OddsRatio_working_3-way'!X626^(1/3)*SIN(('OddsRatio_working_3-way'!Y626+4*PI())/3)</f>
        <v>-0.50320626869656271</v>
      </c>
      <c r="AF626" s="11">
        <f>-'OddsRatio_working_3-way'!U626/(3*'OddsRatio_working_3-way'!X626^(1/3))*COS(('OddsRatio_working_3-way'!Y626)/3)</f>
        <v>0.52713295204733079</v>
      </c>
      <c r="AG626" s="11">
        <f>-'OddsRatio_working_3-way'!U626/(3*'OddsRatio_working_3-way'!X626^(1/3))*COS(('OddsRatio_working_3-way'!Y626+2*PI())/3)</f>
        <v>-0.34444587202227211</v>
      </c>
      <c r="AH626" s="11">
        <f>-'OddsRatio_working_3-way'!U626/(3*'OddsRatio_working_3-way'!X626^(1/3))*COS(('OddsRatio_working_3-way'!Y626+4*PI())/3)</f>
        <v>-0.18268708002505887</v>
      </c>
      <c r="AI626" s="11">
        <f>'OddsRatio_working_3-way'!U626/(3*'OddsRatio_working_3-way'!X626^(1/3))*SIN(('OddsRatio_working_3-way'!Y626)/3)</f>
        <v>-9.3391482103379997E-2</v>
      </c>
      <c r="AJ626" s="11">
        <f>'OddsRatio_working_3-way'!U626/(3*'OddsRatio_working_3-way'!X626^(1/3))*SIN(('OddsRatio_working_3-way'!Y626+2*PI())/3)</f>
        <v>-0.40981478659318288</v>
      </c>
      <c r="AK626" s="11">
        <f>'OddsRatio_working_3-way'!U626/(3*'OddsRatio_working_3-way'!X626^(1/3))*SIN(('OddsRatio_working_3-way'!Y626+4*PI())/3)</f>
        <v>0.50320626869656271</v>
      </c>
      <c r="AL626" s="11">
        <f>'OddsRatio_working_3-way'!Z626+'OddsRatio_working_3-way'!AF626</f>
        <v>1.0542659040946616</v>
      </c>
      <c r="AM626" s="11">
        <f>'OddsRatio_working_3-way'!AA626+'OddsRatio_working_3-way'!AG626</f>
        <v>-0.68889174404454423</v>
      </c>
      <c r="AN626" s="11">
        <f>'OddsRatio_working_3-way'!AB626+'OddsRatio_working_3-way'!AH626</f>
        <v>-0.36537416005011775</v>
      </c>
      <c r="AO626" s="11">
        <f>'OddsRatio_working_3-way'!AC626+'OddsRatio_working_3-way'!AI626</f>
        <v>0</v>
      </c>
      <c r="AP626" s="11">
        <f>'OddsRatio_working_3-way'!AD626+'OddsRatio_working_3-way'!AJ626</f>
        <v>0</v>
      </c>
      <c r="AQ626" s="11">
        <f>'OddsRatio_working_3-way'!AE626+'OddsRatio_working_3-way'!AK626</f>
        <v>0</v>
      </c>
      <c r="AR626" s="10">
        <f>IF(A626="","",IF(('OddsRatio_working_3-way'!X626=0),IF(Q626&gt;0,-Q626^(1/3),(-Q626)^(1/3)),'OddsRatio_working_3-way'!AL626-'OddsRatio_working_3-way'!R626/3))</f>
        <v>1.0542659040946616</v>
      </c>
      <c r="AS626" s="11">
        <f>IF(('OddsRatio_working_3-way'!X626=0),IF(Q626&gt;0,-Q626^(1/3),(-Q626)^(1/3)),'OddsRatio_working_3-way'!AM626-'OddsRatio_working_3-way'!R626/3)</f>
        <v>-0.68889174404454423</v>
      </c>
      <c r="AT626" s="11">
        <f>IF(('OddsRatio_working_3-way'!X626=0),IF(Q626&gt;0,-Q626^(1/3),(-Q626)^(1/3)),'OddsRatio_working_3-way'!AN626-'OddsRatio_working_3-way'!R626/3)</f>
        <v>-0.36537416005011775</v>
      </c>
      <c r="AU626" s="11">
        <f>IF(('OddsRatio_working_3-way'!X626=0),0,'OddsRatio_working_3-way'!AO626)</f>
        <v>0</v>
      </c>
      <c r="AV626" s="11">
        <f>IF(('OddsRatio_working_3-way'!X626=0),0,'OddsRatio_working_3-way'!AP626)</f>
        <v>0</v>
      </c>
      <c r="AW626" s="11">
        <f>IF(('OddsRatio_working_3-way'!X626=0),0,'OddsRatio_working_3-way'!AQ626)</f>
        <v>0</v>
      </c>
    </row>
    <row r="627" spans="1:49" x14ac:dyDescent="0.2">
      <c r="A627" s="4">
        <f>IF('True_Odds_Calculator_3-way'!A628="","",'True_Odds_Calculator_3-way'!A628)</f>
        <v>2.19</v>
      </c>
      <c r="B627" s="4">
        <f>IF('True_Odds_Calculator_3-way'!B628="","",'True_Odds_Calculator_3-way'!B628)</f>
        <v>3.35</v>
      </c>
      <c r="C627" s="4">
        <f>IF('True_Odds_Calculator_3-way'!C628="","",'True_Odds_Calculator_3-way'!C628)</f>
        <v>3.5</v>
      </c>
      <c r="D627" s="9">
        <f t="shared" si="130"/>
        <v>0.44120644634009815</v>
      </c>
      <c r="E627" s="9">
        <f t="shared" si="131"/>
        <v>0.28562480795258949</v>
      </c>
      <c r="F627" s="9">
        <f t="shared" si="132"/>
        <v>0.27316874570731225</v>
      </c>
      <c r="G627" s="9">
        <f t="shared" si="133"/>
        <v>1.0642963599817588</v>
      </c>
      <c r="H627" s="9">
        <f t="shared" si="134"/>
        <v>2.2665126683782928</v>
      </c>
      <c r="I627" s="9">
        <f t="shared" si="135"/>
        <v>3.5010964459571339</v>
      </c>
      <c r="J627" s="9">
        <f t="shared" si="136"/>
        <v>3.6607408999543969</v>
      </c>
      <c r="K627" s="11">
        <f t="shared" si="137"/>
        <v>0.45662100456621008</v>
      </c>
      <c r="L627" s="11">
        <f t="shared" si="138"/>
        <v>0.29850746268656714</v>
      </c>
      <c r="M627" s="11">
        <f t="shared" si="139"/>
        <v>0.2857142857142857</v>
      </c>
      <c r="N627" s="11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-0.27226879302119533</v>
      </c>
      <c r="O627" s="11">
        <f>0</f>
        <v>0</v>
      </c>
      <c r="P627" s="11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0.2352231017125721</v>
      </c>
      <c r="Q627" s="11">
        <f>2*'OddsRatio_working_3-way'!K627*'OddsRatio_working_3-way'!L627*'OddsRatio_working_3-way'!M627</f>
        <v>7.7888444275686142E-2</v>
      </c>
      <c r="R627" s="11">
        <f t="shared" si="140"/>
        <v>0</v>
      </c>
      <c r="S627" s="11">
        <f t="shared" si="141"/>
        <v>-0.86393706418737704</v>
      </c>
      <c r="T627" s="11">
        <f t="shared" si="142"/>
        <v>-0.28607187555873415</v>
      </c>
      <c r="U627" s="11">
        <f>'OddsRatio_working_3-way'!S627-'OddsRatio_working_3-way'!R627^2/3</f>
        <v>-0.86393706418737704</v>
      </c>
      <c r="V627" s="11">
        <f>'OddsRatio_working_3-way'!S627*'OddsRatio_working_3-way'!R627/3-2*'OddsRatio_working_3-way'!R627^3/27-'OddsRatio_working_3-way'!T627</f>
        <v>0.28607187555873415</v>
      </c>
      <c r="W627" s="11">
        <f>'OddsRatio_working_3-way'!V627^2+4*'OddsRatio_working_3-way'!U627^3/27</f>
        <v>-1.3693490943094327E-2</v>
      </c>
      <c r="X627" s="11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0.15454013146169041</v>
      </c>
      <c r="Y627" s="11">
        <f>IF('OddsRatio_working_3-way'!W627&gt;=0,IF('OddsRatio_working_3-way'!V627+SQRT('OddsRatio_working_3-way'!W627)&gt;0,0,PI()),ACOS('OddsRatio_working_3-way'!V627/(2*'OddsRatio_working_3-way'!X627)))</f>
        <v>0.38828813470196155</v>
      </c>
      <c r="Z627" s="11">
        <f>'OddsRatio_working_3-way'!X627^(1/3)*COS('OddsRatio_working_3-way'!Y627/3)</f>
        <v>0.53214817999087938</v>
      </c>
      <c r="AA627" s="11">
        <f>'OddsRatio_working_3-way'!X627^(1/3)*COS(('OddsRatio_working_3-way'!Y627+2*PI())/3)</f>
        <v>-0.32605743723565511</v>
      </c>
      <c r="AB627" s="11">
        <f>'OddsRatio_working_3-way'!X627^(1/3)*COS(('OddsRatio_working_3-way'!Y627+4*PI())/3)</f>
        <v>-0.20609074275522435</v>
      </c>
      <c r="AC627" s="11">
        <f>'OddsRatio_working_3-way'!X627^(1/3)*SIN('OddsRatio_working_3-way'!Y627/3)</f>
        <v>6.9262803352066443E-2</v>
      </c>
      <c r="AD627" s="11">
        <f>'OddsRatio_working_3-way'!X627^(1/3)*SIN(('OddsRatio_working_3-way'!Y627+2*PI())/3)</f>
        <v>0.42622244077372229</v>
      </c>
      <c r="AE627" s="11">
        <f>'OddsRatio_working_3-way'!X627^(1/3)*SIN(('OddsRatio_working_3-way'!Y627+4*PI())/3)</f>
        <v>-0.49548524412578854</v>
      </c>
      <c r="AF627" s="11">
        <f>-'OddsRatio_working_3-way'!U627/(3*'OddsRatio_working_3-way'!X627^(1/3))*COS(('OddsRatio_working_3-way'!Y627)/3)</f>
        <v>0.53214817999087938</v>
      </c>
      <c r="AG627" s="11">
        <f>-'OddsRatio_working_3-way'!U627/(3*'OddsRatio_working_3-way'!X627^(1/3))*COS(('OddsRatio_working_3-way'!Y627+2*PI())/3)</f>
        <v>-0.32605743723565511</v>
      </c>
      <c r="AH627" s="11">
        <f>-'OddsRatio_working_3-way'!U627/(3*'OddsRatio_working_3-way'!X627^(1/3))*COS(('OddsRatio_working_3-way'!Y627+4*PI())/3)</f>
        <v>-0.20609074275522435</v>
      </c>
      <c r="AI627" s="11">
        <f>'OddsRatio_working_3-way'!U627/(3*'OddsRatio_working_3-way'!X627^(1/3))*SIN(('OddsRatio_working_3-way'!Y627)/3)</f>
        <v>-6.9262803352066443E-2</v>
      </c>
      <c r="AJ627" s="11">
        <f>'OddsRatio_working_3-way'!U627/(3*'OddsRatio_working_3-way'!X627^(1/3))*SIN(('OddsRatio_working_3-way'!Y627+2*PI())/3)</f>
        <v>-0.42622244077372229</v>
      </c>
      <c r="AK627" s="11">
        <f>'OddsRatio_working_3-way'!U627/(3*'OddsRatio_working_3-way'!X627^(1/3))*SIN(('OddsRatio_working_3-way'!Y627+4*PI())/3)</f>
        <v>0.49548524412578854</v>
      </c>
      <c r="AL627" s="11">
        <f>'OddsRatio_working_3-way'!Z627+'OddsRatio_working_3-way'!AF627</f>
        <v>1.0642963599817588</v>
      </c>
      <c r="AM627" s="11">
        <f>'OddsRatio_working_3-way'!AA627+'OddsRatio_working_3-way'!AG627</f>
        <v>-0.65211487447131022</v>
      </c>
      <c r="AN627" s="11">
        <f>'OddsRatio_working_3-way'!AB627+'OddsRatio_working_3-way'!AH627</f>
        <v>-0.4121814855104487</v>
      </c>
      <c r="AO627" s="11">
        <f>'OddsRatio_working_3-way'!AC627+'OddsRatio_working_3-way'!AI627</f>
        <v>0</v>
      </c>
      <c r="AP627" s="11">
        <f>'OddsRatio_working_3-way'!AD627+'OddsRatio_working_3-way'!AJ627</f>
        <v>0</v>
      </c>
      <c r="AQ627" s="11">
        <f>'OddsRatio_working_3-way'!AE627+'OddsRatio_working_3-way'!AK627</f>
        <v>0</v>
      </c>
      <c r="AR627" s="10">
        <f>IF(A627="","",IF(('OddsRatio_working_3-way'!X627=0),IF(Q627&gt;0,-Q627^(1/3),(-Q627)^(1/3)),'OddsRatio_working_3-way'!AL627-'OddsRatio_working_3-way'!R627/3))</f>
        <v>1.0642963599817588</v>
      </c>
      <c r="AS627" s="11">
        <f>IF(('OddsRatio_working_3-way'!X627=0),IF(Q627&gt;0,-Q627^(1/3),(-Q627)^(1/3)),'OddsRatio_working_3-way'!AM627-'OddsRatio_working_3-way'!R627/3)</f>
        <v>-0.65211487447131022</v>
      </c>
      <c r="AT627" s="11">
        <f>IF(('OddsRatio_working_3-way'!X627=0),IF(Q627&gt;0,-Q627^(1/3),(-Q627)^(1/3)),'OddsRatio_working_3-way'!AN627-'OddsRatio_working_3-way'!R627/3)</f>
        <v>-0.4121814855104487</v>
      </c>
      <c r="AU627" s="11">
        <f>IF(('OddsRatio_working_3-way'!X627=0),0,'OddsRatio_working_3-way'!AO627)</f>
        <v>0</v>
      </c>
      <c r="AV627" s="11">
        <f>IF(('OddsRatio_working_3-way'!X627=0),0,'OddsRatio_working_3-way'!AP627)</f>
        <v>0</v>
      </c>
      <c r="AW627" s="11">
        <f>IF(('OddsRatio_working_3-way'!X627=0),0,'OddsRatio_working_3-way'!AQ627)</f>
        <v>0</v>
      </c>
    </row>
    <row r="628" spans="1:49" x14ac:dyDescent="0.2">
      <c r="A628" s="4">
        <f>IF('True_Odds_Calculator_3-way'!A629="","",'True_Odds_Calculator_3-way'!A629)</f>
        <v>3.05</v>
      </c>
      <c r="B628" s="4">
        <f>IF('True_Odds_Calculator_3-way'!B629="","",'True_Odds_Calculator_3-way'!B629)</f>
        <v>3.41</v>
      </c>
      <c r="C628" s="4">
        <f>IF('True_Odds_Calculator_3-way'!C629="","",'True_Odds_Calculator_3-way'!C629)</f>
        <v>2.4</v>
      </c>
      <c r="D628" s="9">
        <f t="shared" si="130"/>
        <v>0.31546684347254078</v>
      </c>
      <c r="E628" s="9">
        <f t="shared" si="131"/>
        <v>0.28161384575875187</v>
      </c>
      <c r="F628" s="9">
        <f t="shared" si="132"/>
        <v>0.40291931076870735</v>
      </c>
      <c r="G628" s="9">
        <f t="shared" si="133"/>
        <v>1.0584903607129457</v>
      </c>
      <c r="H628" s="9">
        <f t="shared" si="134"/>
        <v>3.1699052394615381</v>
      </c>
      <c r="I628" s="9">
        <f t="shared" si="135"/>
        <v>3.5509617693181994</v>
      </c>
      <c r="J628" s="9">
        <f t="shared" si="136"/>
        <v>2.481886504998124</v>
      </c>
      <c r="K628" s="11">
        <f t="shared" si="137"/>
        <v>0.32786885245901642</v>
      </c>
      <c r="L628" s="11">
        <f t="shared" si="138"/>
        <v>0.29325513196480935</v>
      </c>
      <c r="M628" s="11">
        <f t="shared" si="139"/>
        <v>0.41666666666666669</v>
      </c>
      <c r="N628" s="11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-0.27709805618319638</v>
      </c>
      <c r="O628" s="11">
        <f>0</f>
        <v>0</v>
      </c>
      <c r="P628" s="11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0.2347643542778392</v>
      </c>
      <c r="Q628" s="11">
        <f>2*'OddsRatio_working_3-way'!K628*'OddsRatio_working_3-way'!L628*'OddsRatio_working_3-way'!M628</f>
        <v>8.0124352995849565E-2</v>
      </c>
      <c r="R628" s="11">
        <f t="shared" si="140"/>
        <v>0</v>
      </c>
      <c r="S628" s="11">
        <f t="shared" si="141"/>
        <v>-0.84722483265140869</v>
      </c>
      <c r="T628" s="11">
        <f t="shared" si="142"/>
        <v>-0.28915523298682894</v>
      </c>
      <c r="U628" s="11">
        <f>'OddsRatio_working_3-way'!S628-'OddsRatio_working_3-way'!R628^2/3</f>
        <v>-0.84722483265140869</v>
      </c>
      <c r="V628" s="11">
        <f>'OddsRatio_working_3-way'!S628*'OddsRatio_working_3-way'!R628/3-2*'OddsRatio_working_3-way'!R628^3/27-'OddsRatio_working_3-way'!T628</f>
        <v>0.28915523298682894</v>
      </c>
      <c r="W628" s="11">
        <f>'OddsRatio_working_3-way'!V628^2+4*'OddsRatio_working_3-way'!U628^3/27</f>
        <v>-6.4825019564882236E-3</v>
      </c>
      <c r="X628" s="11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0.15007768881495639</v>
      </c>
      <c r="Y628" s="11">
        <f>IF('OddsRatio_working_3-way'!W628&gt;=0,IF('OddsRatio_working_3-way'!V628+SQRT('OddsRatio_working_3-way'!W628)&gt;0,0,PI()),ACOS('OddsRatio_working_3-way'!V628/(2*'OddsRatio_working_3-way'!X628)))</f>
        <v>0.27156667530556855</v>
      </c>
      <c r="Z628" s="11">
        <f>'OddsRatio_working_3-way'!X628^(1/3)*COS('OddsRatio_working_3-way'!Y628/3)</f>
        <v>0.52924518035647272</v>
      </c>
      <c r="AA628" s="11">
        <f>'OddsRatio_working_3-way'!X628^(1/3)*COS(('OddsRatio_working_3-way'!Y628+2*PI())/3)</f>
        <v>-0.30622622541526384</v>
      </c>
      <c r="AB628" s="11">
        <f>'OddsRatio_working_3-way'!X628^(1/3)*COS(('OddsRatio_working_3-way'!Y628+4*PI())/3)</f>
        <v>-0.22301895494120896</v>
      </c>
      <c r="AC628" s="11">
        <f>'OddsRatio_working_3-way'!X628^(1/3)*SIN('OddsRatio_working_3-way'!Y628/3)</f>
        <v>4.8039740006729732E-2</v>
      </c>
      <c r="AD628" s="11">
        <f>'OddsRatio_working_3-way'!X628^(1/3)*SIN(('OddsRatio_working_3-way'!Y628+2*PI())/3)</f>
        <v>0.43431990101581752</v>
      </c>
      <c r="AE628" s="11">
        <f>'OddsRatio_working_3-way'!X628^(1/3)*SIN(('OddsRatio_working_3-way'!Y628+4*PI())/3)</f>
        <v>-0.48235964102254714</v>
      </c>
      <c r="AF628" s="11">
        <f>-'OddsRatio_working_3-way'!U628/(3*'OddsRatio_working_3-way'!X628^(1/3))*COS(('OddsRatio_working_3-way'!Y628)/3)</f>
        <v>0.52924518035647283</v>
      </c>
      <c r="AG628" s="11">
        <f>-'OddsRatio_working_3-way'!U628/(3*'OddsRatio_working_3-way'!X628^(1/3))*COS(('OddsRatio_working_3-way'!Y628+2*PI())/3)</f>
        <v>-0.3062262254152639</v>
      </c>
      <c r="AH628" s="11">
        <f>-'OddsRatio_working_3-way'!U628/(3*'OddsRatio_working_3-way'!X628^(1/3))*COS(('OddsRatio_working_3-way'!Y628+4*PI())/3)</f>
        <v>-0.22301895494120902</v>
      </c>
      <c r="AI628" s="11">
        <f>'OddsRatio_working_3-way'!U628/(3*'OddsRatio_working_3-way'!X628^(1/3))*SIN(('OddsRatio_working_3-way'!Y628)/3)</f>
        <v>-4.8039740006729739E-2</v>
      </c>
      <c r="AJ628" s="11">
        <f>'OddsRatio_working_3-way'!U628/(3*'OddsRatio_working_3-way'!X628^(1/3))*SIN(('OddsRatio_working_3-way'!Y628+2*PI())/3)</f>
        <v>-0.43431990101581758</v>
      </c>
      <c r="AK628" s="11">
        <f>'OddsRatio_working_3-way'!U628/(3*'OddsRatio_working_3-way'!X628^(1/3))*SIN(('OddsRatio_working_3-way'!Y628+4*PI())/3)</f>
        <v>0.48235964102254725</v>
      </c>
      <c r="AL628" s="11">
        <f>'OddsRatio_working_3-way'!Z628+'OddsRatio_working_3-way'!AF628</f>
        <v>1.0584903607129457</v>
      </c>
      <c r="AM628" s="11">
        <f>'OddsRatio_working_3-way'!AA628+'OddsRatio_working_3-way'!AG628</f>
        <v>-0.61245245083052779</v>
      </c>
      <c r="AN628" s="11">
        <f>'OddsRatio_working_3-way'!AB628+'OddsRatio_working_3-way'!AH628</f>
        <v>-0.44603790988241798</v>
      </c>
      <c r="AO628" s="11">
        <f>'OddsRatio_working_3-way'!AC628+'OddsRatio_working_3-way'!AI628</f>
        <v>0</v>
      </c>
      <c r="AP628" s="11">
        <f>'OddsRatio_working_3-way'!AD628+'OddsRatio_working_3-way'!AJ628</f>
        <v>0</v>
      </c>
      <c r="AQ628" s="11">
        <f>'OddsRatio_working_3-way'!AE628+'OddsRatio_working_3-way'!AK628</f>
        <v>0</v>
      </c>
      <c r="AR628" s="10">
        <f>IF(A628="","",IF(('OddsRatio_working_3-way'!X628=0),IF(Q628&gt;0,-Q628^(1/3),(-Q628)^(1/3)),'OddsRatio_working_3-way'!AL628-'OddsRatio_working_3-way'!R628/3))</f>
        <v>1.0584903607129457</v>
      </c>
      <c r="AS628" s="11">
        <f>IF(('OddsRatio_working_3-way'!X628=0),IF(Q628&gt;0,-Q628^(1/3),(-Q628)^(1/3)),'OddsRatio_working_3-way'!AM628-'OddsRatio_working_3-way'!R628/3)</f>
        <v>-0.61245245083052779</v>
      </c>
      <c r="AT628" s="11">
        <f>IF(('OddsRatio_working_3-way'!X628=0),IF(Q628&gt;0,-Q628^(1/3),(-Q628)^(1/3)),'OddsRatio_working_3-way'!AN628-'OddsRatio_working_3-way'!R628/3)</f>
        <v>-0.44603790988241798</v>
      </c>
      <c r="AU628" s="11">
        <f>IF(('OddsRatio_working_3-way'!X628=0),0,'OddsRatio_working_3-way'!AO628)</f>
        <v>0</v>
      </c>
      <c r="AV628" s="11">
        <f>IF(('OddsRatio_working_3-way'!X628=0),0,'OddsRatio_working_3-way'!AP628)</f>
        <v>0</v>
      </c>
      <c r="AW628" s="11">
        <f>IF(('OddsRatio_working_3-way'!X628=0),0,'OddsRatio_working_3-way'!AQ628)</f>
        <v>0</v>
      </c>
    </row>
    <row r="629" spans="1:49" x14ac:dyDescent="0.2">
      <c r="A629" s="4">
        <f>IF('True_Odds_Calculator_3-way'!A630="","",'True_Odds_Calculator_3-way'!A630)</f>
        <v>2.73</v>
      </c>
      <c r="B629" s="4">
        <f>IF('True_Odds_Calculator_3-way'!B630="","",'True_Odds_Calculator_3-way'!B630)</f>
        <v>3.34</v>
      </c>
      <c r="C629" s="4">
        <f>IF('True_Odds_Calculator_3-way'!C630="","",'True_Odds_Calculator_3-way'!C630)</f>
        <v>2.68</v>
      </c>
      <c r="D629" s="9">
        <f t="shared" si="130"/>
        <v>0.3529467005562697</v>
      </c>
      <c r="E629" s="9">
        <f t="shared" si="131"/>
        <v>0.28738036893349406</v>
      </c>
      <c r="F629" s="9">
        <f t="shared" si="132"/>
        <v>0.3596729305102363</v>
      </c>
      <c r="G629" s="9">
        <f t="shared" si="133"/>
        <v>1.0597046172804236</v>
      </c>
      <c r="H629" s="9">
        <f t="shared" si="134"/>
        <v>2.8332889878951333</v>
      </c>
      <c r="I629" s="9">
        <f t="shared" si="135"/>
        <v>3.4797088044361906</v>
      </c>
      <c r="J629" s="9">
        <f t="shared" si="136"/>
        <v>2.780303757031112</v>
      </c>
      <c r="K629" s="11">
        <f t="shared" si="137"/>
        <v>0.36630036630036628</v>
      </c>
      <c r="L629" s="11">
        <f t="shared" si="138"/>
        <v>0.29940119760479045</v>
      </c>
      <c r="M629" s="11">
        <f t="shared" si="139"/>
        <v>0.37313432835820892</v>
      </c>
      <c r="N629" s="11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-0.27830905353472157</v>
      </c>
      <c r="O629" s="11">
        <f>0</f>
        <v>0</v>
      </c>
      <c r="P629" s="11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0.23530108881793571</v>
      </c>
      <c r="Q629" s="11">
        <f>2*'OddsRatio_working_3-way'!K629*'OddsRatio_working_3-way'!L629*'OddsRatio_working_3-way'!M629</f>
        <v>8.184385698015155E-2</v>
      </c>
      <c r="R629" s="11">
        <f t="shared" si="140"/>
        <v>0</v>
      </c>
      <c r="S629" s="11">
        <f t="shared" si="141"/>
        <v>-0.84546688592931374</v>
      </c>
      <c r="T629" s="11">
        <f t="shared" si="142"/>
        <v>-0.29407543858410912</v>
      </c>
      <c r="U629" s="11">
        <f>'OddsRatio_working_3-way'!S629-'OddsRatio_working_3-way'!R629^2/3</f>
        <v>-0.84546688592931374</v>
      </c>
      <c r="V629" s="11">
        <f>'OddsRatio_working_3-way'!S629*'OddsRatio_working_3-way'!R629/3-2*'OddsRatio_working_3-way'!R629^3/27-'OddsRatio_working_3-way'!T629</f>
        <v>0.29407543858410912</v>
      </c>
      <c r="W629" s="11">
        <f>'OddsRatio_working_3-way'!V629^2+4*'OddsRatio_working_3-way'!U629^3/27</f>
        <v>-3.0532338088781891E-3</v>
      </c>
      <c r="X629" s="11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0.1496108263022051</v>
      </c>
      <c r="Y629" s="11">
        <f>IF('OddsRatio_working_3-way'!W629&gt;=0,IF('OddsRatio_working_3-way'!V629+SQRT('OddsRatio_working_3-way'!W629)&gt;0,0,PI()),ACOS('OddsRatio_working_3-way'!V629/(2*'OddsRatio_working_3-way'!X629)))</f>
        <v>0.18573203774294966</v>
      </c>
      <c r="Z629" s="11">
        <f>'OddsRatio_working_3-way'!X629^(1/3)*COS('OddsRatio_working_3-way'!Y629/3)</f>
        <v>0.52985230864021193</v>
      </c>
      <c r="AA629" s="11">
        <f>'OddsRatio_working_3-way'!X629^(1/3)*COS(('OddsRatio_working_3-way'!Y629+2*PI())/3)</f>
        <v>-0.29337118470867618</v>
      </c>
      <c r="AB629" s="11">
        <f>'OddsRatio_working_3-way'!X629^(1/3)*COS(('OddsRatio_working_3-way'!Y629+4*PI())/3)</f>
        <v>-0.23648112393153584</v>
      </c>
      <c r="AC629" s="11">
        <f>'OddsRatio_working_3-way'!X629^(1/3)*SIN('OddsRatio_working_3-way'!Y629/3)</f>
        <v>3.2845491903896143E-2</v>
      </c>
      <c r="AD629" s="11">
        <f>'OddsRatio_working_3-way'!X629^(1/3)*SIN(('OddsRatio_working_3-way'!Y629+2*PI())/3)</f>
        <v>0.44244281358430848</v>
      </c>
      <c r="AE629" s="11">
        <f>'OddsRatio_working_3-way'!X629^(1/3)*SIN(('OddsRatio_working_3-way'!Y629+4*PI())/3)</f>
        <v>-0.47528830548820461</v>
      </c>
      <c r="AF629" s="11">
        <f>-'OddsRatio_working_3-way'!U629/(3*'OddsRatio_working_3-way'!X629^(1/3))*COS(('OddsRatio_working_3-way'!Y629)/3)</f>
        <v>0.52985230864021182</v>
      </c>
      <c r="AG629" s="11">
        <f>-'OddsRatio_working_3-way'!U629/(3*'OddsRatio_working_3-way'!X629^(1/3))*COS(('OddsRatio_working_3-way'!Y629+2*PI())/3)</f>
        <v>-0.29337118470867612</v>
      </c>
      <c r="AH629" s="11">
        <f>-'OddsRatio_working_3-way'!U629/(3*'OddsRatio_working_3-way'!X629^(1/3))*COS(('OddsRatio_working_3-way'!Y629+4*PI())/3)</f>
        <v>-0.23648112393153581</v>
      </c>
      <c r="AI629" s="11">
        <f>'OddsRatio_working_3-way'!U629/(3*'OddsRatio_working_3-way'!X629^(1/3))*SIN(('OddsRatio_working_3-way'!Y629)/3)</f>
        <v>-3.2845491903896136E-2</v>
      </c>
      <c r="AJ629" s="11">
        <f>'OddsRatio_working_3-way'!U629/(3*'OddsRatio_working_3-way'!X629^(1/3))*SIN(('OddsRatio_working_3-way'!Y629+2*PI())/3)</f>
        <v>-0.44244281358430837</v>
      </c>
      <c r="AK629" s="11">
        <f>'OddsRatio_working_3-way'!U629/(3*'OddsRatio_working_3-way'!X629^(1/3))*SIN(('OddsRatio_working_3-way'!Y629+4*PI())/3)</f>
        <v>0.47528830548820455</v>
      </c>
      <c r="AL629" s="11">
        <f>'OddsRatio_working_3-way'!Z629+'OddsRatio_working_3-way'!AF629</f>
        <v>1.0597046172804236</v>
      </c>
      <c r="AM629" s="11">
        <f>'OddsRatio_working_3-way'!AA629+'OddsRatio_working_3-way'!AG629</f>
        <v>-0.58674236941735236</v>
      </c>
      <c r="AN629" s="11">
        <f>'OddsRatio_working_3-way'!AB629+'OddsRatio_working_3-way'!AH629</f>
        <v>-0.47296224786307162</v>
      </c>
      <c r="AO629" s="11">
        <f>'OddsRatio_working_3-way'!AC629+'OddsRatio_working_3-way'!AI629</f>
        <v>0</v>
      </c>
      <c r="AP629" s="11">
        <f>'OddsRatio_working_3-way'!AD629+'OddsRatio_working_3-way'!AJ629</f>
        <v>0</v>
      </c>
      <c r="AQ629" s="11">
        <f>'OddsRatio_working_3-way'!AE629+'OddsRatio_working_3-way'!AK629</f>
        <v>0</v>
      </c>
      <c r="AR629" s="10">
        <f>IF(A629="","",IF(('OddsRatio_working_3-way'!X629=0),IF(Q629&gt;0,-Q629^(1/3),(-Q629)^(1/3)),'OddsRatio_working_3-way'!AL629-'OddsRatio_working_3-way'!R629/3))</f>
        <v>1.0597046172804236</v>
      </c>
      <c r="AS629" s="11">
        <f>IF(('OddsRatio_working_3-way'!X629=0),IF(Q629&gt;0,-Q629^(1/3),(-Q629)^(1/3)),'OddsRatio_working_3-way'!AM629-'OddsRatio_working_3-way'!R629/3)</f>
        <v>-0.58674236941735236</v>
      </c>
      <c r="AT629" s="11">
        <f>IF(('OddsRatio_working_3-way'!X629=0),IF(Q629&gt;0,-Q629^(1/3),(-Q629)^(1/3)),'OddsRatio_working_3-way'!AN629-'OddsRatio_working_3-way'!R629/3)</f>
        <v>-0.47296224786307162</v>
      </c>
      <c r="AU629" s="11">
        <f>IF(('OddsRatio_working_3-way'!X629=0),0,'OddsRatio_working_3-way'!AO629)</f>
        <v>0</v>
      </c>
      <c r="AV629" s="11">
        <f>IF(('OddsRatio_working_3-way'!X629=0),0,'OddsRatio_working_3-way'!AP629)</f>
        <v>0</v>
      </c>
      <c r="AW629" s="11">
        <f>IF(('OddsRatio_working_3-way'!X629=0),0,'OddsRatio_working_3-way'!AQ629)</f>
        <v>0</v>
      </c>
    </row>
    <row r="630" spans="1:49" x14ac:dyDescent="0.2">
      <c r="A630" s="4">
        <f>IF('True_Odds_Calculator_3-way'!A631="","",'True_Odds_Calculator_3-way'!A631)</f>
        <v>1.56</v>
      </c>
      <c r="B630" s="4">
        <f>IF('True_Odds_Calculator_3-way'!B631="","",'True_Odds_Calculator_3-way'!B631)</f>
        <v>4.3</v>
      </c>
      <c r="C630" s="4">
        <f>IF('True_Odds_Calculator_3-way'!C631="","",'True_Odds_Calculator_3-way'!C631)</f>
        <v>5.87</v>
      </c>
      <c r="D630" s="9">
        <f t="shared" si="130"/>
        <v>0.62226412748851689</v>
      </c>
      <c r="E630" s="9">
        <f t="shared" si="131"/>
        <v>0.21847568764231196</v>
      </c>
      <c r="F630" s="9">
        <f t="shared" si="132"/>
        <v>0.15926018486917118</v>
      </c>
      <c r="G630" s="9">
        <f t="shared" si="133"/>
        <v>1.0839904053169973</v>
      </c>
      <c r="H630" s="9">
        <f t="shared" si="134"/>
        <v>1.6070346269775189</v>
      </c>
      <c r="I630" s="9">
        <f t="shared" si="135"/>
        <v>4.577168337546091</v>
      </c>
      <c r="J630" s="9">
        <f t="shared" si="136"/>
        <v>6.2790332738937762</v>
      </c>
      <c r="K630" s="11">
        <f t="shared" si="137"/>
        <v>0.64102564102564097</v>
      </c>
      <c r="L630" s="11">
        <f t="shared" si="138"/>
        <v>0.23255813953488372</v>
      </c>
      <c r="M630" s="11">
        <f t="shared" si="139"/>
        <v>0.17035775127768313</v>
      </c>
      <c r="N630" s="11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-0.22855976082868845</v>
      </c>
      <c r="O630" s="11">
        <f>0</f>
        <v>0</v>
      </c>
      <c r="P630" s="11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0.22170888024063409</v>
      </c>
      <c r="Q630" s="11">
        <f>2*'OddsRatio_working_3-way'!K630*'OddsRatio_working_3-way'!L630*'OddsRatio_working_3-way'!M630</f>
        <v>5.0792412426262111E-2</v>
      </c>
      <c r="R630" s="11">
        <f t="shared" si="140"/>
        <v>0</v>
      </c>
      <c r="S630" s="11">
        <f t="shared" si="141"/>
        <v>-0.97002586735646235</v>
      </c>
      <c r="T630" s="11">
        <f t="shared" si="142"/>
        <v>-0.22222814830617696</v>
      </c>
      <c r="U630" s="11">
        <f>'OddsRatio_working_3-way'!S630-'OddsRatio_working_3-way'!R630^2/3</f>
        <v>-0.97002586735646235</v>
      </c>
      <c r="V630" s="11">
        <f>'OddsRatio_working_3-way'!S630*'OddsRatio_working_3-way'!R630/3-2*'OddsRatio_working_3-way'!R630^3/27-'OddsRatio_working_3-way'!T630</f>
        <v>0.22222814830617696</v>
      </c>
      <c r="W630" s="11">
        <f>'OddsRatio_working_3-way'!V630^2+4*'OddsRatio_working_3-way'!U630^3/27</f>
        <v>-8.5836282357332733E-2</v>
      </c>
      <c r="X630" s="11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0.18386247051595719</v>
      </c>
      <c r="Y630" s="11">
        <f>IF('OddsRatio_working_3-way'!W630&gt;=0,IF('OddsRatio_working_3-way'!V630+SQRT('OddsRatio_working_3-way'!W630)&gt;0,0,PI()),ACOS('OddsRatio_working_3-way'!V630/(2*'OddsRatio_working_3-way'!X630)))</f>
        <v>0.92186847051628906</v>
      </c>
      <c r="Z630" s="11">
        <f>'OddsRatio_working_3-way'!X630^(1/3)*COS('OddsRatio_working_3-way'!Y630/3)</f>
        <v>0.54199520265849865</v>
      </c>
      <c r="AA630" s="11">
        <f>'OddsRatio_working_3-way'!X630^(1/3)*COS(('OddsRatio_working_3-way'!Y630+2*PI())/3)</f>
        <v>-0.41995184618482673</v>
      </c>
      <c r="AB630" s="11">
        <f>'OddsRatio_working_3-way'!X630^(1/3)*COS(('OddsRatio_working_3-way'!Y630+4*PI())/3)</f>
        <v>-0.12204335647367209</v>
      </c>
      <c r="AC630" s="11">
        <f>'OddsRatio_working_3-way'!X630^(1/3)*SIN('OddsRatio_working_3-way'!Y630/3)</f>
        <v>0.17199754672861001</v>
      </c>
      <c r="AD630" s="11">
        <f>'OddsRatio_working_3-way'!X630^(1/3)*SIN(('OddsRatio_working_3-way'!Y630+2*PI())/3)</f>
        <v>0.38338284086724994</v>
      </c>
      <c r="AE630" s="11">
        <f>'OddsRatio_working_3-way'!X630^(1/3)*SIN(('OddsRatio_working_3-way'!Y630+4*PI())/3)</f>
        <v>-0.55538038759585995</v>
      </c>
      <c r="AF630" s="11">
        <f>-'OddsRatio_working_3-way'!U630/(3*'OddsRatio_working_3-way'!X630^(1/3))*COS(('OddsRatio_working_3-way'!Y630)/3)</f>
        <v>0.54199520265849876</v>
      </c>
      <c r="AG630" s="11">
        <f>-'OddsRatio_working_3-way'!U630/(3*'OddsRatio_working_3-way'!X630^(1/3))*COS(('OddsRatio_working_3-way'!Y630+2*PI())/3)</f>
        <v>-0.41995184618482678</v>
      </c>
      <c r="AH630" s="11">
        <f>-'OddsRatio_working_3-way'!U630/(3*'OddsRatio_working_3-way'!X630^(1/3))*COS(('OddsRatio_working_3-way'!Y630+4*PI())/3)</f>
        <v>-0.12204335647367211</v>
      </c>
      <c r="AI630" s="11">
        <f>'OddsRatio_working_3-way'!U630/(3*'OddsRatio_working_3-way'!X630^(1/3))*SIN(('OddsRatio_working_3-way'!Y630)/3)</f>
        <v>-0.17199754672861003</v>
      </c>
      <c r="AJ630" s="11">
        <f>'OddsRatio_working_3-way'!U630/(3*'OddsRatio_working_3-way'!X630^(1/3))*SIN(('OddsRatio_working_3-way'!Y630+2*PI())/3)</f>
        <v>-0.38338284086725005</v>
      </c>
      <c r="AK630" s="11">
        <f>'OddsRatio_working_3-way'!U630/(3*'OddsRatio_working_3-way'!X630^(1/3))*SIN(('OddsRatio_working_3-way'!Y630+4*PI())/3)</f>
        <v>0.55538038759586006</v>
      </c>
      <c r="AL630" s="11">
        <f>'OddsRatio_working_3-way'!Z630+'OddsRatio_working_3-way'!AF630</f>
        <v>1.0839904053169973</v>
      </c>
      <c r="AM630" s="11">
        <f>'OddsRatio_working_3-way'!AA630+'OddsRatio_working_3-way'!AG630</f>
        <v>-0.83990369236965345</v>
      </c>
      <c r="AN630" s="11">
        <f>'OddsRatio_working_3-way'!AB630+'OddsRatio_working_3-way'!AH630</f>
        <v>-0.24408671294734419</v>
      </c>
      <c r="AO630" s="11">
        <f>'OddsRatio_working_3-way'!AC630+'OddsRatio_working_3-way'!AI630</f>
        <v>0</v>
      </c>
      <c r="AP630" s="11">
        <f>'OddsRatio_working_3-way'!AD630+'OddsRatio_working_3-way'!AJ630</f>
        <v>0</v>
      </c>
      <c r="AQ630" s="11">
        <f>'OddsRatio_working_3-way'!AE630+'OddsRatio_working_3-way'!AK630</f>
        <v>0</v>
      </c>
      <c r="AR630" s="10">
        <f>IF(A630="","",IF(('OddsRatio_working_3-way'!X630=0),IF(Q630&gt;0,-Q630^(1/3),(-Q630)^(1/3)),'OddsRatio_working_3-way'!AL630-'OddsRatio_working_3-way'!R630/3))</f>
        <v>1.0839904053169973</v>
      </c>
      <c r="AS630" s="11">
        <f>IF(('OddsRatio_working_3-way'!X630=0),IF(Q630&gt;0,-Q630^(1/3),(-Q630)^(1/3)),'OddsRatio_working_3-way'!AM630-'OddsRatio_working_3-way'!R630/3)</f>
        <v>-0.83990369236965345</v>
      </c>
      <c r="AT630" s="11">
        <f>IF(('OddsRatio_working_3-way'!X630=0),IF(Q630&gt;0,-Q630^(1/3),(-Q630)^(1/3)),'OddsRatio_working_3-way'!AN630-'OddsRatio_working_3-way'!R630/3)</f>
        <v>-0.24408671294734419</v>
      </c>
      <c r="AU630" s="11">
        <f>IF(('OddsRatio_working_3-way'!X630=0),0,'OddsRatio_working_3-way'!AO630)</f>
        <v>0</v>
      </c>
      <c r="AV630" s="11">
        <f>IF(('OddsRatio_working_3-way'!X630=0),0,'OddsRatio_working_3-way'!AP630)</f>
        <v>0</v>
      </c>
      <c r="AW630" s="11">
        <f>IF(('OddsRatio_working_3-way'!X630=0),0,'OddsRatio_working_3-way'!AQ630)</f>
        <v>0</v>
      </c>
    </row>
    <row r="631" spans="1:49" x14ac:dyDescent="0.2">
      <c r="A631" s="4">
        <f>IF('True_Odds_Calculator_3-way'!A632="","",'True_Odds_Calculator_3-way'!A632)</f>
        <v>2.35</v>
      </c>
      <c r="B631" s="4">
        <f>IF('True_Odds_Calculator_3-way'!B632="","",'True_Odds_Calculator_3-way'!B632)</f>
        <v>3.41</v>
      </c>
      <c r="C631" s="4">
        <f>IF('True_Odds_Calculator_3-way'!C632="","",'True_Odds_Calculator_3-way'!C632)</f>
        <v>3.18</v>
      </c>
      <c r="D631" s="9">
        <f t="shared" si="130"/>
        <v>0.41330340414408528</v>
      </c>
      <c r="E631" s="9">
        <f t="shared" si="131"/>
        <v>0.28295555083836194</v>
      </c>
      <c r="F631" s="9">
        <f t="shared" si="132"/>
        <v>0.30374104501755289</v>
      </c>
      <c r="G631" s="9">
        <f t="shared" si="133"/>
        <v>1.0515037298189664</v>
      </c>
      <c r="H631" s="9">
        <f t="shared" si="134"/>
        <v>2.4195300352556046</v>
      </c>
      <c r="I631" s="9">
        <f t="shared" si="135"/>
        <v>3.5341239888637102</v>
      </c>
      <c r="J631" s="9">
        <f t="shared" si="136"/>
        <v>3.2922781310053471</v>
      </c>
      <c r="K631" s="11">
        <f t="shared" si="137"/>
        <v>0.42553191489361702</v>
      </c>
      <c r="L631" s="11">
        <f t="shared" si="138"/>
        <v>0.29325513196480935</v>
      </c>
      <c r="M631" s="11">
        <f t="shared" si="139"/>
        <v>0.31446540880503143</v>
      </c>
      <c r="N631" s="11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-0.2783286694269459</v>
      </c>
      <c r="O631" s="11">
        <f>0</f>
        <v>0</v>
      </c>
      <c r="P631" s="11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0.23309721448828685</v>
      </c>
      <c r="Q631" s="11">
        <f>2*'OddsRatio_working_3-way'!K631*'OddsRatio_working_3-way'!L631*'OddsRatio_working_3-way'!M631</f>
        <v>7.8483910602116777E-2</v>
      </c>
      <c r="R631" s="11">
        <f t="shared" si="140"/>
        <v>0</v>
      </c>
      <c r="S631" s="11">
        <f t="shared" si="141"/>
        <v>-0.83748905554075115</v>
      </c>
      <c r="T631" s="11">
        <f t="shared" si="142"/>
        <v>-0.28198284698341786</v>
      </c>
      <c r="U631" s="11">
        <f>'OddsRatio_working_3-way'!S631-'OddsRatio_working_3-way'!R631^2/3</f>
        <v>-0.83748905554075115</v>
      </c>
      <c r="V631" s="11">
        <f>'OddsRatio_working_3-way'!S631*'OddsRatio_working_3-way'!R631/3-2*'OddsRatio_working_3-way'!R631^3/27-'OddsRatio_working_3-way'!T631</f>
        <v>0.28198284698341786</v>
      </c>
      <c r="W631" s="11">
        <f>'OddsRatio_working_3-way'!V631^2+4*'OddsRatio_working_3-way'!U631^3/27</f>
        <v>-7.5085932870654348E-3</v>
      </c>
      <c r="X631" s="11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0.14749823666737433</v>
      </c>
      <c r="Y631" s="11">
        <f>IF('OddsRatio_working_3-way'!W631&gt;=0,IF('OddsRatio_working_3-way'!V631+SQRT('OddsRatio_working_3-way'!W631)&gt;0,0,PI()),ACOS('OddsRatio_working_3-way'!V631/(2*'OddsRatio_working_3-way'!X631)))</f>
        <v>0.29813665986286986</v>
      </c>
      <c r="Z631" s="11">
        <f>'OddsRatio_working_3-way'!X631^(1/3)*COS('OddsRatio_working_3-way'!Y631/3)</f>
        <v>0.52575186490948322</v>
      </c>
      <c r="AA631" s="11">
        <f>'OddsRatio_working_3-way'!X631^(1/3)*COS(('OddsRatio_working_3-way'!Y631+2*PI())/3)</f>
        <v>-0.30827412948213617</v>
      </c>
      <c r="AB631" s="11">
        <f>'OddsRatio_working_3-way'!X631^(1/3)*COS(('OddsRatio_working_3-way'!Y631+4*PI())/3)</f>
        <v>-0.21747773542734722</v>
      </c>
      <c r="AC631" s="11">
        <f>'OddsRatio_working_3-way'!X631^(1/3)*SIN('OddsRatio_working_3-way'!Y631/3)</f>
        <v>5.2421322548979778E-2</v>
      </c>
      <c r="AD631" s="11">
        <f>'OddsRatio_working_3-way'!X631^(1/3)*SIN(('OddsRatio_working_3-way'!Y631+2*PI())/3)</f>
        <v>0.42910380982416696</v>
      </c>
      <c r="AE631" s="11">
        <f>'OddsRatio_working_3-way'!X631^(1/3)*SIN(('OddsRatio_working_3-way'!Y631+4*PI())/3)</f>
        <v>-0.4815251323731467</v>
      </c>
      <c r="AF631" s="11">
        <f>-'OddsRatio_working_3-way'!U631/(3*'OddsRatio_working_3-way'!X631^(1/3))*COS(('OddsRatio_working_3-way'!Y631)/3)</f>
        <v>0.52575186490948334</v>
      </c>
      <c r="AG631" s="11">
        <f>-'OddsRatio_working_3-way'!U631/(3*'OddsRatio_working_3-way'!X631^(1/3))*COS(('OddsRatio_working_3-way'!Y631+2*PI())/3)</f>
        <v>-0.30827412948213623</v>
      </c>
      <c r="AH631" s="11">
        <f>-'OddsRatio_working_3-way'!U631/(3*'OddsRatio_working_3-way'!X631^(1/3))*COS(('OddsRatio_working_3-way'!Y631+4*PI())/3)</f>
        <v>-0.21747773542734725</v>
      </c>
      <c r="AI631" s="11">
        <f>'OddsRatio_working_3-way'!U631/(3*'OddsRatio_working_3-way'!X631^(1/3))*SIN(('OddsRatio_working_3-way'!Y631)/3)</f>
        <v>-5.2421322548979792E-2</v>
      </c>
      <c r="AJ631" s="11">
        <f>'OddsRatio_working_3-way'!U631/(3*'OddsRatio_working_3-way'!X631^(1/3))*SIN(('OddsRatio_working_3-way'!Y631+2*PI())/3)</f>
        <v>-0.42910380982416707</v>
      </c>
      <c r="AK631" s="11">
        <f>'OddsRatio_working_3-way'!U631/(3*'OddsRatio_working_3-way'!X631^(1/3))*SIN(('OddsRatio_working_3-way'!Y631+4*PI())/3)</f>
        <v>0.48152513237314676</v>
      </c>
      <c r="AL631" s="11">
        <f>'OddsRatio_working_3-way'!Z631+'OddsRatio_working_3-way'!AF631</f>
        <v>1.0515037298189664</v>
      </c>
      <c r="AM631" s="11">
        <f>'OddsRatio_working_3-way'!AA631+'OddsRatio_working_3-way'!AG631</f>
        <v>-0.61654825896427234</v>
      </c>
      <c r="AN631" s="11">
        <f>'OddsRatio_working_3-way'!AB631+'OddsRatio_working_3-way'!AH631</f>
        <v>-0.43495547085469444</v>
      </c>
      <c r="AO631" s="11">
        <f>'OddsRatio_working_3-way'!AC631+'OddsRatio_working_3-way'!AI631</f>
        <v>0</v>
      </c>
      <c r="AP631" s="11">
        <f>'OddsRatio_working_3-way'!AD631+'OddsRatio_working_3-way'!AJ631</f>
        <v>0</v>
      </c>
      <c r="AQ631" s="11">
        <f>'OddsRatio_working_3-way'!AE631+'OddsRatio_working_3-way'!AK631</f>
        <v>0</v>
      </c>
      <c r="AR631" s="10">
        <f>IF(A631="","",IF(('OddsRatio_working_3-way'!X631=0),IF(Q631&gt;0,-Q631^(1/3),(-Q631)^(1/3)),'OddsRatio_working_3-way'!AL631-'OddsRatio_working_3-way'!R631/3))</f>
        <v>1.0515037298189664</v>
      </c>
      <c r="AS631" s="11">
        <f>IF(('OddsRatio_working_3-way'!X631=0),IF(Q631&gt;0,-Q631^(1/3),(-Q631)^(1/3)),'OddsRatio_working_3-way'!AM631-'OddsRatio_working_3-way'!R631/3)</f>
        <v>-0.61654825896427234</v>
      </c>
      <c r="AT631" s="11">
        <f>IF(('OddsRatio_working_3-way'!X631=0),IF(Q631&gt;0,-Q631^(1/3),(-Q631)^(1/3)),'OddsRatio_working_3-way'!AN631-'OddsRatio_working_3-way'!R631/3)</f>
        <v>-0.43495547085469444</v>
      </c>
      <c r="AU631" s="11">
        <f>IF(('OddsRatio_working_3-way'!X631=0),0,'OddsRatio_working_3-way'!AO631)</f>
        <v>0</v>
      </c>
      <c r="AV631" s="11">
        <f>IF(('OddsRatio_working_3-way'!X631=0),0,'OddsRatio_working_3-way'!AP631)</f>
        <v>0</v>
      </c>
      <c r="AW631" s="11">
        <f>IF(('OddsRatio_working_3-way'!X631=0),0,'OddsRatio_working_3-way'!AQ631)</f>
        <v>0</v>
      </c>
    </row>
    <row r="632" spans="1:49" x14ac:dyDescent="0.2">
      <c r="A632" s="4">
        <f>IF('True_Odds_Calculator_3-way'!A633="","",'True_Odds_Calculator_3-way'!A633)</f>
        <v>1.88</v>
      </c>
      <c r="B632" s="4">
        <f>IF('True_Odds_Calculator_3-way'!B633="","",'True_Odds_Calculator_3-way'!B633)</f>
        <v>3.93</v>
      </c>
      <c r="C632" s="4">
        <f>IF('True_Odds_Calculator_3-way'!C633="","",'True_Odds_Calculator_3-way'!C633)</f>
        <v>4.24</v>
      </c>
      <c r="D632" s="9">
        <f t="shared" si="130"/>
        <v>0.52292224169937662</v>
      </c>
      <c r="E632" s="9">
        <f t="shared" si="131"/>
        <v>0.24766912997152152</v>
      </c>
      <c r="F632" s="9">
        <f t="shared" si="132"/>
        <v>0.22940862832910155</v>
      </c>
      <c r="G632" s="9">
        <f t="shared" si="133"/>
        <v>1.036738874385795</v>
      </c>
      <c r="H632" s="9">
        <f t="shared" si="134"/>
        <v>1.9123302094594996</v>
      </c>
      <c r="I632" s="9">
        <f t="shared" si="135"/>
        <v>4.0376449019503804</v>
      </c>
      <c r="J632" s="9">
        <f t="shared" si="136"/>
        <v>4.359033953009976</v>
      </c>
      <c r="K632" s="11">
        <f t="shared" si="137"/>
        <v>0.53191489361702127</v>
      </c>
      <c r="L632" s="11">
        <f t="shared" si="138"/>
        <v>0.2544529262086514</v>
      </c>
      <c r="M632" s="11">
        <f t="shared" si="139"/>
        <v>0.23584905660377356</v>
      </c>
      <c r="N632" s="11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-0.26667299989887239</v>
      </c>
      <c r="O632" s="11">
        <f>0</f>
        <v>0</v>
      </c>
      <c r="P632" s="11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0.22504680973642521</v>
      </c>
      <c r="Q632" s="11">
        <f>2*'OddsRatio_working_3-way'!K632*'OddsRatio_working_3-way'!L632*'OddsRatio_working_3-way'!M632</f>
        <v>6.3843066591893663E-2</v>
      </c>
      <c r="R632" s="11">
        <f t="shared" si="140"/>
        <v>0</v>
      </c>
      <c r="S632" s="11">
        <f t="shared" si="141"/>
        <v>-0.84390549407614335</v>
      </c>
      <c r="T632" s="11">
        <f t="shared" si="142"/>
        <v>-0.23940581392231011</v>
      </c>
      <c r="U632" s="11">
        <f>'OddsRatio_working_3-way'!S632-'OddsRatio_working_3-way'!R632^2/3</f>
        <v>-0.84390549407614335</v>
      </c>
      <c r="V632" s="11">
        <f>'OddsRatio_working_3-way'!S632*'OddsRatio_working_3-way'!R632/3-2*'OddsRatio_working_3-way'!R632^3/27-'OddsRatio_working_3-way'!T632</f>
        <v>0.23940581392231011</v>
      </c>
      <c r="W632" s="11">
        <f>'OddsRatio_working_3-way'!V632^2+4*'OddsRatio_working_3-way'!U632^3/27</f>
        <v>-3.172332243768583E-2</v>
      </c>
      <c r="X632" s="11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0.14919657014949239</v>
      </c>
      <c r="Y632" s="11">
        <f>IF('OddsRatio_working_3-way'!W632&gt;=0,IF('OddsRatio_working_3-way'!V632+SQRT('OddsRatio_working_3-way'!W632)&gt;0,0,PI()),ACOS('OddsRatio_working_3-way'!V632/(2*'OddsRatio_working_3-way'!X632)))</f>
        <v>0.639629861588765</v>
      </c>
      <c r="Z632" s="11">
        <f>'OddsRatio_working_3-way'!X632^(1/3)*COS('OddsRatio_working_3-way'!Y632/3)</f>
        <v>0.51836943719289763</v>
      </c>
      <c r="AA632" s="11">
        <f>'OddsRatio_working_3-way'!X632^(1/3)*COS(('OddsRatio_working_3-way'!Y632+2*PI())/3)</f>
        <v>-0.35637637696935048</v>
      </c>
      <c r="AB632" s="11">
        <f>'OddsRatio_working_3-way'!X632^(1/3)*COS(('OddsRatio_working_3-way'!Y632+4*PI())/3)</f>
        <v>-0.1619930602235472</v>
      </c>
      <c r="AC632" s="11">
        <f>'OddsRatio_working_3-way'!X632^(1/3)*SIN('OddsRatio_working_3-way'!Y632/3)</f>
        <v>0.11222726024916185</v>
      </c>
      <c r="AD632" s="11">
        <f>'OddsRatio_working_3-way'!X632^(1/3)*SIN(('OddsRatio_working_3-way'!Y632+2*PI())/3)</f>
        <v>0.39280747102991043</v>
      </c>
      <c r="AE632" s="11">
        <f>'OddsRatio_working_3-way'!X632^(1/3)*SIN(('OddsRatio_working_3-way'!Y632+4*PI())/3)</f>
        <v>-0.50503473127907228</v>
      </c>
      <c r="AF632" s="11">
        <f>-'OddsRatio_working_3-way'!U632/(3*'OddsRatio_working_3-way'!X632^(1/3))*COS(('OddsRatio_working_3-way'!Y632)/3)</f>
        <v>0.51836943719289752</v>
      </c>
      <c r="AG632" s="11">
        <f>-'OddsRatio_working_3-way'!U632/(3*'OddsRatio_working_3-way'!X632^(1/3))*COS(('OddsRatio_working_3-way'!Y632+2*PI())/3)</f>
        <v>-0.35637637696935043</v>
      </c>
      <c r="AH632" s="11">
        <f>-'OddsRatio_working_3-way'!U632/(3*'OddsRatio_working_3-way'!X632^(1/3))*COS(('OddsRatio_working_3-way'!Y632+4*PI())/3)</f>
        <v>-0.16199306022354718</v>
      </c>
      <c r="AI632" s="11">
        <f>'OddsRatio_working_3-way'!U632/(3*'OddsRatio_working_3-way'!X632^(1/3))*SIN(('OddsRatio_working_3-way'!Y632)/3)</f>
        <v>-0.11222726024916183</v>
      </c>
      <c r="AJ632" s="11">
        <f>'OddsRatio_working_3-way'!U632/(3*'OddsRatio_working_3-way'!X632^(1/3))*SIN(('OddsRatio_working_3-way'!Y632+2*PI())/3)</f>
        <v>-0.39280747102991032</v>
      </c>
      <c r="AK632" s="11">
        <f>'OddsRatio_working_3-way'!U632/(3*'OddsRatio_working_3-way'!X632^(1/3))*SIN(('OddsRatio_working_3-way'!Y632+4*PI())/3)</f>
        <v>0.50503473127907217</v>
      </c>
      <c r="AL632" s="11">
        <f>'OddsRatio_working_3-way'!Z632+'OddsRatio_working_3-way'!AF632</f>
        <v>1.036738874385795</v>
      </c>
      <c r="AM632" s="11">
        <f>'OddsRatio_working_3-way'!AA632+'OddsRatio_working_3-way'!AG632</f>
        <v>-0.71275275393870086</v>
      </c>
      <c r="AN632" s="11">
        <f>'OddsRatio_working_3-way'!AB632+'OddsRatio_working_3-way'!AH632</f>
        <v>-0.32398612044709441</v>
      </c>
      <c r="AO632" s="11">
        <f>'OddsRatio_working_3-way'!AC632+'OddsRatio_working_3-way'!AI632</f>
        <v>0</v>
      </c>
      <c r="AP632" s="11">
        <f>'OddsRatio_working_3-way'!AD632+'OddsRatio_working_3-way'!AJ632</f>
        <v>0</v>
      </c>
      <c r="AQ632" s="11">
        <f>'OddsRatio_working_3-way'!AE632+'OddsRatio_working_3-way'!AK632</f>
        <v>0</v>
      </c>
      <c r="AR632" s="10">
        <f>IF(A632="","",IF(('OddsRatio_working_3-way'!X632=0),IF(Q632&gt;0,-Q632^(1/3),(-Q632)^(1/3)),'OddsRatio_working_3-way'!AL632-'OddsRatio_working_3-way'!R632/3))</f>
        <v>1.036738874385795</v>
      </c>
      <c r="AS632" s="11">
        <f>IF(('OddsRatio_working_3-way'!X632=0),IF(Q632&gt;0,-Q632^(1/3),(-Q632)^(1/3)),'OddsRatio_working_3-way'!AM632-'OddsRatio_working_3-way'!R632/3)</f>
        <v>-0.71275275393870086</v>
      </c>
      <c r="AT632" s="11">
        <f>IF(('OddsRatio_working_3-way'!X632=0),IF(Q632&gt;0,-Q632^(1/3),(-Q632)^(1/3)),'OddsRatio_working_3-way'!AN632-'OddsRatio_working_3-way'!R632/3)</f>
        <v>-0.32398612044709441</v>
      </c>
      <c r="AU632" s="11">
        <f>IF(('OddsRatio_working_3-way'!X632=0),0,'OddsRatio_working_3-way'!AO632)</f>
        <v>0</v>
      </c>
      <c r="AV632" s="11">
        <f>IF(('OddsRatio_working_3-way'!X632=0),0,'OddsRatio_working_3-way'!AP632)</f>
        <v>0</v>
      </c>
      <c r="AW632" s="11">
        <f>IF(('OddsRatio_working_3-way'!X632=0),0,'OddsRatio_working_3-way'!AQ632)</f>
        <v>0</v>
      </c>
    </row>
    <row r="633" spans="1:49" x14ac:dyDescent="0.2">
      <c r="A633" s="4">
        <f>IF('True_Odds_Calculator_3-way'!A634="","",'True_Odds_Calculator_3-way'!A634)</f>
        <v>2.75</v>
      </c>
      <c r="B633" s="4">
        <f>IF('True_Odds_Calculator_3-way'!B634="","",'True_Odds_Calculator_3-way'!B634)</f>
        <v>3.52</v>
      </c>
      <c r="C633" s="4">
        <f>IF('True_Odds_Calculator_3-way'!C634="","",'True_Odds_Calculator_3-way'!C634)</f>
        <v>2.48</v>
      </c>
      <c r="D633" s="9">
        <f t="shared" si="130"/>
        <v>0.34616671421784273</v>
      </c>
      <c r="E633" s="9">
        <f t="shared" si="131"/>
        <v>0.26882837945235832</v>
      </c>
      <c r="F633" s="9">
        <f t="shared" si="132"/>
        <v>0.38500490632979883</v>
      </c>
      <c r="G633" s="9">
        <f t="shared" si="133"/>
        <v>1.0793037143710722</v>
      </c>
      <c r="H633" s="9">
        <f t="shared" si="134"/>
        <v>2.888781500149376</v>
      </c>
      <c r="I633" s="9">
        <f t="shared" si="135"/>
        <v>3.719845360215102</v>
      </c>
      <c r="J633" s="9">
        <f t="shared" si="136"/>
        <v>2.5973694972691868</v>
      </c>
      <c r="K633" s="11">
        <f t="shared" si="137"/>
        <v>0.36363636363636365</v>
      </c>
      <c r="L633" s="11">
        <f t="shared" si="138"/>
        <v>0.28409090909090912</v>
      </c>
      <c r="M633" s="11">
        <f t="shared" si="139"/>
        <v>0.40322580645161293</v>
      </c>
      <c r="N633" s="11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-0.27187749933351102</v>
      </c>
      <c r="O633" s="11">
        <f>0</f>
        <v>0</v>
      </c>
      <c r="P633" s="11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0.2395194614769395</v>
      </c>
      <c r="Q633" s="11">
        <f>2*'OddsRatio_working_3-way'!K633*'OddsRatio_working_3-way'!L633*'OddsRatio_working_3-way'!M633</f>
        <v>8.3311117035457224E-2</v>
      </c>
      <c r="R633" s="11">
        <f t="shared" si="140"/>
        <v>0</v>
      </c>
      <c r="S633" s="11">
        <f t="shared" si="141"/>
        <v>-0.88098302384016691</v>
      </c>
      <c r="T633" s="11">
        <f t="shared" si="142"/>
        <v>-0.30642887785744938</v>
      </c>
      <c r="U633" s="11">
        <f>'OddsRatio_working_3-way'!S633-'OddsRatio_working_3-way'!R633^2/3</f>
        <v>-0.88098302384016691</v>
      </c>
      <c r="V633" s="11">
        <f>'OddsRatio_working_3-way'!S633*'OddsRatio_working_3-way'!R633/3-2*'OddsRatio_working_3-way'!R633^3/27-'OddsRatio_working_3-way'!T633</f>
        <v>0.30642887785744938</v>
      </c>
      <c r="W633" s="11">
        <f>'OddsRatio_working_3-way'!V633^2+4*'OddsRatio_working_3-way'!U633^3/27</f>
        <v>-7.3988706760769185E-3</v>
      </c>
      <c r="X633" s="11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0.15913636280015683</v>
      </c>
      <c r="Y633" s="11">
        <f>IF('OddsRatio_working_3-way'!W633&gt;=0,IF('OddsRatio_working_3-way'!V633+SQRT('OddsRatio_working_3-way'!W633)&gt;0,0,PI()),ACOS('OddsRatio_working_3-way'!V633/(2*'OddsRatio_working_3-way'!X633)))</f>
        <v>0.27366405451333486</v>
      </c>
      <c r="Z633" s="11">
        <f>'OddsRatio_working_3-way'!X633^(1/3)*COS('OddsRatio_working_3-way'!Y633/3)</f>
        <v>0.5396518571855361</v>
      </c>
      <c r="AA633" s="11">
        <f>'OddsRatio_working_3-way'!X633^(1/3)*COS(('OddsRatio_working_3-way'!Y633+2*PI())/3)</f>
        <v>-0.31257707755034686</v>
      </c>
      <c r="AB633" s="11">
        <f>'OddsRatio_working_3-way'!X633^(1/3)*COS(('OddsRatio_working_3-way'!Y633+4*PI())/3)</f>
        <v>-0.22707477963518935</v>
      </c>
      <c r="AC633" s="11">
        <f>'OddsRatio_working_3-way'!X633^(1/3)*SIN('OddsRatio_working_3-way'!Y633/3)</f>
        <v>4.9364774717647851E-2</v>
      </c>
      <c r="AD633" s="11">
        <f>'OddsRatio_working_3-way'!X633^(1/3)*SIN(('OddsRatio_working_3-way'!Y633+2*PI())/3)</f>
        <v>0.44266983016330219</v>
      </c>
      <c r="AE633" s="11">
        <f>'OddsRatio_working_3-way'!X633^(1/3)*SIN(('OddsRatio_working_3-way'!Y633+4*PI())/3)</f>
        <v>-0.49203460488094991</v>
      </c>
      <c r="AF633" s="11">
        <f>-'OddsRatio_working_3-way'!U633/(3*'OddsRatio_working_3-way'!X633^(1/3))*COS(('OddsRatio_working_3-way'!Y633)/3)</f>
        <v>0.5396518571855361</v>
      </c>
      <c r="AG633" s="11">
        <f>-'OddsRatio_working_3-way'!U633/(3*'OddsRatio_working_3-way'!X633^(1/3))*COS(('OddsRatio_working_3-way'!Y633+2*PI())/3)</f>
        <v>-0.31257707755034686</v>
      </c>
      <c r="AH633" s="11">
        <f>-'OddsRatio_working_3-way'!U633/(3*'OddsRatio_working_3-way'!X633^(1/3))*COS(('OddsRatio_working_3-way'!Y633+4*PI())/3)</f>
        <v>-0.22707477963518935</v>
      </c>
      <c r="AI633" s="11">
        <f>'OddsRatio_working_3-way'!U633/(3*'OddsRatio_working_3-way'!X633^(1/3))*SIN(('OddsRatio_working_3-way'!Y633)/3)</f>
        <v>-4.9364774717647851E-2</v>
      </c>
      <c r="AJ633" s="11">
        <f>'OddsRatio_working_3-way'!U633/(3*'OddsRatio_working_3-way'!X633^(1/3))*SIN(('OddsRatio_working_3-way'!Y633+2*PI())/3)</f>
        <v>-0.44266983016330219</v>
      </c>
      <c r="AK633" s="11">
        <f>'OddsRatio_working_3-way'!U633/(3*'OddsRatio_working_3-way'!X633^(1/3))*SIN(('OddsRatio_working_3-way'!Y633+4*PI())/3)</f>
        <v>0.49203460488094991</v>
      </c>
      <c r="AL633" s="11">
        <f>'OddsRatio_working_3-way'!Z633+'OddsRatio_working_3-way'!AF633</f>
        <v>1.0793037143710722</v>
      </c>
      <c r="AM633" s="11">
        <f>'OddsRatio_working_3-way'!AA633+'OddsRatio_working_3-way'!AG633</f>
        <v>-0.62515415510069372</v>
      </c>
      <c r="AN633" s="11">
        <f>'OddsRatio_working_3-way'!AB633+'OddsRatio_working_3-way'!AH633</f>
        <v>-0.4541495592703787</v>
      </c>
      <c r="AO633" s="11">
        <f>'OddsRatio_working_3-way'!AC633+'OddsRatio_working_3-way'!AI633</f>
        <v>0</v>
      </c>
      <c r="AP633" s="11">
        <f>'OddsRatio_working_3-way'!AD633+'OddsRatio_working_3-way'!AJ633</f>
        <v>0</v>
      </c>
      <c r="AQ633" s="11">
        <f>'OddsRatio_working_3-way'!AE633+'OddsRatio_working_3-way'!AK633</f>
        <v>0</v>
      </c>
      <c r="AR633" s="10">
        <f>IF(A633="","",IF(('OddsRatio_working_3-way'!X633=0),IF(Q633&gt;0,-Q633^(1/3),(-Q633)^(1/3)),'OddsRatio_working_3-way'!AL633-'OddsRatio_working_3-way'!R633/3))</f>
        <v>1.0793037143710722</v>
      </c>
      <c r="AS633" s="11">
        <f>IF(('OddsRatio_working_3-way'!X633=0),IF(Q633&gt;0,-Q633^(1/3),(-Q633)^(1/3)),'OddsRatio_working_3-way'!AM633-'OddsRatio_working_3-way'!R633/3)</f>
        <v>-0.62515415510069372</v>
      </c>
      <c r="AT633" s="11">
        <f>IF(('OddsRatio_working_3-way'!X633=0),IF(Q633&gt;0,-Q633^(1/3),(-Q633)^(1/3)),'OddsRatio_working_3-way'!AN633-'OddsRatio_working_3-way'!R633/3)</f>
        <v>-0.4541495592703787</v>
      </c>
      <c r="AU633" s="11">
        <f>IF(('OddsRatio_working_3-way'!X633=0),0,'OddsRatio_working_3-way'!AO633)</f>
        <v>0</v>
      </c>
      <c r="AV633" s="11">
        <f>IF(('OddsRatio_working_3-way'!X633=0),0,'OddsRatio_working_3-way'!AP633)</f>
        <v>0</v>
      </c>
      <c r="AW633" s="11">
        <f>IF(('OddsRatio_working_3-way'!X633=0),0,'OddsRatio_working_3-way'!AQ633)</f>
        <v>0</v>
      </c>
    </row>
    <row r="634" spans="1:49" x14ac:dyDescent="0.2">
      <c r="A634" s="4">
        <f>IF('True_Odds_Calculator_3-way'!A635="","",'True_Odds_Calculator_3-way'!A635)</f>
        <v>1.6</v>
      </c>
      <c r="B634" s="4">
        <f>IF('True_Odds_Calculator_3-way'!B635="","",'True_Odds_Calculator_3-way'!B635)</f>
        <v>3.61</v>
      </c>
      <c r="C634" s="4">
        <f>IF('True_Odds_Calculator_3-way'!C635="","",'True_Odds_Calculator_3-way'!C635)</f>
        <v>6.48</v>
      </c>
      <c r="D634" s="9">
        <f t="shared" si="130"/>
        <v>0.60109658917744224</v>
      </c>
      <c r="E634" s="9">
        <f t="shared" si="131"/>
        <v>0.25728279337267962</v>
      </c>
      <c r="F634" s="9">
        <f t="shared" si="132"/>
        <v>0.14162061744987803</v>
      </c>
      <c r="G634" s="9">
        <f t="shared" si="133"/>
        <v>1.1060435710463452</v>
      </c>
      <c r="H634" s="9">
        <f t="shared" si="134"/>
        <v>1.6636261426278072</v>
      </c>
      <c r="I634" s="9">
        <f t="shared" si="135"/>
        <v>3.8867737204309605</v>
      </c>
      <c r="J634" s="9">
        <f t="shared" si="136"/>
        <v>7.0611187693339721</v>
      </c>
      <c r="K634" s="11">
        <f t="shared" si="137"/>
        <v>0.625</v>
      </c>
      <c r="L634" s="11">
        <f t="shared" si="138"/>
        <v>0.2770083102493075</v>
      </c>
      <c r="M634" s="11">
        <f t="shared" si="139"/>
        <v>0.15432098765432098</v>
      </c>
      <c r="N634" s="11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-0.2292820867959372</v>
      </c>
      <c r="O634" s="11">
        <f>0</f>
        <v>0</v>
      </c>
      <c r="P634" s="11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0.23217613966690609</v>
      </c>
      <c r="Q634" s="11">
        <f>2*'OddsRatio_working_3-way'!K634*'OddsRatio_working_3-way'!L634*'OddsRatio_working_3-way'!M634</f>
        <v>5.3435245032659624E-2</v>
      </c>
      <c r="R634" s="11">
        <f t="shared" si="140"/>
        <v>0</v>
      </c>
      <c r="S634" s="11">
        <f t="shared" si="141"/>
        <v>-1.0126222371377167</v>
      </c>
      <c r="T634" s="11">
        <f t="shared" si="142"/>
        <v>-0.23305460003169545</v>
      </c>
      <c r="U634" s="11">
        <f>'OddsRatio_working_3-way'!S634-'OddsRatio_working_3-way'!R634^2/3</f>
        <v>-1.0126222371377167</v>
      </c>
      <c r="V634" s="11">
        <f>'OddsRatio_working_3-way'!S634*'OddsRatio_working_3-way'!R634/3-2*'OddsRatio_working_3-way'!R634^3/27-'OddsRatio_working_3-way'!T634</f>
        <v>0.23305460003169545</v>
      </c>
      <c r="W634" s="11">
        <f>'OddsRatio_working_3-way'!V634^2+4*'OddsRatio_working_3-way'!U634^3/27</f>
        <v>-9.9514691924072252E-2</v>
      </c>
      <c r="X634" s="11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0.19610528965329174</v>
      </c>
      <c r="Y634" s="11">
        <f>IF('OddsRatio_working_3-way'!W634&gt;=0,IF('OddsRatio_working_3-way'!V634+SQRT('OddsRatio_working_3-way'!W634)&gt;0,0,PI()),ACOS('OddsRatio_working_3-way'!V634/(2*'OddsRatio_working_3-way'!X634)))</f>
        <v>0.93451593239400466</v>
      </c>
      <c r="Z634" s="11">
        <f>'OddsRatio_working_3-way'!X634^(1/3)*COS('OddsRatio_working_3-way'!Y634/3)</f>
        <v>0.5530217855231726</v>
      </c>
      <c r="AA634" s="11">
        <f>'OddsRatio_working_3-way'!X634^(1/3)*COS(('OddsRatio_working_3-way'!Y634+2*PI())/3)</f>
        <v>-0.43072093730149563</v>
      </c>
      <c r="AB634" s="11">
        <f>'OddsRatio_working_3-way'!X634^(1/3)*COS(('OddsRatio_working_3-way'!Y634+4*PI())/3)</f>
        <v>-0.12230084822167707</v>
      </c>
      <c r="AC634" s="11">
        <f>'OddsRatio_working_3-way'!X634^(1/3)*SIN('OddsRatio_working_3-way'!Y634/3)</f>
        <v>0.17806642145372156</v>
      </c>
      <c r="AD634" s="11">
        <f>'OddsRatio_working_3-way'!X634^(1/3)*SIN(('OddsRatio_working_3-way'!Y634+2*PI())/3)</f>
        <v>0.38989770438243587</v>
      </c>
      <c r="AE634" s="11">
        <f>'OddsRatio_working_3-way'!X634^(1/3)*SIN(('OddsRatio_working_3-way'!Y634+4*PI())/3)</f>
        <v>-0.56796412583615752</v>
      </c>
      <c r="AF634" s="11">
        <f>-'OddsRatio_working_3-way'!U634/(3*'OddsRatio_working_3-way'!X634^(1/3))*COS(('OddsRatio_working_3-way'!Y634)/3)</f>
        <v>0.5530217855231726</v>
      </c>
      <c r="AG634" s="11">
        <f>-'OddsRatio_working_3-way'!U634/(3*'OddsRatio_working_3-way'!X634^(1/3))*COS(('OddsRatio_working_3-way'!Y634+2*PI())/3)</f>
        <v>-0.43072093730149563</v>
      </c>
      <c r="AH634" s="11">
        <f>-'OddsRatio_working_3-way'!U634/(3*'OddsRatio_working_3-way'!X634^(1/3))*COS(('OddsRatio_working_3-way'!Y634+4*PI())/3)</f>
        <v>-0.12230084822167707</v>
      </c>
      <c r="AI634" s="11">
        <f>'OddsRatio_working_3-way'!U634/(3*'OddsRatio_working_3-way'!X634^(1/3))*SIN(('OddsRatio_working_3-way'!Y634)/3)</f>
        <v>-0.17806642145372156</v>
      </c>
      <c r="AJ634" s="11">
        <f>'OddsRatio_working_3-way'!U634/(3*'OddsRatio_working_3-way'!X634^(1/3))*SIN(('OddsRatio_working_3-way'!Y634+2*PI())/3)</f>
        <v>-0.38989770438243587</v>
      </c>
      <c r="AK634" s="11">
        <f>'OddsRatio_working_3-way'!U634/(3*'OddsRatio_working_3-way'!X634^(1/3))*SIN(('OddsRatio_working_3-way'!Y634+4*PI())/3)</f>
        <v>0.56796412583615752</v>
      </c>
      <c r="AL634" s="11">
        <f>'OddsRatio_working_3-way'!Z634+'OddsRatio_working_3-way'!AF634</f>
        <v>1.1060435710463452</v>
      </c>
      <c r="AM634" s="11">
        <f>'OddsRatio_working_3-way'!AA634+'OddsRatio_working_3-way'!AG634</f>
        <v>-0.86144187460299126</v>
      </c>
      <c r="AN634" s="11">
        <f>'OddsRatio_working_3-way'!AB634+'OddsRatio_working_3-way'!AH634</f>
        <v>-0.24460169644335414</v>
      </c>
      <c r="AO634" s="11">
        <f>'OddsRatio_working_3-way'!AC634+'OddsRatio_working_3-way'!AI634</f>
        <v>0</v>
      </c>
      <c r="AP634" s="11">
        <f>'OddsRatio_working_3-way'!AD634+'OddsRatio_working_3-way'!AJ634</f>
        <v>0</v>
      </c>
      <c r="AQ634" s="11">
        <f>'OddsRatio_working_3-way'!AE634+'OddsRatio_working_3-way'!AK634</f>
        <v>0</v>
      </c>
      <c r="AR634" s="10">
        <f>IF(A634="","",IF(('OddsRatio_working_3-way'!X634=0),IF(Q634&gt;0,-Q634^(1/3),(-Q634)^(1/3)),'OddsRatio_working_3-way'!AL634-'OddsRatio_working_3-way'!R634/3))</f>
        <v>1.1060435710463452</v>
      </c>
      <c r="AS634" s="11">
        <f>IF(('OddsRatio_working_3-way'!X634=0),IF(Q634&gt;0,-Q634^(1/3),(-Q634)^(1/3)),'OddsRatio_working_3-way'!AM634-'OddsRatio_working_3-way'!R634/3)</f>
        <v>-0.86144187460299126</v>
      </c>
      <c r="AT634" s="11">
        <f>IF(('OddsRatio_working_3-way'!X634=0),IF(Q634&gt;0,-Q634^(1/3),(-Q634)^(1/3)),'OddsRatio_working_3-way'!AN634-'OddsRatio_working_3-way'!R634/3)</f>
        <v>-0.24460169644335414</v>
      </c>
      <c r="AU634" s="11">
        <f>IF(('OddsRatio_working_3-way'!X634=0),0,'OddsRatio_working_3-way'!AO634)</f>
        <v>0</v>
      </c>
      <c r="AV634" s="11">
        <f>IF(('OddsRatio_working_3-way'!X634=0),0,'OddsRatio_working_3-way'!AP634)</f>
        <v>0</v>
      </c>
      <c r="AW634" s="11">
        <f>IF(('OddsRatio_working_3-way'!X634=0),0,'OddsRatio_working_3-way'!AQ634)</f>
        <v>0</v>
      </c>
    </row>
    <row r="635" spans="1:49" x14ac:dyDescent="0.2">
      <c r="A635" s="4">
        <f>IF('True_Odds_Calculator_3-way'!A636="","",'True_Odds_Calculator_3-way'!A636)</f>
        <v>2.68</v>
      </c>
      <c r="B635" s="4">
        <f>IF('True_Odds_Calculator_3-way'!B636="","",'True_Odds_Calculator_3-way'!B636)</f>
        <v>2.88</v>
      </c>
      <c r="C635" s="4">
        <f>IF('True_Odds_Calculator_3-way'!C636="","",'True_Odds_Calculator_3-way'!C636)</f>
        <v>3.2</v>
      </c>
      <c r="D635" s="9">
        <f t="shared" si="130"/>
        <v>0.36174005676437088</v>
      </c>
      <c r="E635" s="9">
        <f t="shared" si="131"/>
        <v>0.33619485342362421</v>
      </c>
      <c r="F635" s="9">
        <f t="shared" si="132"/>
        <v>0.30206508981200475</v>
      </c>
      <c r="G635" s="9">
        <f t="shared" si="133"/>
        <v>1.0502476177964983</v>
      </c>
      <c r="H635" s="9">
        <f t="shared" si="134"/>
        <v>2.7644159978981175</v>
      </c>
      <c r="I635" s="9">
        <f t="shared" si="135"/>
        <v>2.9744655214574163</v>
      </c>
      <c r="J635" s="9">
        <f t="shared" si="136"/>
        <v>3.3105447591522963</v>
      </c>
      <c r="K635" s="11">
        <f t="shared" si="137"/>
        <v>0.37313432835820892</v>
      </c>
      <c r="L635" s="11">
        <f t="shared" si="138"/>
        <v>0.34722222222222221</v>
      </c>
      <c r="M635" s="11">
        <f t="shared" si="139"/>
        <v>0.3125</v>
      </c>
      <c r="N635" s="11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-0.2813277363184078</v>
      </c>
      <c r="O635" s="11">
        <f>0</f>
        <v>0</v>
      </c>
      <c r="P635" s="11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0.23320895522388055</v>
      </c>
      <c r="Q635" s="11">
        <f>2*'OddsRatio_working_3-way'!K635*'OddsRatio_working_3-way'!L635*'OddsRatio_working_3-way'!M635</f>
        <v>8.0975331674958531E-2</v>
      </c>
      <c r="R635" s="11">
        <f t="shared" si="140"/>
        <v>0</v>
      </c>
      <c r="S635" s="11">
        <f t="shared" si="141"/>
        <v>-0.82895827576678671</v>
      </c>
      <c r="T635" s="11">
        <f t="shared" si="142"/>
        <v>-0.28783273464124542</v>
      </c>
      <c r="U635" s="11">
        <f>'OddsRatio_working_3-way'!S635-'OddsRatio_working_3-way'!R635^2/3</f>
        <v>-0.82895827576678671</v>
      </c>
      <c r="V635" s="11">
        <f>'OddsRatio_working_3-way'!S635*'OddsRatio_working_3-way'!R635/3-2*'OddsRatio_working_3-way'!R635^3/27-'OddsRatio_working_3-way'!T635</f>
        <v>0.28783273464124542</v>
      </c>
      <c r="W635" s="11">
        <f>'OddsRatio_working_3-way'!V635^2+4*'OddsRatio_working_3-way'!U635^3/27</f>
        <v>-1.5429493901722435E-3</v>
      </c>
      <c r="X635" s="11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0.14525032919173525</v>
      </c>
      <c r="Y635" s="11">
        <f>IF('OddsRatio_working_3-way'!W635&gt;=0,IF('OddsRatio_working_3-way'!V635+SQRT('OddsRatio_working_3-way'!W635)&gt;0,0,PI()),ACOS('OddsRatio_working_3-way'!V635/(2*'OddsRatio_working_3-way'!X635)))</f>
        <v>0.13563166092650025</v>
      </c>
      <c r="Z635" s="11">
        <f>'OddsRatio_working_3-way'!X635^(1/3)*COS('OddsRatio_working_3-way'!Y635/3)</f>
        <v>0.52512380889824917</v>
      </c>
      <c r="AA635" s="11">
        <f>'OddsRatio_working_3-way'!X635^(1/3)*COS(('OddsRatio_working_3-way'!Y635+2*PI())/3)</f>
        <v>-0.28313635311350044</v>
      </c>
      <c r="AB635" s="11">
        <f>'OddsRatio_working_3-way'!X635^(1/3)*COS(('OddsRatio_working_3-way'!Y635+4*PI())/3)</f>
        <v>-0.24198745578474884</v>
      </c>
      <c r="AC635" s="11">
        <f>'OddsRatio_working_3-way'!X635^(1/3)*SIN('OddsRatio_working_3-way'!Y635/3)</f>
        <v>2.3757326949611177E-2</v>
      </c>
      <c r="AD635" s="11">
        <f>'OddsRatio_working_3-way'!X635^(1/3)*SIN(('OddsRatio_working_3-way'!Y635+2*PI())/3)</f>
        <v>0.44289189516312311</v>
      </c>
      <c r="AE635" s="11">
        <f>'OddsRatio_working_3-way'!X635^(1/3)*SIN(('OddsRatio_working_3-way'!Y635+4*PI())/3)</f>
        <v>-0.46664922211273407</v>
      </c>
      <c r="AF635" s="11">
        <f>-'OddsRatio_working_3-way'!U635/(3*'OddsRatio_working_3-way'!X635^(1/3))*COS(('OddsRatio_working_3-way'!Y635)/3)</f>
        <v>0.52512380889824917</v>
      </c>
      <c r="AG635" s="11">
        <f>-'OddsRatio_working_3-way'!U635/(3*'OddsRatio_working_3-way'!X635^(1/3))*COS(('OddsRatio_working_3-way'!Y635+2*PI())/3)</f>
        <v>-0.28313635311350044</v>
      </c>
      <c r="AH635" s="11">
        <f>-'OddsRatio_working_3-way'!U635/(3*'OddsRatio_working_3-way'!X635^(1/3))*COS(('OddsRatio_working_3-way'!Y635+4*PI())/3)</f>
        <v>-0.24198745578474884</v>
      </c>
      <c r="AI635" s="11">
        <f>'OddsRatio_working_3-way'!U635/(3*'OddsRatio_working_3-way'!X635^(1/3))*SIN(('OddsRatio_working_3-way'!Y635)/3)</f>
        <v>-2.3757326949611177E-2</v>
      </c>
      <c r="AJ635" s="11">
        <f>'OddsRatio_working_3-way'!U635/(3*'OddsRatio_working_3-way'!X635^(1/3))*SIN(('OddsRatio_working_3-way'!Y635+2*PI())/3)</f>
        <v>-0.44289189516312311</v>
      </c>
      <c r="AK635" s="11">
        <f>'OddsRatio_working_3-way'!U635/(3*'OddsRatio_working_3-way'!X635^(1/3))*SIN(('OddsRatio_working_3-way'!Y635+4*PI())/3)</f>
        <v>0.46664922211273407</v>
      </c>
      <c r="AL635" s="11">
        <f>'OddsRatio_working_3-way'!Z635+'OddsRatio_working_3-way'!AF635</f>
        <v>1.0502476177964983</v>
      </c>
      <c r="AM635" s="11">
        <f>'OddsRatio_working_3-way'!AA635+'OddsRatio_working_3-way'!AG635</f>
        <v>-0.56627270622700088</v>
      </c>
      <c r="AN635" s="11">
        <f>'OddsRatio_working_3-way'!AB635+'OddsRatio_working_3-way'!AH635</f>
        <v>-0.48397491156949768</v>
      </c>
      <c r="AO635" s="11">
        <f>'OddsRatio_working_3-way'!AC635+'OddsRatio_working_3-way'!AI635</f>
        <v>0</v>
      </c>
      <c r="AP635" s="11">
        <f>'OddsRatio_working_3-way'!AD635+'OddsRatio_working_3-way'!AJ635</f>
        <v>0</v>
      </c>
      <c r="AQ635" s="11">
        <f>'OddsRatio_working_3-way'!AE635+'OddsRatio_working_3-way'!AK635</f>
        <v>0</v>
      </c>
      <c r="AR635" s="10">
        <f>IF(A635="","",IF(('OddsRatio_working_3-way'!X635=0),IF(Q635&gt;0,-Q635^(1/3),(-Q635)^(1/3)),'OddsRatio_working_3-way'!AL635-'OddsRatio_working_3-way'!R635/3))</f>
        <v>1.0502476177964983</v>
      </c>
      <c r="AS635" s="11">
        <f>IF(('OddsRatio_working_3-way'!X635=0),IF(Q635&gt;0,-Q635^(1/3),(-Q635)^(1/3)),'OddsRatio_working_3-way'!AM635-'OddsRatio_working_3-way'!R635/3)</f>
        <v>-0.56627270622700088</v>
      </c>
      <c r="AT635" s="11">
        <f>IF(('OddsRatio_working_3-way'!X635=0),IF(Q635&gt;0,-Q635^(1/3),(-Q635)^(1/3)),'OddsRatio_working_3-way'!AN635-'OddsRatio_working_3-way'!R635/3)</f>
        <v>-0.48397491156949768</v>
      </c>
      <c r="AU635" s="11">
        <f>IF(('OddsRatio_working_3-way'!X635=0),0,'OddsRatio_working_3-way'!AO635)</f>
        <v>0</v>
      </c>
      <c r="AV635" s="11">
        <f>IF(('OddsRatio_working_3-way'!X635=0),0,'OddsRatio_working_3-way'!AP635)</f>
        <v>0</v>
      </c>
      <c r="AW635" s="11">
        <f>IF(('OddsRatio_working_3-way'!X635=0),0,'OddsRatio_working_3-way'!AQ635)</f>
        <v>0</v>
      </c>
    </row>
    <row r="636" spans="1:49" x14ac:dyDescent="0.2">
      <c r="A636" s="4">
        <f>IF('True_Odds_Calculator_3-way'!A637="","",'True_Odds_Calculator_3-way'!A637)</f>
        <v>5.12</v>
      </c>
      <c r="B636" s="4">
        <f>IF('True_Odds_Calculator_3-way'!B637="","",'True_Odds_Calculator_3-way'!B637)</f>
        <v>2.9</v>
      </c>
      <c r="C636" s="4">
        <f>IF('True_Odds_Calculator_3-way'!C637="","",'True_Odds_Calculator_3-way'!C637)</f>
        <v>2.02</v>
      </c>
      <c r="D636" s="9">
        <f t="shared" si="130"/>
        <v>0.1866592209013592</v>
      </c>
      <c r="E636" s="9">
        <f t="shared" si="131"/>
        <v>0.33228546606425069</v>
      </c>
      <c r="F636" s="9">
        <f t="shared" si="132"/>
        <v>0.48105531303439003</v>
      </c>
      <c r="G636" s="9">
        <f t="shared" si="133"/>
        <v>1.0576108134789588</v>
      </c>
      <c r="H636" s="9">
        <f t="shared" si="134"/>
        <v>5.3573565515333099</v>
      </c>
      <c r="I636" s="9">
        <f t="shared" si="135"/>
        <v>3.009460545610021</v>
      </c>
      <c r="J636" s="9">
        <f t="shared" si="136"/>
        <v>2.0787630297485382</v>
      </c>
      <c r="K636" s="11">
        <f t="shared" si="137"/>
        <v>0.1953125</v>
      </c>
      <c r="L636" s="11">
        <f t="shared" si="138"/>
        <v>0.34482758620689657</v>
      </c>
      <c r="M636" s="11">
        <f t="shared" si="139"/>
        <v>0.49504950495049505</v>
      </c>
      <c r="N636" s="11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-0.26621447166268342</v>
      </c>
      <c r="O636" s="11">
        <f>0</f>
        <v>0</v>
      </c>
      <c r="P636" s="11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0.23472174803687268</v>
      </c>
      <c r="Q636" s="11">
        <f>2*'OddsRatio_working_3-way'!K636*'OddsRatio_working_3-way'!L636*'OddsRatio_working_3-way'!M636</f>
        <v>6.6682314783202468E-2</v>
      </c>
      <c r="R636" s="11">
        <f t="shared" si="140"/>
        <v>0</v>
      </c>
      <c r="S636" s="11">
        <f t="shared" si="141"/>
        <v>-0.88170168425060402</v>
      </c>
      <c r="T636" s="11">
        <f t="shared" si="142"/>
        <v>-0.25048343302573978</v>
      </c>
      <c r="U636" s="11">
        <f>'OddsRatio_working_3-way'!S636-'OddsRatio_working_3-way'!R636^2/3</f>
        <v>-0.88170168425060402</v>
      </c>
      <c r="V636" s="11">
        <f>'OddsRatio_working_3-way'!S636*'OddsRatio_working_3-way'!R636/3-2*'OddsRatio_working_3-way'!R636^3/27-'OddsRatio_working_3-way'!T636</f>
        <v>0.25048343302573978</v>
      </c>
      <c r="W636" s="11">
        <f>'OddsRatio_working_3-way'!V636^2+4*'OddsRatio_working_3-way'!U636^3/27</f>
        <v>-3.880367978022381E-2</v>
      </c>
      <c r="X636" s="11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0.15933112533383431</v>
      </c>
      <c r="Y636" s="11">
        <f>IF('OddsRatio_working_3-way'!W636&gt;=0,IF('OddsRatio_working_3-way'!V636+SQRT('OddsRatio_working_3-way'!W636)&gt;0,0,PI()),ACOS('OddsRatio_working_3-way'!V636/(2*'OddsRatio_working_3-way'!X636)))</f>
        <v>0.66640867233321199</v>
      </c>
      <c r="Z636" s="11">
        <f>'OddsRatio_working_3-way'!X636^(1/3)*COS('OddsRatio_working_3-way'!Y636/3)</f>
        <v>0.52880540673947929</v>
      </c>
      <c r="AA636" s="11">
        <f>'OddsRatio_working_3-way'!X636^(1/3)*COS(('OddsRatio_working_3-way'!Y636+2*PI())/3)</f>
        <v>-0.36783892727109518</v>
      </c>
      <c r="AB636" s="11">
        <f>'OddsRatio_working_3-way'!X636^(1/3)*COS(('OddsRatio_working_3-way'!Y636+4*PI())/3)</f>
        <v>-0.16096647946838424</v>
      </c>
      <c r="AC636" s="11">
        <f>'OddsRatio_working_3-way'!X636^(1/3)*SIN('OddsRatio_working_3-way'!Y636/3)</f>
        <v>0.11943786342681204</v>
      </c>
      <c r="AD636" s="11">
        <f>'OddsRatio_working_3-way'!X636^(1/3)*SIN(('OddsRatio_working_3-way'!Y636+2*PI())/3)</f>
        <v>0.39823998418154588</v>
      </c>
      <c r="AE636" s="11">
        <f>'OddsRatio_working_3-way'!X636^(1/3)*SIN(('OddsRatio_working_3-way'!Y636+4*PI())/3)</f>
        <v>-0.51767784760835789</v>
      </c>
      <c r="AF636" s="11">
        <f>-'OddsRatio_working_3-way'!U636/(3*'OddsRatio_working_3-way'!X636^(1/3))*COS(('OddsRatio_working_3-way'!Y636)/3)</f>
        <v>0.5288054067394794</v>
      </c>
      <c r="AG636" s="11">
        <f>-'OddsRatio_working_3-way'!U636/(3*'OddsRatio_working_3-way'!X636^(1/3))*COS(('OddsRatio_working_3-way'!Y636+2*PI())/3)</f>
        <v>-0.3678389272710953</v>
      </c>
      <c r="AH636" s="11">
        <f>-'OddsRatio_working_3-way'!U636/(3*'OddsRatio_working_3-way'!X636^(1/3))*COS(('OddsRatio_working_3-way'!Y636+4*PI())/3)</f>
        <v>-0.16096647946838427</v>
      </c>
      <c r="AI636" s="11">
        <f>'OddsRatio_working_3-way'!U636/(3*'OddsRatio_working_3-way'!X636^(1/3))*SIN(('OddsRatio_working_3-way'!Y636)/3)</f>
        <v>-0.11943786342681205</v>
      </c>
      <c r="AJ636" s="11">
        <f>'OddsRatio_working_3-way'!U636/(3*'OddsRatio_working_3-way'!X636^(1/3))*SIN(('OddsRatio_working_3-way'!Y636+2*PI())/3)</f>
        <v>-0.39823998418154594</v>
      </c>
      <c r="AK636" s="11">
        <f>'OddsRatio_working_3-way'!U636/(3*'OddsRatio_working_3-way'!X636^(1/3))*SIN(('OddsRatio_working_3-way'!Y636+4*PI())/3)</f>
        <v>0.517677847608358</v>
      </c>
      <c r="AL636" s="11">
        <f>'OddsRatio_working_3-way'!Z636+'OddsRatio_working_3-way'!AF636</f>
        <v>1.0576108134789588</v>
      </c>
      <c r="AM636" s="11">
        <f>'OddsRatio_working_3-way'!AA636+'OddsRatio_working_3-way'!AG636</f>
        <v>-0.73567785454219048</v>
      </c>
      <c r="AN636" s="11">
        <f>'OddsRatio_working_3-way'!AB636+'OddsRatio_working_3-way'!AH636</f>
        <v>-0.32193295893676854</v>
      </c>
      <c r="AO636" s="11">
        <f>'OddsRatio_working_3-way'!AC636+'OddsRatio_working_3-way'!AI636</f>
        <v>0</v>
      </c>
      <c r="AP636" s="11">
        <f>'OddsRatio_working_3-way'!AD636+'OddsRatio_working_3-way'!AJ636</f>
        <v>0</v>
      </c>
      <c r="AQ636" s="11">
        <f>'OddsRatio_working_3-way'!AE636+'OddsRatio_working_3-way'!AK636</f>
        <v>0</v>
      </c>
      <c r="AR636" s="10">
        <f>IF(A636="","",IF(('OddsRatio_working_3-way'!X636=0),IF(Q636&gt;0,-Q636^(1/3),(-Q636)^(1/3)),'OddsRatio_working_3-way'!AL636-'OddsRatio_working_3-way'!R636/3))</f>
        <v>1.0576108134789588</v>
      </c>
      <c r="AS636" s="11">
        <f>IF(('OddsRatio_working_3-way'!X636=0),IF(Q636&gt;0,-Q636^(1/3),(-Q636)^(1/3)),'OddsRatio_working_3-way'!AM636-'OddsRatio_working_3-way'!R636/3)</f>
        <v>-0.73567785454219048</v>
      </c>
      <c r="AT636" s="11">
        <f>IF(('OddsRatio_working_3-way'!X636=0),IF(Q636&gt;0,-Q636^(1/3),(-Q636)^(1/3)),'OddsRatio_working_3-way'!AN636-'OddsRatio_working_3-way'!R636/3)</f>
        <v>-0.32193295893676854</v>
      </c>
      <c r="AU636" s="11">
        <f>IF(('OddsRatio_working_3-way'!X636=0),0,'OddsRatio_working_3-way'!AO636)</f>
        <v>0</v>
      </c>
      <c r="AV636" s="11">
        <f>IF(('OddsRatio_working_3-way'!X636=0),0,'OddsRatio_working_3-way'!AP636)</f>
        <v>0</v>
      </c>
      <c r="AW636" s="11">
        <f>IF(('OddsRatio_working_3-way'!X636=0),0,'OddsRatio_working_3-way'!AQ636)</f>
        <v>0</v>
      </c>
    </row>
    <row r="637" spans="1:49" x14ac:dyDescent="0.2">
      <c r="A637" s="4">
        <f>IF('True_Odds_Calculator_3-way'!A638="","",'True_Odds_Calculator_3-way'!A638)</f>
        <v>2.3199999999999998</v>
      </c>
      <c r="B637" s="4">
        <f>IF('True_Odds_Calculator_3-way'!B638="","",'True_Odds_Calculator_3-way'!B638)</f>
        <v>3.19</v>
      </c>
      <c r="C637" s="4">
        <f>IF('True_Odds_Calculator_3-way'!C638="","",'True_Odds_Calculator_3-way'!C638)</f>
        <v>3.41</v>
      </c>
      <c r="D637" s="9">
        <f t="shared" si="130"/>
        <v>0.41709879017112977</v>
      </c>
      <c r="E637" s="9">
        <f t="shared" si="131"/>
        <v>0.30133170337129483</v>
      </c>
      <c r="F637" s="9">
        <f t="shared" si="132"/>
        <v>0.28156950645757528</v>
      </c>
      <c r="G637" s="9">
        <f t="shared" si="133"/>
        <v>1.0587223843223161</v>
      </c>
      <c r="H637" s="9">
        <f t="shared" si="134"/>
        <v>2.3975135473054574</v>
      </c>
      <c r="I637" s="9">
        <f t="shared" si="135"/>
        <v>3.3186020216658725</v>
      </c>
      <c r="J637" s="9">
        <f t="shared" si="136"/>
        <v>3.5515209462167818</v>
      </c>
      <c r="K637" s="11">
        <f t="shared" si="137"/>
        <v>0.43103448275862072</v>
      </c>
      <c r="L637" s="11">
        <f t="shared" si="138"/>
        <v>0.31347962382445144</v>
      </c>
      <c r="M637" s="11">
        <f t="shared" si="139"/>
        <v>0.29325513196480935</v>
      </c>
      <c r="N637" s="11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-0.27605908341208096</v>
      </c>
      <c r="O637" s="11">
        <f>0</f>
        <v>0</v>
      </c>
      <c r="P637" s="11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0.23457874570744677</v>
      </c>
      <c r="Q637" s="11">
        <f>2*'OddsRatio_working_3-way'!K637*'OddsRatio_working_3-way'!L637*'OddsRatio_working_3-way'!M637</f>
        <v>7.9249576252515788E-2</v>
      </c>
      <c r="R637" s="11">
        <f t="shared" si="140"/>
        <v>0</v>
      </c>
      <c r="S637" s="11">
        <f t="shared" si="141"/>
        <v>-0.84974108733558551</v>
      </c>
      <c r="T637" s="11">
        <f t="shared" si="142"/>
        <v>-0.2870746916674275</v>
      </c>
      <c r="U637" s="11">
        <f>'OddsRatio_working_3-way'!S637-'OddsRatio_working_3-way'!R637^2/3</f>
        <v>-0.84974108733558551</v>
      </c>
      <c r="V637" s="11">
        <f>'OddsRatio_working_3-way'!S637*'OddsRatio_working_3-way'!R637/3-2*'OddsRatio_working_3-way'!R637^3/27-'OddsRatio_working_3-way'!T637</f>
        <v>0.2870746916674275</v>
      </c>
      <c r="W637" s="11">
        <f>'OddsRatio_working_3-way'!V637^2+4*'OddsRatio_working_3-way'!U637^3/27</f>
        <v>-8.4864884742341107E-3</v>
      </c>
      <c r="X637" s="11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0.15074678028915134</v>
      </c>
      <c r="Y637" s="11">
        <f>IF('OddsRatio_working_3-way'!W637&gt;=0,IF('OddsRatio_working_3-way'!V637+SQRT('OddsRatio_working_3-way'!W637)&gt;0,0,PI()),ACOS('OddsRatio_working_3-way'!V637/(2*'OddsRatio_working_3-way'!X637)))</f>
        <v>0.31051872221340671</v>
      </c>
      <c r="Z637" s="11">
        <f>'OddsRatio_working_3-way'!X637^(1/3)*COS('OddsRatio_working_3-way'!Y637/3)</f>
        <v>0.52936119216115818</v>
      </c>
      <c r="AA637" s="11">
        <f>'OddsRatio_working_3-way'!X637^(1/3)*COS(('OddsRatio_working_3-way'!Y637+2*PI())/3)</f>
        <v>-0.31230220891744631</v>
      </c>
      <c r="AB637" s="11">
        <f>'OddsRatio_working_3-way'!X637^(1/3)*COS(('OddsRatio_working_3-way'!Y637+4*PI())/3)</f>
        <v>-0.21705898324371195</v>
      </c>
      <c r="AC637" s="11">
        <f>'OddsRatio_working_3-way'!X637^(1/3)*SIN('OddsRatio_working_3-way'!Y637/3)</f>
        <v>5.4988701981218892E-2</v>
      </c>
      <c r="AD637" s="11">
        <f>'OddsRatio_working_3-way'!X637^(1/3)*SIN(('OddsRatio_working_3-way'!Y637+2*PI())/3)</f>
        <v>0.43094588919856935</v>
      </c>
      <c r="AE637" s="11">
        <f>'OddsRatio_working_3-way'!X637^(1/3)*SIN(('OddsRatio_working_3-way'!Y637+4*PI())/3)</f>
        <v>-0.48593459117978816</v>
      </c>
      <c r="AF637" s="11">
        <f>-'OddsRatio_working_3-way'!U637/(3*'OddsRatio_working_3-way'!X637^(1/3))*COS(('OddsRatio_working_3-way'!Y637)/3)</f>
        <v>0.52936119216115807</v>
      </c>
      <c r="AG637" s="11">
        <f>-'OddsRatio_working_3-way'!U637/(3*'OddsRatio_working_3-way'!X637^(1/3))*COS(('OddsRatio_working_3-way'!Y637+2*PI())/3)</f>
        <v>-0.31230220891744626</v>
      </c>
      <c r="AH637" s="11">
        <f>-'OddsRatio_working_3-way'!U637/(3*'OddsRatio_working_3-way'!X637^(1/3))*COS(('OddsRatio_working_3-way'!Y637+4*PI())/3)</f>
        <v>-0.21705898324371189</v>
      </c>
      <c r="AI637" s="11">
        <f>'OddsRatio_working_3-way'!U637/(3*'OddsRatio_working_3-way'!X637^(1/3))*SIN(('OddsRatio_working_3-way'!Y637)/3)</f>
        <v>-5.4988701981218878E-2</v>
      </c>
      <c r="AJ637" s="11">
        <f>'OddsRatio_working_3-way'!U637/(3*'OddsRatio_working_3-way'!X637^(1/3))*SIN(('OddsRatio_working_3-way'!Y637+2*PI())/3)</f>
        <v>-0.43094588919856924</v>
      </c>
      <c r="AK637" s="11">
        <f>'OddsRatio_working_3-way'!U637/(3*'OddsRatio_working_3-way'!X637^(1/3))*SIN(('OddsRatio_working_3-way'!Y637+4*PI())/3)</f>
        <v>0.4859345911797881</v>
      </c>
      <c r="AL637" s="11">
        <f>'OddsRatio_working_3-way'!Z637+'OddsRatio_working_3-way'!AF637</f>
        <v>1.0587223843223161</v>
      </c>
      <c r="AM637" s="11">
        <f>'OddsRatio_working_3-way'!AA637+'OddsRatio_working_3-way'!AG637</f>
        <v>-0.62460441783489262</v>
      </c>
      <c r="AN637" s="11">
        <f>'OddsRatio_working_3-way'!AB637+'OddsRatio_working_3-way'!AH637</f>
        <v>-0.43411796648742385</v>
      </c>
      <c r="AO637" s="11">
        <f>'OddsRatio_working_3-way'!AC637+'OddsRatio_working_3-way'!AI637</f>
        <v>0</v>
      </c>
      <c r="AP637" s="11">
        <f>'OddsRatio_working_3-way'!AD637+'OddsRatio_working_3-way'!AJ637</f>
        <v>0</v>
      </c>
      <c r="AQ637" s="11">
        <f>'OddsRatio_working_3-way'!AE637+'OddsRatio_working_3-way'!AK637</f>
        <v>0</v>
      </c>
      <c r="AR637" s="10">
        <f>IF(A637="","",IF(('OddsRatio_working_3-way'!X637=0),IF(Q637&gt;0,-Q637^(1/3),(-Q637)^(1/3)),'OddsRatio_working_3-way'!AL637-'OddsRatio_working_3-way'!R637/3))</f>
        <v>1.0587223843223161</v>
      </c>
      <c r="AS637" s="11">
        <f>IF(('OddsRatio_working_3-way'!X637=0),IF(Q637&gt;0,-Q637^(1/3),(-Q637)^(1/3)),'OddsRatio_working_3-way'!AM637-'OddsRatio_working_3-way'!R637/3)</f>
        <v>-0.62460441783489262</v>
      </c>
      <c r="AT637" s="11">
        <f>IF(('OddsRatio_working_3-way'!X637=0),IF(Q637&gt;0,-Q637^(1/3),(-Q637)^(1/3)),'OddsRatio_working_3-way'!AN637-'OddsRatio_working_3-way'!R637/3)</f>
        <v>-0.43411796648742385</v>
      </c>
      <c r="AU637" s="11">
        <f>IF(('OddsRatio_working_3-way'!X637=0),0,'OddsRatio_working_3-way'!AO637)</f>
        <v>0</v>
      </c>
      <c r="AV637" s="11">
        <f>IF(('OddsRatio_working_3-way'!X637=0),0,'OddsRatio_working_3-way'!AP637)</f>
        <v>0</v>
      </c>
      <c r="AW637" s="11">
        <f>IF(('OddsRatio_working_3-way'!X637=0),0,'OddsRatio_working_3-way'!AQ637)</f>
        <v>0</v>
      </c>
    </row>
    <row r="638" spans="1:49" x14ac:dyDescent="0.2">
      <c r="A638" s="4">
        <f>IF('True_Odds_Calculator_3-way'!A639="","",'True_Odds_Calculator_3-way'!A639)</f>
        <v>3.34</v>
      </c>
      <c r="B638" s="4">
        <f>IF('True_Odds_Calculator_3-way'!B639="","",'True_Odds_Calculator_3-way'!B639)</f>
        <v>3.32</v>
      </c>
      <c r="C638" s="4">
        <f>IF('True_Odds_Calculator_3-way'!C639="","",'True_Odds_Calculator_3-way'!C639)</f>
        <v>2.2799999999999998</v>
      </c>
      <c r="D638" s="9">
        <f t="shared" si="130"/>
        <v>0.28710068787283083</v>
      </c>
      <c r="E638" s="9">
        <f t="shared" si="131"/>
        <v>0.2888607617046236</v>
      </c>
      <c r="F638" s="9">
        <f t="shared" si="132"/>
        <v>0.42403855042254568</v>
      </c>
      <c r="G638" s="9">
        <f t="shared" si="133"/>
        <v>1.0611532419257648</v>
      </c>
      <c r="H638" s="9">
        <f t="shared" si="134"/>
        <v>3.4830985861062889</v>
      </c>
      <c r="I638" s="9">
        <f t="shared" si="135"/>
        <v>3.4618755212677739</v>
      </c>
      <c r="J638" s="9">
        <f t="shared" si="136"/>
        <v>2.3582761496649787</v>
      </c>
      <c r="K638" s="11">
        <f t="shared" si="137"/>
        <v>0.29940119760479045</v>
      </c>
      <c r="L638" s="11">
        <f t="shared" si="138"/>
        <v>0.30120481927710846</v>
      </c>
      <c r="M638" s="11">
        <f t="shared" si="139"/>
        <v>0.43859649122807021</v>
      </c>
      <c r="N638" s="11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-0.27484916027172024</v>
      </c>
      <c r="O638" s="11">
        <f>0</f>
        <v>0</v>
      </c>
      <c r="P638" s="11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0.2349454546835309</v>
      </c>
      <c r="Q638" s="11">
        <f>2*'OddsRatio_working_3-way'!K638*'OddsRatio_working_3-way'!L638*'OddsRatio_working_3-way'!M638</f>
        <v>7.9106213698158553E-2</v>
      </c>
      <c r="R638" s="11">
        <f t="shared" si="140"/>
        <v>0</v>
      </c>
      <c r="S638" s="11">
        <f t="shared" si="141"/>
        <v>-0.85481598143236126</v>
      </c>
      <c r="T638" s="11">
        <f t="shared" si="142"/>
        <v>-0.28781682876510484</v>
      </c>
      <c r="U638" s="11">
        <f>'OddsRatio_working_3-way'!S638-'OddsRatio_working_3-way'!R638^2/3</f>
        <v>-0.85481598143236126</v>
      </c>
      <c r="V638" s="11">
        <f>'OddsRatio_working_3-way'!S638*'OddsRatio_working_3-way'!R638/3-2*'OddsRatio_working_3-way'!R638^3/27-'OddsRatio_working_3-way'!T638</f>
        <v>0.28781682876510484</v>
      </c>
      <c r="W638" s="11">
        <f>'OddsRatio_working_3-way'!V638^2+4*'OddsRatio_working_3-way'!U638^3/27</f>
        <v>-9.6981983139259598E-3</v>
      </c>
      <c r="X638" s="11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0.15209924821833246</v>
      </c>
      <c r="Y638" s="11">
        <f>IF('OddsRatio_working_3-way'!W638&gt;=0,IF('OddsRatio_working_3-way'!V638+SQRT('OddsRatio_working_3-way'!W638)&gt;0,0,PI()),ACOS('OddsRatio_working_3-way'!V638/(2*'OddsRatio_working_3-way'!X638)))</f>
        <v>0.32967348555627973</v>
      </c>
      <c r="Z638" s="11">
        <f>'OddsRatio_working_3-way'!X638^(1/3)*COS('OddsRatio_working_3-way'!Y638/3)</f>
        <v>0.53057662096288249</v>
      </c>
      <c r="AA638" s="11">
        <f>'OddsRatio_working_3-way'!X638^(1/3)*COS(('OddsRatio_working_3-way'!Y638+2*PI())/3)</f>
        <v>-0.31598675546546001</v>
      </c>
      <c r="AB638" s="11">
        <f>'OddsRatio_working_3-way'!X638^(1/3)*COS(('OddsRatio_working_3-way'!Y638+4*PI())/3)</f>
        <v>-0.21458986549742246</v>
      </c>
      <c r="AC638" s="11">
        <f>'OddsRatio_working_3-way'!X638^(1/3)*SIN('OddsRatio_working_3-way'!Y638/3)</f>
        <v>5.8541521718037393E-2</v>
      </c>
      <c r="AD638" s="11">
        <f>'OddsRatio_working_3-way'!X638^(1/3)*SIN(('OddsRatio_working_3-way'!Y638+2*PI())/3)</f>
        <v>0.43022207154894482</v>
      </c>
      <c r="AE638" s="11">
        <f>'OddsRatio_working_3-way'!X638^(1/3)*SIN(('OddsRatio_working_3-way'!Y638+4*PI())/3)</f>
        <v>-0.48876359326698215</v>
      </c>
      <c r="AF638" s="11">
        <f>-'OddsRatio_working_3-way'!U638/(3*'OddsRatio_working_3-way'!X638^(1/3))*COS(('OddsRatio_working_3-way'!Y638)/3)</f>
        <v>0.53057662096288238</v>
      </c>
      <c r="AG638" s="11">
        <f>-'OddsRatio_working_3-way'!U638/(3*'OddsRatio_working_3-way'!X638^(1/3))*COS(('OddsRatio_working_3-way'!Y638+2*PI())/3)</f>
        <v>-0.31598675546545996</v>
      </c>
      <c r="AH638" s="11">
        <f>-'OddsRatio_working_3-way'!U638/(3*'OddsRatio_working_3-way'!X638^(1/3))*COS(('OddsRatio_working_3-way'!Y638+4*PI())/3)</f>
        <v>-0.2145898654974224</v>
      </c>
      <c r="AI638" s="11">
        <f>'OddsRatio_working_3-way'!U638/(3*'OddsRatio_working_3-way'!X638^(1/3))*SIN(('OddsRatio_working_3-way'!Y638)/3)</f>
        <v>-5.8541521718037379E-2</v>
      </c>
      <c r="AJ638" s="11">
        <f>'OddsRatio_working_3-way'!U638/(3*'OddsRatio_working_3-way'!X638^(1/3))*SIN(('OddsRatio_working_3-way'!Y638+2*PI())/3)</f>
        <v>-0.43022207154894471</v>
      </c>
      <c r="AK638" s="11">
        <f>'OddsRatio_working_3-way'!U638/(3*'OddsRatio_working_3-way'!X638^(1/3))*SIN(('OddsRatio_working_3-way'!Y638+4*PI())/3)</f>
        <v>0.48876359326698204</v>
      </c>
      <c r="AL638" s="11">
        <f>'OddsRatio_working_3-way'!Z638+'OddsRatio_working_3-way'!AF638</f>
        <v>1.0611532419257648</v>
      </c>
      <c r="AM638" s="11">
        <f>'OddsRatio_working_3-way'!AA638+'OddsRatio_working_3-way'!AG638</f>
        <v>-0.63197351093091991</v>
      </c>
      <c r="AN638" s="11">
        <f>'OddsRatio_working_3-way'!AB638+'OddsRatio_working_3-way'!AH638</f>
        <v>-0.42917973099484485</v>
      </c>
      <c r="AO638" s="11">
        <f>'OddsRatio_working_3-way'!AC638+'OddsRatio_working_3-way'!AI638</f>
        <v>0</v>
      </c>
      <c r="AP638" s="11">
        <f>'OddsRatio_working_3-way'!AD638+'OddsRatio_working_3-way'!AJ638</f>
        <v>0</v>
      </c>
      <c r="AQ638" s="11">
        <f>'OddsRatio_working_3-way'!AE638+'OddsRatio_working_3-way'!AK638</f>
        <v>0</v>
      </c>
      <c r="AR638" s="10">
        <f>IF(A638="","",IF(('OddsRatio_working_3-way'!X638=0),IF(Q638&gt;0,-Q638^(1/3),(-Q638)^(1/3)),'OddsRatio_working_3-way'!AL638-'OddsRatio_working_3-way'!R638/3))</f>
        <v>1.0611532419257648</v>
      </c>
      <c r="AS638" s="11">
        <f>IF(('OddsRatio_working_3-way'!X638=0),IF(Q638&gt;0,-Q638^(1/3),(-Q638)^(1/3)),'OddsRatio_working_3-way'!AM638-'OddsRatio_working_3-way'!R638/3)</f>
        <v>-0.63197351093091991</v>
      </c>
      <c r="AT638" s="11">
        <f>IF(('OddsRatio_working_3-way'!X638=0),IF(Q638&gt;0,-Q638^(1/3),(-Q638)^(1/3)),'OddsRatio_working_3-way'!AN638-'OddsRatio_working_3-way'!R638/3)</f>
        <v>-0.42917973099484485</v>
      </c>
      <c r="AU638" s="11">
        <f>IF(('OddsRatio_working_3-way'!X638=0),0,'OddsRatio_working_3-way'!AO638)</f>
        <v>0</v>
      </c>
      <c r="AV638" s="11">
        <f>IF(('OddsRatio_working_3-way'!X638=0),0,'OddsRatio_working_3-way'!AP638)</f>
        <v>0</v>
      </c>
      <c r="AW638" s="11">
        <f>IF(('OddsRatio_working_3-way'!X638=0),0,'OddsRatio_working_3-way'!AQ638)</f>
        <v>0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IF('True_Odds_Calculator_3-way'!A813="","",'True_Odds_Calculator_3-way'!A813)</f>
        <v/>
      </c>
      <c r="B813" s="4" t="str">
        <f>IF('True_Odds_Calculator_3-way'!B813="","",'True_Odds_Calculator_3-way'!B813)</f>
        <v/>
      </c>
      <c r="C813" s="4" t="str">
        <f>IF('True_Odds_Calculator_3-way'!C813="","",'True_Odds_Calculator_3-way'!C813)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IF('True_Odds_Calculator_3-way'!A814="","",'True_Odds_Calculator_3-way'!A814)</f>
        <v/>
      </c>
      <c r="B814" s="4" t="str">
        <f>IF('True_Odds_Calculator_3-way'!B814="","",'True_Odds_Calculator_3-way'!B814)</f>
        <v/>
      </c>
      <c r="C814" s="4" t="str">
        <f>IF('True_Odds_Calculator_3-way'!C814="","",'True_Odds_Calculator_3-way'!C814)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IF('True_Odds_Calculator_3-way'!A815="","",'True_Odds_Calculator_3-way'!A815)</f>
        <v/>
      </c>
      <c r="B817" s="4" t="str">
        <f>IF('True_Odds_Calculator_3-way'!B815="","",'True_Odds_Calculator_3-way'!B815)</f>
        <v/>
      </c>
      <c r="C817" s="4" t="str">
        <f>IF('True_Odds_Calculator_3-way'!C815="","",'True_Odds_Calculator_3-way'!C815)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IF('True_Odds_Calculator_3-way'!A816="","",'True_Odds_Calculator_3-way'!A816)</f>
        <v/>
      </c>
      <c r="B818" s="4" t="str">
        <f>IF('True_Odds_Calculator_3-way'!B816="","",'True_Odds_Calculator_3-way'!B816)</f>
        <v/>
      </c>
      <c r="C818" s="4" t="str">
        <f>IF('True_Odds_Calculator_3-way'!C816="","",'True_Odds_Calculator_3-way'!C816)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IF('True_Odds_Calculator_3-way'!A817="","",'True_Odds_Calculator_3-way'!A817)</f>
        <v/>
      </c>
      <c r="B819" s="4" t="str">
        <f>IF('True_Odds_Calculator_3-way'!B817="","",'True_Odds_Calculator_3-way'!B817)</f>
        <v/>
      </c>
      <c r="C819" s="4" t="str">
        <f>IF('True_Odds_Calculator_3-way'!C817="","",'True_Odds_Calculator_3-way'!C817)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IF('True_Odds_Calculator_3-way'!A818="","",'True_Odds_Calculator_3-way'!A818)</f>
        <v/>
      </c>
      <c r="B820" s="4" t="str">
        <f>IF('True_Odds_Calculator_3-way'!B818="","",'True_Odds_Calculator_3-way'!B818)</f>
        <v/>
      </c>
      <c r="C820" s="4" t="str">
        <f>IF('True_Odds_Calculator_3-way'!C818="","",'True_Odds_Calculator_3-way'!C818)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IF('True_Odds_Calculator_3-way'!A819="","",'True_Odds_Calculator_3-way'!A819)</f>
        <v/>
      </c>
      <c r="B821" s="4" t="str">
        <f>IF('True_Odds_Calculator_3-way'!B819="","",'True_Odds_Calculator_3-way'!B819)</f>
        <v/>
      </c>
      <c r="C821" s="4" t="str">
        <f>IF('True_Odds_Calculator_3-way'!C819="","",'True_Odds_Calculator_3-way'!C819)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IF('True_Odds_Calculator_3-way'!A820="","",'True_Odds_Calculator_3-way'!A820)</f>
        <v/>
      </c>
      <c r="B822" s="4" t="str">
        <f>IF('True_Odds_Calculator_3-way'!B820="","",'True_Odds_Calculator_3-way'!B820)</f>
        <v/>
      </c>
      <c r="C822" s="4" t="str">
        <f>IF('True_Odds_Calculator_3-way'!C820="","",'True_Odds_Calculator_3-way'!C820)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IF('True_Odds_Calculator_3-way'!A821="","",'True_Odds_Calculator_3-way'!A821)</f>
        <v/>
      </c>
      <c r="B823" s="4" t="str">
        <f>IF('True_Odds_Calculator_3-way'!B821="","",'True_Odds_Calculator_3-way'!B821)</f>
        <v/>
      </c>
      <c r="C823" s="4" t="str">
        <f>IF('True_Odds_Calculator_3-way'!C821="","",'True_Odds_Calculator_3-way'!C821)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IF('True_Odds_Calculator_3-way'!A822="","",'True_Odds_Calculator_3-way'!A822)</f>
        <v/>
      </c>
      <c r="B824" s="4" t="str">
        <f>IF('True_Odds_Calculator_3-way'!B822="","",'True_Odds_Calculator_3-way'!B822)</f>
        <v/>
      </c>
      <c r="C824" s="4" t="str">
        <f>IF('True_Odds_Calculator_3-way'!C822="","",'True_Odds_Calculator_3-way'!C822)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IF('True_Odds_Calculator_3-way'!A823="","",'True_Odds_Calculator_3-way'!A823)</f>
        <v/>
      </c>
      <c r="B825" s="4" t="str">
        <f>IF('True_Odds_Calculator_3-way'!B823="","",'True_Odds_Calculator_3-way'!B823)</f>
        <v/>
      </c>
      <c r="C825" s="4" t="str">
        <f>IF('True_Odds_Calculator_3-way'!C823="","",'True_Odds_Calculator_3-way'!C823)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IF('True_Odds_Calculator_3-way'!A824="","",'True_Odds_Calculator_3-way'!A824)</f>
        <v/>
      </c>
      <c r="B826" s="4" t="str">
        <f>IF('True_Odds_Calculator_3-way'!B824="","",'True_Odds_Calculator_3-way'!B824)</f>
        <v/>
      </c>
      <c r="C826" s="4" t="str">
        <f>IF('True_Odds_Calculator_3-way'!C824="","",'True_Odds_Calculator_3-way'!C824)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IF('True_Odds_Calculator_3-way'!A825="","",'True_Odds_Calculator_3-way'!A825)</f>
        <v/>
      </c>
      <c r="B827" s="4" t="str">
        <f>IF('True_Odds_Calculator_3-way'!B825="","",'True_Odds_Calculator_3-way'!B825)</f>
        <v/>
      </c>
      <c r="C827" s="4" t="str">
        <f>IF('True_Odds_Calculator_3-way'!C825="","",'True_Odds_Calculator_3-way'!C825)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IF('True_Odds_Calculator_3-way'!A826="","",'True_Odds_Calculator_3-way'!A826)</f>
        <v/>
      </c>
      <c r="B828" s="4" t="str">
        <f>IF('True_Odds_Calculator_3-way'!B826="","",'True_Odds_Calculator_3-way'!B826)</f>
        <v/>
      </c>
      <c r="C828" s="4" t="str">
        <f>IF('True_Odds_Calculator_3-way'!C826="","",'True_Odds_Calculator_3-way'!C826)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IF('True_Odds_Calculator_3-way'!A827="","",'True_Odds_Calculator_3-way'!A827)</f>
        <v/>
      </c>
      <c r="B829" s="4" t="str">
        <f>IF('True_Odds_Calculator_3-way'!B827="","",'True_Odds_Calculator_3-way'!B827)</f>
        <v/>
      </c>
      <c r="C829" s="4" t="str">
        <f>IF('True_Odds_Calculator_3-way'!C827="","",'True_Odds_Calculator_3-way'!C827)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IF('True_Odds_Calculator_3-way'!A828="","",'True_Odds_Calculator_3-way'!A828)</f>
        <v/>
      </c>
      <c r="B830" s="4" t="str">
        <f>IF('True_Odds_Calculator_3-way'!B828="","",'True_Odds_Calculator_3-way'!B828)</f>
        <v/>
      </c>
      <c r="C830" s="4" t="str">
        <f>IF('True_Odds_Calculator_3-way'!C828="","",'True_Odds_Calculator_3-way'!C828)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IF('True_Odds_Calculator_3-way'!A829="","",'True_Odds_Calculator_3-way'!A829)</f>
        <v/>
      </c>
      <c r="B831" s="4" t="str">
        <f>IF('True_Odds_Calculator_3-way'!B829="","",'True_Odds_Calculator_3-way'!B829)</f>
        <v/>
      </c>
      <c r="C831" s="4" t="str">
        <f>IF('True_Odds_Calculator_3-way'!C829="","",'True_Odds_Calculator_3-way'!C829)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IF('True_Odds_Calculator_3-way'!A830="","",'True_Odds_Calculator_3-way'!A830)</f>
        <v/>
      </c>
      <c r="B832" s="4" t="str">
        <f>IF('True_Odds_Calculator_3-way'!B830="","",'True_Odds_Calculator_3-way'!B830)</f>
        <v/>
      </c>
      <c r="C832" s="4" t="str">
        <f>IF('True_Odds_Calculator_3-way'!C830="","",'True_Odds_Calculator_3-way'!C830)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IF('True_Odds_Calculator_3-way'!A831="","",'True_Odds_Calculator_3-way'!A831)</f>
        <v/>
      </c>
      <c r="B833" s="4" t="str">
        <f>IF('True_Odds_Calculator_3-way'!B831="","",'True_Odds_Calculator_3-way'!B831)</f>
        <v/>
      </c>
      <c r="C833" s="4" t="str">
        <f>IF('True_Odds_Calculator_3-way'!C831="","",'True_Odds_Calculator_3-way'!C831)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IF('True_Odds_Calculator_3-way'!A832="","",'True_Odds_Calculator_3-way'!A832)</f>
        <v/>
      </c>
      <c r="B834" s="4" t="str">
        <f>IF('True_Odds_Calculator_3-way'!B832="","",'True_Odds_Calculator_3-way'!B832)</f>
        <v/>
      </c>
      <c r="C834" s="4" t="str">
        <f>IF('True_Odds_Calculator_3-way'!C832="","",'True_Odds_Calculator_3-way'!C832)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IF('True_Odds_Calculator_3-way'!A833="","",'True_Odds_Calculator_3-way'!A833)</f>
        <v/>
      </c>
      <c r="B835" s="4" t="str">
        <f>IF('True_Odds_Calculator_3-way'!B833="","",'True_Odds_Calculator_3-way'!B833)</f>
        <v/>
      </c>
      <c r="C835" s="4" t="str">
        <f>IF('True_Odds_Calculator_3-way'!C833="","",'True_Odds_Calculator_3-way'!C833)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IF('True_Odds_Calculator_3-way'!A834="","",'True_Odds_Calculator_3-way'!A834)</f>
        <v/>
      </c>
      <c r="B836" s="4" t="str">
        <f>IF('True_Odds_Calculator_3-way'!B834="","",'True_Odds_Calculator_3-way'!B834)</f>
        <v/>
      </c>
      <c r="C836" s="4" t="str">
        <f>IF('True_Odds_Calculator_3-way'!C834="","",'True_Odds_Calculator_3-way'!C834)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IF('True_Odds_Calculator_3-way'!A835="","",'True_Odds_Calculator_3-way'!A835)</f>
        <v/>
      </c>
      <c r="B837" s="4" t="str">
        <f>IF('True_Odds_Calculator_3-way'!B835="","",'True_Odds_Calculator_3-way'!B835)</f>
        <v/>
      </c>
      <c r="C837" s="4" t="str">
        <f>IF('True_Odds_Calculator_3-way'!C835="","",'True_Odds_Calculator_3-way'!C835)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IF('True_Odds_Calculator_3-way'!A836="","",'True_Odds_Calculator_3-way'!A836)</f>
        <v/>
      </c>
      <c r="B838" s="4" t="str">
        <f>IF('True_Odds_Calculator_3-way'!B836="","",'True_Odds_Calculator_3-way'!B836)</f>
        <v/>
      </c>
      <c r="C838" s="4" t="str">
        <f>IF('True_Odds_Calculator_3-way'!C836="","",'True_Odds_Calculator_3-way'!C836)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IF('True_Odds_Calculator_3-way'!A837="","",'True_Odds_Calculator_3-way'!A837)</f>
        <v/>
      </c>
      <c r="B839" s="4" t="str">
        <f>IF('True_Odds_Calculator_3-way'!B837="","",'True_Odds_Calculator_3-way'!B837)</f>
        <v/>
      </c>
      <c r="C839" s="4" t="str">
        <f>IF('True_Odds_Calculator_3-way'!C837="","",'True_Odds_Calculator_3-way'!C837)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IF('True_Odds_Calculator_3-way'!A838="","",'True_Odds_Calculator_3-way'!A838)</f>
        <v/>
      </c>
      <c r="B840" s="4" t="str">
        <f>IF('True_Odds_Calculator_3-way'!B838="","",'True_Odds_Calculator_3-way'!B838)</f>
        <v/>
      </c>
      <c r="C840" s="4" t="str">
        <f>IF('True_Odds_Calculator_3-way'!C838="","",'True_Odds_Calculator_3-way'!C838)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IF('True_Odds_Calculator_3-way'!A839="","",'True_Odds_Calculator_3-way'!A839)</f>
        <v/>
      </c>
      <c r="B841" s="4" t="str">
        <f>IF('True_Odds_Calculator_3-way'!B839="","",'True_Odds_Calculator_3-way'!B839)</f>
        <v/>
      </c>
      <c r="C841" s="4" t="str">
        <f>IF('True_Odds_Calculator_3-way'!C839="","",'True_Odds_Calculator_3-way'!C839)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1.85</v>
      </c>
      <c r="B2" s="4">
        <f>IF('True_Odds_Calculator_2-way'!B3="","",'True_Odds_Calculator_2-way'!B3)</f>
        <v>2.0299999999999998</v>
      </c>
      <c r="C2" s="4">
        <f t="shared" ref="C2:C65" si="0">IF(A2="","",((1/A2)+(1/B2))-1)</f>
        <v>3.315137797896428E-2</v>
      </c>
      <c r="D2" s="4">
        <f>IF(A2="","",(2*A2)/(2-($C2*A2)))</f>
        <v>1.9085249650616189</v>
      </c>
      <c r="E2" s="4">
        <f>IF(B2="","",(2*B2)/(2-($C2*B2)))</f>
        <v>2.1006852188505105</v>
      </c>
      <c r="G2" s="4">
        <f t="shared" ref="G2:G65" si="1">IF(A2="","",C2+1)</f>
        <v>1.0331513779789643</v>
      </c>
    </row>
    <row r="3" spans="1:7" x14ac:dyDescent="0.2">
      <c r="A3" s="4">
        <f>IF('True_Odds_Calculator_2-way'!A4="","",'True_Odds_Calculator_2-way'!A4)</f>
        <v>2.0499999999999998</v>
      </c>
      <c r="B3" s="4">
        <f>IF('True_Odds_Calculator_2-way'!B4="","",'True_Odds_Calculator_2-way'!B4)</f>
        <v>1.83</v>
      </c>
      <c r="C3" s="4">
        <f t="shared" si="0"/>
        <v>3.4252965480474407E-2</v>
      </c>
      <c r="D3" s="4">
        <f t="shared" ref="D3:D66" si="2">IF(A3="","",(2*A3)/(2-($C3*A3)))</f>
        <v>2.1245929491717397</v>
      </c>
      <c r="E3" s="4">
        <f t="shared" ref="E3:E66" si="3">IF(B3="","",(2*B3)/(2-($C3*B3)))</f>
        <v>1.8892106257081707</v>
      </c>
      <c r="G3" s="4">
        <f t="shared" si="1"/>
        <v>1.0342529654804744</v>
      </c>
    </row>
    <row r="4" spans="1:7" x14ac:dyDescent="0.2">
      <c r="A4" s="4">
        <f>IF('True_Odds_Calculator_2-way'!A5="","",'True_Odds_Calculator_2-way'!A5)</f>
        <v>2.1800000000000002</v>
      </c>
      <c r="B4" s="4">
        <f>IF('True_Odds_Calculator_2-way'!B5="","",'True_Odds_Calculator_2-way'!B5)</f>
        <v>1.72</v>
      </c>
      <c r="C4" s="4">
        <f t="shared" si="0"/>
        <v>4.0110945167484591E-2</v>
      </c>
      <c r="D4" s="4">
        <f t="shared" si="2"/>
        <v>2.2796692607003894</v>
      </c>
      <c r="E4" s="4">
        <f t="shared" si="3"/>
        <v>1.7814519194222731</v>
      </c>
      <c r="G4" s="4">
        <f t="shared" si="1"/>
        <v>1.0401109451674846</v>
      </c>
    </row>
    <row r="5" spans="1:7" x14ac:dyDescent="0.2">
      <c r="A5" s="4">
        <f>IF('True_Odds_Calculator_2-way'!A6="","",'True_Odds_Calculator_2-way'!A6)</f>
        <v>2.54</v>
      </c>
      <c r="B5" s="4">
        <f>IF('True_Odds_Calculator_2-way'!B6="","",'True_Odds_Calculator_2-way'!B6)</f>
        <v>1.55</v>
      </c>
      <c r="C5" s="4">
        <f t="shared" si="0"/>
        <v>3.8862077724155508E-2</v>
      </c>
      <c r="D5" s="4">
        <f t="shared" si="2"/>
        <v>2.6718696979979644</v>
      </c>
      <c r="E5" s="4">
        <f t="shared" si="3"/>
        <v>1.5981327379744266</v>
      </c>
      <c r="G5" s="4">
        <f t="shared" si="1"/>
        <v>1.0388620777241555</v>
      </c>
    </row>
    <row r="6" spans="1:7" x14ac:dyDescent="0.2">
      <c r="A6" s="4">
        <f>IF('True_Odds_Calculator_2-way'!A7="","",'True_Odds_Calculator_2-way'!A7)</f>
        <v>1.75</v>
      </c>
      <c r="B6" s="4">
        <f>IF('True_Odds_Calculator_2-way'!B7="","",'True_Odds_Calculator_2-way'!B7)</f>
        <v>2.15</v>
      </c>
      <c r="C6" s="4">
        <f t="shared" si="0"/>
        <v>3.6544850498338777E-2</v>
      </c>
      <c r="D6" s="4">
        <f t="shared" si="2"/>
        <v>1.8078078078078077</v>
      </c>
      <c r="E6" s="4">
        <f t="shared" si="3"/>
        <v>2.2379182156133823</v>
      </c>
      <c r="G6" s="4">
        <f t="shared" si="1"/>
        <v>1.0365448504983388</v>
      </c>
    </row>
    <row r="7" spans="1:7" x14ac:dyDescent="0.2">
      <c r="A7" s="4">
        <f>IF('True_Odds_Calculator_2-way'!A8="","",'True_Odds_Calculator_2-way'!A8)</f>
        <v>1.81</v>
      </c>
      <c r="B7" s="4">
        <f>IF('True_Odds_Calculator_2-way'!B8="","",'True_Odds_Calculator_2-way'!B8)</f>
        <v>2.0499999999999998</v>
      </c>
      <c r="C7" s="4">
        <f t="shared" si="0"/>
        <v>4.0291065894084488E-2</v>
      </c>
      <c r="D7" s="4">
        <f t="shared" si="2"/>
        <v>1.8784963928616634</v>
      </c>
      <c r="E7" s="4">
        <f t="shared" si="3"/>
        <v>2.1383086010661287</v>
      </c>
      <c r="G7" s="4">
        <f t="shared" si="1"/>
        <v>1.0402910658940845</v>
      </c>
    </row>
    <row r="8" spans="1:7" x14ac:dyDescent="0.2">
      <c r="A8" s="4">
        <f>IF('True_Odds_Calculator_2-way'!A9="","",'True_Odds_Calculator_2-way'!A9)</f>
        <v>2.0099999999999998</v>
      </c>
      <c r="B8" s="4">
        <f>IF('True_Odds_Calculator_2-way'!B9="","",'True_Odds_Calculator_2-way'!B9)</f>
        <v>1.86</v>
      </c>
      <c r="C8" s="4">
        <f t="shared" si="0"/>
        <v>3.5146846413095734E-2</v>
      </c>
      <c r="D8" s="4">
        <f t="shared" si="2"/>
        <v>2.0835980605249955</v>
      </c>
      <c r="E8" s="4">
        <f t="shared" si="3"/>
        <v>1.9228514118191637</v>
      </c>
      <c r="G8" s="4">
        <f t="shared" si="1"/>
        <v>1.0351468464130957</v>
      </c>
    </row>
    <row r="9" spans="1:7" x14ac:dyDescent="0.2">
      <c r="A9" s="4">
        <f>IF('True_Odds_Calculator_2-way'!A10="","",'True_Odds_Calculator_2-way'!A10)</f>
        <v>2.04</v>
      </c>
      <c r="B9" s="4">
        <f>IF('True_Odds_Calculator_2-way'!B10="","",'True_Odds_Calculator_2-way'!B10)</f>
        <v>1.87</v>
      </c>
      <c r="C9" s="4">
        <f t="shared" si="0"/>
        <v>2.4955436720142554E-2</v>
      </c>
      <c r="D9" s="4">
        <f t="shared" si="2"/>
        <v>2.0932835820895521</v>
      </c>
      <c r="E9" s="4">
        <f t="shared" si="3"/>
        <v>1.9146757679180888</v>
      </c>
      <c r="G9" s="4">
        <f t="shared" si="1"/>
        <v>1.0249554367201426</v>
      </c>
    </row>
    <row r="10" spans="1:7" x14ac:dyDescent="0.2">
      <c r="A10" s="4">
        <f>IF('True_Odds_Calculator_2-way'!A11="","",'True_Odds_Calculator_2-way'!A11)</f>
        <v>2.79</v>
      </c>
      <c r="B10" s="4">
        <f>IF('True_Odds_Calculator_2-way'!B11="","",'True_Odds_Calculator_2-way'!B11)</f>
        <v>1.47</v>
      </c>
      <c r="C10" s="4">
        <f t="shared" si="0"/>
        <v>3.8695047911637692E-2</v>
      </c>
      <c r="D10" s="4">
        <f t="shared" si="2"/>
        <v>2.9491964189407831</v>
      </c>
      <c r="E10" s="4">
        <f t="shared" si="3"/>
        <v>1.5130319296109787</v>
      </c>
      <c r="G10" s="4">
        <f t="shared" si="1"/>
        <v>1.0386950479116377</v>
      </c>
    </row>
    <row r="11" spans="1:7" x14ac:dyDescent="0.2">
      <c r="A11" s="4">
        <f>IF('True_Odds_Calculator_2-way'!A12="","",'True_Odds_Calculator_2-way'!A12)</f>
        <v>2.74</v>
      </c>
      <c r="B11" s="4">
        <f>IF('True_Odds_Calculator_2-way'!B12="","",'True_Odds_Calculator_2-way'!B12)</f>
        <v>1.49</v>
      </c>
      <c r="C11" s="4">
        <f t="shared" si="0"/>
        <v>3.6104443246950613E-2</v>
      </c>
      <c r="D11" s="4">
        <f t="shared" si="2"/>
        <v>2.882581374002684</v>
      </c>
      <c r="E11" s="4">
        <f t="shared" si="3"/>
        <v>1.5311855380114767</v>
      </c>
      <c r="G11" s="4">
        <f t="shared" si="1"/>
        <v>1.0361044432469506</v>
      </c>
    </row>
    <row r="12" spans="1:7" x14ac:dyDescent="0.2">
      <c r="A12" s="4">
        <f>IF('True_Odds_Calculator_2-way'!A13="","",'True_Odds_Calculator_2-way'!A13)</f>
        <v>2.4900000000000002</v>
      </c>
      <c r="B12" s="4">
        <f>IF('True_Odds_Calculator_2-way'!B13="","",'True_Odds_Calculator_2-way'!B13)</f>
        <v>1.57</v>
      </c>
      <c r="C12" s="4">
        <f t="shared" si="0"/>
        <v>3.8549100862046881E-2</v>
      </c>
      <c r="D12" s="4">
        <f t="shared" si="2"/>
        <v>2.6155287190981165</v>
      </c>
      <c r="E12" s="4">
        <f t="shared" si="3"/>
        <v>1.6189924005549459</v>
      </c>
      <c r="G12" s="4">
        <f t="shared" si="1"/>
        <v>1.0385491008620469</v>
      </c>
    </row>
    <row r="13" spans="1:7" x14ac:dyDescent="0.2">
      <c r="A13" s="4">
        <f>IF('True_Odds_Calculator_2-way'!A14="","",'True_Odds_Calculator_2-way'!A14)</f>
        <v>1.93</v>
      </c>
      <c r="B13" s="4">
        <f>IF('True_Odds_Calculator_2-way'!B14="","",'True_Odds_Calculator_2-way'!B14)</f>
        <v>1.94</v>
      </c>
      <c r="C13" s="4">
        <f t="shared" si="0"/>
        <v>3.3598632551679941E-2</v>
      </c>
      <c r="D13" s="4">
        <f t="shared" si="2"/>
        <v>1.9946726333173512</v>
      </c>
      <c r="E13" s="4">
        <f t="shared" si="3"/>
        <v>2.0053558995233249</v>
      </c>
      <c r="G13" s="4">
        <f t="shared" si="1"/>
        <v>1.0335986325516799</v>
      </c>
    </row>
    <row r="14" spans="1:7" x14ac:dyDescent="0.2">
      <c r="A14" s="4">
        <f>IF('True_Odds_Calculator_2-way'!A15="","",'True_Odds_Calculator_2-way'!A15)</f>
        <v>1.55</v>
      </c>
      <c r="B14" s="4">
        <f>IF('True_Odds_Calculator_2-way'!B15="","",'True_Odds_Calculator_2-way'!B15)</f>
        <v>2.62</v>
      </c>
      <c r="C14" s="4">
        <f t="shared" si="0"/>
        <v>2.6840679635557585E-2</v>
      </c>
      <c r="D14" s="4">
        <f t="shared" si="2"/>
        <v>1.5829273046189825</v>
      </c>
      <c r="E14" s="4">
        <f t="shared" si="3"/>
        <v>2.7154797726512867</v>
      </c>
      <c r="G14" s="4">
        <f t="shared" si="1"/>
        <v>1.0268406796355576</v>
      </c>
    </row>
    <row r="15" spans="1:7" x14ac:dyDescent="0.2">
      <c r="A15" s="4">
        <f>IF('True_Odds_Calculator_2-way'!A16="","",'True_Odds_Calculator_2-way'!A16)</f>
        <v>1.63</v>
      </c>
      <c r="B15" s="4">
        <f>IF('True_Odds_Calculator_2-way'!B16="","",'True_Odds_Calculator_2-way'!B16)</f>
        <v>2.38</v>
      </c>
      <c r="C15" s="4">
        <f t="shared" si="0"/>
        <v>3.3664999742228252E-2</v>
      </c>
      <c r="D15" s="4">
        <f t="shared" si="2"/>
        <v>1.6759839288028686</v>
      </c>
      <c r="E15" s="4">
        <f t="shared" si="3"/>
        <v>2.4793251102447753</v>
      </c>
      <c r="G15" s="4">
        <f t="shared" si="1"/>
        <v>1.0336649997422283</v>
      </c>
    </row>
    <row r="16" spans="1:7" x14ac:dyDescent="0.2">
      <c r="A16" s="4">
        <f>IF('True_Odds_Calculator_2-way'!A17="","",'True_Odds_Calculator_2-way'!A17)</f>
        <v>1.88</v>
      </c>
      <c r="B16" s="4">
        <f>IF('True_Odds_Calculator_2-way'!B17="","",'True_Odds_Calculator_2-way'!B17)</f>
        <v>2.0099999999999998</v>
      </c>
      <c r="C16" s="4">
        <f t="shared" si="0"/>
        <v>2.9427331427966497E-2</v>
      </c>
      <c r="D16" s="4">
        <f t="shared" si="2"/>
        <v>1.9334834220221038</v>
      </c>
      <c r="E16" s="4">
        <f t="shared" si="3"/>
        <v>2.0712563034422273</v>
      </c>
      <c r="G16" s="4">
        <f t="shared" si="1"/>
        <v>1.0294273314279665</v>
      </c>
    </row>
    <row r="17" spans="1:7" x14ac:dyDescent="0.2">
      <c r="A17" s="4">
        <f>IF('True_Odds_Calculator_2-way'!A18="","",'True_Odds_Calculator_2-way'!A18)</f>
        <v>2.16</v>
      </c>
      <c r="B17" s="4">
        <f>IF('True_Odds_Calculator_2-way'!B18="","",'True_Odds_Calculator_2-way'!B18)</f>
        <v>1.75</v>
      </c>
      <c r="C17" s="4">
        <f t="shared" si="0"/>
        <v>3.4391534391534417E-2</v>
      </c>
      <c r="D17" s="4">
        <f t="shared" si="2"/>
        <v>2.2433234421364987</v>
      </c>
      <c r="E17" s="4">
        <f t="shared" si="3"/>
        <v>1.8042959427207637</v>
      </c>
      <c r="G17" s="4">
        <f t="shared" si="1"/>
        <v>1.0343915343915344</v>
      </c>
    </row>
    <row r="18" spans="1:7" x14ac:dyDescent="0.2">
      <c r="A18" s="4">
        <f>IF('True_Odds_Calculator_2-way'!A19="","",'True_Odds_Calculator_2-way'!A19)</f>
        <v>2.35</v>
      </c>
      <c r="B18" s="4">
        <f>IF('True_Odds_Calculator_2-way'!B19="","",'True_Odds_Calculator_2-way'!B19)</f>
        <v>1.64</v>
      </c>
      <c r="C18" s="4">
        <f t="shared" si="0"/>
        <v>3.5288012454592677E-2</v>
      </c>
      <c r="D18" s="4">
        <f t="shared" si="2"/>
        <v>2.4516539440203564</v>
      </c>
      <c r="E18" s="4">
        <f t="shared" si="3"/>
        <v>1.6888694127957931</v>
      </c>
      <c r="G18" s="4">
        <f t="shared" si="1"/>
        <v>1.0352880124545927</v>
      </c>
    </row>
    <row r="19" spans="1:7" x14ac:dyDescent="0.2">
      <c r="A19" s="4">
        <f>IF('True_Odds_Calculator_2-way'!A20="","",'True_Odds_Calculator_2-way'!A20)</f>
        <v>1.45</v>
      </c>
      <c r="B19" s="4">
        <f>IF('True_Odds_Calculator_2-way'!B20="","",'True_Odds_Calculator_2-way'!B20)</f>
        <v>2.9</v>
      </c>
      <c r="C19" s="4">
        <f t="shared" si="0"/>
        <v>3.4482758620689724E-2</v>
      </c>
      <c r="D19" s="4">
        <f t="shared" si="2"/>
        <v>1.4871794871794872</v>
      </c>
      <c r="E19" s="4">
        <f t="shared" si="3"/>
        <v>3.0526315789473686</v>
      </c>
      <c r="G19" s="4">
        <f t="shared" si="1"/>
        <v>1.0344827586206897</v>
      </c>
    </row>
    <row r="20" spans="1:7" x14ac:dyDescent="0.2">
      <c r="A20" s="4">
        <f>IF('True_Odds_Calculator_2-way'!A21="","",'True_Odds_Calculator_2-way'!A21)</f>
        <v>2.21</v>
      </c>
      <c r="B20" s="4">
        <f>IF('True_Odds_Calculator_2-way'!B21="","",'True_Odds_Calculator_2-way'!B21)</f>
        <v>1.74</v>
      </c>
      <c r="C20" s="4">
        <f t="shared" si="0"/>
        <v>2.720133146096626E-2</v>
      </c>
      <c r="D20" s="4">
        <f t="shared" si="2"/>
        <v>2.2784855128281092</v>
      </c>
      <c r="E20" s="4">
        <f t="shared" si="3"/>
        <v>1.7821754646150993</v>
      </c>
      <c r="G20" s="4">
        <f t="shared" si="1"/>
        <v>1.0272013314609663</v>
      </c>
    </row>
    <row r="21" spans="1:7" x14ac:dyDescent="0.2">
      <c r="A21" s="4">
        <f>IF('True_Odds_Calculator_2-way'!A22="","",'True_Odds_Calculator_2-way'!A22)</f>
        <v>2.39</v>
      </c>
      <c r="B21" s="4">
        <f>IF('True_Odds_Calculator_2-way'!B22="","",'True_Odds_Calculator_2-way'!B22)</f>
        <v>1.63</v>
      </c>
      <c r="C21" s="4">
        <f t="shared" si="0"/>
        <v>3.19069743563416E-2</v>
      </c>
      <c r="D21" s="4">
        <f t="shared" si="2"/>
        <v>2.4847402493861024</v>
      </c>
      <c r="E21" s="4">
        <f t="shared" si="3"/>
        <v>1.6735184827201064</v>
      </c>
      <c r="G21" s="4">
        <f t="shared" si="1"/>
        <v>1.0319069743563416</v>
      </c>
    </row>
    <row r="22" spans="1:7" x14ac:dyDescent="0.2">
      <c r="A22" s="4">
        <f>IF('True_Odds_Calculator_2-way'!A23="","",'True_Odds_Calculator_2-way'!A23)</f>
        <v>2.36</v>
      </c>
      <c r="B22" s="4">
        <f>IF('True_Odds_Calculator_2-way'!B23="","",'True_Odds_Calculator_2-way'!B23)</f>
        <v>1.65</v>
      </c>
      <c r="C22" s="4">
        <f t="shared" si="0"/>
        <v>2.9789419619928204E-2</v>
      </c>
      <c r="D22" s="4">
        <f t="shared" si="2"/>
        <v>2.4459798994974875</v>
      </c>
      <c r="E22" s="4">
        <f t="shared" si="3"/>
        <v>1.691572545612511</v>
      </c>
      <c r="G22" s="4">
        <f t="shared" si="1"/>
        <v>1.0297894196199282</v>
      </c>
    </row>
    <row r="23" spans="1:7" x14ac:dyDescent="0.2">
      <c r="A23" s="4">
        <f>IF('True_Odds_Calculator_2-way'!A24="","",'True_Odds_Calculator_2-way'!A24)</f>
        <v>2.61</v>
      </c>
      <c r="B23" s="4">
        <f>IF('True_Odds_Calculator_2-way'!B24="","",'True_Odds_Calculator_2-way'!B24)</f>
        <v>1.54</v>
      </c>
      <c r="C23" s="4">
        <f t="shared" si="0"/>
        <v>3.2492411802756749E-2</v>
      </c>
      <c r="D23" s="4">
        <f t="shared" si="2"/>
        <v>2.725571302637825</v>
      </c>
      <c r="E23" s="4">
        <f t="shared" si="3"/>
        <v>1.5795182143278188</v>
      </c>
      <c r="G23" s="4">
        <f t="shared" si="1"/>
        <v>1.0324924118027567</v>
      </c>
    </row>
    <row r="24" spans="1:7" x14ac:dyDescent="0.2">
      <c r="A24" s="4">
        <f>IF('True_Odds_Calculator_2-way'!A25="","",'True_Odds_Calculator_2-way'!A25)</f>
        <v>1.79</v>
      </c>
      <c r="B24" s="4">
        <f>IF('True_Odds_Calculator_2-way'!B25="","",'True_Odds_Calculator_2-way'!B25)</f>
        <v>2.08</v>
      </c>
      <c r="C24" s="4">
        <f t="shared" si="0"/>
        <v>3.9428448646325664E-2</v>
      </c>
      <c r="D24" s="4">
        <f t="shared" si="2"/>
        <v>1.8554769261437256</v>
      </c>
      <c r="E24" s="4">
        <f t="shared" si="3"/>
        <v>2.1689385995572641</v>
      </c>
      <c r="G24" s="4">
        <f t="shared" si="1"/>
        <v>1.0394284486463257</v>
      </c>
    </row>
    <row r="25" spans="1:7" x14ac:dyDescent="0.2">
      <c r="A25" s="4">
        <f>IF('True_Odds_Calculator_2-way'!A26="","",'True_Odds_Calculator_2-way'!A26)</f>
        <v>1.71</v>
      </c>
      <c r="B25" s="4">
        <f>IF('True_Odds_Calculator_2-way'!B26="","",'True_Odds_Calculator_2-way'!B26)</f>
        <v>2.21</v>
      </c>
      <c r="C25" s="4">
        <f t="shared" si="0"/>
        <v>3.7284009420232245E-2</v>
      </c>
      <c r="D25" s="4">
        <f t="shared" si="2"/>
        <v>1.7663059989250076</v>
      </c>
      <c r="E25" s="4">
        <f t="shared" si="3"/>
        <v>2.3049617273032235</v>
      </c>
      <c r="G25" s="4">
        <f t="shared" si="1"/>
        <v>1.0372840094202322</v>
      </c>
    </row>
    <row r="26" spans="1:7" x14ac:dyDescent="0.2">
      <c r="A26" s="4">
        <f>IF('True_Odds_Calculator_2-way'!A27="","",'True_Odds_Calculator_2-way'!A27)</f>
        <v>1.6</v>
      </c>
      <c r="B26" s="4">
        <f>IF('True_Odds_Calculator_2-way'!B27="","",'True_Odds_Calculator_2-way'!B27)</f>
        <v>2.38</v>
      </c>
      <c r="C26" s="4">
        <f t="shared" si="0"/>
        <v>4.5168067226890818E-2</v>
      </c>
      <c r="D26" s="4">
        <f t="shared" si="2"/>
        <v>1.65998256320837</v>
      </c>
      <c r="E26" s="4">
        <f t="shared" si="3"/>
        <v>2.5151915455746368</v>
      </c>
      <c r="G26" s="4">
        <f t="shared" si="1"/>
        <v>1.0451680672268908</v>
      </c>
    </row>
    <row r="27" spans="1:7" x14ac:dyDescent="0.2">
      <c r="A27" s="4">
        <f>IF('True_Odds_Calculator_2-way'!A28="","",'True_Odds_Calculator_2-way'!A28)</f>
        <v>2.06</v>
      </c>
      <c r="B27" s="4">
        <f>IF('True_Odds_Calculator_2-way'!B28="","",'True_Odds_Calculator_2-way'!B28)</f>
        <v>1.81</v>
      </c>
      <c r="C27" s="4">
        <f t="shared" si="0"/>
        <v>3.7923081049187513E-2</v>
      </c>
      <c r="D27" s="4">
        <f t="shared" si="2"/>
        <v>2.1437359857413907</v>
      </c>
      <c r="E27" s="4">
        <f t="shared" si="3"/>
        <v>1.8743276529432467</v>
      </c>
      <c r="G27" s="4">
        <f t="shared" si="1"/>
        <v>1.0379230810491875</v>
      </c>
    </row>
    <row r="28" spans="1:7" x14ac:dyDescent="0.2">
      <c r="A28" s="4">
        <f>IF('True_Odds_Calculator_2-way'!A29="","",'True_Odds_Calculator_2-way'!A29)</f>
        <v>1.55</v>
      </c>
      <c r="B28" s="4">
        <f>IF('True_Odds_Calculator_2-way'!B29="","",'True_Odds_Calculator_2-way'!B29)</f>
        <v>2.52</v>
      </c>
      <c r="C28" s="4">
        <f t="shared" si="0"/>
        <v>4.1986687147977486E-2</v>
      </c>
      <c r="D28" s="4">
        <f t="shared" si="2"/>
        <v>1.6021328958162429</v>
      </c>
      <c r="E28" s="4">
        <f t="shared" si="3"/>
        <v>2.6607629427792916</v>
      </c>
      <c r="G28" s="4">
        <f t="shared" si="1"/>
        <v>1.0419866871479775</v>
      </c>
    </row>
    <row r="29" spans="1:7" x14ac:dyDescent="0.2">
      <c r="A29" s="4">
        <f>IF('True_Odds_Calculator_2-way'!A30="","",'True_Odds_Calculator_2-way'!A30)</f>
        <v>1.73</v>
      </c>
      <c r="B29" s="4">
        <f>IF('True_Odds_Calculator_2-way'!B30="","",'True_Odds_Calculator_2-way'!B30)</f>
        <v>2.15</v>
      </c>
      <c r="C29" s="4">
        <f t="shared" si="0"/>
        <v>4.3150961150692391E-2</v>
      </c>
      <c r="D29" s="4">
        <f t="shared" si="2"/>
        <v>1.7970769416596208</v>
      </c>
      <c r="E29" s="4">
        <f t="shared" si="3"/>
        <v>2.2545840278830127</v>
      </c>
      <c r="G29" s="4">
        <f t="shared" si="1"/>
        <v>1.0431509611506924</v>
      </c>
    </row>
    <row r="30" spans="1:7" x14ac:dyDescent="0.2">
      <c r="A30" s="4">
        <f>IF('True_Odds_Calculator_2-way'!A31="","",'True_Odds_Calculator_2-way'!A31)</f>
        <v>1.21</v>
      </c>
      <c r="B30" s="4">
        <f>IF('True_Odds_Calculator_2-way'!B31="","",'True_Odds_Calculator_2-way'!B31)</f>
        <v>4.7</v>
      </c>
      <c r="C30" s="4">
        <f t="shared" si="0"/>
        <v>3.9212238438544045E-2</v>
      </c>
      <c r="D30" s="4">
        <f t="shared" si="2"/>
        <v>1.2394028549634957</v>
      </c>
      <c r="E30" s="4">
        <f t="shared" si="3"/>
        <v>5.1770596267637687</v>
      </c>
      <c r="G30" s="4">
        <f t="shared" si="1"/>
        <v>1.039212238438544</v>
      </c>
    </row>
    <row r="31" spans="1:7" x14ac:dyDescent="0.2">
      <c r="A31" s="4">
        <f>IF('True_Odds_Calculator_2-way'!A32="","",'True_Odds_Calculator_2-way'!A32)</f>
        <v>1.4</v>
      </c>
      <c r="B31" s="4">
        <f>IF('True_Odds_Calculator_2-way'!B32="","",'True_Odds_Calculator_2-way'!B32)</f>
        <v>3.08</v>
      </c>
      <c r="C31" s="4">
        <f t="shared" si="0"/>
        <v>3.8961038961038863E-2</v>
      </c>
      <c r="D31" s="4">
        <f t="shared" si="2"/>
        <v>1.4392523364485981</v>
      </c>
      <c r="E31" s="4">
        <f t="shared" si="3"/>
        <v>3.2765957446808507</v>
      </c>
      <c r="G31" s="4">
        <f t="shared" si="1"/>
        <v>1.0389610389610389</v>
      </c>
    </row>
    <row r="32" spans="1:7" x14ac:dyDescent="0.2">
      <c r="A32" s="4">
        <f>IF('True_Odds_Calculator_2-way'!A33="","",'True_Odds_Calculator_2-way'!A33)</f>
        <v>1.67</v>
      </c>
      <c r="B32" s="4">
        <f>IF('True_Odds_Calculator_2-way'!B33="","",'True_Odds_Calculator_2-way'!B33)</f>
        <v>2.3199999999999998</v>
      </c>
      <c r="C32" s="4">
        <f t="shared" si="0"/>
        <v>2.9836877968201669E-2</v>
      </c>
      <c r="D32" s="4">
        <f t="shared" si="2"/>
        <v>1.7126690831933518</v>
      </c>
      <c r="E32" s="4">
        <f t="shared" si="3"/>
        <v>2.4031757846421042</v>
      </c>
      <c r="G32" s="4">
        <f t="shared" si="1"/>
        <v>1.0298368779682017</v>
      </c>
    </row>
    <row r="33" spans="1:7" x14ac:dyDescent="0.2">
      <c r="A33" s="4">
        <f>IF('True_Odds_Calculator_2-way'!A34="","",'True_Odds_Calculator_2-way'!A34)</f>
        <v>1.82</v>
      </c>
      <c r="B33" s="4">
        <f>IF('True_Odds_Calculator_2-way'!B34="","",'True_Odds_Calculator_2-way'!B34)</f>
        <v>2.09</v>
      </c>
      <c r="C33" s="4">
        <f t="shared" si="0"/>
        <v>2.7919448972080652E-2</v>
      </c>
      <c r="D33" s="4">
        <f t="shared" si="2"/>
        <v>1.8674456281604401</v>
      </c>
      <c r="E33" s="4">
        <f t="shared" si="3"/>
        <v>2.152810006225593</v>
      </c>
      <c r="G33" s="4">
        <f t="shared" si="1"/>
        <v>1.0279194489720807</v>
      </c>
    </row>
    <row r="34" spans="1:7" x14ac:dyDescent="0.2">
      <c r="A34" s="4">
        <f>IF('True_Odds_Calculator_2-way'!A35="","",'True_Odds_Calculator_2-way'!A35)</f>
        <v>2.0099999999999998</v>
      </c>
      <c r="B34" s="4">
        <f>IF('True_Odds_Calculator_2-way'!B35="","",'True_Odds_Calculator_2-way'!B35)</f>
        <v>1.89</v>
      </c>
      <c r="C34" s="4">
        <f t="shared" si="0"/>
        <v>2.6612966911474523E-2</v>
      </c>
      <c r="D34" s="4">
        <f t="shared" si="2"/>
        <v>2.065236891462122</v>
      </c>
      <c r="E34" s="4">
        <f t="shared" si="3"/>
        <v>1.9387583250401901</v>
      </c>
      <c r="G34" s="4">
        <f t="shared" si="1"/>
        <v>1.0266129669114745</v>
      </c>
    </row>
    <row r="35" spans="1:7" x14ac:dyDescent="0.2">
      <c r="A35" s="4">
        <f>IF('True_Odds_Calculator_2-way'!A36="","",'True_Odds_Calculator_2-way'!A36)</f>
        <v>1.75</v>
      </c>
      <c r="B35" s="4">
        <f>IF('True_Odds_Calculator_2-way'!B36="","",'True_Odds_Calculator_2-way'!B36)</f>
        <v>2.1800000000000002</v>
      </c>
      <c r="C35" s="4">
        <f t="shared" si="0"/>
        <v>3.0144167758846541E-2</v>
      </c>
      <c r="D35" s="4">
        <f t="shared" si="2"/>
        <v>1.797408716136631</v>
      </c>
      <c r="E35" s="4">
        <f t="shared" si="3"/>
        <v>2.2540620384047267</v>
      </c>
      <c r="G35" s="4">
        <f t="shared" si="1"/>
        <v>1.0301441677588465</v>
      </c>
    </row>
    <row r="36" spans="1:7" x14ac:dyDescent="0.2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3.5940803382663811E-2</v>
      </c>
      <c r="D36" s="4">
        <f t="shared" si="2"/>
        <v>1.7748592870544089</v>
      </c>
      <c r="E36" s="4">
        <f t="shared" si="3"/>
        <v>2.2905569007263922</v>
      </c>
      <c r="G36" s="4">
        <f t="shared" si="1"/>
        <v>1.0359408033826638</v>
      </c>
    </row>
    <row r="37" spans="1:7" x14ac:dyDescent="0.2">
      <c r="A37" s="4">
        <f>IF('True_Odds_Calculator_2-way'!A38="","",'True_Odds_Calculator_2-way'!A38)</f>
        <v>1.89</v>
      </c>
      <c r="B37" s="4">
        <f>IF('True_Odds_Calculator_2-way'!B38="","",'True_Odds_Calculator_2-way'!B38)</f>
        <v>1.99</v>
      </c>
      <c r="C37" s="4">
        <f t="shared" si="0"/>
        <v>3.16130919145996E-2</v>
      </c>
      <c r="D37" s="4">
        <f t="shared" si="2"/>
        <v>1.9482012897878844</v>
      </c>
      <c r="E37" s="4">
        <f t="shared" si="3"/>
        <v>2.0546283903744778</v>
      </c>
      <c r="G37" s="4">
        <f t="shared" si="1"/>
        <v>1.0316130919145996</v>
      </c>
    </row>
    <row r="38" spans="1:7" x14ac:dyDescent="0.2">
      <c r="A38" s="4">
        <f>IF('True_Odds_Calculator_2-way'!A39="","",'True_Odds_Calculator_2-way'!A39)</f>
        <v>1.81</v>
      </c>
      <c r="B38" s="4">
        <f>IF('True_Odds_Calculator_2-way'!B39="","",'True_Odds_Calculator_2-way'!B39)</f>
        <v>2.0699999999999998</v>
      </c>
      <c r="C38" s="4">
        <f t="shared" si="0"/>
        <v>3.5577975284917462E-2</v>
      </c>
      <c r="D38" s="4">
        <f t="shared" si="2"/>
        <v>1.8702173858786533</v>
      </c>
      <c r="E38" s="4">
        <f t="shared" si="3"/>
        <v>2.1491381535549374</v>
      </c>
      <c r="G38" s="4">
        <f t="shared" si="1"/>
        <v>1.0355779752849175</v>
      </c>
    </row>
    <row r="39" spans="1:7" x14ac:dyDescent="0.2">
      <c r="A39" s="4">
        <f>IF('True_Odds_Calculator_2-way'!A40="","",'True_Odds_Calculator_2-way'!A40)</f>
        <v>2.0499999999999998</v>
      </c>
      <c r="B39" s="4">
        <f>IF('True_Odds_Calculator_2-way'!B40="","",'True_Odds_Calculator_2-way'!B40)</f>
        <v>1.86</v>
      </c>
      <c r="C39" s="4">
        <f t="shared" si="0"/>
        <v>2.5439286650930981E-2</v>
      </c>
      <c r="D39" s="4">
        <f t="shared" si="2"/>
        <v>2.1048854540436102</v>
      </c>
      <c r="E39" s="4">
        <f t="shared" si="3"/>
        <v>1.905071196602548</v>
      </c>
      <c r="G39" s="4">
        <f t="shared" si="1"/>
        <v>1.025439286650931</v>
      </c>
    </row>
    <row r="40" spans="1:7" x14ac:dyDescent="0.2">
      <c r="A40" s="4">
        <f>IF('True_Odds_Calculator_2-way'!A41="","",'True_Odds_Calculator_2-way'!A41)</f>
        <v>2.59</v>
      </c>
      <c r="B40" s="4">
        <f>IF('True_Odds_Calculator_2-way'!B41="","",'True_Odds_Calculator_2-way'!B41)</f>
        <v>1.56</v>
      </c>
      <c r="C40" s="4">
        <f t="shared" si="0"/>
        <v>2.7126027126027186E-2</v>
      </c>
      <c r="D40" s="4">
        <f t="shared" si="2"/>
        <v>2.6842944459208082</v>
      </c>
      <c r="E40" s="4">
        <f t="shared" si="3"/>
        <v>1.5937204165351848</v>
      </c>
      <c r="G40" s="4">
        <f t="shared" si="1"/>
        <v>1.0271260271260272</v>
      </c>
    </row>
    <row r="41" spans="1:7" x14ac:dyDescent="0.2">
      <c r="A41" s="4">
        <f>IF('True_Odds_Calculator_2-way'!A42="","",'True_Odds_Calculator_2-way'!A42)</f>
        <v>1.49</v>
      </c>
      <c r="B41" s="4">
        <f>IF('True_Odds_Calculator_2-way'!B42="","",'True_Odds_Calculator_2-way'!B42)</f>
        <v>2.72</v>
      </c>
      <c r="C41" s="4">
        <f t="shared" si="0"/>
        <v>3.8787998420844794E-2</v>
      </c>
      <c r="D41" s="4">
        <f t="shared" si="2"/>
        <v>1.5343378511395471</v>
      </c>
      <c r="E41" s="4">
        <f t="shared" si="3"/>
        <v>2.871475131075528</v>
      </c>
      <c r="G41" s="4">
        <f t="shared" si="1"/>
        <v>1.0387879984208448</v>
      </c>
    </row>
    <row r="42" spans="1:7" x14ac:dyDescent="0.2">
      <c r="A42" s="4">
        <f>IF('True_Odds_Calculator_2-way'!A43="","",'True_Odds_Calculator_2-way'!A43)</f>
        <v>2.27</v>
      </c>
      <c r="B42" s="4">
        <f>IF('True_Odds_Calculator_2-way'!B43="","",'True_Odds_Calculator_2-way'!B43)</f>
        <v>1.69</v>
      </c>
      <c r="C42" s="4">
        <f t="shared" si="0"/>
        <v>3.2244610692594433E-2</v>
      </c>
      <c r="D42" s="4">
        <f t="shared" si="2"/>
        <v>2.3562325338574457</v>
      </c>
      <c r="E42" s="4">
        <f t="shared" si="3"/>
        <v>1.7373366845549443</v>
      </c>
      <c r="G42" s="4">
        <f t="shared" si="1"/>
        <v>1.0322446106925944</v>
      </c>
    </row>
    <row r="43" spans="1:7" x14ac:dyDescent="0.2">
      <c r="A43" s="4">
        <f>IF('True_Odds_Calculator_2-way'!A44="","",'True_Odds_Calculator_2-way'!A44)</f>
        <v>1.88</v>
      </c>
      <c r="B43" s="4">
        <f>IF('True_Odds_Calculator_2-way'!B44="","",'True_Odds_Calculator_2-way'!B44)</f>
        <v>2.0299999999999998</v>
      </c>
      <c r="C43" s="4">
        <f t="shared" si="0"/>
        <v>2.4525731055444977E-2</v>
      </c>
      <c r="D43" s="4">
        <f t="shared" si="2"/>
        <v>1.9243646631706333</v>
      </c>
      <c r="E43" s="4">
        <f t="shared" si="3"/>
        <v>2.0818241326641935</v>
      </c>
      <c r="G43" s="4">
        <f t="shared" si="1"/>
        <v>1.024525731055445</v>
      </c>
    </row>
    <row r="44" spans="1:7" x14ac:dyDescent="0.2">
      <c r="A44" s="4">
        <f>IF('True_Odds_Calculator_2-way'!A45="","",'True_Odds_Calculator_2-way'!A45)</f>
        <v>1.71</v>
      </c>
      <c r="B44" s="4">
        <f>IF('True_Odds_Calculator_2-way'!B45="","",'True_Odds_Calculator_2-way'!B45)</f>
        <v>2.2400000000000002</v>
      </c>
      <c r="C44" s="4">
        <f t="shared" si="0"/>
        <v>3.1223893065998265E-2</v>
      </c>
      <c r="D44" s="4">
        <f t="shared" si="2"/>
        <v>1.7569030364186771</v>
      </c>
      <c r="E44" s="4">
        <f t="shared" si="3"/>
        <v>2.3211731911283482</v>
      </c>
      <c r="G44" s="4">
        <f t="shared" si="1"/>
        <v>1.0312238930659983</v>
      </c>
    </row>
    <row r="45" spans="1:7" x14ac:dyDescent="0.2">
      <c r="A45" s="4">
        <f>IF('True_Odds_Calculator_2-way'!A46="","",'True_Odds_Calculator_2-way'!A46)</f>
        <v>2</v>
      </c>
      <c r="B45" s="4">
        <f>IF('True_Odds_Calculator_2-way'!B46="","",'True_Odds_Calculator_2-way'!B46)</f>
        <v>1.89</v>
      </c>
      <c r="C45" s="4">
        <f t="shared" si="0"/>
        <v>2.9100529100529293E-2</v>
      </c>
      <c r="D45" s="4">
        <f t="shared" si="2"/>
        <v>2.0599455040871937</v>
      </c>
      <c r="E45" s="4">
        <f t="shared" si="3"/>
        <v>1.9434447300771212</v>
      </c>
      <c r="G45" s="4">
        <f t="shared" si="1"/>
        <v>1.0291005291005293</v>
      </c>
    </row>
    <row r="46" spans="1:7" x14ac:dyDescent="0.2">
      <c r="A46" s="4">
        <f>IF('True_Odds_Calculator_2-way'!A47="","",'True_Odds_Calculator_2-way'!A47)</f>
        <v>2.58</v>
      </c>
      <c r="B46" s="4">
        <f>IF('True_Odds_Calculator_2-way'!B47="","",'True_Odds_Calculator_2-way'!B47)</f>
        <v>1.55</v>
      </c>
      <c r="C46" s="4">
        <f t="shared" si="0"/>
        <v>3.275818954738674E-2</v>
      </c>
      <c r="D46" s="4">
        <f t="shared" si="2"/>
        <v>2.6938363085213872</v>
      </c>
      <c r="E46" s="4">
        <f t="shared" si="3"/>
        <v>1.5903758202425928</v>
      </c>
      <c r="G46" s="4">
        <f t="shared" si="1"/>
        <v>1.0327581895473867</v>
      </c>
    </row>
    <row r="47" spans="1:7" x14ac:dyDescent="0.2">
      <c r="A47" s="4">
        <f>IF('True_Odds_Calculator_2-way'!A48="","",'True_Odds_Calculator_2-way'!A48)</f>
        <v>2.08</v>
      </c>
      <c r="B47" s="4">
        <f>IF('True_Odds_Calculator_2-way'!B48="","",'True_Odds_Calculator_2-way'!B48)</f>
        <v>1.82</v>
      </c>
      <c r="C47" s="4">
        <f t="shared" si="0"/>
        <v>3.0219780219780112E-2</v>
      </c>
      <c r="D47" s="4">
        <f t="shared" si="2"/>
        <v>2.1474926253687316</v>
      </c>
      <c r="E47" s="4">
        <f t="shared" si="3"/>
        <v>1.8714652956298199</v>
      </c>
      <c r="G47" s="4">
        <f t="shared" si="1"/>
        <v>1.0302197802197801</v>
      </c>
    </row>
    <row r="48" spans="1:7" x14ac:dyDescent="0.2">
      <c r="A48" s="4">
        <f>IF('True_Odds_Calculator_2-way'!A49="","",'True_Odds_Calculator_2-way'!A49)</f>
        <v>1.65</v>
      </c>
      <c r="B48" s="4">
        <f>IF('True_Odds_Calculator_2-way'!B49="","",'True_Odds_Calculator_2-way'!B49)</f>
        <v>2.34</v>
      </c>
      <c r="C48" s="4">
        <f t="shared" si="0"/>
        <v>3.3411033411033575E-2</v>
      </c>
      <c r="D48" s="4">
        <f t="shared" si="2"/>
        <v>1.6967699406723797</v>
      </c>
      <c r="E48" s="4">
        <f t="shared" si="3"/>
        <v>2.4351939451277205</v>
      </c>
      <c r="G48" s="4">
        <f t="shared" si="1"/>
        <v>1.0334110334110336</v>
      </c>
    </row>
    <row r="49" spans="1:7" x14ac:dyDescent="0.2">
      <c r="A49" s="4">
        <f>IF('True_Odds_Calculator_2-way'!A50="","",'True_Odds_Calculator_2-way'!A50)</f>
        <v>2.44</v>
      </c>
      <c r="B49" s="4">
        <f>IF('True_Odds_Calculator_2-way'!B50="","",'True_Odds_Calculator_2-way'!B50)</f>
        <v>1.6</v>
      </c>
      <c r="C49" s="4">
        <f t="shared" si="0"/>
        <v>3.4836065573770503E-2</v>
      </c>
      <c r="D49" s="4">
        <f t="shared" si="2"/>
        <v>2.548302872062663</v>
      </c>
      <c r="E49" s="4">
        <f t="shared" si="3"/>
        <v>1.6458684654300169</v>
      </c>
      <c r="G49" s="4">
        <f t="shared" si="1"/>
        <v>1.0348360655737705</v>
      </c>
    </row>
    <row r="50" spans="1:7" x14ac:dyDescent="0.2">
      <c r="A50" s="4">
        <f>IF('True_Odds_Calculator_2-way'!A51="","",'True_Odds_Calculator_2-way'!A51)</f>
        <v>2.21</v>
      </c>
      <c r="B50" s="4">
        <f>IF('True_Odds_Calculator_2-way'!B51="","",'True_Odds_Calculator_2-way'!B51)</f>
        <v>1.72</v>
      </c>
      <c r="C50" s="4">
        <f t="shared" si="0"/>
        <v>3.3884036620014824E-2</v>
      </c>
      <c r="D50" s="4">
        <f t="shared" si="2"/>
        <v>2.2959652089876781</v>
      </c>
      <c r="E50" s="4">
        <f t="shared" si="3"/>
        <v>1.7716256524981358</v>
      </c>
      <c r="G50" s="4">
        <f t="shared" si="1"/>
        <v>1.0338840366200148</v>
      </c>
    </row>
    <row r="51" spans="1:7" x14ac:dyDescent="0.2">
      <c r="A51" s="4">
        <f>IF('True_Odds_Calculator_2-way'!A52="","",'True_Odds_Calculator_2-way'!A52)</f>
        <v>2.25</v>
      </c>
      <c r="B51" s="4">
        <f>IF('True_Odds_Calculator_2-way'!B52="","",'True_Odds_Calculator_2-way'!B52)</f>
        <v>1.7</v>
      </c>
      <c r="C51" s="4">
        <f t="shared" si="0"/>
        <v>3.2679738562091387E-2</v>
      </c>
      <c r="D51" s="4">
        <f t="shared" si="2"/>
        <v>2.3358778625954195</v>
      </c>
      <c r="E51" s="4">
        <f t="shared" si="3"/>
        <v>1.7485714285714284</v>
      </c>
      <c r="G51" s="4">
        <f t="shared" si="1"/>
        <v>1.0326797385620914</v>
      </c>
    </row>
    <row r="52" spans="1:7" x14ac:dyDescent="0.2">
      <c r="A52" s="4">
        <f>IF('True_Odds_Calculator_2-way'!A53="","",'True_Odds_Calculator_2-way'!A53)</f>
        <v>2.29</v>
      </c>
      <c r="B52" s="4">
        <f>IF('True_Odds_Calculator_2-way'!B53="","",'True_Odds_Calculator_2-way'!B53)</f>
        <v>1.67</v>
      </c>
      <c r="C52" s="4">
        <f t="shared" si="0"/>
        <v>3.5483617917004384E-2</v>
      </c>
      <c r="D52" s="4">
        <f t="shared" si="2"/>
        <v>2.3869799956308713</v>
      </c>
      <c r="E52" s="4">
        <f t="shared" si="3"/>
        <v>1.7209909322052965</v>
      </c>
      <c r="G52" s="4">
        <f t="shared" si="1"/>
        <v>1.0354836179170044</v>
      </c>
    </row>
    <row r="53" spans="1:7" x14ac:dyDescent="0.2">
      <c r="A53" s="4">
        <f>IF('True_Odds_Calculator_2-way'!A54="","",'True_Odds_Calculator_2-way'!A54)</f>
        <v>2.4</v>
      </c>
      <c r="B53" s="4">
        <f>IF('True_Odds_Calculator_2-way'!B54="","",'True_Odds_Calculator_2-way'!B54)</f>
        <v>1.62</v>
      </c>
      <c r="C53" s="4">
        <f t="shared" si="0"/>
        <v>3.3950617283950546E-2</v>
      </c>
      <c r="D53" s="4">
        <f t="shared" si="2"/>
        <v>2.5019305019305014</v>
      </c>
      <c r="E53" s="4">
        <f t="shared" si="3"/>
        <v>1.6658097686375322</v>
      </c>
      <c r="G53" s="4">
        <f t="shared" si="1"/>
        <v>1.0339506172839505</v>
      </c>
    </row>
    <row r="54" spans="1:7" x14ac:dyDescent="0.2">
      <c r="A54" s="4">
        <f>IF('True_Odds_Calculator_2-way'!A55="","",'True_Odds_Calculator_2-way'!A55)</f>
        <v>2.4</v>
      </c>
      <c r="B54" s="4">
        <f>IF('True_Odds_Calculator_2-way'!B55="","",'True_Odds_Calculator_2-way'!B55)</f>
        <v>1.62</v>
      </c>
      <c r="C54" s="4">
        <f t="shared" si="0"/>
        <v>3.3950617283950546E-2</v>
      </c>
      <c r="D54" s="4">
        <f t="shared" si="2"/>
        <v>2.5019305019305014</v>
      </c>
      <c r="E54" s="4">
        <f t="shared" si="3"/>
        <v>1.6658097686375322</v>
      </c>
      <c r="G54" s="4">
        <f t="shared" si="1"/>
        <v>1.0339506172839505</v>
      </c>
    </row>
    <row r="55" spans="1:7" x14ac:dyDescent="0.2">
      <c r="A55" s="4">
        <f>IF('True_Odds_Calculator_2-way'!A56="","",'True_Odds_Calculator_2-way'!A56)</f>
        <v>2.13</v>
      </c>
      <c r="B55" s="4">
        <f>IF('True_Odds_Calculator_2-way'!B56="","",'True_Odds_Calculator_2-way'!B56)</f>
        <v>1.76</v>
      </c>
      <c r="C55" s="4">
        <f t="shared" si="0"/>
        <v>3.7665386256935607E-2</v>
      </c>
      <c r="D55" s="4">
        <f t="shared" si="2"/>
        <v>2.2190126672191313</v>
      </c>
      <c r="E55" s="4">
        <f t="shared" si="3"/>
        <v>1.8203360202000585</v>
      </c>
      <c r="G55" s="4">
        <f t="shared" si="1"/>
        <v>1.0376653862569356</v>
      </c>
    </row>
    <row r="56" spans="1:7" x14ac:dyDescent="0.2">
      <c r="A56" s="4">
        <f>IF('True_Odds_Calculator_2-way'!A57="","",'True_Odds_Calculator_2-way'!A57)</f>
        <v>2</v>
      </c>
      <c r="B56" s="4">
        <f>IF('True_Odds_Calculator_2-way'!B57="","",'True_Odds_Calculator_2-way'!B57)</f>
        <v>1.88</v>
      </c>
      <c r="C56" s="4">
        <f t="shared" si="0"/>
        <v>3.1914893617021267E-2</v>
      </c>
      <c r="D56" s="4">
        <f t="shared" si="2"/>
        <v>2.0659340659340657</v>
      </c>
      <c r="E56" s="4">
        <f t="shared" si="3"/>
        <v>1.9381443298969072</v>
      </c>
      <c r="G56" s="4">
        <f t="shared" si="1"/>
        <v>1.0319148936170213</v>
      </c>
    </row>
    <row r="57" spans="1:7" x14ac:dyDescent="0.2">
      <c r="A57" s="4">
        <f>IF('True_Odds_Calculator_2-way'!A58="","",'True_Odds_Calculator_2-way'!A58)</f>
        <v>1.64</v>
      </c>
      <c r="B57" s="4">
        <f>IF('True_Odds_Calculator_2-way'!B58="","",'True_Odds_Calculator_2-way'!B58)</f>
        <v>2.34</v>
      </c>
      <c r="C57" s="4">
        <f t="shared" si="0"/>
        <v>3.7106524911402872E-2</v>
      </c>
      <c r="D57" s="4">
        <f t="shared" si="2"/>
        <v>1.6914668547249645</v>
      </c>
      <c r="E57" s="4">
        <f t="shared" si="3"/>
        <v>2.4462009178990307</v>
      </c>
      <c r="G57" s="4">
        <f t="shared" si="1"/>
        <v>1.0371065249114029</v>
      </c>
    </row>
    <row r="58" spans="1:7" x14ac:dyDescent="0.2">
      <c r="A58" s="4">
        <f>IF('True_Odds_Calculator_2-way'!A59="","",'True_Odds_Calculator_2-way'!A59)</f>
        <v>2.0099999999999998</v>
      </c>
      <c r="B58" s="4">
        <f>IF('True_Odds_Calculator_2-way'!B59="","",'True_Odds_Calculator_2-way'!B59)</f>
        <v>1.86</v>
      </c>
      <c r="C58" s="4">
        <f t="shared" si="0"/>
        <v>3.5146846413095734E-2</v>
      </c>
      <c r="D58" s="4">
        <f t="shared" si="2"/>
        <v>2.0835980605249955</v>
      </c>
      <c r="E58" s="4">
        <f t="shared" si="3"/>
        <v>1.9228514118191637</v>
      </c>
      <c r="G58" s="4">
        <f t="shared" si="1"/>
        <v>1.0351468464130957</v>
      </c>
    </row>
    <row r="59" spans="1:7" x14ac:dyDescent="0.2">
      <c r="A59" s="4">
        <f>IF('True_Odds_Calculator_2-way'!A60="","",'True_Odds_Calculator_2-way'!A60)</f>
        <v>2.1</v>
      </c>
      <c r="B59" s="4">
        <f>IF('True_Odds_Calculator_2-way'!B60="","",'True_Odds_Calculator_2-way'!B60)</f>
        <v>1.78</v>
      </c>
      <c r="C59" s="4">
        <f t="shared" si="0"/>
        <v>3.7988228999465079E-2</v>
      </c>
      <c r="D59" s="4">
        <f t="shared" si="2"/>
        <v>2.1872440023405506</v>
      </c>
      <c r="E59" s="4">
        <f t="shared" si="3"/>
        <v>1.8422868408082802</v>
      </c>
      <c r="G59" s="4">
        <f t="shared" si="1"/>
        <v>1.0379882289994651</v>
      </c>
    </row>
    <row r="60" spans="1:7" x14ac:dyDescent="0.2">
      <c r="A60" s="4">
        <f>IF('True_Odds_Calculator_2-way'!A61="","",'True_Odds_Calculator_2-way'!A61)</f>
        <v>1.68</v>
      </c>
      <c r="B60" s="4">
        <f>IF('True_Odds_Calculator_2-way'!B61="","",'True_Odds_Calculator_2-way'!B61)</f>
        <v>2.2400000000000002</v>
      </c>
      <c r="C60" s="4">
        <f t="shared" si="0"/>
        <v>4.1666666666666519E-2</v>
      </c>
      <c r="D60" s="4">
        <f t="shared" si="2"/>
        <v>1.7409326424870464</v>
      </c>
      <c r="E60" s="4">
        <f t="shared" si="3"/>
        <v>2.3496503496503496</v>
      </c>
      <c r="G60" s="4">
        <f t="shared" si="1"/>
        <v>1.0416666666666665</v>
      </c>
    </row>
    <row r="61" spans="1:7" x14ac:dyDescent="0.2">
      <c r="A61" s="4">
        <f>IF('True_Odds_Calculator_2-way'!A62="","",'True_Odds_Calculator_2-way'!A62)</f>
        <v>2</v>
      </c>
      <c r="B61" s="4">
        <f>IF('True_Odds_Calculator_2-way'!B62="","",'True_Odds_Calculator_2-way'!B62)</f>
        <v>1.87</v>
      </c>
      <c r="C61" s="4">
        <f t="shared" si="0"/>
        <v>3.475935828876997E-2</v>
      </c>
      <c r="D61" s="4">
        <f t="shared" si="2"/>
        <v>2.0720221606648197</v>
      </c>
      <c r="E61" s="4">
        <f t="shared" si="3"/>
        <v>1.9328165374677002</v>
      </c>
      <c r="G61" s="4">
        <f t="shared" si="1"/>
        <v>1.03475935828877</v>
      </c>
    </row>
    <row r="62" spans="1:7" x14ac:dyDescent="0.2">
      <c r="A62" s="4">
        <f>IF('True_Odds_Calculator_2-way'!A63="","",'True_Odds_Calculator_2-way'!A63)</f>
        <v>2</v>
      </c>
      <c r="B62" s="4">
        <f>IF('True_Odds_Calculator_2-way'!B63="","",'True_Odds_Calculator_2-way'!B63)</f>
        <v>1.87</v>
      </c>
      <c r="C62" s="4">
        <f t="shared" si="0"/>
        <v>3.475935828876997E-2</v>
      </c>
      <c r="D62" s="4">
        <f t="shared" si="2"/>
        <v>2.0720221606648197</v>
      </c>
      <c r="E62" s="4">
        <f t="shared" si="3"/>
        <v>1.9328165374677002</v>
      </c>
      <c r="G62" s="4">
        <f t="shared" si="1"/>
        <v>1.03475935828877</v>
      </c>
    </row>
    <row r="63" spans="1:7" x14ac:dyDescent="0.2">
      <c r="A63" s="4">
        <f>IF('True_Odds_Calculator_2-way'!A64="","",'True_Odds_Calculator_2-way'!A64)</f>
        <v>2.15</v>
      </c>
      <c r="B63" s="4">
        <f>IF('True_Odds_Calculator_2-way'!B64="","",'True_Odds_Calculator_2-way'!B64)</f>
        <v>1.75</v>
      </c>
      <c r="C63" s="4">
        <f t="shared" si="0"/>
        <v>3.6544850498338777E-2</v>
      </c>
      <c r="D63" s="4">
        <f t="shared" si="2"/>
        <v>2.2379182156133823</v>
      </c>
      <c r="E63" s="4">
        <f t="shared" si="3"/>
        <v>1.8078078078078077</v>
      </c>
      <c r="G63" s="4">
        <f t="shared" si="1"/>
        <v>1.0365448504983388</v>
      </c>
    </row>
    <row r="64" spans="1:7" x14ac:dyDescent="0.2">
      <c r="A64" s="4">
        <f>IF('True_Odds_Calculator_2-way'!A65="","",'True_Odds_Calculator_2-way'!A65)</f>
        <v>1.77</v>
      </c>
      <c r="B64" s="4">
        <f>IF('True_Odds_Calculator_2-way'!B65="","",'True_Odds_Calculator_2-way'!B65)</f>
        <v>2.12</v>
      </c>
      <c r="C64" s="4">
        <f t="shared" si="0"/>
        <v>3.6669864619976567E-2</v>
      </c>
      <c r="D64" s="4">
        <f t="shared" si="2"/>
        <v>1.8293681747269892</v>
      </c>
      <c r="E64" s="4">
        <f t="shared" si="3"/>
        <v>2.20573712673407</v>
      </c>
      <c r="G64" s="4">
        <f t="shared" si="1"/>
        <v>1.0366698646199766</v>
      </c>
    </row>
    <row r="65" spans="1:7" x14ac:dyDescent="0.2">
      <c r="A65" s="4">
        <f>IF('True_Odds_Calculator_2-way'!A66="","",'True_Odds_Calculator_2-way'!A66)</f>
        <v>2.1</v>
      </c>
      <c r="B65" s="4">
        <f>IF('True_Odds_Calculator_2-way'!B66="","",'True_Odds_Calculator_2-way'!B66)</f>
        <v>1.78</v>
      </c>
      <c r="C65" s="4">
        <f t="shared" si="0"/>
        <v>3.7988228999465079E-2</v>
      </c>
      <c r="D65" s="4">
        <f t="shared" si="2"/>
        <v>2.1872440023405506</v>
      </c>
      <c r="E65" s="4">
        <f t="shared" si="3"/>
        <v>1.8422868408082802</v>
      </c>
      <c r="G65" s="4">
        <f t="shared" si="1"/>
        <v>1.0379882289994651</v>
      </c>
    </row>
    <row r="66" spans="1:7" x14ac:dyDescent="0.2">
      <c r="A66" s="4">
        <f>IF('True_Odds_Calculator_2-way'!A67="","",'True_Odds_Calculator_2-way'!A67)</f>
        <v>1.93</v>
      </c>
      <c r="B66" s="4">
        <f>IF('True_Odds_Calculator_2-way'!B67="","",'True_Odds_Calculator_2-way'!B67)</f>
        <v>1.93</v>
      </c>
      <c r="C66" s="4">
        <f t="shared" ref="C66:C129" si="4">IF(A66="","",((1/A66)+(1/B66))-1)</f>
        <v>3.62694300518136E-2</v>
      </c>
      <c r="D66" s="4">
        <f t="shared" si="2"/>
        <v>2.0000000000000004</v>
      </c>
      <c r="E66" s="4">
        <f t="shared" si="3"/>
        <v>2.0000000000000004</v>
      </c>
      <c r="G66" s="4">
        <f t="shared" ref="G66:G129" si="5">IF(A66="","",C66+1)</f>
        <v>1.0362694300518136</v>
      </c>
    </row>
    <row r="67" spans="1:7" x14ac:dyDescent="0.2">
      <c r="A67" s="4">
        <f>IF('True_Odds_Calculator_2-way'!A68="","",'True_Odds_Calculator_2-way'!A68)</f>
        <v>1.91</v>
      </c>
      <c r="B67" s="4">
        <f>IF('True_Odds_Calculator_2-way'!B68="","",'True_Odds_Calculator_2-way'!B68)</f>
        <v>1.96</v>
      </c>
      <c r="C67" s="4">
        <f t="shared" si="4"/>
        <v>3.3764291056736839E-2</v>
      </c>
      <c r="D67" s="4">
        <f t="shared" ref="D67:D130" si="6">IF(A67="","",(2*A67)/(2-($C67*A67)))</f>
        <v>1.9736398144242935</v>
      </c>
      <c r="E67" s="4">
        <f t="shared" ref="E67:E130" si="7">IF(B67="","",(2*B67)/(2-($C67*B67)))</f>
        <v>2.0270738574832143</v>
      </c>
      <c r="G67" s="4">
        <f t="shared" si="5"/>
        <v>1.0337642910567368</v>
      </c>
    </row>
    <row r="68" spans="1:7" x14ac:dyDescent="0.2">
      <c r="A68" s="4">
        <f>IF('True_Odds_Calculator_2-way'!A69="","",'True_Odds_Calculator_2-way'!A69)</f>
        <v>2.13</v>
      </c>
      <c r="B68" s="4">
        <f>IF('True_Odds_Calculator_2-way'!B69="","",'True_Odds_Calculator_2-way'!B69)</f>
        <v>1.75</v>
      </c>
      <c r="C68" s="4">
        <f t="shared" si="4"/>
        <v>4.091213950368866E-2</v>
      </c>
      <c r="D68" s="4">
        <f t="shared" si="6"/>
        <v>2.2270351008215079</v>
      </c>
      <c r="E68" s="4">
        <f t="shared" si="7"/>
        <v>1.8149726110772972</v>
      </c>
      <c r="G68" s="4">
        <f t="shared" si="5"/>
        <v>1.0409121395036887</v>
      </c>
    </row>
    <row r="69" spans="1:7" x14ac:dyDescent="0.2">
      <c r="A69" s="4">
        <f>IF('True_Odds_Calculator_2-way'!A70="","",'True_Odds_Calculator_2-way'!A70)</f>
        <v>2.06</v>
      </c>
      <c r="B69" s="4">
        <f>IF('True_Odds_Calculator_2-way'!B70="","",'True_Odds_Calculator_2-way'!B70)</f>
        <v>1.82</v>
      </c>
      <c r="C69" s="4">
        <f t="shared" si="4"/>
        <v>3.4887442654432999E-2</v>
      </c>
      <c r="D69" s="4">
        <f t="shared" si="6"/>
        <v>2.1367833124358828</v>
      </c>
      <c r="E69" s="4">
        <f t="shared" si="7"/>
        <v>1.8796751228316457</v>
      </c>
      <c r="G69" s="4">
        <f t="shared" si="5"/>
        <v>1.034887442654433</v>
      </c>
    </row>
    <row r="70" spans="1:7" x14ac:dyDescent="0.2">
      <c r="A70" s="4">
        <f>IF('True_Odds_Calculator_2-way'!A71="","",'True_Odds_Calculator_2-way'!A71)</f>
        <v>2.1800000000000002</v>
      </c>
      <c r="B70" s="4">
        <f>IF('True_Odds_Calculator_2-way'!B71="","",'True_Odds_Calculator_2-way'!B71)</f>
        <v>1.72</v>
      </c>
      <c r="C70" s="4">
        <f t="shared" si="4"/>
        <v>4.0110945167484591E-2</v>
      </c>
      <c r="D70" s="4">
        <f t="shared" si="6"/>
        <v>2.2796692607003894</v>
      </c>
      <c r="E70" s="4">
        <f t="shared" si="7"/>
        <v>1.7814519194222731</v>
      </c>
      <c r="G70" s="4">
        <f t="shared" si="5"/>
        <v>1.0401109451674846</v>
      </c>
    </row>
    <row r="71" spans="1:7" x14ac:dyDescent="0.2">
      <c r="A71" s="4">
        <f>IF('True_Odds_Calculator_2-way'!A72="","",'True_Odds_Calculator_2-way'!A72)</f>
        <v>2.13</v>
      </c>
      <c r="B71" s="4">
        <f>IF('True_Odds_Calculator_2-way'!B72="","",'True_Odds_Calculator_2-way'!B72)</f>
        <v>1.76</v>
      </c>
      <c r="C71" s="4">
        <f t="shared" si="4"/>
        <v>3.7665386256935607E-2</v>
      </c>
      <c r="D71" s="4">
        <f t="shared" si="6"/>
        <v>2.2190126672191313</v>
      </c>
      <c r="E71" s="4">
        <f t="shared" si="7"/>
        <v>1.8203360202000585</v>
      </c>
      <c r="G71" s="4">
        <f t="shared" si="5"/>
        <v>1.0376653862569356</v>
      </c>
    </row>
    <row r="72" spans="1:7" x14ac:dyDescent="0.2">
      <c r="A72" s="4">
        <f>IF('True_Odds_Calculator_2-way'!A73="","",'True_Odds_Calculator_2-way'!A73)</f>
        <v>1.93</v>
      </c>
      <c r="B72" s="4">
        <f>IF('True_Odds_Calculator_2-way'!B73="","",'True_Odds_Calculator_2-way'!B73)</f>
        <v>1.93</v>
      </c>
      <c r="C72" s="4">
        <f t="shared" si="4"/>
        <v>3.62694300518136E-2</v>
      </c>
      <c r="D72" s="4">
        <f t="shared" si="6"/>
        <v>2.0000000000000004</v>
      </c>
      <c r="E72" s="4">
        <f t="shared" si="7"/>
        <v>2.0000000000000004</v>
      </c>
      <c r="G72" s="4">
        <f t="shared" si="5"/>
        <v>1.0362694300518136</v>
      </c>
    </row>
    <row r="73" spans="1:7" x14ac:dyDescent="0.2">
      <c r="A73" s="4">
        <f>IF('True_Odds_Calculator_2-way'!A74="","",'True_Odds_Calculator_2-way'!A74)</f>
        <v>1.99</v>
      </c>
      <c r="B73" s="4">
        <f>IF('True_Odds_Calculator_2-way'!B74="","",'True_Odds_Calculator_2-way'!B74)</f>
        <v>1.88</v>
      </c>
      <c r="C73" s="4">
        <f t="shared" si="4"/>
        <v>3.4427456431091574E-2</v>
      </c>
      <c r="D73" s="4">
        <f t="shared" si="6"/>
        <v>2.0605860321656753</v>
      </c>
      <c r="E73" s="4">
        <f t="shared" si="7"/>
        <v>1.9428749480681344</v>
      </c>
      <c r="G73" s="4">
        <f t="shared" si="5"/>
        <v>1.0344274564310916</v>
      </c>
    </row>
    <row r="74" spans="1:7" x14ac:dyDescent="0.2">
      <c r="A74" s="4">
        <f>IF('True_Odds_Calculator_2-way'!A75="","",'True_Odds_Calculator_2-way'!A75)</f>
        <v>1.98</v>
      </c>
      <c r="B74" s="4">
        <f>IF('True_Odds_Calculator_2-way'!B75="","",'True_Odds_Calculator_2-way'!B75)</f>
        <v>1.89</v>
      </c>
      <c r="C74" s="4">
        <f t="shared" si="4"/>
        <v>3.4151034151034265E-2</v>
      </c>
      <c r="D74" s="4">
        <f t="shared" si="6"/>
        <v>2.0492853622474128</v>
      </c>
      <c r="E74" s="4">
        <f t="shared" si="7"/>
        <v>1.9530295913574449</v>
      </c>
      <c r="G74" s="4">
        <f t="shared" si="5"/>
        <v>1.0341510341510343</v>
      </c>
    </row>
    <row r="75" spans="1:7" x14ac:dyDescent="0.2">
      <c r="A75" s="4">
        <f>IF('True_Odds_Calculator_2-way'!A76="","",'True_Odds_Calculator_2-way'!A76)</f>
        <v>2.1</v>
      </c>
      <c r="B75" s="4">
        <f>IF('True_Odds_Calculator_2-way'!B76="","",'True_Odds_Calculator_2-way'!B76)</f>
        <v>1.78</v>
      </c>
      <c r="C75" s="4">
        <f t="shared" si="4"/>
        <v>3.7988228999465079E-2</v>
      </c>
      <c r="D75" s="4">
        <f t="shared" si="6"/>
        <v>2.1872440023405506</v>
      </c>
      <c r="E75" s="4">
        <f t="shared" si="7"/>
        <v>1.8422868408082802</v>
      </c>
      <c r="G75" s="4">
        <f t="shared" si="5"/>
        <v>1.0379882289994651</v>
      </c>
    </row>
    <row r="76" spans="1:7" x14ac:dyDescent="0.2">
      <c r="A76" s="4">
        <f>IF('True_Odds_Calculator_2-way'!A77="","",'True_Odds_Calculator_2-way'!A77)</f>
        <v>2.0299999999999998</v>
      </c>
      <c r="B76" s="4">
        <f>IF('True_Odds_Calculator_2-way'!B77="","",'True_Odds_Calculator_2-way'!B77)</f>
        <v>1.85</v>
      </c>
      <c r="C76" s="4">
        <f t="shared" si="4"/>
        <v>3.315137797896428E-2</v>
      </c>
      <c r="D76" s="4">
        <f t="shared" si="6"/>
        <v>2.1006852188505105</v>
      </c>
      <c r="E76" s="4">
        <f t="shared" si="7"/>
        <v>1.9085249650616189</v>
      </c>
      <c r="G76" s="4">
        <f t="shared" si="5"/>
        <v>1.0331513779789643</v>
      </c>
    </row>
    <row r="77" spans="1:7" x14ac:dyDescent="0.2">
      <c r="A77" s="4">
        <f>IF('True_Odds_Calculator_2-way'!A78="","",'True_Odds_Calculator_2-way'!A78)</f>
        <v>1.59</v>
      </c>
      <c r="B77" s="4">
        <f>IF('True_Odds_Calculator_2-way'!B78="","",'True_Odds_Calculator_2-way'!B78)</f>
        <v>2.36</v>
      </c>
      <c r="C77" s="4">
        <f t="shared" si="4"/>
        <v>5.2659631169384991E-2</v>
      </c>
      <c r="D77" s="4">
        <f t="shared" si="6"/>
        <v>1.6594728462763138</v>
      </c>
      <c r="E77" s="4">
        <f t="shared" si="7"/>
        <v>2.516362660944206</v>
      </c>
      <c r="G77" s="4">
        <f t="shared" si="5"/>
        <v>1.052659631169385</v>
      </c>
    </row>
    <row r="78" spans="1:7" x14ac:dyDescent="0.2">
      <c r="A78" s="4">
        <f>IF('True_Odds_Calculator_2-way'!A79="","",'True_Odds_Calculator_2-way'!A79)</f>
        <v>1.93</v>
      </c>
      <c r="B78" s="4">
        <f>IF('True_Odds_Calculator_2-way'!B79="","",'True_Odds_Calculator_2-way'!B79)</f>
        <v>1.89</v>
      </c>
      <c r="C78" s="4">
        <f t="shared" si="4"/>
        <v>4.7235244126436093E-2</v>
      </c>
      <c r="D78" s="4">
        <f t="shared" si="6"/>
        <v>2.0221747928042801</v>
      </c>
      <c r="E78" s="4">
        <f t="shared" si="7"/>
        <v>1.9783062613553166</v>
      </c>
      <c r="G78" s="4">
        <f t="shared" si="5"/>
        <v>1.0472352441264361</v>
      </c>
    </row>
    <row r="79" spans="1:7" x14ac:dyDescent="0.2">
      <c r="A79" s="4">
        <f>IF('True_Odds_Calculator_2-way'!A80="","",'True_Odds_Calculator_2-way'!A80)</f>
        <v>1.81</v>
      </c>
      <c r="B79" s="4">
        <f>IF('True_Odds_Calculator_2-way'!B80="","",'True_Odds_Calculator_2-way'!B80)</f>
        <v>2.0299999999999998</v>
      </c>
      <c r="C79" s="4">
        <f t="shared" si="4"/>
        <v>4.5097025283727721E-2</v>
      </c>
      <c r="D79" s="4">
        <f t="shared" si="6"/>
        <v>1.8870143543127138</v>
      </c>
      <c r="E79" s="4">
        <f t="shared" si="7"/>
        <v>2.1273774715571898</v>
      </c>
      <c r="G79" s="4">
        <f t="shared" si="5"/>
        <v>1.0450970252837277</v>
      </c>
    </row>
    <row r="80" spans="1:7" x14ac:dyDescent="0.2">
      <c r="A80" s="4">
        <f>IF('True_Odds_Calculator_2-way'!A81="","",'True_Odds_Calculator_2-way'!A81)</f>
        <v>1.93</v>
      </c>
      <c r="B80" s="4">
        <f>IF('True_Odds_Calculator_2-way'!B81="","",'True_Odds_Calculator_2-way'!B81)</f>
        <v>1.89</v>
      </c>
      <c r="C80" s="4">
        <f t="shared" si="4"/>
        <v>4.7235244126436093E-2</v>
      </c>
      <c r="D80" s="4">
        <f t="shared" si="6"/>
        <v>2.0221747928042801</v>
      </c>
      <c r="E80" s="4">
        <f t="shared" si="7"/>
        <v>1.9783062613553166</v>
      </c>
      <c r="G80" s="4">
        <f t="shared" si="5"/>
        <v>1.0472352441264361</v>
      </c>
    </row>
    <row r="81" spans="1:7" x14ac:dyDescent="0.2">
      <c r="A81" s="4">
        <f>IF('True_Odds_Calculator_2-way'!A82="","",'True_Odds_Calculator_2-way'!A82)</f>
        <v>1.88</v>
      </c>
      <c r="B81" s="4">
        <f>IF('True_Odds_Calculator_2-way'!B82="","",'True_Odds_Calculator_2-way'!B82)</f>
        <v>1.93</v>
      </c>
      <c r="C81" s="4">
        <f t="shared" si="4"/>
        <v>5.0049608642928067E-2</v>
      </c>
      <c r="D81" s="4">
        <f t="shared" si="6"/>
        <v>1.9728142670726401</v>
      </c>
      <c r="E81" s="4">
        <f t="shared" si="7"/>
        <v>2.027945450480662</v>
      </c>
      <c r="G81" s="4">
        <f t="shared" si="5"/>
        <v>1.0500496086429281</v>
      </c>
    </row>
    <row r="82" spans="1:7" x14ac:dyDescent="0.2">
      <c r="A82" s="4">
        <f>IF('True_Odds_Calculator_2-way'!A83="","",'True_Odds_Calculator_2-way'!A83)</f>
        <v>1.68</v>
      </c>
      <c r="B82" s="4">
        <f>IF('True_Odds_Calculator_2-way'!B83="","",'True_Odds_Calculator_2-way'!B83)</f>
        <v>2.1800000000000002</v>
      </c>
      <c r="C82" s="4">
        <f t="shared" si="4"/>
        <v>5.3953691568370488E-2</v>
      </c>
      <c r="D82" s="4">
        <f t="shared" si="6"/>
        <v>1.7597539880837978</v>
      </c>
      <c r="E82" s="4">
        <f t="shared" si="7"/>
        <v>2.3162155325069569</v>
      </c>
      <c r="G82" s="4">
        <f t="shared" si="5"/>
        <v>1.0539536915683705</v>
      </c>
    </row>
    <row r="83" spans="1:7" x14ac:dyDescent="0.2">
      <c r="A83" s="4">
        <f>IF('True_Odds_Calculator_2-way'!A84="","",'True_Odds_Calculator_2-way'!A84)</f>
        <v>1.65</v>
      </c>
      <c r="B83" s="4">
        <f>IF('True_Odds_Calculator_2-way'!B84="","",'True_Odds_Calculator_2-way'!B84)</f>
        <v>2.2400000000000002</v>
      </c>
      <c r="C83" s="4">
        <f t="shared" si="4"/>
        <v>5.2489177489177585E-2</v>
      </c>
      <c r="D83" s="4">
        <f t="shared" si="6"/>
        <v>1.7246850209986002</v>
      </c>
      <c r="E83" s="4">
        <f t="shared" si="7"/>
        <v>2.3799098518995501</v>
      </c>
      <c r="G83" s="4">
        <f t="shared" si="5"/>
        <v>1.0524891774891776</v>
      </c>
    </row>
    <row r="84" spans="1:7" x14ac:dyDescent="0.2">
      <c r="A84" s="4">
        <f>IF('True_Odds_Calculator_2-way'!A85="","",'True_Odds_Calculator_2-way'!A85)</f>
        <v>1.72</v>
      </c>
      <c r="B84" s="4">
        <f>IF('True_Odds_Calculator_2-way'!B85="","",'True_Odds_Calculator_2-way'!B85)</f>
        <v>2.12</v>
      </c>
      <c r="C84" s="4">
        <f t="shared" si="4"/>
        <v>5.3093462044756512E-2</v>
      </c>
      <c r="D84" s="4">
        <f t="shared" si="6"/>
        <v>1.8022933965994465</v>
      </c>
      <c r="E84" s="4">
        <f t="shared" si="7"/>
        <v>2.2464268112370629</v>
      </c>
      <c r="G84" s="4">
        <f t="shared" si="5"/>
        <v>1.0530934620447565</v>
      </c>
    </row>
    <row r="85" spans="1:7" x14ac:dyDescent="0.2">
      <c r="A85" s="4">
        <f>IF('True_Odds_Calculator_2-way'!A86="","",'True_Odds_Calculator_2-way'!A86)</f>
        <v>2.02</v>
      </c>
      <c r="B85" s="4">
        <f>IF('True_Odds_Calculator_2-way'!B86="","",'True_Odds_Calculator_2-way'!B86)</f>
        <v>1.81</v>
      </c>
      <c r="C85" s="4">
        <f t="shared" si="4"/>
        <v>4.7535692795798834E-2</v>
      </c>
      <c r="D85" s="4">
        <f t="shared" si="6"/>
        <v>2.1218733677673955</v>
      </c>
      <c r="E85" s="4">
        <f t="shared" si="7"/>
        <v>1.8913661993688893</v>
      </c>
      <c r="G85" s="4">
        <f t="shared" si="5"/>
        <v>1.0475356927957988</v>
      </c>
    </row>
    <row r="86" spans="1:7" x14ac:dyDescent="0.2">
      <c r="A86" s="4">
        <f>IF('True_Odds_Calculator_2-way'!A87="","",'True_Odds_Calculator_2-way'!A87)</f>
        <v>1.61</v>
      </c>
      <c r="B86" s="4">
        <f>IF('True_Odds_Calculator_2-way'!B87="","",'True_Odds_Calculator_2-way'!B87)</f>
        <v>2.31</v>
      </c>
      <c r="C86" s="4">
        <f t="shared" si="4"/>
        <v>5.4018445322792985E-2</v>
      </c>
      <c r="D86" s="4">
        <f t="shared" si="6"/>
        <v>1.6831934104229367</v>
      </c>
      <c r="E86" s="4">
        <f t="shared" si="7"/>
        <v>2.4637143519591929</v>
      </c>
      <c r="G86" s="4">
        <f t="shared" si="5"/>
        <v>1.054018445322793</v>
      </c>
    </row>
    <row r="87" spans="1:7" x14ac:dyDescent="0.2">
      <c r="A87" s="4">
        <f>IF('True_Odds_Calculator_2-way'!A88="","",'True_Odds_Calculator_2-way'!A88)</f>
        <v>1.77</v>
      </c>
      <c r="B87" s="4">
        <f>IF('True_Odds_Calculator_2-way'!B88="","",'True_Odds_Calculator_2-way'!B88)</f>
        <v>2.0499999999999998</v>
      </c>
      <c r="C87" s="4">
        <f t="shared" si="4"/>
        <v>5.2776629461209978E-2</v>
      </c>
      <c r="D87" s="4">
        <f t="shared" si="6"/>
        <v>1.8567225278239736</v>
      </c>
      <c r="E87" s="4">
        <f t="shared" si="7"/>
        <v>2.1672390622666868</v>
      </c>
      <c r="G87" s="4">
        <f t="shared" si="5"/>
        <v>1.05277662946121</v>
      </c>
    </row>
    <row r="88" spans="1:7" x14ac:dyDescent="0.2">
      <c r="A88" s="4">
        <f>IF('True_Odds_Calculator_2-way'!A89="","",'True_Odds_Calculator_2-way'!A89)</f>
        <v>2.13</v>
      </c>
      <c r="B88" s="4">
        <f>IF('True_Odds_Calculator_2-way'!B89="","",'True_Odds_Calculator_2-way'!B89)</f>
        <v>1.79</v>
      </c>
      <c r="C88" s="4">
        <f t="shared" si="4"/>
        <v>2.8142785952212312E-2</v>
      </c>
      <c r="D88" s="4">
        <f t="shared" si="6"/>
        <v>2.1958130561234772</v>
      </c>
      <c r="E88" s="4">
        <f t="shared" si="7"/>
        <v>1.8362511137332338</v>
      </c>
      <c r="G88" s="4">
        <f t="shared" si="5"/>
        <v>1.0281427859522123</v>
      </c>
    </row>
    <row r="89" spans="1:7" x14ac:dyDescent="0.2">
      <c r="A89" s="4">
        <f>IF('True_Odds_Calculator_2-way'!A90="","",'True_Odds_Calculator_2-way'!A90)</f>
        <v>2.5099999999999998</v>
      </c>
      <c r="B89" s="4">
        <f>IF('True_Odds_Calculator_2-way'!B90="","",'True_Odds_Calculator_2-way'!B90)</f>
        <v>1.58</v>
      </c>
      <c r="C89" s="4">
        <f t="shared" si="4"/>
        <v>3.1317766907055233E-2</v>
      </c>
      <c r="D89" s="4">
        <f t="shared" si="6"/>
        <v>2.6126885829105997</v>
      </c>
      <c r="E89" s="4">
        <f t="shared" si="7"/>
        <v>1.6200825197107724</v>
      </c>
      <c r="G89" s="4">
        <f t="shared" si="5"/>
        <v>1.0313177669070552</v>
      </c>
    </row>
    <row r="90" spans="1:7" x14ac:dyDescent="0.2">
      <c r="A90" s="4">
        <f>IF('True_Odds_Calculator_2-way'!A91="","",'True_Odds_Calculator_2-way'!A91)</f>
        <v>2.23</v>
      </c>
      <c r="B90" s="4">
        <f>IF('True_Odds_Calculator_2-way'!B91="","",'True_Odds_Calculator_2-way'!B91)</f>
        <v>1.68</v>
      </c>
      <c r="C90" s="4">
        <f t="shared" si="4"/>
        <v>4.3668588511637907E-2</v>
      </c>
      <c r="D90" s="4">
        <f t="shared" si="6"/>
        <v>2.3441371542985863</v>
      </c>
      <c r="E90" s="4">
        <f t="shared" si="7"/>
        <v>1.7439716972348942</v>
      </c>
      <c r="G90" s="4">
        <f t="shared" si="5"/>
        <v>1.0436685885116379</v>
      </c>
    </row>
    <row r="91" spans="1:7" x14ac:dyDescent="0.2">
      <c r="A91" s="4">
        <f>IF('True_Odds_Calculator_2-way'!A92="","",'True_Odds_Calculator_2-way'!A92)</f>
        <v>2.14</v>
      </c>
      <c r="B91" s="4">
        <f>IF('True_Odds_Calculator_2-way'!B92="","",'True_Odds_Calculator_2-way'!B92)</f>
        <v>1.74</v>
      </c>
      <c r="C91" s="4">
        <f t="shared" si="4"/>
        <v>4.200236330432916E-2</v>
      </c>
      <c r="D91" s="4">
        <f t="shared" si="6"/>
        <v>2.2407028523288002</v>
      </c>
      <c r="E91" s="4">
        <f t="shared" si="7"/>
        <v>1.8059947618585701</v>
      </c>
      <c r="G91" s="4">
        <f t="shared" si="5"/>
        <v>1.0420023633043292</v>
      </c>
    </row>
    <row r="92" spans="1:7" x14ac:dyDescent="0.2">
      <c r="A92" s="4">
        <f>IF('True_Odds_Calculator_2-way'!A93="","",'True_Odds_Calculator_2-way'!A93)</f>
        <v>2.5299999999999998</v>
      </c>
      <c r="B92" s="4">
        <f>IF('True_Odds_Calculator_2-way'!B93="","",'True_Odds_Calculator_2-way'!B93)</f>
        <v>1.54</v>
      </c>
      <c r="C92" s="4">
        <f t="shared" si="4"/>
        <v>4.4607566346696714E-2</v>
      </c>
      <c r="D92" s="4">
        <f t="shared" si="6"/>
        <v>2.6813020439061312</v>
      </c>
      <c r="E92" s="4">
        <f t="shared" si="7"/>
        <v>1.594777127420081</v>
      </c>
      <c r="G92" s="4">
        <f t="shared" si="5"/>
        <v>1.0446075663466967</v>
      </c>
    </row>
    <row r="93" spans="1:7" x14ac:dyDescent="0.2">
      <c r="A93" s="4">
        <f>IF('True_Odds_Calculator_2-way'!A94="","",'True_Odds_Calculator_2-way'!A94)</f>
        <v>2.4</v>
      </c>
      <c r="B93" s="4">
        <f>IF('True_Odds_Calculator_2-way'!B94="","",'True_Odds_Calculator_2-way'!B94)</f>
        <v>1.6</v>
      </c>
      <c r="C93" s="4">
        <f t="shared" si="4"/>
        <v>4.1666666666666741E-2</v>
      </c>
      <c r="D93" s="4">
        <f t="shared" si="6"/>
        <v>2.5263157894736841</v>
      </c>
      <c r="E93" s="4">
        <f t="shared" si="7"/>
        <v>1.6551724137931036</v>
      </c>
      <c r="G93" s="4">
        <f t="shared" si="5"/>
        <v>1.0416666666666667</v>
      </c>
    </row>
    <row r="94" spans="1:7" x14ac:dyDescent="0.2">
      <c r="A94" s="4">
        <f>IF('True_Odds_Calculator_2-way'!A95="","",'True_Odds_Calculator_2-way'!A95)</f>
        <v>2.4500000000000002</v>
      </c>
      <c r="B94" s="4">
        <f>IF('True_Odds_Calculator_2-way'!B95="","",'True_Odds_Calculator_2-way'!B95)</f>
        <v>1.57</v>
      </c>
      <c r="C94" s="4">
        <f t="shared" si="4"/>
        <v>4.5105940465357985E-2</v>
      </c>
      <c r="D94" s="4">
        <f t="shared" si="6"/>
        <v>2.5932917579639305</v>
      </c>
      <c r="E94" s="4">
        <f t="shared" si="7"/>
        <v>1.6276314397545752</v>
      </c>
      <c r="G94" s="4">
        <f t="shared" si="5"/>
        <v>1.045105940465358</v>
      </c>
    </row>
    <row r="95" spans="1:7" x14ac:dyDescent="0.2">
      <c r="A95" s="4">
        <f>IF('True_Odds_Calculator_2-way'!A96="","",'True_Odds_Calculator_2-way'!A96)</f>
        <v>2.4900000000000002</v>
      </c>
      <c r="B95" s="4">
        <f>IF('True_Odds_Calculator_2-way'!B96="","",'True_Odds_Calculator_2-way'!B96)</f>
        <v>1.56</v>
      </c>
      <c r="C95" s="4">
        <f t="shared" si="4"/>
        <v>4.26320667284521E-2</v>
      </c>
      <c r="D95" s="4">
        <f t="shared" si="6"/>
        <v>2.6295694557270508</v>
      </c>
      <c r="E95" s="4">
        <f t="shared" si="7"/>
        <v>1.6136590229312062</v>
      </c>
      <c r="G95" s="4">
        <f t="shared" si="5"/>
        <v>1.0426320667284521</v>
      </c>
    </row>
    <row r="96" spans="1:7" x14ac:dyDescent="0.2">
      <c r="A96" s="4">
        <f>IF('True_Odds_Calculator_2-way'!A97="","",'True_Odds_Calculator_2-way'!A97)</f>
        <v>2.1</v>
      </c>
      <c r="B96" s="4">
        <f>IF('True_Odds_Calculator_2-way'!B97="","",'True_Odds_Calculator_2-way'!B97)</f>
        <v>1.76</v>
      </c>
      <c r="C96" s="4">
        <f t="shared" si="4"/>
        <v>4.4372294372294396E-2</v>
      </c>
      <c r="D96" s="4">
        <f t="shared" si="6"/>
        <v>2.2026221692491061</v>
      </c>
      <c r="E96" s="4">
        <f t="shared" si="7"/>
        <v>1.8315163528245788</v>
      </c>
      <c r="G96" s="4">
        <f t="shared" si="5"/>
        <v>1.0443722943722944</v>
      </c>
    </row>
    <row r="97" spans="1:7" x14ac:dyDescent="0.2">
      <c r="A97" s="4">
        <f>IF('True_Odds_Calculator_2-way'!A98="","",'True_Odds_Calculator_2-way'!A98)</f>
        <v>2.63</v>
      </c>
      <c r="B97" s="4">
        <f>IF('True_Odds_Calculator_2-way'!B98="","",'True_Odds_Calculator_2-way'!B98)</f>
        <v>1.51</v>
      </c>
      <c r="C97" s="4">
        <f t="shared" si="4"/>
        <v>4.2479792511268322E-2</v>
      </c>
      <c r="D97" s="4">
        <f t="shared" si="6"/>
        <v>2.7856065654262965</v>
      </c>
      <c r="E97" s="4">
        <f t="shared" si="7"/>
        <v>1.5600337831202247</v>
      </c>
      <c r="G97" s="4">
        <f t="shared" si="5"/>
        <v>1.0424797925112683</v>
      </c>
    </row>
    <row r="98" spans="1:7" x14ac:dyDescent="0.2">
      <c r="A98" s="4">
        <f>IF('True_Odds_Calculator_2-way'!A99="","",'True_Odds_Calculator_2-way'!A99)</f>
        <v>2.7</v>
      </c>
      <c r="B98" s="4">
        <f>IF('True_Odds_Calculator_2-way'!B99="","",'True_Odds_Calculator_2-way'!B99)</f>
        <v>1.49</v>
      </c>
      <c r="C98" s="4">
        <f t="shared" si="4"/>
        <v>4.1511309967685817E-2</v>
      </c>
      <c r="D98" s="4">
        <f t="shared" si="6"/>
        <v>2.8602915037326699</v>
      </c>
      <c r="E98" s="4">
        <f t="shared" si="7"/>
        <v>1.537550162430728</v>
      </c>
      <c r="G98" s="4">
        <f t="shared" si="5"/>
        <v>1.0415113099676858</v>
      </c>
    </row>
    <row r="99" spans="1:7" x14ac:dyDescent="0.2">
      <c r="A99" s="4">
        <f>IF('True_Odds_Calculator_2-way'!A100="","",'True_Odds_Calculator_2-way'!A100)</f>
        <v>2.39</v>
      </c>
      <c r="B99" s="4">
        <f>IF('True_Odds_Calculator_2-way'!B100="","",'True_Odds_Calculator_2-way'!B100)</f>
        <v>1.6</v>
      </c>
      <c r="C99" s="4">
        <f t="shared" si="4"/>
        <v>4.3410041841004166E-2</v>
      </c>
      <c r="D99" s="4">
        <f t="shared" si="6"/>
        <v>2.5207646671061306</v>
      </c>
      <c r="E99" s="4">
        <f t="shared" si="7"/>
        <v>1.6575639358474208</v>
      </c>
      <c r="G99" s="4">
        <f t="shared" si="5"/>
        <v>1.0434100418410042</v>
      </c>
    </row>
    <row r="100" spans="1:7" x14ac:dyDescent="0.2">
      <c r="A100" s="4">
        <f>IF('True_Odds_Calculator_2-way'!A101="","",'True_Odds_Calculator_2-way'!A101)</f>
        <v>2.38</v>
      </c>
      <c r="B100" s="4">
        <f>IF('True_Odds_Calculator_2-way'!B101="","",'True_Odds_Calculator_2-way'!B101)</f>
        <v>1.58</v>
      </c>
      <c r="C100" s="4">
        <f t="shared" si="4"/>
        <v>5.3079459631953929E-2</v>
      </c>
      <c r="D100" s="4">
        <f t="shared" si="6"/>
        <v>2.5404675043912981</v>
      </c>
      <c r="E100" s="4">
        <f t="shared" si="7"/>
        <v>1.6491535830190334</v>
      </c>
      <c r="G100" s="4">
        <f t="shared" si="5"/>
        <v>1.0530794596319539</v>
      </c>
    </row>
    <row r="101" spans="1:7" x14ac:dyDescent="0.2">
      <c r="A101" s="4">
        <f>IF('True_Odds_Calculator_2-way'!A102="","",'True_Odds_Calculator_2-way'!A102)</f>
        <v>2.52</v>
      </c>
      <c r="B101" s="4">
        <f>IF('True_Odds_Calculator_2-way'!B102="","",'True_Odds_Calculator_2-way'!B102)</f>
        <v>1.53</v>
      </c>
      <c r="C101" s="4">
        <f t="shared" si="4"/>
        <v>5.0420168067226934E-2</v>
      </c>
      <c r="D101" s="4">
        <f t="shared" si="6"/>
        <v>2.6909547738693469</v>
      </c>
      <c r="E101" s="4">
        <f t="shared" si="7"/>
        <v>1.5913818722139674</v>
      </c>
      <c r="G101" s="4">
        <f t="shared" si="5"/>
        <v>1.0504201680672269</v>
      </c>
    </row>
    <row r="102" spans="1:7" x14ac:dyDescent="0.2">
      <c r="A102" s="4">
        <f>IF('True_Odds_Calculator_2-way'!A103="","",'True_Odds_Calculator_2-way'!A103)</f>
        <v>2.31</v>
      </c>
      <c r="B102" s="4">
        <f>IF('True_Odds_Calculator_2-way'!B103="","",'True_Odds_Calculator_2-way'!B103)</f>
        <v>1.62</v>
      </c>
      <c r="C102" s="4">
        <f t="shared" si="4"/>
        <v>5.0184383517716924E-2</v>
      </c>
      <c r="D102" s="4">
        <f t="shared" si="6"/>
        <v>2.4521328877530961</v>
      </c>
      <c r="E102" s="4">
        <f t="shared" si="7"/>
        <v>1.6886422092865847</v>
      </c>
      <c r="G102" s="4">
        <f t="shared" si="5"/>
        <v>1.0501843835177169</v>
      </c>
    </row>
    <row r="103" spans="1:7" x14ac:dyDescent="0.2">
      <c r="A103" s="4">
        <f>IF('True_Odds_Calculator_2-way'!A104="","",'True_Odds_Calculator_2-way'!A104)</f>
        <v>1.74</v>
      </c>
      <c r="B103" s="4">
        <f>IF('True_Odds_Calculator_2-way'!B104="","",'True_Odds_Calculator_2-way'!B104)</f>
        <v>2.2000000000000002</v>
      </c>
      <c r="C103" s="4">
        <f t="shared" si="4"/>
        <v>2.925809822361547E-2</v>
      </c>
      <c r="D103" s="4">
        <f t="shared" si="6"/>
        <v>1.78544776119403</v>
      </c>
      <c r="E103" s="4">
        <f t="shared" si="7"/>
        <v>2.2731591448931119</v>
      </c>
      <c r="G103" s="4">
        <f t="shared" si="5"/>
        <v>1.0292580982236155</v>
      </c>
    </row>
    <row r="104" spans="1:7" x14ac:dyDescent="0.2">
      <c r="A104" s="4">
        <f>IF('True_Odds_Calculator_2-way'!A105="","",'True_Odds_Calculator_2-way'!A105)</f>
        <v>1.62</v>
      </c>
      <c r="B104" s="4">
        <f>IF('True_Odds_Calculator_2-way'!B105="","",'True_Odds_Calculator_2-way'!B105)</f>
        <v>2.42</v>
      </c>
      <c r="C104" s="4">
        <f t="shared" si="4"/>
        <v>3.0507091113151752E-2</v>
      </c>
      <c r="D104" s="4">
        <f t="shared" si="6"/>
        <v>1.6610456740954158</v>
      </c>
      <c r="E104" s="4">
        <f t="shared" si="7"/>
        <v>2.5127547750288426</v>
      </c>
      <c r="G104" s="4">
        <f t="shared" si="5"/>
        <v>1.0305070911131518</v>
      </c>
    </row>
    <row r="105" spans="1:7" x14ac:dyDescent="0.2">
      <c r="A105" s="4">
        <f>IF('True_Odds_Calculator_2-way'!A106="","",'True_Odds_Calculator_2-way'!A106)</f>
        <v>1.46</v>
      </c>
      <c r="B105" s="4">
        <f>IF('True_Odds_Calculator_2-way'!B106="","",'True_Odds_Calculator_2-way'!B106)</f>
        <v>2.84</v>
      </c>
      <c r="C105" s="4">
        <f t="shared" si="4"/>
        <v>3.7044182905653145E-2</v>
      </c>
      <c r="D105" s="4">
        <f t="shared" si="6"/>
        <v>1.5005790387955993</v>
      </c>
      <c r="E105" s="4">
        <f t="shared" si="7"/>
        <v>2.9976865240023134</v>
      </c>
      <c r="G105" s="4">
        <f t="shared" si="5"/>
        <v>1.0370441829056531</v>
      </c>
    </row>
    <row r="106" spans="1:7" x14ac:dyDescent="0.2">
      <c r="A106" s="4">
        <f>IF('True_Odds_Calculator_2-way'!A107="","",'True_Odds_Calculator_2-way'!A107)</f>
        <v>1.98</v>
      </c>
      <c r="B106" s="4">
        <f>IF('True_Odds_Calculator_2-way'!B107="","",'True_Odds_Calculator_2-way'!B107)</f>
        <v>1.91</v>
      </c>
      <c r="C106" s="4">
        <f t="shared" si="4"/>
        <v>2.861071447458885E-2</v>
      </c>
      <c r="D106" s="4">
        <f t="shared" si="6"/>
        <v>2.0377175494369308</v>
      </c>
      <c r="E106" s="4">
        <f t="shared" si="7"/>
        <v>1.9636533568721115</v>
      </c>
      <c r="G106" s="4">
        <f t="shared" si="5"/>
        <v>1.0286107144745888</v>
      </c>
    </row>
    <row r="107" spans="1:7" x14ac:dyDescent="0.2">
      <c r="A107" s="4">
        <f>IF('True_Odds_Calculator_2-way'!A108="","",'True_Odds_Calculator_2-way'!A108)</f>
        <v>1.95</v>
      </c>
      <c r="B107" s="4">
        <f>IF('True_Odds_Calculator_2-way'!B108="","",'True_Odds_Calculator_2-way'!B108)</f>
        <v>1.93</v>
      </c>
      <c r="C107" s="4">
        <f t="shared" si="4"/>
        <v>3.0955227846419575E-2</v>
      </c>
      <c r="D107" s="4">
        <f t="shared" si="6"/>
        <v>2.0106851876586083</v>
      </c>
      <c r="E107" s="4">
        <f t="shared" si="7"/>
        <v>1.9894277785119598</v>
      </c>
      <c r="G107" s="4">
        <f t="shared" si="5"/>
        <v>1.0309552278464196</v>
      </c>
    </row>
    <row r="108" spans="1:7" x14ac:dyDescent="0.2">
      <c r="A108" s="4">
        <f>IF('True_Odds_Calculator_2-way'!A109="","",'True_Odds_Calculator_2-way'!A109)</f>
        <v>1.93</v>
      </c>
      <c r="B108" s="4">
        <f>IF('True_Odds_Calculator_2-way'!B109="","",'True_Odds_Calculator_2-way'!B109)</f>
        <v>1.95</v>
      </c>
      <c r="C108" s="4">
        <f t="shared" si="4"/>
        <v>3.0955227846419575E-2</v>
      </c>
      <c r="D108" s="4">
        <f t="shared" si="6"/>
        <v>1.9894277785119598</v>
      </c>
      <c r="E108" s="4">
        <f t="shared" si="7"/>
        <v>2.0106851876586083</v>
      </c>
      <c r="G108" s="4">
        <f t="shared" si="5"/>
        <v>1.0309552278464196</v>
      </c>
    </row>
    <row r="109" spans="1:7" x14ac:dyDescent="0.2">
      <c r="A109" s="4">
        <f>IF('True_Odds_Calculator_2-way'!A110="","",'True_Odds_Calculator_2-way'!A110)</f>
        <v>2.2999999999999998</v>
      </c>
      <c r="B109" s="4">
        <f>IF('True_Odds_Calculator_2-way'!B110="","",'True_Odds_Calculator_2-way'!B110)</f>
        <v>1.67</v>
      </c>
      <c r="C109" s="4">
        <f t="shared" si="4"/>
        <v>3.3585003905233002E-2</v>
      </c>
      <c r="D109" s="4">
        <f t="shared" si="6"/>
        <v>2.3924011211460603</v>
      </c>
      <c r="E109" s="4">
        <f t="shared" si="7"/>
        <v>1.7181838514873629</v>
      </c>
      <c r="G109" s="4">
        <f t="shared" si="5"/>
        <v>1.033585003905233</v>
      </c>
    </row>
    <row r="110" spans="1:7" x14ac:dyDescent="0.2">
      <c r="A110" s="4">
        <f>IF('True_Odds_Calculator_2-way'!A111="","",'True_Odds_Calculator_2-way'!A111)</f>
        <v>1.93</v>
      </c>
      <c r="B110" s="4">
        <f>IF('True_Odds_Calculator_2-way'!B111="","",'True_Odds_Calculator_2-way'!B111)</f>
        <v>1.96</v>
      </c>
      <c r="C110" s="4">
        <f t="shared" si="4"/>
        <v>2.8338796658559762E-2</v>
      </c>
      <c r="D110" s="4">
        <f t="shared" si="6"/>
        <v>1.9842635333613092</v>
      </c>
      <c r="E110" s="4">
        <f t="shared" si="7"/>
        <v>2.0159880622468553</v>
      </c>
      <c r="G110" s="4">
        <f t="shared" si="5"/>
        <v>1.0283387966585598</v>
      </c>
    </row>
    <row r="111" spans="1:7" x14ac:dyDescent="0.2">
      <c r="A111" s="4">
        <f>IF('True_Odds_Calculator_2-way'!A112="","",'True_Odds_Calculator_2-way'!A112)</f>
        <v>2.19</v>
      </c>
      <c r="B111" s="4">
        <f>IF('True_Odds_Calculator_2-way'!B112="","",'True_Odds_Calculator_2-way'!B112)</f>
        <v>1.74</v>
      </c>
      <c r="C111" s="4">
        <f t="shared" si="4"/>
        <v>3.1333648244370904E-2</v>
      </c>
      <c r="D111" s="4">
        <f t="shared" si="6"/>
        <v>2.2678093197643276</v>
      </c>
      <c r="E111" s="4">
        <f t="shared" si="7"/>
        <v>1.7887621461765948</v>
      </c>
      <c r="G111" s="4">
        <f t="shared" si="5"/>
        <v>1.0313336482443709</v>
      </c>
    </row>
    <row r="112" spans="1:7" x14ac:dyDescent="0.2">
      <c r="A112" s="4">
        <f>IF('True_Odds_Calculator_2-way'!A113="","",'True_Odds_Calculator_2-way'!A113)</f>
        <v>1.76</v>
      </c>
      <c r="B112" s="4">
        <f>IF('True_Odds_Calculator_2-way'!B113="","",'True_Odds_Calculator_2-way'!B113)</f>
        <v>2.15</v>
      </c>
      <c r="C112" s="4">
        <f t="shared" si="4"/>
        <v>3.3298097251585723E-2</v>
      </c>
      <c r="D112" s="4">
        <f t="shared" si="6"/>
        <v>1.8131288931480596</v>
      </c>
      <c r="E112" s="4">
        <f t="shared" si="7"/>
        <v>2.2298173246906305</v>
      </c>
      <c r="G112" s="4">
        <f t="shared" si="5"/>
        <v>1.0332980972515857</v>
      </c>
    </row>
    <row r="113" spans="1:7" x14ac:dyDescent="0.2">
      <c r="A113" s="4">
        <f>IF('True_Odds_Calculator_2-way'!A114="","",'True_Odds_Calculator_2-way'!A114)</f>
        <v>1.61</v>
      </c>
      <c r="B113" s="4">
        <f>IF('True_Odds_Calculator_2-way'!B114="","",'True_Odds_Calculator_2-way'!B114)</f>
        <v>2.41</v>
      </c>
      <c r="C113" s="4">
        <f t="shared" si="4"/>
        <v>3.6055771758459754E-2</v>
      </c>
      <c r="D113" s="4">
        <f t="shared" si="6"/>
        <v>1.6581269630990791</v>
      </c>
      <c r="E113" s="4">
        <f t="shared" si="7"/>
        <v>2.5194636537774748</v>
      </c>
      <c r="G113" s="4">
        <f t="shared" si="5"/>
        <v>1.0360557717584598</v>
      </c>
    </row>
    <row r="114" spans="1:7" x14ac:dyDescent="0.2">
      <c r="A114" s="4">
        <f>IF('True_Odds_Calculator_2-way'!A115="","",'True_Odds_Calculator_2-way'!A115)</f>
        <v>1.57</v>
      </c>
      <c r="B114" s="4">
        <f>IF('True_Odds_Calculator_2-way'!B115="","",'True_Odds_Calculator_2-way'!B115)</f>
        <v>2.52</v>
      </c>
      <c r="C114" s="4">
        <f t="shared" si="4"/>
        <v>3.3768071984632497E-2</v>
      </c>
      <c r="D114" s="4">
        <f t="shared" si="6"/>
        <v>1.6127506929724442</v>
      </c>
      <c r="E114" s="4">
        <f t="shared" si="7"/>
        <v>2.6319850984566258</v>
      </c>
      <c r="G114" s="4">
        <f t="shared" si="5"/>
        <v>1.0337680719846325</v>
      </c>
    </row>
    <row r="115" spans="1:7" x14ac:dyDescent="0.2">
      <c r="A115" s="4">
        <f>IF('True_Odds_Calculator_2-way'!A116="","",'True_Odds_Calculator_2-way'!A116)</f>
        <v>2.38</v>
      </c>
      <c r="B115" s="4">
        <f>IF('True_Odds_Calculator_2-way'!B116="","",'True_Odds_Calculator_2-way'!B116)</f>
        <v>1.63</v>
      </c>
      <c r="C115" s="4">
        <f t="shared" si="4"/>
        <v>3.3664999742228252E-2</v>
      </c>
      <c r="D115" s="4">
        <f t="shared" si="6"/>
        <v>2.4793251102447753</v>
      </c>
      <c r="E115" s="4">
        <f t="shared" si="7"/>
        <v>1.6759839288028686</v>
      </c>
      <c r="G115" s="4">
        <f t="shared" si="5"/>
        <v>1.0336649997422283</v>
      </c>
    </row>
    <row r="116" spans="1:7" x14ac:dyDescent="0.2">
      <c r="A116" s="4">
        <f>IF('True_Odds_Calculator_2-way'!A117="","",'True_Odds_Calculator_2-way'!A117)</f>
        <v>2.2400000000000002</v>
      </c>
      <c r="B116" s="4">
        <f>IF('True_Odds_Calculator_2-way'!B117="","",'True_Odds_Calculator_2-way'!B117)</f>
        <v>1.7</v>
      </c>
      <c r="C116" s="4">
        <f t="shared" si="4"/>
        <v>3.4663865546218364E-2</v>
      </c>
      <c r="D116" s="4">
        <f t="shared" si="6"/>
        <v>2.3304773561811505</v>
      </c>
      <c r="E116" s="4">
        <f t="shared" si="7"/>
        <v>1.7516099356025756</v>
      </c>
      <c r="G116" s="4">
        <f t="shared" si="5"/>
        <v>1.0346638655462184</v>
      </c>
    </row>
    <row r="117" spans="1:7" x14ac:dyDescent="0.2">
      <c r="A117" s="4">
        <f>IF('True_Odds_Calculator_2-way'!A118="","",'True_Odds_Calculator_2-way'!A118)</f>
        <v>2.4900000000000002</v>
      </c>
      <c r="B117" s="4">
        <f>IF('True_Odds_Calculator_2-way'!B118="","",'True_Odds_Calculator_2-way'!B118)</f>
        <v>1.58</v>
      </c>
      <c r="C117" s="4">
        <f t="shared" si="4"/>
        <v>3.4517818107874465E-2</v>
      </c>
      <c r="D117" s="4">
        <f t="shared" si="6"/>
        <v>2.6018120494676276</v>
      </c>
      <c r="E117" s="4">
        <f t="shared" si="7"/>
        <v>1.6242929689112753</v>
      </c>
      <c r="G117" s="4">
        <f t="shared" si="5"/>
        <v>1.0345178181078745</v>
      </c>
    </row>
    <row r="118" spans="1:7" x14ac:dyDescent="0.2">
      <c r="A118" s="4">
        <f>IF('True_Odds_Calculator_2-way'!A119="","",'True_Odds_Calculator_2-way'!A119)</f>
        <v>1.64</v>
      </c>
      <c r="B118" s="4">
        <f>IF('True_Odds_Calculator_2-way'!B119="","",'True_Odds_Calculator_2-way'!B119)</f>
        <v>2.35</v>
      </c>
      <c r="C118" s="4">
        <f t="shared" si="4"/>
        <v>3.5288012454592677E-2</v>
      </c>
      <c r="D118" s="4">
        <f t="shared" si="6"/>
        <v>1.6888694127957931</v>
      </c>
      <c r="E118" s="4">
        <f t="shared" si="7"/>
        <v>2.4516539440203564</v>
      </c>
      <c r="G118" s="4">
        <f t="shared" si="5"/>
        <v>1.0352880124545927</v>
      </c>
    </row>
    <row r="119" spans="1:7" x14ac:dyDescent="0.2">
      <c r="A119" s="4">
        <f>IF('True_Odds_Calculator_2-way'!A120="","",'True_Odds_Calculator_2-way'!A120)</f>
        <v>2.08</v>
      </c>
      <c r="B119" s="4">
        <f>IF('True_Odds_Calculator_2-way'!B120="","",'True_Odds_Calculator_2-way'!B120)</f>
        <v>1.81</v>
      </c>
      <c r="C119" s="4">
        <f t="shared" si="4"/>
        <v>3.3255418614534626E-2</v>
      </c>
      <c r="D119" s="4">
        <f t="shared" si="6"/>
        <v>2.1545152798443401</v>
      </c>
      <c r="E119" s="4">
        <f t="shared" si="7"/>
        <v>1.8661643699811639</v>
      </c>
      <c r="G119" s="4">
        <f t="shared" si="5"/>
        <v>1.0332554186145346</v>
      </c>
    </row>
    <row r="120" spans="1:7" x14ac:dyDescent="0.2">
      <c r="A120" s="4">
        <f>IF('True_Odds_Calculator_2-way'!A121="","",'True_Odds_Calculator_2-way'!A121)</f>
        <v>2.33</v>
      </c>
      <c r="B120" s="4">
        <f>IF('True_Odds_Calculator_2-way'!B121="","",'True_Odds_Calculator_2-way'!B121)</f>
        <v>1.65</v>
      </c>
      <c r="C120" s="4">
        <f t="shared" si="4"/>
        <v>3.5245155416829377E-2</v>
      </c>
      <c r="D120" s="4">
        <f t="shared" si="6"/>
        <v>2.4297677358192451</v>
      </c>
      <c r="E120" s="4">
        <f t="shared" si="7"/>
        <v>1.6994142999226434</v>
      </c>
      <c r="G120" s="4">
        <f t="shared" si="5"/>
        <v>1.0352451554168294</v>
      </c>
    </row>
    <row r="121" spans="1:7" x14ac:dyDescent="0.2">
      <c r="A121" s="4">
        <f>IF('True_Odds_Calculator_2-way'!A122="","",'True_Odds_Calculator_2-way'!A122)</f>
        <v>2.56</v>
      </c>
      <c r="B121" s="4">
        <f>IF('True_Odds_Calculator_2-way'!B122="","",'True_Odds_Calculator_2-way'!B122)</f>
        <v>1.55</v>
      </c>
      <c r="C121" s="4">
        <f t="shared" si="4"/>
        <v>3.5786290322580516E-2</v>
      </c>
      <c r="D121" s="4">
        <f t="shared" si="6"/>
        <v>2.6828938471940496</v>
      </c>
      <c r="E121" s="4">
        <f t="shared" si="7"/>
        <v>1.5942145439935715</v>
      </c>
      <c r="G121" s="4">
        <f t="shared" si="5"/>
        <v>1.0357862903225805</v>
      </c>
    </row>
    <row r="122" spans="1:7" x14ac:dyDescent="0.2">
      <c r="A122" s="4">
        <f>IF('True_Odds_Calculator_2-way'!A123="","",'True_Odds_Calculator_2-way'!A123)</f>
        <v>1.58</v>
      </c>
      <c r="B122" s="4">
        <f>IF('True_Odds_Calculator_2-way'!B123="","",'True_Odds_Calculator_2-way'!B123)</f>
        <v>2.4300000000000002</v>
      </c>
      <c r="C122" s="4">
        <f t="shared" si="4"/>
        <v>4.4434026149919204E-2</v>
      </c>
      <c r="D122" s="4">
        <f t="shared" si="6"/>
        <v>1.6374802746620036</v>
      </c>
      <c r="E122" s="4">
        <f t="shared" si="7"/>
        <v>2.5686759884926742</v>
      </c>
      <c r="G122" s="4">
        <f t="shared" si="5"/>
        <v>1.0444340261499192</v>
      </c>
    </row>
    <row r="123" spans="1:7" x14ac:dyDescent="0.2">
      <c r="A123" s="4">
        <f>IF('True_Odds_Calculator_2-way'!A124="","",'True_Odds_Calculator_2-way'!A124)</f>
        <v>1.58</v>
      </c>
      <c r="B123" s="4">
        <f>IF('True_Odds_Calculator_2-way'!B124="","",'True_Odds_Calculator_2-way'!B124)</f>
        <v>2.44</v>
      </c>
      <c r="C123" s="4">
        <f t="shared" si="4"/>
        <v>4.2747457978833836E-2</v>
      </c>
      <c r="D123" s="4">
        <f t="shared" si="6"/>
        <v>1.6352222599253479</v>
      </c>
      <c r="E123" s="4">
        <f t="shared" si="7"/>
        <v>2.5742521367521367</v>
      </c>
      <c r="G123" s="4">
        <f t="shared" si="5"/>
        <v>1.0427474579788338</v>
      </c>
    </row>
    <row r="124" spans="1:7" x14ac:dyDescent="0.2">
      <c r="A124" s="4">
        <f>IF('True_Odds_Calculator_2-way'!A125="","",'True_Odds_Calculator_2-way'!A125)</f>
        <v>1.7</v>
      </c>
      <c r="B124" s="4">
        <f>IF('True_Odds_Calculator_2-way'!B125="","",'True_Odds_Calculator_2-way'!B125)</f>
        <v>2.2000000000000002</v>
      </c>
      <c r="C124" s="4">
        <f t="shared" si="4"/>
        <v>4.2780748663101553E-2</v>
      </c>
      <c r="D124" s="4">
        <f t="shared" si="6"/>
        <v>1.7641509433962264</v>
      </c>
      <c r="E124" s="4">
        <f t="shared" si="7"/>
        <v>2.308641975308642</v>
      </c>
      <c r="G124" s="4">
        <f t="shared" si="5"/>
        <v>1.0427807486631016</v>
      </c>
    </row>
    <row r="125" spans="1:7" x14ac:dyDescent="0.2">
      <c r="A125" s="4">
        <f>IF('True_Odds_Calculator_2-way'!A126="","",'True_Odds_Calculator_2-way'!A126)</f>
        <v>1.98</v>
      </c>
      <c r="B125" s="4">
        <f>IF('True_Odds_Calculator_2-way'!B126="","",'True_Odds_Calculator_2-way'!B126)</f>
        <v>1.88</v>
      </c>
      <c r="C125" s="4">
        <f t="shared" si="4"/>
        <v>3.6965398667526461E-2</v>
      </c>
      <c r="D125" s="4">
        <f t="shared" si="6"/>
        <v>2.0552120141342756</v>
      </c>
      <c r="E125" s="4">
        <f t="shared" si="7"/>
        <v>1.9476768522394308</v>
      </c>
      <c r="G125" s="4">
        <f t="shared" si="5"/>
        <v>1.0369653986675265</v>
      </c>
    </row>
    <row r="126" spans="1:7" x14ac:dyDescent="0.2">
      <c r="A126" s="4">
        <f>IF('True_Odds_Calculator_2-way'!A127="","",'True_Odds_Calculator_2-way'!A127)</f>
        <v>1.7</v>
      </c>
      <c r="B126" s="4">
        <f>IF('True_Odds_Calculator_2-way'!B127="","",'True_Odds_Calculator_2-way'!B127)</f>
        <v>2.2000000000000002</v>
      </c>
      <c r="C126" s="4">
        <f t="shared" si="4"/>
        <v>4.2780748663101553E-2</v>
      </c>
      <c r="D126" s="4">
        <f t="shared" si="6"/>
        <v>1.7641509433962264</v>
      </c>
      <c r="E126" s="4">
        <f t="shared" si="7"/>
        <v>2.308641975308642</v>
      </c>
      <c r="G126" s="4">
        <f t="shared" si="5"/>
        <v>1.0427807486631016</v>
      </c>
    </row>
    <row r="127" spans="1:7" x14ac:dyDescent="0.2">
      <c r="A127" s="4">
        <f>IF('True_Odds_Calculator_2-way'!A128="","",'True_Odds_Calculator_2-way'!A128)</f>
        <v>2.41</v>
      </c>
      <c r="B127" s="4">
        <f>IF('True_Odds_Calculator_2-way'!B128="","",'True_Odds_Calculator_2-way'!B128)</f>
        <v>1.63</v>
      </c>
      <c r="C127" s="4">
        <f t="shared" si="4"/>
        <v>2.8434691851436877E-2</v>
      </c>
      <c r="D127" s="4">
        <f t="shared" si="6"/>
        <v>2.4955055109106499</v>
      </c>
      <c r="E127" s="4">
        <f t="shared" si="7"/>
        <v>1.6686702206741284</v>
      </c>
      <c r="G127" s="4">
        <f t="shared" si="5"/>
        <v>1.0284346918514369</v>
      </c>
    </row>
    <row r="128" spans="1:7" x14ac:dyDescent="0.2">
      <c r="A128" s="4">
        <f>IF('True_Odds_Calculator_2-way'!A129="","",'True_Odds_Calculator_2-way'!A129)</f>
        <v>1.45</v>
      </c>
      <c r="B128" s="4">
        <f>IF('True_Odds_Calculator_2-way'!B129="","",'True_Odds_Calculator_2-way'!B129)</f>
        <v>2.81</v>
      </c>
      <c r="C128" s="4">
        <f t="shared" si="4"/>
        <v>4.5527058534789555E-2</v>
      </c>
      <c r="D128" s="4">
        <f t="shared" si="6"/>
        <v>1.4994939736866317</v>
      </c>
      <c r="E128" s="4">
        <f t="shared" si="7"/>
        <v>3.0020261558298031</v>
      </c>
      <c r="G128" s="4">
        <f t="shared" si="5"/>
        <v>1.0455270585347896</v>
      </c>
    </row>
    <row r="129" spans="1:7" x14ac:dyDescent="0.2">
      <c r="A129" s="4">
        <f>IF('True_Odds_Calculator_2-way'!A130="","",'True_Odds_Calculator_2-way'!A130)</f>
        <v>2.09</v>
      </c>
      <c r="B129" s="4">
        <f>IF('True_Odds_Calculator_2-way'!B130="","",'True_Odds_Calculator_2-way'!B130)</f>
        <v>1.83</v>
      </c>
      <c r="C129" s="4">
        <f t="shared" si="4"/>
        <v>2.4916986953225084E-2</v>
      </c>
      <c r="D129" s="4">
        <f t="shared" si="6"/>
        <v>2.1458748281762841</v>
      </c>
      <c r="E129" s="4">
        <f t="shared" si="7"/>
        <v>1.8726956692045928</v>
      </c>
      <c r="G129" s="4">
        <f t="shared" si="5"/>
        <v>1.0249169869532251</v>
      </c>
    </row>
    <row r="130" spans="1:7" x14ac:dyDescent="0.2">
      <c r="A130" s="4">
        <f>IF('True_Odds_Calculator_2-way'!A131="","",'True_Odds_Calculator_2-way'!A131)</f>
        <v>2.2799999999999998</v>
      </c>
      <c r="B130" s="4">
        <f>IF('True_Odds_Calculator_2-way'!B131="","",'True_Odds_Calculator_2-way'!B131)</f>
        <v>1.69</v>
      </c>
      <c r="C130" s="4">
        <f t="shared" ref="C130:C193" si="8">IF(A130="","",((1/A130)+(1/B130))-1)</f>
        <v>3.0312467559431067E-2</v>
      </c>
      <c r="D130" s="4">
        <f t="shared" si="6"/>
        <v>2.3616082373130669</v>
      </c>
      <c r="E130" s="4">
        <f t="shared" si="7"/>
        <v>1.7344256391789699</v>
      </c>
      <c r="G130" s="4">
        <f t="shared" ref="G130:G193" si="9">IF(A130="","",C130+1)</f>
        <v>1.0303124675594311</v>
      </c>
    </row>
    <row r="131" spans="1:7" x14ac:dyDescent="0.2">
      <c r="A131" s="4">
        <f>IF('True_Odds_Calculator_2-way'!A132="","",'True_Odds_Calculator_2-way'!A132)</f>
        <v>2.5499999999999998</v>
      </c>
      <c r="B131" s="4">
        <f>IF('True_Odds_Calculator_2-way'!B132="","",'True_Odds_Calculator_2-way'!B132)</f>
        <v>1.55</v>
      </c>
      <c r="C131" s="4">
        <f t="shared" si="8"/>
        <v>3.7318153067678717E-2</v>
      </c>
      <c r="D131" s="4">
        <f t="shared" ref="D131:D194" si="10">IF(A131="","",(2*A131)/(2-($C131*A131)))</f>
        <v>2.6773920406435225</v>
      </c>
      <c r="E131" s="4">
        <f t="shared" ref="E131:E194" si="11">IF(B131="","",(2*B131)/(2-($C131*B131)))</f>
        <v>1.596163553760727</v>
      </c>
      <c r="G131" s="4">
        <f t="shared" si="9"/>
        <v>1.0373181530676787</v>
      </c>
    </row>
    <row r="132" spans="1:7" x14ac:dyDescent="0.2">
      <c r="A132" s="4">
        <f>IF('True_Odds_Calculator_2-way'!A133="","",'True_Odds_Calculator_2-way'!A133)</f>
        <v>2.96</v>
      </c>
      <c r="B132" s="4">
        <f>IF('True_Odds_Calculator_2-way'!B133="","",'True_Odds_Calculator_2-way'!B133)</f>
        <v>1.42</v>
      </c>
      <c r="C132" s="4">
        <f t="shared" si="8"/>
        <v>4.2063189950513946E-2</v>
      </c>
      <c r="D132" s="4">
        <f t="shared" si="10"/>
        <v>3.1565034544908381</v>
      </c>
      <c r="E132" s="4">
        <f t="shared" si="11"/>
        <v>1.4637136091377629</v>
      </c>
      <c r="G132" s="4">
        <f t="shared" si="9"/>
        <v>1.0420631899505139</v>
      </c>
    </row>
    <row r="133" spans="1:7" x14ac:dyDescent="0.2">
      <c r="A133" s="4">
        <f>IF('True_Odds_Calculator_2-way'!A134="","",'True_Odds_Calculator_2-way'!A134)</f>
        <v>2.42</v>
      </c>
      <c r="B133" s="4">
        <f>IF('True_Odds_Calculator_2-way'!B134="","",'True_Odds_Calculator_2-way'!B134)</f>
        <v>1.6</v>
      </c>
      <c r="C133" s="4">
        <f t="shared" si="8"/>
        <v>3.8223140495867725E-2</v>
      </c>
      <c r="D133" s="4">
        <f t="shared" si="10"/>
        <v>2.5373525557011791</v>
      </c>
      <c r="E133" s="4">
        <f t="shared" si="11"/>
        <v>1.6504688832054561</v>
      </c>
      <c r="G133" s="4">
        <f t="shared" si="9"/>
        <v>1.0382231404958677</v>
      </c>
    </row>
    <row r="134" spans="1:7" x14ac:dyDescent="0.2">
      <c r="A134" s="4">
        <f>IF('True_Odds_Calculator_2-way'!A135="","",'True_Odds_Calculator_2-way'!A135)</f>
        <v>2.41</v>
      </c>
      <c r="B134" s="4">
        <f>IF('True_Odds_Calculator_2-way'!B135="","",'True_Odds_Calculator_2-way'!B135)</f>
        <v>1.61</v>
      </c>
      <c r="C134" s="4">
        <f t="shared" si="8"/>
        <v>3.6055771758459754E-2</v>
      </c>
      <c r="D134" s="4">
        <f t="shared" si="10"/>
        <v>2.5194636537774748</v>
      </c>
      <c r="E134" s="4">
        <f t="shared" si="11"/>
        <v>1.6581269630990791</v>
      </c>
      <c r="G134" s="4">
        <f t="shared" si="9"/>
        <v>1.0360557717584598</v>
      </c>
    </row>
    <row r="135" spans="1:7" x14ac:dyDescent="0.2">
      <c r="A135" s="4">
        <f>IF('True_Odds_Calculator_2-way'!A136="","",'True_Odds_Calculator_2-way'!A136)</f>
        <v>1.79</v>
      </c>
      <c r="B135" s="4">
        <f>IF('True_Odds_Calculator_2-way'!B136="","",'True_Odds_Calculator_2-way'!B136)</f>
        <v>2.0699999999999998</v>
      </c>
      <c r="C135" s="4">
        <f t="shared" si="8"/>
        <v>4.17510053167085E-2</v>
      </c>
      <c r="D135" s="4">
        <f t="shared" si="10"/>
        <v>1.8594836022382255</v>
      </c>
      <c r="E135" s="4">
        <f t="shared" si="11"/>
        <v>2.1634893294018038</v>
      </c>
      <c r="G135" s="4">
        <f t="shared" si="9"/>
        <v>1.0417510053167085</v>
      </c>
    </row>
    <row r="136" spans="1:7" x14ac:dyDescent="0.2">
      <c r="A136" s="4">
        <f>IF('True_Odds_Calculator_2-way'!A137="","",'True_Odds_Calculator_2-way'!A137)</f>
        <v>1.96</v>
      </c>
      <c r="B136" s="4">
        <f>IF('True_Odds_Calculator_2-way'!B137="","",'True_Odds_Calculator_2-way'!B137)</f>
        <v>1.89</v>
      </c>
      <c r="C136" s="4">
        <f t="shared" si="8"/>
        <v>3.9304610733182255E-2</v>
      </c>
      <c r="D136" s="4">
        <f t="shared" si="10"/>
        <v>2.0385208012326657</v>
      </c>
      <c r="E136" s="4">
        <f t="shared" si="11"/>
        <v>1.9629080118694364</v>
      </c>
      <c r="G136" s="4">
        <f t="shared" si="9"/>
        <v>1.0393046107331823</v>
      </c>
    </row>
    <row r="137" spans="1:7" x14ac:dyDescent="0.2">
      <c r="A137" s="4">
        <f>IF('True_Odds_Calculator_2-way'!A138="","",'True_Odds_Calculator_2-way'!A138)</f>
        <v>1.79</v>
      </c>
      <c r="B137" s="4">
        <f>IF('True_Odds_Calculator_2-way'!B138="","",'True_Odds_Calculator_2-way'!B138)</f>
        <v>2.06</v>
      </c>
      <c r="C137" s="4">
        <f t="shared" si="8"/>
        <v>4.4096111080978329E-2</v>
      </c>
      <c r="D137" s="4">
        <f t="shared" si="10"/>
        <v>1.8635467731338755</v>
      </c>
      <c r="E137" s="4">
        <f t="shared" si="11"/>
        <v>2.1580148651021243</v>
      </c>
      <c r="G137" s="4">
        <f t="shared" si="9"/>
        <v>1.0440961110809783</v>
      </c>
    </row>
    <row r="138" spans="1:7" x14ac:dyDescent="0.2">
      <c r="A138" s="4">
        <f>IF('True_Odds_Calculator_2-way'!A139="","",'True_Odds_Calculator_2-way'!A139)</f>
        <v>1.67</v>
      </c>
      <c r="B138" s="4">
        <f>IF('True_Odds_Calculator_2-way'!B139="","",'True_Odds_Calculator_2-way'!B139)</f>
        <v>2.2599999999999998</v>
      </c>
      <c r="C138" s="4">
        <f t="shared" si="8"/>
        <v>4.1280271315775607E-2</v>
      </c>
      <c r="D138" s="4">
        <f t="shared" si="10"/>
        <v>1.7296182576417214</v>
      </c>
      <c r="E138" s="4">
        <f t="shared" si="11"/>
        <v>2.3705797374536774</v>
      </c>
      <c r="G138" s="4">
        <f t="shared" si="9"/>
        <v>1.0412802713157756</v>
      </c>
    </row>
    <row r="139" spans="1:7" x14ac:dyDescent="0.2">
      <c r="A139" s="4">
        <f>IF('True_Odds_Calculator_2-way'!A140="","",'True_Odds_Calculator_2-way'!A140)</f>
        <v>1.83</v>
      </c>
      <c r="B139" s="4">
        <f>IF('True_Odds_Calculator_2-way'!B140="","",'True_Odds_Calculator_2-way'!B140)</f>
        <v>2.0299999999999998</v>
      </c>
      <c r="C139" s="4">
        <f t="shared" si="8"/>
        <v>3.9058924870117639E-2</v>
      </c>
      <c r="D139" s="4">
        <f t="shared" si="10"/>
        <v>1.8978262535441519</v>
      </c>
      <c r="E139" s="4">
        <f t="shared" si="11"/>
        <v>2.1138012461236451</v>
      </c>
      <c r="G139" s="4">
        <f t="shared" si="9"/>
        <v>1.0390589248701176</v>
      </c>
    </row>
    <row r="140" spans="1:7" x14ac:dyDescent="0.2">
      <c r="A140" s="4">
        <f>IF('True_Odds_Calculator_2-way'!A141="","",'True_Odds_Calculator_2-way'!A141)</f>
        <v>1.49</v>
      </c>
      <c r="B140" s="4">
        <f>IF('True_Odds_Calculator_2-way'!B141="","",'True_Odds_Calculator_2-way'!B141)</f>
        <v>2.64</v>
      </c>
      <c r="C140" s="4">
        <f t="shared" si="8"/>
        <v>4.9928818385194251E-2</v>
      </c>
      <c r="D140" s="4">
        <f t="shared" si="10"/>
        <v>1.5475647179164371</v>
      </c>
      <c r="E140" s="4">
        <f t="shared" si="11"/>
        <v>2.8262681419744218</v>
      </c>
      <c r="G140" s="4">
        <f t="shared" si="9"/>
        <v>1.0499288183851943</v>
      </c>
    </row>
    <row r="141" spans="1:7" x14ac:dyDescent="0.2">
      <c r="A141" s="4">
        <f>IF('True_Odds_Calculator_2-way'!A142="","",'True_Odds_Calculator_2-way'!A142)</f>
        <v>1.76</v>
      </c>
      <c r="B141" s="4">
        <f>IF('True_Odds_Calculator_2-way'!B142="","",'True_Odds_Calculator_2-way'!B142)</f>
        <v>2.1</v>
      </c>
      <c r="C141" s="4">
        <f t="shared" si="8"/>
        <v>4.4372294372294396E-2</v>
      </c>
      <c r="D141" s="4">
        <f t="shared" si="10"/>
        <v>1.8315163528245788</v>
      </c>
      <c r="E141" s="4">
        <f t="shared" si="11"/>
        <v>2.2026221692491061</v>
      </c>
      <c r="G141" s="4">
        <f t="shared" si="9"/>
        <v>1.0443722943722944</v>
      </c>
    </row>
    <row r="142" spans="1:7" x14ac:dyDescent="0.2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2.04</v>
      </c>
      <c r="C142" s="4">
        <f t="shared" si="8"/>
        <v>4.2682266276676373E-2</v>
      </c>
      <c r="D142" s="4">
        <f t="shared" si="10"/>
        <v>1.8827248623291861</v>
      </c>
      <c r="E142" s="4">
        <f t="shared" si="11"/>
        <v>2.1328558225508316</v>
      </c>
      <c r="G142" s="4">
        <f t="shared" si="9"/>
        <v>1.0426822662766764</v>
      </c>
    </row>
    <row r="143" spans="1:7" x14ac:dyDescent="0.2">
      <c r="A143" s="4">
        <f>IF('True_Odds_Calculator_2-way'!A144="","",'True_Odds_Calculator_2-way'!A144)</f>
        <v>2.2599999999999998</v>
      </c>
      <c r="B143" s="4">
        <f>IF('True_Odds_Calculator_2-way'!B144="","",'True_Odds_Calculator_2-way'!B144)</f>
        <v>1.7</v>
      </c>
      <c r="C143" s="4">
        <f t="shared" si="8"/>
        <v>3.0713170223841679E-2</v>
      </c>
      <c r="D143" s="4">
        <f t="shared" si="10"/>
        <v>2.3412553321145642</v>
      </c>
      <c r="E143" s="4">
        <f t="shared" si="11"/>
        <v>1.7455701953657428</v>
      </c>
      <c r="G143" s="4">
        <f t="shared" si="9"/>
        <v>1.0307131702238417</v>
      </c>
    </row>
    <row r="144" spans="1:7" x14ac:dyDescent="0.2">
      <c r="A144" s="4">
        <f>IF('True_Odds_Calculator_2-way'!A145="","",'True_Odds_Calculator_2-way'!A145)</f>
        <v>1.74</v>
      </c>
      <c r="B144" s="4">
        <f>IF('True_Odds_Calculator_2-way'!B145="","",'True_Odds_Calculator_2-way'!B145)</f>
        <v>2.19</v>
      </c>
      <c r="C144" s="4">
        <f t="shared" si="8"/>
        <v>3.1333648244370904E-2</v>
      </c>
      <c r="D144" s="4">
        <f t="shared" si="10"/>
        <v>1.7887621461765948</v>
      </c>
      <c r="E144" s="4">
        <f t="shared" si="11"/>
        <v>2.2678093197643276</v>
      </c>
      <c r="G144" s="4">
        <f t="shared" si="9"/>
        <v>1.0313336482443709</v>
      </c>
    </row>
    <row r="145" spans="1:7" x14ac:dyDescent="0.2">
      <c r="A145" s="4">
        <f>IF('True_Odds_Calculator_2-way'!A146="","",'True_Odds_Calculator_2-way'!A146)</f>
        <v>1.71</v>
      </c>
      <c r="B145" s="4">
        <f>IF('True_Odds_Calculator_2-way'!B146="","",'True_Odds_Calculator_2-way'!B146)</f>
        <v>2.2200000000000002</v>
      </c>
      <c r="C145" s="4">
        <f t="shared" si="8"/>
        <v>3.5245772087877381E-2</v>
      </c>
      <c r="D145" s="4">
        <f t="shared" si="10"/>
        <v>1.7631322279503969</v>
      </c>
      <c r="E145" s="4">
        <f t="shared" si="11"/>
        <v>2.3103888990323171</v>
      </c>
      <c r="G145" s="4">
        <f t="shared" si="9"/>
        <v>1.0352457720878774</v>
      </c>
    </row>
    <row r="146" spans="1:7" x14ac:dyDescent="0.2">
      <c r="A146" s="4">
        <f>IF('True_Odds_Calculator_2-way'!A147="","",'True_Odds_Calculator_2-way'!A147)</f>
        <v>1.85</v>
      </c>
      <c r="B146" s="4">
        <f>IF('True_Odds_Calculator_2-way'!B147="","",'True_Odds_Calculator_2-way'!B147)</f>
        <v>2.04</v>
      </c>
      <c r="C146" s="4">
        <f t="shared" si="8"/>
        <v>3.0736618971912932E-2</v>
      </c>
      <c r="D146" s="4">
        <f t="shared" si="10"/>
        <v>1.9041372351160444</v>
      </c>
      <c r="E146" s="4">
        <f t="shared" si="11"/>
        <v>2.1060267857142851</v>
      </c>
      <c r="G146" s="4">
        <f t="shared" si="9"/>
        <v>1.0307366189719129</v>
      </c>
    </row>
    <row r="147" spans="1:7" x14ac:dyDescent="0.2">
      <c r="A147" s="4">
        <f>IF('True_Odds_Calculator_2-way'!A148="","",'True_Odds_Calculator_2-way'!A148)</f>
        <v>1.93</v>
      </c>
      <c r="B147" s="4">
        <f>IF('True_Odds_Calculator_2-way'!B148="","",'True_Odds_Calculator_2-way'!B148)</f>
        <v>1.95</v>
      </c>
      <c r="C147" s="4">
        <f t="shared" si="8"/>
        <v>3.0955227846419575E-2</v>
      </c>
      <c r="D147" s="4">
        <f t="shared" si="10"/>
        <v>1.9894277785119598</v>
      </c>
      <c r="E147" s="4">
        <f t="shared" si="11"/>
        <v>2.0106851876586083</v>
      </c>
      <c r="G147" s="4">
        <f t="shared" si="9"/>
        <v>1.0309552278464196</v>
      </c>
    </row>
    <row r="148" spans="1:7" x14ac:dyDescent="0.2">
      <c r="A148" s="4">
        <f>IF('True_Odds_Calculator_2-way'!A149="","",'True_Odds_Calculator_2-way'!A149)</f>
        <v>1.77</v>
      </c>
      <c r="B148" s="4">
        <f>IF('True_Odds_Calculator_2-way'!B149="","",'True_Odds_Calculator_2-way'!B149)</f>
        <v>2.16</v>
      </c>
      <c r="C148" s="4">
        <f t="shared" si="8"/>
        <v>2.79347143753923E-2</v>
      </c>
      <c r="D148" s="4">
        <f t="shared" si="10"/>
        <v>1.8148675590999714</v>
      </c>
      <c r="E148" s="4">
        <f t="shared" si="11"/>
        <v>2.2271932890597692</v>
      </c>
      <c r="G148" s="4">
        <f t="shared" si="9"/>
        <v>1.0279347143753923</v>
      </c>
    </row>
    <row r="149" spans="1:7" x14ac:dyDescent="0.2">
      <c r="A149" s="4">
        <f>IF('True_Odds_Calculator_2-way'!A150="","",'True_Odds_Calculator_2-way'!A150)</f>
        <v>1.62</v>
      </c>
      <c r="B149" s="4">
        <f>IF('True_Odds_Calculator_2-way'!B150="","",'True_Odds_Calculator_2-way'!B150)</f>
        <v>2.44</v>
      </c>
      <c r="C149" s="4">
        <f t="shared" si="8"/>
        <v>2.7120016191054308E-2</v>
      </c>
      <c r="D149" s="4">
        <f t="shared" si="10"/>
        <v>1.6563861884009385</v>
      </c>
      <c r="E149" s="4">
        <f t="shared" si="11"/>
        <v>2.5234933605720116</v>
      </c>
      <c r="G149" s="4">
        <f t="shared" si="9"/>
        <v>1.0271200161910543</v>
      </c>
    </row>
    <row r="150" spans="1:7" x14ac:dyDescent="0.2">
      <c r="A150" s="4">
        <f>IF('True_Odds_Calculator_2-way'!A151="","",'True_Odds_Calculator_2-way'!A151)</f>
        <v>1.65</v>
      </c>
      <c r="B150" s="4">
        <f>IF('True_Odds_Calculator_2-way'!B151="","",'True_Odds_Calculator_2-way'!B151)</f>
        <v>2.36</v>
      </c>
      <c r="C150" s="4">
        <f t="shared" si="8"/>
        <v>2.9789419619928204E-2</v>
      </c>
      <c r="D150" s="4">
        <f t="shared" si="10"/>
        <v>1.691572545612511</v>
      </c>
      <c r="E150" s="4">
        <f t="shared" si="11"/>
        <v>2.4459798994974875</v>
      </c>
      <c r="G150" s="4">
        <f t="shared" si="9"/>
        <v>1.0297894196199282</v>
      </c>
    </row>
    <row r="151" spans="1:7" x14ac:dyDescent="0.2">
      <c r="A151" s="4">
        <f>IF('True_Odds_Calculator_2-way'!A152="","",'True_Odds_Calculator_2-way'!A152)</f>
        <v>2.13</v>
      </c>
      <c r="B151" s="4">
        <f>IF('True_Odds_Calculator_2-way'!B152="","",'True_Odds_Calculator_2-way'!B152)</f>
        <v>1.79</v>
      </c>
      <c r="C151" s="4">
        <f t="shared" si="8"/>
        <v>2.8142785952212312E-2</v>
      </c>
      <c r="D151" s="4">
        <f t="shared" si="10"/>
        <v>2.1958130561234772</v>
      </c>
      <c r="E151" s="4">
        <f t="shared" si="11"/>
        <v>1.8362511137332338</v>
      </c>
      <c r="G151" s="4">
        <f t="shared" si="9"/>
        <v>1.0281427859522123</v>
      </c>
    </row>
    <row r="152" spans="1:7" x14ac:dyDescent="0.2">
      <c r="A152" s="4">
        <f>IF('True_Odds_Calculator_2-way'!A153="","",'True_Odds_Calculator_2-way'!A153)</f>
        <v>2.0699999999999998</v>
      </c>
      <c r="B152" s="4">
        <f>IF('True_Odds_Calculator_2-way'!B153="","",'True_Odds_Calculator_2-way'!B153)</f>
        <v>1.85</v>
      </c>
      <c r="C152" s="4">
        <f t="shared" si="8"/>
        <v>2.3632327980154022E-2</v>
      </c>
      <c r="D152" s="4">
        <f t="shared" si="10"/>
        <v>2.1219005402410303</v>
      </c>
      <c r="E152" s="4">
        <f t="shared" si="11"/>
        <v>1.8913446104457341</v>
      </c>
      <c r="G152" s="4">
        <f t="shared" si="9"/>
        <v>1.023632327980154</v>
      </c>
    </row>
    <row r="153" spans="1:7" x14ac:dyDescent="0.2">
      <c r="A153" s="4">
        <f>IF('True_Odds_Calculator_2-way'!A154="","",'True_Odds_Calculator_2-way'!A154)</f>
        <v>1.95</v>
      </c>
      <c r="B153" s="4">
        <f>IF('True_Odds_Calculator_2-way'!B154="","",'True_Odds_Calculator_2-way'!B154)</f>
        <v>1.95</v>
      </c>
      <c r="C153" s="4">
        <f t="shared" si="8"/>
        <v>2.5641025641025772E-2</v>
      </c>
      <c r="D153" s="4">
        <f t="shared" si="10"/>
        <v>2.0000000000000004</v>
      </c>
      <c r="E153" s="4">
        <f t="shared" si="11"/>
        <v>2.0000000000000004</v>
      </c>
      <c r="G153" s="4">
        <f t="shared" si="9"/>
        <v>1.0256410256410258</v>
      </c>
    </row>
    <row r="154" spans="1:7" x14ac:dyDescent="0.2">
      <c r="A154" s="4">
        <f>IF('True_Odds_Calculator_2-way'!A155="","",'True_Odds_Calculator_2-way'!A155)</f>
        <v>2.12</v>
      </c>
      <c r="B154" s="4">
        <f>IF('True_Odds_Calculator_2-way'!B155="","",'True_Odds_Calculator_2-way'!B155)</f>
        <v>1.79</v>
      </c>
      <c r="C154" s="4">
        <f t="shared" si="8"/>
        <v>3.0357331084642114E-2</v>
      </c>
      <c r="D154" s="4">
        <f t="shared" si="10"/>
        <v>2.1904871854075272</v>
      </c>
      <c r="E154" s="4">
        <f t="shared" si="11"/>
        <v>1.8399922420480992</v>
      </c>
      <c r="G154" s="4">
        <f t="shared" si="9"/>
        <v>1.0303573310846421</v>
      </c>
    </row>
    <row r="155" spans="1:7" x14ac:dyDescent="0.2">
      <c r="A155" s="4">
        <f>IF('True_Odds_Calculator_2-way'!A156="","",'True_Odds_Calculator_2-way'!A156)</f>
        <v>1.34</v>
      </c>
      <c r="B155" s="4">
        <f>IF('True_Odds_Calculator_2-way'!B156="","",'True_Odds_Calculator_2-way'!B156)</f>
        <v>3.43</v>
      </c>
      <c r="C155" s="4">
        <f t="shared" si="8"/>
        <v>3.7813846220791092E-2</v>
      </c>
      <c r="D155" s="4">
        <f t="shared" si="10"/>
        <v>1.3748317429930306</v>
      </c>
      <c r="E155" s="4">
        <f t="shared" si="11"/>
        <v>3.6678636980288886</v>
      </c>
      <c r="G155" s="4">
        <f t="shared" si="9"/>
        <v>1.0378138462207911</v>
      </c>
    </row>
    <row r="156" spans="1:7" x14ac:dyDescent="0.2">
      <c r="A156" s="4">
        <f>IF('True_Odds_Calculator_2-way'!A157="","",'True_Odds_Calculator_2-way'!A157)</f>
        <v>2.2200000000000002</v>
      </c>
      <c r="B156" s="4">
        <f>IF('True_Odds_Calculator_2-way'!B157="","",'True_Odds_Calculator_2-way'!B157)</f>
        <v>1.72</v>
      </c>
      <c r="C156" s="4">
        <f t="shared" si="8"/>
        <v>3.1845799287659737E-2</v>
      </c>
      <c r="D156" s="4">
        <f t="shared" si="10"/>
        <v>2.3013500482160079</v>
      </c>
      <c r="E156" s="4">
        <f t="shared" si="11"/>
        <v>1.7684327528714336</v>
      </c>
      <c r="G156" s="4">
        <f t="shared" si="9"/>
        <v>1.0318457992876597</v>
      </c>
    </row>
    <row r="157" spans="1:7" x14ac:dyDescent="0.2">
      <c r="A157" s="4">
        <f>IF('True_Odds_Calculator_2-way'!A158="","",'True_Odds_Calculator_2-way'!A158)</f>
        <v>1.94</v>
      </c>
      <c r="B157" s="4">
        <f>IF('True_Odds_Calculator_2-way'!B158="","",'True_Odds_Calculator_2-way'!B158)</f>
        <v>1.96</v>
      </c>
      <c r="C157" s="4">
        <f t="shared" si="8"/>
        <v>2.5667999158426325E-2</v>
      </c>
      <c r="D157" s="4">
        <f t="shared" si="10"/>
        <v>1.9895353704478862</v>
      </c>
      <c r="E157" s="4">
        <f t="shared" si="11"/>
        <v>2.0105752961082914</v>
      </c>
      <c r="G157" s="4">
        <f t="shared" si="9"/>
        <v>1.0256679991584263</v>
      </c>
    </row>
    <row r="158" spans="1:7" x14ac:dyDescent="0.2">
      <c r="A158" s="4">
        <f>IF('True_Odds_Calculator_2-way'!A159="","",'True_Odds_Calculator_2-way'!A159)</f>
        <v>1.85</v>
      </c>
      <c r="B158" s="4">
        <f>IF('True_Odds_Calculator_2-way'!B159="","",'True_Odds_Calculator_2-way'!B159)</f>
        <v>2.0699999999999998</v>
      </c>
      <c r="C158" s="4">
        <f t="shared" si="8"/>
        <v>2.3632327980154022E-2</v>
      </c>
      <c r="D158" s="4">
        <f t="shared" si="10"/>
        <v>1.8913446104457341</v>
      </c>
      <c r="E158" s="4">
        <f t="shared" si="11"/>
        <v>2.1219005402410303</v>
      </c>
      <c r="G158" s="4">
        <f t="shared" si="9"/>
        <v>1.023632327980154</v>
      </c>
    </row>
    <row r="159" spans="1:7" x14ac:dyDescent="0.2">
      <c r="A159" s="4">
        <f>IF('True_Odds_Calculator_2-way'!A160="","",'True_Odds_Calculator_2-way'!A160)</f>
        <v>2.1</v>
      </c>
      <c r="B159" s="4">
        <f>IF('True_Odds_Calculator_2-way'!B160="","",'True_Odds_Calculator_2-way'!B160)</f>
        <v>1.74</v>
      </c>
      <c r="C159" s="4">
        <f t="shared" si="8"/>
        <v>5.0903119868637159E-2</v>
      </c>
      <c r="D159" s="4">
        <f t="shared" si="10"/>
        <v>2.2185792349726778</v>
      </c>
      <c r="E159" s="4">
        <f t="shared" si="11"/>
        <v>1.8206278026905831</v>
      </c>
      <c r="G159" s="4">
        <f t="shared" si="9"/>
        <v>1.0509031198686372</v>
      </c>
    </row>
    <row r="160" spans="1:7" x14ac:dyDescent="0.2">
      <c r="A160" s="4">
        <f>IF('True_Odds_Calculator_2-way'!A161="","",'True_Odds_Calculator_2-way'!A161)</f>
        <v>2.5299999999999998</v>
      </c>
      <c r="B160" s="4">
        <f>IF('True_Odds_Calculator_2-way'!B161="","",'True_Odds_Calculator_2-way'!B161)</f>
        <v>1.52</v>
      </c>
      <c r="C160" s="4">
        <f t="shared" si="8"/>
        <v>5.3151653838152679E-2</v>
      </c>
      <c r="D160" s="4">
        <f t="shared" si="10"/>
        <v>2.7123712794470305</v>
      </c>
      <c r="E160" s="4">
        <f t="shared" si="11"/>
        <v>1.5839855012768762</v>
      </c>
      <c r="G160" s="4">
        <f t="shared" si="9"/>
        <v>1.0531516538381527</v>
      </c>
    </row>
    <row r="161" spans="1:7" x14ac:dyDescent="0.2">
      <c r="A161" s="4">
        <f>IF('True_Odds_Calculator_2-way'!A162="","",'True_Odds_Calculator_2-way'!A162)</f>
        <v>1.57</v>
      </c>
      <c r="B161" s="4">
        <f>IF('True_Odds_Calculator_2-way'!B162="","",'True_Odds_Calculator_2-way'!B162)</f>
        <v>2.35</v>
      </c>
      <c r="C161" s="4">
        <f t="shared" si="8"/>
        <v>6.2474590052852719E-2</v>
      </c>
      <c r="D161" s="4">
        <f t="shared" si="10"/>
        <v>1.6509676697617184</v>
      </c>
      <c r="E161" s="4">
        <f t="shared" si="11"/>
        <v>2.5361746004468122</v>
      </c>
      <c r="G161" s="4">
        <f t="shared" si="9"/>
        <v>1.0624745900528527</v>
      </c>
    </row>
    <row r="162" spans="1:7" x14ac:dyDescent="0.2">
      <c r="A162" s="4">
        <f>IF('True_Odds_Calculator_2-way'!A163="","",'True_Odds_Calculator_2-way'!A163)</f>
        <v>1.73</v>
      </c>
      <c r="B162" s="4">
        <f>IF('True_Odds_Calculator_2-way'!B163="","",'True_Odds_Calculator_2-way'!B163)</f>
        <v>2.09</v>
      </c>
      <c r="C162" s="4">
        <f t="shared" si="8"/>
        <v>5.6503581602456165E-2</v>
      </c>
      <c r="D162" s="4">
        <f t="shared" si="10"/>
        <v>1.8188998163845365</v>
      </c>
      <c r="E162" s="4">
        <f t="shared" si="11"/>
        <v>2.2211505974137671</v>
      </c>
      <c r="G162" s="4">
        <f t="shared" si="9"/>
        <v>1.0565035816024562</v>
      </c>
    </row>
    <row r="163" spans="1:7" x14ac:dyDescent="0.2">
      <c r="A163" s="4">
        <f>IF('True_Odds_Calculator_2-way'!A164="","",'True_Odds_Calculator_2-way'!A164)</f>
        <v>2.04</v>
      </c>
      <c r="B163" s="4">
        <f>IF('True_Odds_Calculator_2-way'!B164="","",'True_Odds_Calculator_2-way'!B164)</f>
        <v>1.87</v>
      </c>
      <c r="C163" s="4">
        <f t="shared" si="8"/>
        <v>2.4955436720142554E-2</v>
      </c>
      <c r="D163" s="4">
        <f t="shared" si="10"/>
        <v>2.0932835820895521</v>
      </c>
      <c r="E163" s="4">
        <f t="shared" si="11"/>
        <v>1.9146757679180888</v>
      </c>
      <c r="G163" s="4">
        <f t="shared" si="9"/>
        <v>1.0249554367201426</v>
      </c>
    </row>
    <row r="164" spans="1:7" x14ac:dyDescent="0.2">
      <c r="A164" s="4">
        <f>IF('True_Odds_Calculator_2-way'!A165="","",'True_Odds_Calculator_2-way'!A165)</f>
        <v>1.5</v>
      </c>
      <c r="B164" s="4">
        <f>IF('True_Odds_Calculator_2-way'!B165="","",'True_Odds_Calculator_2-way'!B165)</f>
        <v>2.71</v>
      </c>
      <c r="C164" s="4">
        <f t="shared" si="8"/>
        <v>3.5670356703566997E-2</v>
      </c>
      <c r="D164" s="4">
        <f t="shared" si="10"/>
        <v>1.5412322274881518</v>
      </c>
      <c r="E164" s="4">
        <f t="shared" si="11"/>
        <v>2.847635726795096</v>
      </c>
      <c r="G164" s="4">
        <f t="shared" si="9"/>
        <v>1.035670356703567</v>
      </c>
    </row>
    <row r="165" spans="1:7" x14ac:dyDescent="0.2">
      <c r="A165" s="4">
        <f>IF('True_Odds_Calculator_2-way'!A166="","",'True_Odds_Calculator_2-way'!A166)</f>
        <v>1.66</v>
      </c>
      <c r="B165" s="4">
        <f>IF('True_Odds_Calculator_2-way'!B166="","",'True_Odds_Calculator_2-way'!B166)</f>
        <v>2.33</v>
      </c>
      <c r="C165" s="4">
        <f t="shared" si="8"/>
        <v>3.1594187910440219E-2</v>
      </c>
      <c r="D165" s="4">
        <f t="shared" si="10"/>
        <v>1.7047027193794351</v>
      </c>
      <c r="E165" s="4">
        <f t="shared" si="11"/>
        <v>2.4190380886859724</v>
      </c>
      <c r="G165" s="4">
        <f t="shared" si="9"/>
        <v>1.0315941879104402</v>
      </c>
    </row>
    <row r="166" spans="1:7" x14ac:dyDescent="0.2">
      <c r="A166" s="4">
        <f>IF('True_Odds_Calculator_2-way'!A167="","",'True_Odds_Calculator_2-way'!A167)</f>
        <v>2.14</v>
      </c>
      <c r="B166" s="4">
        <f>IF('True_Odds_Calculator_2-way'!B167="","",'True_Odds_Calculator_2-way'!B167)</f>
        <v>1.78</v>
      </c>
      <c r="C166" s="4">
        <f t="shared" si="8"/>
        <v>2.908747243515708E-2</v>
      </c>
      <c r="D166" s="4">
        <f t="shared" si="10"/>
        <v>2.2087440565928333</v>
      </c>
      <c r="E166" s="4">
        <f t="shared" si="11"/>
        <v>1.8273049985608751</v>
      </c>
      <c r="G166" s="4">
        <f t="shared" si="9"/>
        <v>1.0290874724351571</v>
      </c>
    </row>
    <row r="167" spans="1:7" x14ac:dyDescent="0.2">
      <c r="A167" s="4">
        <f>IF('True_Odds_Calculator_2-way'!A168="","",'True_Odds_Calculator_2-way'!A168)</f>
        <v>1.56</v>
      </c>
      <c r="B167" s="4">
        <f>IF('True_Odds_Calculator_2-way'!B168="","",'True_Odds_Calculator_2-way'!B168)</f>
        <v>2.56</v>
      </c>
      <c r="C167" s="4">
        <f t="shared" si="8"/>
        <v>3.1650641025640969E-2</v>
      </c>
      <c r="D167" s="4">
        <f t="shared" si="10"/>
        <v>1.5994873438000641</v>
      </c>
      <c r="E167" s="4">
        <f t="shared" si="11"/>
        <v>2.668091929449492</v>
      </c>
      <c r="G167" s="4">
        <f t="shared" si="9"/>
        <v>1.031650641025641</v>
      </c>
    </row>
    <row r="168" spans="1:7" x14ac:dyDescent="0.2">
      <c r="A168" s="4">
        <f>IF('True_Odds_Calculator_2-way'!A169="","",'True_Odds_Calculator_2-way'!A169)</f>
        <v>1.64</v>
      </c>
      <c r="B168" s="4">
        <f>IF('True_Odds_Calculator_2-way'!B169="","",'True_Odds_Calculator_2-way'!B169)</f>
        <v>2.38</v>
      </c>
      <c r="C168" s="4">
        <f t="shared" si="8"/>
        <v>2.9924164787866303E-2</v>
      </c>
      <c r="D168" s="4">
        <f t="shared" si="10"/>
        <v>1.6812543073742245</v>
      </c>
      <c r="E168" s="4">
        <f t="shared" si="11"/>
        <v>2.4678806272129488</v>
      </c>
      <c r="G168" s="4">
        <f t="shared" si="9"/>
        <v>1.0299241647878663</v>
      </c>
    </row>
    <row r="169" spans="1:7" x14ac:dyDescent="0.2">
      <c r="A169" s="4">
        <f>IF('True_Odds_Calculator_2-way'!A170="","",'True_Odds_Calculator_2-way'!A170)</f>
        <v>2.1</v>
      </c>
      <c r="B169" s="4">
        <f>IF('True_Odds_Calculator_2-way'!B170="","",'True_Odds_Calculator_2-way'!B170)</f>
        <v>1.79</v>
      </c>
      <c r="C169" s="4">
        <f t="shared" si="8"/>
        <v>3.4849694067571102E-2</v>
      </c>
      <c r="D169" s="4">
        <f t="shared" si="10"/>
        <v>2.1797622499275153</v>
      </c>
      <c r="E169" s="4">
        <f t="shared" si="11"/>
        <v>1.8476284099287292</v>
      </c>
      <c r="G169" s="4">
        <f t="shared" si="9"/>
        <v>1.0348496940675711</v>
      </c>
    </row>
    <row r="170" spans="1:7" x14ac:dyDescent="0.2">
      <c r="A170" s="4">
        <f>IF('True_Odds_Calculator_2-way'!A171="","",'True_Odds_Calculator_2-way'!A171)</f>
        <v>2.1800000000000002</v>
      </c>
      <c r="B170" s="4">
        <f>IF('True_Odds_Calculator_2-way'!B171="","",'True_Odds_Calculator_2-way'!B171)</f>
        <v>1.72</v>
      </c>
      <c r="C170" s="4">
        <f t="shared" si="8"/>
        <v>4.0110945167484591E-2</v>
      </c>
      <c r="D170" s="4">
        <f t="shared" si="10"/>
        <v>2.2796692607003894</v>
      </c>
      <c r="E170" s="4">
        <f t="shared" si="11"/>
        <v>1.7814519194222731</v>
      </c>
      <c r="G170" s="4">
        <f t="shared" si="9"/>
        <v>1.0401109451674846</v>
      </c>
    </row>
    <row r="171" spans="1:7" x14ac:dyDescent="0.2">
      <c r="A171" s="4">
        <f>IF('True_Odds_Calculator_2-way'!A172="","",'True_Odds_Calculator_2-way'!A172)</f>
        <v>2.2999999999999998</v>
      </c>
      <c r="B171" s="4">
        <f>IF('True_Odds_Calculator_2-way'!B172="","",'True_Odds_Calculator_2-way'!B172)</f>
        <v>1.67</v>
      </c>
      <c r="C171" s="4">
        <f t="shared" si="8"/>
        <v>3.3585003905233002E-2</v>
      </c>
      <c r="D171" s="4">
        <f t="shared" si="10"/>
        <v>2.3924011211460603</v>
      </c>
      <c r="E171" s="4">
        <f t="shared" si="11"/>
        <v>1.7181838514873629</v>
      </c>
      <c r="G171" s="4">
        <f t="shared" si="9"/>
        <v>1.033585003905233</v>
      </c>
    </row>
    <row r="172" spans="1:7" x14ac:dyDescent="0.2">
      <c r="A172" s="4">
        <f>IF('True_Odds_Calculator_2-way'!A173="","",'True_Odds_Calculator_2-way'!A173)</f>
        <v>1.66</v>
      </c>
      <c r="B172" s="4">
        <f>IF('True_Odds_Calculator_2-way'!B173="","",'True_Odds_Calculator_2-way'!B173)</f>
        <v>2.3199999999999998</v>
      </c>
      <c r="C172" s="4">
        <f t="shared" si="8"/>
        <v>3.3444121312837582E-2</v>
      </c>
      <c r="D172" s="4">
        <f t="shared" si="10"/>
        <v>1.707394928178755</v>
      </c>
      <c r="E172" s="4">
        <f t="shared" si="11"/>
        <v>2.4136375031336175</v>
      </c>
      <c r="G172" s="4">
        <f t="shared" si="9"/>
        <v>1.0334441213128376</v>
      </c>
    </row>
    <row r="173" spans="1:7" x14ac:dyDescent="0.2">
      <c r="A173" s="4">
        <f>IF('True_Odds_Calculator_2-way'!A174="","",'True_Odds_Calculator_2-way'!A174)</f>
        <v>1.63</v>
      </c>
      <c r="B173" s="4">
        <f>IF('True_Odds_Calculator_2-way'!B174="","",'True_Odds_Calculator_2-way'!B174)</f>
        <v>2.36</v>
      </c>
      <c r="C173" s="4">
        <f t="shared" si="8"/>
        <v>3.7225746074659449E-2</v>
      </c>
      <c r="D173" s="4">
        <f t="shared" si="10"/>
        <v>1.6809998252053835</v>
      </c>
      <c r="E173" s="4">
        <f t="shared" si="11"/>
        <v>2.4684291581108826</v>
      </c>
      <c r="G173" s="4">
        <f t="shared" si="9"/>
        <v>1.0372257460746594</v>
      </c>
    </row>
    <row r="174" spans="1:7" x14ac:dyDescent="0.2">
      <c r="A174" s="4">
        <f>IF('True_Odds_Calculator_2-way'!A175="","",'True_Odds_Calculator_2-way'!A175)</f>
        <v>1.68</v>
      </c>
      <c r="B174" s="4">
        <f>IF('True_Odds_Calculator_2-way'!B175="","",'True_Odds_Calculator_2-way'!B175)</f>
        <v>2.27</v>
      </c>
      <c r="C174" s="4">
        <f t="shared" si="8"/>
        <v>3.5766729599328695E-2</v>
      </c>
      <c r="D174" s="4">
        <f t="shared" si="10"/>
        <v>1.7320374239258789</v>
      </c>
      <c r="E174" s="4">
        <f t="shared" si="11"/>
        <v>2.3660503784588656</v>
      </c>
      <c r="G174" s="4">
        <f t="shared" si="9"/>
        <v>1.0357667295993287</v>
      </c>
    </row>
    <row r="175" spans="1:7" x14ac:dyDescent="0.2">
      <c r="A175" s="4">
        <f>IF('True_Odds_Calculator_2-way'!A176="","",'True_Odds_Calculator_2-way'!A176)</f>
        <v>1.47</v>
      </c>
      <c r="B175" s="4">
        <f>IF('True_Odds_Calculator_2-way'!B176="","",'True_Odds_Calculator_2-way'!B176)</f>
        <v>2.79</v>
      </c>
      <c r="C175" s="4">
        <f t="shared" si="8"/>
        <v>3.8695047911637692E-2</v>
      </c>
      <c r="D175" s="4">
        <f t="shared" si="10"/>
        <v>1.5130319296109787</v>
      </c>
      <c r="E175" s="4">
        <f t="shared" si="11"/>
        <v>2.9491964189407831</v>
      </c>
      <c r="G175" s="4">
        <f t="shared" si="9"/>
        <v>1.0386950479116377</v>
      </c>
    </row>
    <row r="176" spans="1:7" x14ac:dyDescent="0.2">
      <c r="A176" s="4">
        <f>IF('True_Odds_Calculator_2-way'!A177="","",'True_Odds_Calculator_2-way'!A177)</f>
        <v>1.74</v>
      </c>
      <c r="B176" s="4">
        <f>IF('True_Odds_Calculator_2-way'!B177="","",'True_Odds_Calculator_2-way'!B177)</f>
        <v>2.19</v>
      </c>
      <c r="C176" s="4">
        <f t="shared" si="8"/>
        <v>3.1333648244370904E-2</v>
      </c>
      <c r="D176" s="4">
        <f t="shared" si="10"/>
        <v>1.7887621461765948</v>
      </c>
      <c r="E176" s="4">
        <f t="shared" si="11"/>
        <v>2.2678093197643276</v>
      </c>
      <c r="G176" s="4">
        <f t="shared" si="9"/>
        <v>1.0313336482443709</v>
      </c>
    </row>
    <row r="177" spans="1:7" x14ac:dyDescent="0.2">
      <c r="A177" s="4">
        <f>IF('True_Odds_Calculator_2-way'!A178="","",'True_Odds_Calculator_2-way'!A178)</f>
        <v>2.27</v>
      </c>
      <c r="B177" s="4">
        <f>IF('True_Odds_Calculator_2-way'!B178="","",'True_Odds_Calculator_2-way'!B178)</f>
        <v>1.68</v>
      </c>
      <c r="C177" s="4">
        <f t="shared" si="8"/>
        <v>3.5766729599328695E-2</v>
      </c>
      <c r="D177" s="4">
        <f t="shared" si="10"/>
        <v>2.3660503784588656</v>
      </c>
      <c r="E177" s="4">
        <f t="shared" si="11"/>
        <v>1.7320374239258789</v>
      </c>
      <c r="G177" s="4">
        <f t="shared" si="9"/>
        <v>1.0357667295993287</v>
      </c>
    </row>
    <row r="178" spans="1:7" x14ac:dyDescent="0.2">
      <c r="A178" s="4">
        <f>IF('True_Odds_Calculator_2-way'!A179="","",'True_Odds_Calculator_2-way'!A179)</f>
        <v>2.74</v>
      </c>
      <c r="B178" s="4">
        <f>IF('True_Odds_Calculator_2-way'!B179="","",'True_Odds_Calculator_2-way'!B179)</f>
        <v>1.51</v>
      </c>
      <c r="C178" s="4">
        <f t="shared" si="8"/>
        <v>2.7215159278774159E-2</v>
      </c>
      <c r="D178" s="4">
        <f t="shared" si="10"/>
        <v>2.8461168053931352</v>
      </c>
      <c r="E178" s="4">
        <f t="shared" si="11"/>
        <v>1.5416775347468048</v>
      </c>
      <c r="G178" s="4">
        <f t="shared" si="9"/>
        <v>1.0272151592787742</v>
      </c>
    </row>
    <row r="179" spans="1:7" x14ac:dyDescent="0.2">
      <c r="A179" s="4">
        <f>IF('True_Odds_Calculator_2-way'!A180="","",'True_Odds_Calculator_2-way'!A180)</f>
        <v>2.4500000000000002</v>
      </c>
      <c r="B179" s="4">
        <f>IF('True_Odds_Calculator_2-way'!B180="","",'True_Odds_Calculator_2-way'!B180)</f>
        <v>1.61</v>
      </c>
      <c r="C179" s="4">
        <f t="shared" si="8"/>
        <v>2.9281277728482547E-2</v>
      </c>
      <c r="D179" s="4">
        <f t="shared" si="10"/>
        <v>2.5411499436302138</v>
      </c>
      <c r="E179" s="4">
        <f t="shared" si="11"/>
        <v>1.6488661302121432</v>
      </c>
      <c r="G179" s="4">
        <f t="shared" si="9"/>
        <v>1.0292812777284825</v>
      </c>
    </row>
    <row r="180" spans="1:7" x14ac:dyDescent="0.2">
      <c r="A180" s="4">
        <f>IF('True_Odds_Calculator_2-way'!A181="","",'True_Odds_Calculator_2-way'!A181)</f>
        <v>2.23</v>
      </c>
      <c r="B180" s="4">
        <f>IF('True_Odds_Calculator_2-way'!B181="","",'True_Odds_Calculator_2-way'!B181)</f>
        <v>1.72</v>
      </c>
      <c r="C180" s="4">
        <f t="shared" si="8"/>
        <v>2.982584211075201E-2</v>
      </c>
      <c r="D180" s="4">
        <f t="shared" si="10"/>
        <v>2.3067115708443593</v>
      </c>
      <c r="E180" s="4">
        <f t="shared" si="11"/>
        <v>1.7652798232695142</v>
      </c>
      <c r="G180" s="4">
        <f t="shared" si="9"/>
        <v>1.029825842110752</v>
      </c>
    </row>
    <row r="181" spans="1:7" x14ac:dyDescent="0.2">
      <c r="A181" s="4">
        <f>IF('True_Odds_Calculator_2-way'!A182="","",'True_Odds_Calculator_2-way'!A182)</f>
        <v>1.51</v>
      </c>
      <c r="B181" s="4">
        <f>IF('True_Odds_Calculator_2-way'!B182="","",'True_Odds_Calculator_2-way'!B182)</f>
        <v>2.5499999999999998</v>
      </c>
      <c r="C181" s="4">
        <f t="shared" si="8"/>
        <v>5.4408518374237325E-2</v>
      </c>
      <c r="D181" s="4">
        <f t="shared" si="10"/>
        <v>1.574685614967795</v>
      </c>
      <c r="E181" s="4">
        <f t="shared" si="11"/>
        <v>2.7400818359722474</v>
      </c>
      <c r="G181" s="4">
        <f t="shared" si="9"/>
        <v>1.0544085183742373</v>
      </c>
    </row>
    <row r="182" spans="1:7" x14ac:dyDescent="0.2">
      <c r="A182" s="4">
        <f>IF('True_Odds_Calculator_2-way'!A183="","",'True_Odds_Calculator_2-way'!A183)</f>
        <v>2.5299999999999998</v>
      </c>
      <c r="B182" s="4">
        <f>IF('True_Odds_Calculator_2-way'!B183="","",'True_Odds_Calculator_2-way'!B183)</f>
        <v>1.56</v>
      </c>
      <c r="C182" s="4">
        <f t="shared" si="8"/>
        <v>3.6282558021688338E-2</v>
      </c>
      <c r="D182" s="4">
        <f t="shared" si="10"/>
        <v>2.6517065305025525</v>
      </c>
      <c r="E182" s="4">
        <f t="shared" si="11"/>
        <v>1.6054344288968434</v>
      </c>
      <c r="G182" s="4">
        <f t="shared" si="9"/>
        <v>1.0362825580216883</v>
      </c>
    </row>
    <row r="183" spans="1:7" x14ac:dyDescent="0.2">
      <c r="A183" s="4">
        <f>IF('True_Odds_Calculator_2-way'!A184="","",'True_Odds_Calculator_2-way'!A184)</f>
        <v>2.33</v>
      </c>
      <c r="B183" s="4">
        <f>IF('True_Odds_Calculator_2-way'!B184="","",'True_Odds_Calculator_2-way'!B184)</f>
        <v>1.64</v>
      </c>
      <c r="C183" s="4">
        <f t="shared" si="8"/>
        <v>3.8940646917198674E-2</v>
      </c>
      <c r="D183" s="4">
        <f t="shared" si="10"/>
        <v>2.4407256004087885</v>
      </c>
      <c r="E183" s="4">
        <f t="shared" si="11"/>
        <v>1.6940946976414255</v>
      </c>
      <c r="G183" s="4">
        <f t="shared" si="9"/>
        <v>1.0389406469171987</v>
      </c>
    </row>
    <row r="184" spans="1:7" x14ac:dyDescent="0.2">
      <c r="A184" s="4">
        <f>IF('True_Odds_Calculator_2-way'!A185="","",'True_Odds_Calculator_2-way'!A185)</f>
        <v>2.8</v>
      </c>
      <c r="B184" s="4">
        <f>IF('True_Odds_Calculator_2-way'!B185="","",'True_Odds_Calculator_2-way'!B185)</f>
        <v>1.47</v>
      </c>
      <c r="C184" s="4">
        <f t="shared" si="8"/>
        <v>3.7414965986394488E-2</v>
      </c>
      <c r="D184" s="4">
        <f t="shared" si="10"/>
        <v>2.9547738693467331</v>
      </c>
      <c r="E184" s="4">
        <f t="shared" si="11"/>
        <v>1.511568123393316</v>
      </c>
      <c r="G184" s="4">
        <f t="shared" si="9"/>
        <v>1.0374149659863945</v>
      </c>
    </row>
    <row r="185" spans="1:7" x14ac:dyDescent="0.2">
      <c r="A185" s="4">
        <f>IF('True_Odds_Calculator_2-way'!A186="","",'True_Odds_Calculator_2-way'!A186)</f>
        <v>2.92</v>
      </c>
      <c r="B185" s="4">
        <f>IF('True_Odds_Calculator_2-way'!B186="","",'True_Odds_Calculator_2-way'!B186)</f>
        <v>1.43</v>
      </c>
      <c r="C185" s="4">
        <f t="shared" si="8"/>
        <v>4.1766452725356951E-2</v>
      </c>
      <c r="D185" s="4">
        <f t="shared" si="10"/>
        <v>3.1096216860291932</v>
      </c>
      <c r="E185" s="4">
        <f t="shared" si="11"/>
        <v>1.4740186388025982</v>
      </c>
      <c r="G185" s="4">
        <f t="shared" si="9"/>
        <v>1.041766452725357</v>
      </c>
    </row>
    <row r="186" spans="1:7" x14ac:dyDescent="0.2">
      <c r="A186" s="4">
        <f>IF('True_Odds_Calculator_2-way'!A187="","",'True_Odds_Calculator_2-way'!A187)</f>
        <v>2.06</v>
      </c>
      <c r="B186" s="4">
        <f>IF('True_Odds_Calculator_2-way'!B187="","",'True_Odds_Calculator_2-way'!B187)</f>
        <v>1.79</v>
      </c>
      <c r="C186" s="4">
        <f t="shared" si="8"/>
        <v>4.4096111080978329E-2</v>
      </c>
      <c r="D186" s="4">
        <f t="shared" si="10"/>
        <v>2.1580148651021243</v>
      </c>
      <c r="E186" s="4">
        <f t="shared" si="11"/>
        <v>1.8635467731338755</v>
      </c>
      <c r="G186" s="4">
        <f t="shared" si="9"/>
        <v>1.0440961110809783</v>
      </c>
    </row>
    <row r="187" spans="1:7" x14ac:dyDescent="0.2">
      <c r="A187" s="4">
        <f>IF('True_Odds_Calculator_2-way'!A188="","",'True_Odds_Calculator_2-way'!A188)</f>
        <v>2.04</v>
      </c>
      <c r="B187" s="4">
        <f>IF('True_Odds_Calculator_2-way'!B188="","",'True_Odds_Calculator_2-way'!B188)</f>
        <v>1.83</v>
      </c>
      <c r="C187" s="4">
        <f t="shared" si="8"/>
        <v>3.6644165863066513E-2</v>
      </c>
      <c r="D187" s="4">
        <f t="shared" si="10"/>
        <v>2.119209809264305</v>
      </c>
      <c r="E187" s="4">
        <f t="shared" si="11"/>
        <v>1.8934875228241022</v>
      </c>
      <c r="G187" s="4">
        <f t="shared" si="9"/>
        <v>1.0366441658630665</v>
      </c>
    </row>
    <row r="188" spans="1:7" x14ac:dyDescent="0.2">
      <c r="A188" s="4">
        <f>IF('True_Odds_Calculator_2-way'!A189="","",'True_Odds_Calculator_2-way'!A189)</f>
        <v>2</v>
      </c>
      <c r="B188" s="4">
        <f>IF('True_Odds_Calculator_2-way'!B189="","",'True_Odds_Calculator_2-way'!B189)</f>
        <v>1.86</v>
      </c>
      <c r="C188" s="4">
        <f t="shared" si="8"/>
        <v>3.7634408602150504E-2</v>
      </c>
      <c r="D188" s="4">
        <f t="shared" si="10"/>
        <v>2.0782122905027931</v>
      </c>
      <c r="E188" s="4">
        <f t="shared" si="11"/>
        <v>1.927461139896373</v>
      </c>
      <c r="G188" s="4">
        <f t="shared" si="9"/>
        <v>1.0376344086021505</v>
      </c>
    </row>
    <row r="189" spans="1:7" x14ac:dyDescent="0.2">
      <c r="A189" s="4">
        <f>IF('True_Odds_Calculator_2-way'!A190="","",'True_Odds_Calculator_2-way'!A190)</f>
        <v>1.79</v>
      </c>
      <c r="B189" s="4">
        <f>IF('True_Odds_Calculator_2-way'!B190="","",'True_Odds_Calculator_2-way'!B190)</f>
        <v>2.06</v>
      </c>
      <c r="C189" s="4">
        <f t="shared" si="8"/>
        <v>4.4096111080978329E-2</v>
      </c>
      <c r="D189" s="4">
        <f t="shared" si="10"/>
        <v>1.8635467731338755</v>
      </c>
      <c r="E189" s="4">
        <f t="shared" si="11"/>
        <v>2.1580148651021243</v>
      </c>
      <c r="G189" s="4">
        <f t="shared" si="9"/>
        <v>1.0440961110809783</v>
      </c>
    </row>
    <row r="190" spans="1:7" x14ac:dyDescent="0.2">
      <c r="A190" s="4">
        <f>IF('True_Odds_Calculator_2-way'!A191="","",'True_Odds_Calculator_2-way'!A191)</f>
        <v>2.35</v>
      </c>
      <c r="B190" s="4">
        <f>IF('True_Odds_Calculator_2-way'!B191="","",'True_Odds_Calculator_2-way'!B191)</f>
        <v>1.66</v>
      </c>
      <c r="C190" s="4">
        <f t="shared" si="8"/>
        <v>2.7941553447834E-2</v>
      </c>
      <c r="D190" s="4">
        <f t="shared" si="10"/>
        <v>2.4297726564933044</v>
      </c>
      <c r="E190" s="4">
        <f t="shared" si="11"/>
        <v>1.6994118928338053</v>
      </c>
      <c r="G190" s="4">
        <f t="shared" si="9"/>
        <v>1.027941553447834</v>
      </c>
    </row>
    <row r="191" spans="1:7" x14ac:dyDescent="0.2">
      <c r="A191" s="4">
        <f>IF('True_Odds_Calculator_2-way'!A192="","",'True_Odds_Calculator_2-way'!A192)</f>
        <v>2.34</v>
      </c>
      <c r="B191" s="4">
        <f>IF('True_Odds_Calculator_2-way'!B192="","",'True_Odds_Calculator_2-way'!B192)</f>
        <v>1.66</v>
      </c>
      <c r="C191" s="4">
        <f t="shared" si="8"/>
        <v>2.9760065904644417E-2</v>
      </c>
      <c r="D191" s="4">
        <f t="shared" si="10"/>
        <v>2.4244164274123086</v>
      </c>
      <c r="E191" s="4">
        <f t="shared" si="11"/>
        <v>1.7020418894049603</v>
      </c>
      <c r="G191" s="4">
        <f t="shared" si="9"/>
        <v>1.0297600659046444</v>
      </c>
    </row>
    <row r="192" spans="1:7" x14ac:dyDescent="0.2">
      <c r="A192" s="4">
        <f>IF('True_Odds_Calculator_2-way'!A193="","",'True_Odds_Calculator_2-way'!A193)</f>
        <v>1.57</v>
      </c>
      <c r="B192" s="4">
        <f>IF('True_Odds_Calculator_2-way'!B193="","",'True_Odds_Calculator_2-way'!B193)</f>
        <v>2.5299999999999998</v>
      </c>
      <c r="C192" s="4">
        <f t="shared" si="8"/>
        <v>3.2199592155283119E-2</v>
      </c>
      <c r="D192" s="4">
        <f t="shared" si="10"/>
        <v>1.6107134891831068</v>
      </c>
      <c r="E192" s="4">
        <f t="shared" si="11"/>
        <v>2.6374290362205768</v>
      </c>
      <c r="G192" s="4">
        <f t="shared" si="9"/>
        <v>1.0321995921552831</v>
      </c>
    </row>
    <row r="193" spans="1:7" x14ac:dyDescent="0.2">
      <c r="A193" s="4">
        <f>IF('True_Odds_Calculator_2-way'!A194="","",'True_Odds_Calculator_2-way'!A194)</f>
        <v>2.2999999999999998</v>
      </c>
      <c r="B193" s="4">
        <f>IF('True_Odds_Calculator_2-way'!B194="","",'True_Odds_Calculator_2-way'!B194)</f>
        <v>1.68</v>
      </c>
      <c r="C193" s="4">
        <f t="shared" si="8"/>
        <v>3.002070393374745E-2</v>
      </c>
      <c r="D193" s="4">
        <f t="shared" si="10"/>
        <v>2.3822441430332923</v>
      </c>
      <c r="E193" s="4">
        <f t="shared" si="11"/>
        <v>1.7234611953612846</v>
      </c>
      <c r="G193" s="4">
        <f t="shared" si="9"/>
        <v>1.0300207039337475</v>
      </c>
    </row>
    <row r="194" spans="1:7" x14ac:dyDescent="0.2">
      <c r="A194" s="4">
        <f>IF('True_Odds_Calculator_2-way'!A195="","",'True_Odds_Calculator_2-way'!A195)</f>
        <v>2.29</v>
      </c>
      <c r="B194" s="4">
        <f>IF('True_Odds_Calculator_2-way'!B195="","",'True_Odds_Calculator_2-way'!B195)</f>
        <v>1.67</v>
      </c>
      <c r="C194" s="4">
        <f t="shared" ref="C194:C257" si="12">IF(A194="","",((1/A194)+(1/B194))-1)</f>
        <v>3.5483617917004384E-2</v>
      </c>
      <c r="D194" s="4">
        <f t="shared" si="10"/>
        <v>2.3869799956308713</v>
      </c>
      <c r="E194" s="4">
        <f t="shared" si="11"/>
        <v>1.7209909322052965</v>
      </c>
      <c r="G194" s="4">
        <f t="shared" ref="G194:G257" si="13">IF(A194="","",C194+1)</f>
        <v>1.0354836179170044</v>
      </c>
    </row>
    <row r="195" spans="1:7" x14ac:dyDescent="0.2">
      <c r="A195" s="4">
        <f>IF('True_Odds_Calculator_2-way'!A196="","",'True_Odds_Calculator_2-way'!A196)</f>
        <v>1.96</v>
      </c>
      <c r="B195" s="4">
        <f>IF('True_Odds_Calculator_2-way'!B196="","",'True_Odds_Calculator_2-way'!B196)</f>
        <v>1.93</v>
      </c>
      <c r="C195" s="4">
        <f t="shared" si="12"/>
        <v>2.8338796658559762E-2</v>
      </c>
      <c r="D195" s="4">
        <f t="shared" ref="D195:D258" si="14">IF(A195="","",(2*A195)/(2-($C195*A195)))</f>
        <v>2.0159880622468553</v>
      </c>
      <c r="E195" s="4">
        <f t="shared" ref="E195:E258" si="15">IF(B195="","",(2*B195)/(2-($C195*B195)))</f>
        <v>1.9842635333613092</v>
      </c>
      <c r="G195" s="4">
        <f t="shared" si="13"/>
        <v>1.0283387966585598</v>
      </c>
    </row>
    <row r="196" spans="1:7" x14ac:dyDescent="0.2">
      <c r="A196" s="4">
        <f>IF('True_Odds_Calculator_2-way'!A197="","",'True_Odds_Calculator_2-way'!A197)</f>
        <v>2.5299999999999998</v>
      </c>
      <c r="B196" s="4">
        <f>IF('True_Odds_Calculator_2-way'!B197="","",'True_Odds_Calculator_2-way'!B197)</f>
        <v>1.56</v>
      </c>
      <c r="C196" s="4">
        <f t="shared" si="12"/>
        <v>3.6282558021688338E-2</v>
      </c>
      <c r="D196" s="4">
        <f t="shared" si="14"/>
        <v>2.6517065305025525</v>
      </c>
      <c r="E196" s="4">
        <f t="shared" si="15"/>
        <v>1.6054344288968434</v>
      </c>
      <c r="G196" s="4">
        <f t="shared" si="13"/>
        <v>1.0362825580216883</v>
      </c>
    </row>
    <row r="197" spans="1:7" x14ac:dyDescent="0.2">
      <c r="A197" s="4">
        <f>IF('True_Odds_Calculator_2-way'!A198="","",'True_Odds_Calculator_2-way'!A198)</f>
        <v>2.36</v>
      </c>
      <c r="B197" s="4">
        <f>IF('True_Odds_Calculator_2-way'!B198="","",'True_Odds_Calculator_2-way'!B198)</f>
        <v>1.64</v>
      </c>
      <c r="C197" s="4">
        <f t="shared" si="12"/>
        <v>3.3484911120297722E-2</v>
      </c>
      <c r="D197" s="4">
        <f t="shared" si="14"/>
        <v>2.4570848146267141</v>
      </c>
      <c r="E197" s="4">
        <f t="shared" si="15"/>
        <v>1.6863018473335656</v>
      </c>
      <c r="G197" s="4">
        <f t="shared" si="13"/>
        <v>1.0334849111202977</v>
      </c>
    </row>
    <row r="198" spans="1:7" x14ac:dyDescent="0.2">
      <c r="A198" s="4">
        <f>IF('True_Odds_Calculator_2-way'!A199="","",'True_Odds_Calculator_2-way'!A199)</f>
        <v>2.2799999999999998</v>
      </c>
      <c r="B198" s="4">
        <f>IF('True_Odds_Calculator_2-way'!B199="","",'True_Odds_Calculator_2-way'!B199)</f>
        <v>1.68</v>
      </c>
      <c r="C198" s="4">
        <f t="shared" si="12"/>
        <v>3.383458646616555E-2</v>
      </c>
      <c r="D198" s="4">
        <f t="shared" si="14"/>
        <v>2.3714710252600297</v>
      </c>
      <c r="E198" s="4">
        <f t="shared" si="15"/>
        <v>1.7291440953412784</v>
      </c>
      <c r="G198" s="4">
        <f t="shared" si="13"/>
        <v>1.0338345864661656</v>
      </c>
    </row>
    <row r="199" spans="1:7" x14ac:dyDescent="0.2">
      <c r="A199" s="4">
        <f>IF('True_Odds_Calculator_2-way'!A200="","",'True_Odds_Calculator_2-way'!A200)</f>
        <v>2.02</v>
      </c>
      <c r="B199" s="4">
        <f>IF('True_Odds_Calculator_2-way'!B200="","",'True_Odds_Calculator_2-way'!B200)</f>
        <v>1.87</v>
      </c>
      <c r="C199" s="4">
        <f t="shared" si="12"/>
        <v>2.9808863239265015E-2</v>
      </c>
      <c r="D199" s="4">
        <f t="shared" si="14"/>
        <v>2.082703865027292</v>
      </c>
      <c r="E199" s="4">
        <f t="shared" si="15"/>
        <v>1.9236135865967305</v>
      </c>
      <c r="G199" s="4">
        <f t="shared" si="13"/>
        <v>1.029808863239265</v>
      </c>
    </row>
    <row r="200" spans="1:7" x14ac:dyDescent="0.2">
      <c r="A200" s="4">
        <f>IF('True_Odds_Calculator_2-way'!A201="","",'True_Odds_Calculator_2-way'!A201)</f>
        <v>1.81</v>
      </c>
      <c r="B200" s="4">
        <f>IF('True_Odds_Calculator_2-way'!B201="","",'True_Odds_Calculator_2-way'!B201)</f>
        <v>2.08</v>
      </c>
      <c r="C200" s="4">
        <f t="shared" si="12"/>
        <v>3.3255418614534626E-2</v>
      </c>
      <c r="D200" s="4">
        <f t="shared" si="14"/>
        <v>1.8661643699811639</v>
      </c>
      <c r="E200" s="4">
        <f t="shared" si="15"/>
        <v>2.1545152798443401</v>
      </c>
      <c r="G200" s="4">
        <f t="shared" si="13"/>
        <v>1.0332554186145346</v>
      </c>
    </row>
    <row r="201" spans="1:7" x14ac:dyDescent="0.2">
      <c r="A201" s="4">
        <f>IF('True_Odds_Calculator_2-way'!A202="","",'True_Odds_Calculator_2-way'!A202)</f>
        <v>2.0299999999999998</v>
      </c>
      <c r="B201" s="4">
        <f>IF('True_Odds_Calculator_2-way'!B202="","",'True_Odds_Calculator_2-way'!B202)</f>
        <v>1.86</v>
      </c>
      <c r="C201" s="4">
        <f t="shared" si="12"/>
        <v>3.0245246040574214E-2</v>
      </c>
      <c r="D201" s="4">
        <f t="shared" si="14"/>
        <v>2.0942925287037548</v>
      </c>
      <c r="E201" s="4">
        <f t="shared" si="15"/>
        <v>1.9138324294186226</v>
      </c>
      <c r="G201" s="4">
        <f t="shared" si="13"/>
        <v>1.0302452460405742</v>
      </c>
    </row>
    <row r="202" spans="1:7" x14ac:dyDescent="0.2">
      <c r="A202" s="4">
        <f>IF('True_Odds_Calculator_2-way'!A203="","",'True_Odds_Calculator_2-way'!A203)</f>
        <v>1.98</v>
      </c>
      <c r="B202" s="4">
        <f>IF('True_Odds_Calculator_2-way'!B203="","",'True_Odds_Calculator_2-way'!B203)</f>
        <v>1.91</v>
      </c>
      <c r="C202" s="4">
        <f t="shared" si="12"/>
        <v>2.861071447458885E-2</v>
      </c>
      <c r="D202" s="4">
        <f t="shared" si="14"/>
        <v>2.0377175494369308</v>
      </c>
      <c r="E202" s="4">
        <f t="shared" si="15"/>
        <v>1.9636533568721115</v>
      </c>
      <c r="G202" s="4">
        <f t="shared" si="13"/>
        <v>1.0286107144745888</v>
      </c>
    </row>
    <row r="203" spans="1:7" x14ac:dyDescent="0.2">
      <c r="A203" s="4">
        <f>IF('True_Odds_Calculator_2-way'!A204="","",'True_Odds_Calculator_2-way'!A204)</f>
        <v>2.1</v>
      </c>
      <c r="B203" s="4">
        <f>IF('True_Odds_Calculator_2-way'!B204="","",'True_Odds_Calculator_2-way'!B204)</f>
        <v>1.79</v>
      </c>
      <c r="C203" s="4">
        <f t="shared" si="12"/>
        <v>3.4849694067571102E-2</v>
      </c>
      <c r="D203" s="4">
        <f t="shared" si="14"/>
        <v>2.1797622499275153</v>
      </c>
      <c r="E203" s="4">
        <f t="shared" si="15"/>
        <v>1.8476284099287292</v>
      </c>
      <c r="G203" s="4">
        <f t="shared" si="13"/>
        <v>1.0348496940675711</v>
      </c>
    </row>
    <row r="204" spans="1:7" x14ac:dyDescent="0.2">
      <c r="A204" s="4">
        <f>IF('True_Odds_Calculator_2-way'!A205="","",'True_Odds_Calculator_2-way'!A205)</f>
        <v>2.08</v>
      </c>
      <c r="B204" s="4">
        <f>IF('True_Odds_Calculator_2-way'!B205="","",'True_Odds_Calculator_2-way'!B205)</f>
        <v>1.81</v>
      </c>
      <c r="C204" s="4">
        <f t="shared" si="12"/>
        <v>3.3255418614534626E-2</v>
      </c>
      <c r="D204" s="4">
        <f t="shared" si="14"/>
        <v>2.1545152798443401</v>
      </c>
      <c r="E204" s="4">
        <f t="shared" si="15"/>
        <v>1.8661643699811639</v>
      </c>
      <c r="G204" s="4">
        <f t="shared" si="13"/>
        <v>1.0332554186145346</v>
      </c>
    </row>
    <row r="205" spans="1:7" x14ac:dyDescent="0.2">
      <c r="A205" s="4">
        <f>IF('True_Odds_Calculator_2-way'!A206="","",'True_Odds_Calculator_2-way'!A206)</f>
        <v>1.98</v>
      </c>
      <c r="B205" s="4">
        <f>IF('True_Odds_Calculator_2-way'!B206="","",'True_Odds_Calculator_2-way'!B206)</f>
        <v>1.91</v>
      </c>
      <c r="C205" s="4">
        <f t="shared" si="12"/>
        <v>2.861071447458885E-2</v>
      </c>
      <c r="D205" s="4">
        <f t="shared" si="14"/>
        <v>2.0377175494369308</v>
      </c>
      <c r="E205" s="4">
        <f t="shared" si="15"/>
        <v>1.9636533568721115</v>
      </c>
      <c r="G205" s="4">
        <f t="shared" si="13"/>
        <v>1.0286107144745888</v>
      </c>
    </row>
    <row r="206" spans="1:7" x14ac:dyDescent="0.2">
      <c r="A206" s="4">
        <f>IF('True_Odds_Calculator_2-way'!A207="","",'True_Odds_Calculator_2-way'!A207)</f>
        <v>1.97</v>
      </c>
      <c r="B206" s="4">
        <f>IF('True_Odds_Calculator_2-way'!B207="","",'True_Odds_Calculator_2-way'!B207)</f>
        <v>1.92</v>
      </c>
      <c r="C206" s="4">
        <f t="shared" si="12"/>
        <v>2.844754653130277E-2</v>
      </c>
      <c r="D206" s="4">
        <f t="shared" si="14"/>
        <v>2.0267924123888115</v>
      </c>
      <c r="E206" s="4">
        <f t="shared" si="15"/>
        <v>1.9739066903246005</v>
      </c>
      <c r="G206" s="4">
        <f t="shared" si="13"/>
        <v>1.0284475465313028</v>
      </c>
    </row>
    <row r="207" spans="1:7" x14ac:dyDescent="0.2">
      <c r="A207" s="4">
        <f>IF('True_Odds_Calculator_2-way'!A208="","",'True_Odds_Calculator_2-way'!A208)</f>
        <v>1.93</v>
      </c>
      <c r="B207" s="4">
        <f>IF('True_Odds_Calculator_2-way'!B208="","",'True_Odds_Calculator_2-way'!B208)</f>
        <v>1.95</v>
      </c>
      <c r="C207" s="4">
        <f t="shared" si="12"/>
        <v>3.0955227846419575E-2</v>
      </c>
      <c r="D207" s="4">
        <f t="shared" si="14"/>
        <v>1.9894277785119598</v>
      </c>
      <c r="E207" s="4">
        <f t="shared" si="15"/>
        <v>2.0106851876586083</v>
      </c>
      <c r="G207" s="4">
        <f t="shared" si="13"/>
        <v>1.0309552278464196</v>
      </c>
    </row>
    <row r="208" spans="1:7" x14ac:dyDescent="0.2">
      <c r="A208" s="4">
        <f>IF('True_Odds_Calculator_2-way'!A209="","",'True_Odds_Calculator_2-way'!A209)</f>
        <v>2.1</v>
      </c>
      <c r="B208" s="4">
        <f>IF('True_Odds_Calculator_2-way'!B209="","",'True_Odds_Calculator_2-way'!B209)</f>
        <v>1.79</v>
      </c>
      <c r="C208" s="4">
        <f t="shared" si="12"/>
        <v>3.4849694067571102E-2</v>
      </c>
      <c r="D208" s="4">
        <f t="shared" si="14"/>
        <v>2.1797622499275153</v>
      </c>
      <c r="E208" s="4">
        <f t="shared" si="15"/>
        <v>1.8476284099287292</v>
      </c>
      <c r="G208" s="4">
        <f t="shared" si="13"/>
        <v>1.0348496940675711</v>
      </c>
    </row>
    <row r="209" spans="1:7" x14ac:dyDescent="0.2">
      <c r="A209" s="4">
        <f>IF('True_Odds_Calculator_2-way'!A210="","",'True_Odds_Calculator_2-way'!A210)</f>
        <v>1.78</v>
      </c>
      <c r="B209" s="4">
        <f>IF('True_Odds_Calculator_2-way'!B210="","",'True_Odds_Calculator_2-way'!B210)</f>
        <v>2.0499999999999998</v>
      </c>
      <c r="C209" s="4">
        <f t="shared" si="12"/>
        <v>4.9602630857769281E-2</v>
      </c>
      <c r="D209" s="4">
        <f t="shared" si="14"/>
        <v>1.8622097473845369</v>
      </c>
      <c r="E209" s="4">
        <f t="shared" si="15"/>
        <v>2.1598105948505473</v>
      </c>
      <c r="G209" s="4">
        <f t="shared" si="13"/>
        <v>1.0496026308577693</v>
      </c>
    </row>
    <row r="210" spans="1:7" x14ac:dyDescent="0.2">
      <c r="A210" s="4">
        <f>IF('True_Odds_Calculator_2-way'!A211="","",'True_Odds_Calculator_2-way'!A211)</f>
        <v>1.62</v>
      </c>
      <c r="B210" s="4">
        <f>IF('True_Odds_Calculator_2-way'!B211="","",'True_Odds_Calculator_2-way'!B211)</f>
        <v>2.2999999999999998</v>
      </c>
      <c r="C210" s="4">
        <f t="shared" si="12"/>
        <v>5.2066559312936134E-2</v>
      </c>
      <c r="D210" s="4">
        <f t="shared" si="14"/>
        <v>1.6913300045392647</v>
      </c>
      <c r="E210" s="4">
        <f t="shared" si="15"/>
        <v>2.4464871963230466</v>
      </c>
      <c r="G210" s="4">
        <f t="shared" si="13"/>
        <v>1.0520665593129361</v>
      </c>
    </row>
    <row r="211" spans="1:7" x14ac:dyDescent="0.2">
      <c r="A211" s="4">
        <f>IF('True_Odds_Calculator_2-way'!A212="","",'True_Odds_Calculator_2-way'!A212)</f>
        <v>2.12</v>
      </c>
      <c r="B211" s="4">
        <f>IF('True_Odds_Calculator_2-way'!B212="","",'True_Odds_Calculator_2-way'!B212)</f>
        <v>1.74</v>
      </c>
      <c r="C211" s="4">
        <f t="shared" si="12"/>
        <v>4.6410756885707949E-2</v>
      </c>
      <c r="D211" s="4">
        <f t="shared" si="14"/>
        <v>2.2296905222437133</v>
      </c>
      <c r="E211" s="4">
        <f t="shared" si="15"/>
        <v>1.8132127408572549</v>
      </c>
      <c r="G211" s="4">
        <f t="shared" si="13"/>
        <v>1.0464107568857079</v>
      </c>
    </row>
    <row r="212" spans="1:7" x14ac:dyDescent="0.2">
      <c r="A212" s="4">
        <f>IF('True_Odds_Calculator_2-way'!A213="","",'True_Odds_Calculator_2-way'!A213)</f>
        <v>1.99</v>
      </c>
      <c r="B212" s="4">
        <f>IF('True_Odds_Calculator_2-way'!B213="","",'True_Odds_Calculator_2-way'!B213)</f>
        <v>1.85</v>
      </c>
      <c r="C212" s="4">
        <f t="shared" si="12"/>
        <v>4.3053103354610656E-2</v>
      </c>
      <c r="D212" s="4">
        <f t="shared" si="14"/>
        <v>2.0790625441197226</v>
      </c>
      <c r="E212" s="4">
        <f t="shared" si="15"/>
        <v>1.9267303414889438</v>
      </c>
      <c r="G212" s="4">
        <f t="shared" si="13"/>
        <v>1.0430531033546107</v>
      </c>
    </row>
    <row r="213" spans="1:7" x14ac:dyDescent="0.2">
      <c r="A213" s="4">
        <f>IF('True_Odds_Calculator_2-way'!A214="","",'True_Odds_Calculator_2-way'!A214)</f>
        <v>1.78</v>
      </c>
      <c r="B213" s="4">
        <f>IF('True_Odds_Calculator_2-way'!B214="","",'True_Odds_Calculator_2-way'!B214)</f>
        <v>2.0499999999999998</v>
      </c>
      <c r="C213" s="4">
        <f t="shared" si="12"/>
        <v>4.9602630857769281E-2</v>
      </c>
      <c r="D213" s="4">
        <f t="shared" si="14"/>
        <v>1.8622097473845369</v>
      </c>
      <c r="E213" s="4">
        <f t="shared" si="15"/>
        <v>2.1598105948505473</v>
      </c>
      <c r="G213" s="4">
        <f t="shared" si="13"/>
        <v>1.0496026308577693</v>
      </c>
    </row>
    <row r="214" spans="1:7" x14ac:dyDescent="0.2">
      <c r="A214" s="4">
        <f>IF('True_Odds_Calculator_2-way'!A215="","",'True_Odds_Calculator_2-way'!A215)</f>
        <v>2.17</v>
      </c>
      <c r="B214" s="4">
        <f>IF('True_Odds_Calculator_2-way'!B215="","",'True_Odds_Calculator_2-way'!B215)</f>
        <v>1.69</v>
      </c>
      <c r="C214" s="4">
        <f t="shared" si="12"/>
        <v>5.2545469418918689E-2</v>
      </c>
      <c r="D214" s="4">
        <f t="shared" si="14"/>
        <v>2.3011953691211997</v>
      </c>
      <c r="E214" s="4">
        <f t="shared" si="15"/>
        <v>1.7685241000168785</v>
      </c>
      <c r="G214" s="4">
        <f t="shared" si="13"/>
        <v>1.0525454694189187</v>
      </c>
    </row>
    <row r="215" spans="1:7" x14ac:dyDescent="0.2">
      <c r="A215" s="4">
        <f>IF('True_Odds_Calculator_2-way'!A216="","",'True_Odds_Calculator_2-way'!A216)</f>
        <v>1.89</v>
      </c>
      <c r="B215" s="4">
        <f>IF('True_Odds_Calculator_2-way'!B216="","",'True_Odds_Calculator_2-way'!B216)</f>
        <v>1.93</v>
      </c>
      <c r="C215" s="4">
        <f t="shared" si="12"/>
        <v>4.7235244126436093E-2</v>
      </c>
      <c r="D215" s="4">
        <f t="shared" si="14"/>
        <v>1.9783062613553166</v>
      </c>
      <c r="E215" s="4">
        <f t="shared" si="15"/>
        <v>2.0221747928042801</v>
      </c>
      <c r="G215" s="4">
        <f t="shared" si="13"/>
        <v>1.0472352441264361</v>
      </c>
    </row>
    <row r="216" spans="1:7" x14ac:dyDescent="0.2">
      <c r="A216" s="4">
        <f>IF('True_Odds_Calculator_2-way'!A217="","",'True_Odds_Calculator_2-way'!A217)</f>
        <v>1.61</v>
      </c>
      <c r="B216" s="4">
        <f>IF('True_Odds_Calculator_2-way'!B217="","",'True_Odds_Calculator_2-way'!B217)</f>
        <v>2.33</v>
      </c>
      <c r="C216" s="4">
        <f t="shared" si="12"/>
        <v>5.0302561778583499E-2</v>
      </c>
      <c r="D216" s="4">
        <f t="shared" si="14"/>
        <v>1.67794601122716</v>
      </c>
      <c r="E216" s="4">
        <f t="shared" si="15"/>
        <v>2.4750437106192065</v>
      </c>
      <c r="G216" s="4">
        <f t="shared" si="13"/>
        <v>1.0503025617785835</v>
      </c>
    </row>
    <row r="217" spans="1:7" x14ac:dyDescent="0.2">
      <c r="A217" s="4">
        <f>IF('True_Odds_Calculator_2-way'!A218="","",'True_Odds_Calculator_2-way'!A218)</f>
        <v>1.81</v>
      </c>
      <c r="B217" s="4">
        <f>IF('True_Odds_Calculator_2-way'!B218="","",'True_Odds_Calculator_2-way'!B218)</f>
        <v>2.06</v>
      </c>
      <c r="C217" s="4">
        <f t="shared" si="12"/>
        <v>3.7923081049187513E-2</v>
      </c>
      <c r="D217" s="4">
        <f t="shared" si="14"/>
        <v>1.8743276529432467</v>
      </c>
      <c r="E217" s="4">
        <f t="shared" si="15"/>
        <v>2.1437359857413907</v>
      </c>
      <c r="G217" s="4">
        <f t="shared" si="13"/>
        <v>1.0379230810491875</v>
      </c>
    </row>
    <row r="218" spans="1:7" x14ac:dyDescent="0.2">
      <c r="A218" s="4">
        <f>IF('True_Odds_Calculator_2-way'!A219="","",'True_Odds_Calculator_2-way'!A219)</f>
        <v>2.2000000000000002</v>
      </c>
      <c r="B218" s="4">
        <f>IF('True_Odds_Calculator_2-way'!B219="","",'True_Odds_Calculator_2-way'!B219)</f>
        <v>1.71</v>
      </c>
      <c r="C218" s="4">
        <f t="shared" si="12"/>
        <v>3.9340776182881454E-2</v>
      </c>
      <c r="D218" s="4">
        <f t="shared" si="14"/>
        <v>2.2995110024449881</v>
      </c>
      <c r="E218" s="4">
        <f t="shared" si="15"/>
        <v>1.7695202257761053</v>
      </c>
      <c r="G218" s="4">
        <f t="shared" si="13"/>
        <v>1.0393407761828815</v>
      </c>
    </row>
    <row r="219" spans="1:7" x14ac:dyDescent="0.2">
      <c r="A219" s="4">
        <f>IF('True_Odds_Calculator_2-way'!A220="","",'True_Odds_Calculator_2-way'!A220)</f>
        <v>2.2200000000000002</v>
      </c>
      <c r="B219" s="4">
        <f>IF('True_Odds_Calculator_2-way'!B220="","",'True_Odds_Calculator_2-way'!B220)</f>
        <v>1.7</v>
      </c>
      <c r="C219" s="4">
        <f t="shared" si="12"/>
        <v>3.868574456809748E-2</v>
      </c>
      <c r="D219" s="4">
        <f t="shared" si="14"/>
        <v>2.3196066379840201</v>
      </c>
      <c r="E219" s="4">
        <f t="shared" si="15"/>
        <v>1.7578015836050302</v>
      </c>
      <c r="G219" s="4">
        <f t="shared" si="13"/>
        <v>1.0386857445680975</v>
      </c>
    </row>
    <row r="220" spans="1:7" x14ac:dyDescent="0.2">
      <c r="A220" s="4">
        <f>IF('True_Odds_Calculator_2-way'!A221="","",'True_Odds_Calculator_2-way'!A221)</f>
        <v>2.02</v>
      </c>
      <c r="B220" s="4">
        <f>IF('True_Odds_Calculator_2-way'!B221="","",'True_Odds_Calculator_2-way'!B221)</f>
        <v>1.85</v>
      </c>
      <c r="C220" s="4">
        <f t="shared" si="12"/>
        <v>3.5590045491035394E-2</v>
      </c>
      <c r="D220" s="4">
        <f t="shared" si="14"/>
        <v>2.0953181945612553</v>
      </c>
      <c r="E220" s="4">
        <f t="shared" si="15"/>
        <v>1.9129767084719731</v>
      </c>
      <c r="G220" s="4">
        <f t="shared" si="13"/>
        <v>1.0355900454910354</v>
      </c>
    </row>
    <row r="221" spans="1:7" x14ac:dyDescent="0.2">
      <c r="A221" s="4">
        <f>IF('True_Odds_Calculator_2-way'!A222="","",'True_Odds_Calculator_2-way'!A222)</f>
        <v>2.4</v>
      </c>
      <c r="B221" s="4">
        <f>IF('True_Odds_Calculator_2-way'!B222="","",'True_Odds_Calculator_2-way'!B222)</f>
        <v>1.61</v>
      </c>
      <c r="C221" s="4">
        <f t="shared" si="12"/>
        <v>3.7784679089026829E-2</v>
      </c>
      <c r="D221" s="4">
        <f t="shared" si="14"/>
        <v>2.5139882888744305</v>
      </c>
      <c r="E221" s="4">
        <f t="shared" si="15"/>
        <v>1.6605070906746886</v>
      </c>
      <c r="G221" s="4">
        <f t="shared" si="13"/>
        <v>1.0377846790890268</v>
      </c>
    </row>
    <row r="222" spans="1:7" x14ac:dyDescent="0.2">
      <c r="A222" s="4">
        <f>IF('True_Odds_Calculator_2-way'!A223="","",'True_Odds_Calculator_2-way'!A223)</f>
        <v>2.19</v>
      </c>
      <c r="B222" s="4">
        <f>IF('True_Odds_Calculator_2-way'!B223="","",'True_Odds_Calculator_2-way'!B223)</f>
        <v>1.72</v>
      </c>
      <c r="C222" s="4">
        <f t="shared" si="12"/>
        <v>3.8016353403419467E-2</v>
      </c>
      <c r="D222" s="4">
        <f t="shared" si="14"/>
        <v>2.2851249696675566</v>
      </c>
      <c r="E222" s="4">
        <f t="shared" si="15"/>
        <v>1.7781344410876134</v>
      </c>
      <c r="G222" s="4">
        <f t="shared" si="13"/>
        <v>1.0380163534034195</v>
      </c>
    </row>
    <row r="223" spans="1:7" x14ac:dyDescent="0.2">
      <c r="A223" s="4">
        <f>IF('True_Odds_Calculator_2-way'!A224="","",'True_Odds_Calculator_2-way'!A224)</f>
        <v>2.64</v>
      </c>
      <c r="B223" s="4">
        <f>IF('True_Odds_Calculator_2-way'!B224="","",'True_Odds_Calculator_2-way'!B224)</f>
        <v>1.52</v>
      </c>
      <c r="C223" s="4">
        <f t="shared" si="12"/>
        <v>3.6682615629984205E-2</v>
      </c>
      <c r="D223" s="4">
        <f t="shared" si="14"/>
        <v>2.7743362831858414</v>
      </c>
      <c r="E223" s="4">
        <f t="shared" si="15"/>
        <v>1.5635910224438905</v>
      </c>
      <c r="G223" s="4">
        <f t="shared" si="13"/>
        <v>1.0366826156299842</v>
      </c>
    </row>
    <row r="224" spans="1:7" x14ac:dyDescent="0.2">
      <c r="A224" s="4">
        <f>IF('True_Odds_Calculator_2-way'!A225="","",'True_Odds_Calculator_2-way'!A225)</f>
        <v>2.0699999999999998</v>
      </c>
      <c r="B224" s="4">
        <f>IF('True_Odds_Calculator_2-way'!B225="","",'True_Odds_Calculator_2-way'!B225)</f>
        <v>1.8</v>
      </c>
      <c r="C224" s="4">
        <f t="shared" si="12"/>
        <v>3.8647342995169254E-2</v>
      </c>
      <c r="D224" s="4">
        <f t="shared" si="14"/>
        <v>2.15625</v>
      </c>
      <c r="E224" s="4">
        <f t="shared" si="15"/>
        <v>1.8648648648648651</v>
      </c>
      <c r="G224" s="4">
        <f t="shared" si="13"/>
        <v>1.0386473429951693</v>
      </c>
    </row>
    <row r="225" spans="1:7" x14ac:dyDescent="0.2">
      <c r="A225" s="4">
        <f>IF('True_Odds_Calculator_2-way'!A226="","",'True_Odds_Calculator_2-way'!A226)</f>
        <v>2.48</v>
      </c>
      <c r="B225" s="4">
        <f>IF('True_Odds_Calculator_2-way'!B226="","",'True_Odds_Calculator_2-way'!B226)</f>
        <v>1.57</v>
      </c>
      <c r="C225" s="4">
        <f t="shared" si="12"/>
        <v>4.0168481610848517E-2</v>
      </c>
      <c r="D225" s="4">
        <f t="shared" si="14"/>
        <v>2.6100013406622868</v>
      </c>
      <c r="E225" s="4">
        <f t="shared" si="15"/>
        <v>1.6211174952119245</v>
      </c>
      <c r="G225" s="4">
        <f t="shared" si="13"/>
        <v>1.0401684816108485</v>
      </c>
    </row>
    <row r="226" spans="1:7" x14ac:dyDescent="0.2">
      <c r="A226" s="4">
        <f>IF('True_Odds_Calculator_2-way'!A227="","",'True_Odds_Calculator_2-way'!A227)</f>
        <v>2.85</v>
      </c>
      <c r="B226" s="4">
        <f>IF('True_Odds_Calculator_2-way'!B227="","",'True_Odds_Calculator_2-way'!B227)</f>
        <v>1.44</v>
      </c>
      <c r="C226" s="4">
        <f t="shared" si="12"/>
        <v>4.5321637426900541E-2</v>
      </c>
      <c r="D226" s="4">
        <f t="shared" si="14"/>
        <v>3.0467706013363025</v>
      </c>
      <c r="E226" s="4">
        <f t="shared" si="15"/>
        <v>1.488574537540805</v>
      </c>
      <c r="G226" s="4">
        <f t="shared" si="13"/>
        <v>1.0453216374269005</v>
      </c>
    </row>
    <row r="227" spans="1:7" x14ac:dyDescent="0.2">
      <c r="A227" s="4">
        <f>IF('True_Odds_Calculator_2-way'!A228="","",'True_Odds_Calculator_2-way'!A228)</f>
        <v>2.16</v>
      </c>
      <c r="B227" s="4">
        <f>IF('True_Odds_Calculator_2-way'!B228="","",'True_Odds_Calculator_2-way'!B228)</f>
        <v>1.75</v>
      </c>
      <c r="C227" s="4">
        <f t="shared" si="12"/>
        <v>3.4391534391534417E-2</v>
      </c>
      <c r="D227" s="4">
        <f t="shared" si="14"/>
        <v>2.2433234421364987</v>
      </c>
      <c r="E227" s="4">
        <f t="shared" si="15"/>
        <v>1.8042959427207637</v>
      </c>
      <c r="G227" s="4">
        <f t="shared" si="13"/>
        <v>1.0343915343915344</v>
      </c>
    </row>
    <row r="228" spans="1:7" x14ac:dyDescent="0.2">
      <c r="A228" s="4">
        <f>IF('True_Odds_Calculator_2-way'!A229="","",'True_Odds_Calculator_2-way'!A229)</f>
        <v>2.69</v>
      </c>
      <c r="B228" s="4">
        <f>IF('True_Odds_Calculator_2-way'!B229="","",'True_Odds_Calculator_2-way'!B229)</f>
        <v>1.51</v>
      </c>
      <c r="C228" s="4">
        <f t="shared" si="12"/>
        <v>3.3998867525049992E-2</v>
      </c>
      <c r="D228" s="4">
        <f t="shared" si="14"/>
        <v>2.8189041951490341</v>
      </c>
      <c r="E228" s="4">
        <f t="shared" si="15"/>
        <v>1.5497815677521511</v>
      </c>
      <c r="G228" s="4">
        <f t="shared" si="13"/>
        <v>1.03399886752505</v>
      </c>
    </row>
    <row r="229" spans="1:7" x14ac:dyDescent="0.2">
      <c r="A229" s="4">
        <f>IF('True_Odds_Calculator_2-way'!A230="","",'True_Odds_Calculator_2-way'!A230)</f>
        <v>2.9</v>
      </c>
      <c r="B229" s="4">
        <f>IF('True_Odds_Calculator_2-way'!B230="","",'True_Odds_Calculator_2-way'!B230)</f>
        <v>1.44</v>
      </c>
      <c r="C229" s="4">
        <f t="shared" si="12"/>
        <v>3.9272030651340994E-2</v>
      </c>
      <c r="D229" s="4">
        <f t="shared" si="14"/>
        <v>3.0751104565537557</v>
      </c>
      <c r="E229" s="4">
        <f t="shared" si="15"/>
        <v>1.481902058197303</v>
      </c>
      <c r="G229" s="4">
        <f t="shared" si="13"/>
        <v>1.039272030651341</v>
      </c>
    </row>
    <row r="230" spans="1:7" x14ac:dyDescent="0.2">
      <c r="A230" s="4">
        <f>IF('True_Odds_Calculator_2-way'!A231="","",'True_Odds_Calculator_2-way'!A231)</f>
        <v>2.35</v>
      </c>
      <c r="B230" s="4">
        <f>IF('True_Odds_Calculator_2-way'!B231="","",'True_Odds_Calculator_2-way'!B231)</f>
        <v>1.65</v>
      </c>
      <c r="C230" s="4">
        <f t="shared" si="12"/>
        <v>3.1592520954223158E-2</v>
      </c>
      <c r="D230" s="4">
        <f t="shared" si="14"/>
        <v>2.4405979543666407</v>
      </c>
      <c r="E230" s="4">
        <f t="shared" si="15"/>
        <v>1.6941561987984708</v>
      </c>
      <c r="G230" s="4">
        <f t="shared" si="13"/>
        <v>1.0315925209542232</v>
      </c>
    </row>
    <row r="231" spans="1:7" x14ac:dyDescent="0.2">
      <c r="A231" s="4">
        <f>IF('True_Odds_Calculator_2-way'!A232="","",'True_Odds_Calculator_2-way'!A232)</f>
        <v>1.68</v>
      </c>
      <c r="B231" s="4">
        <f>IF('True_Odds_Calculator_2-way'!B232="","",'True_Odds_Calculator_2-way'!B232)</f>
        <v>2.2799999999999998</v>
      </c>
      <c r="C231" s="4">
        <f t="shared" si="12"/>
        <v>3.383458646616555E-2</v>
      </c>
      <c r="D231" s="4">
        <f t="shared" si="14"/>
        <v>1.7291440953412784</v>
      </c>
      <c r="E231" s="4">
        <f t="shared" si="15"/>
        <v>2.3714710252600297</v>
      </c>
      <c r="G231" s="4">
        <f t="shared" si="13"/>
        <v>1.0338345864661656</v>
      </c>
    </row>
    <row r="232" spans="1:7" x14ac:dyDescent="0.2">
      <c r="A232" s="4">
        <f>IF('True_Odds_Calculator_2-way'!A233="","",'True_Odds_Calculator_2-way'!A233)</f>
        <v>1.68</v>
      </c>
      <c r="B232" s="4">
        <f>IF('True_Odds_Calculator_2-way'!B233="","",'True_Odds_Calculator_2-way'!B233)</f>
        <v>2.25</v>
      </c>
      <c r="C232" s="4">
        <f t="shared" si="12"/>
        <v>3.9682539682539542E-2</v>
      </c>
      <c r="D232" s="4">
        <f t="shared" si="14"/>
        <v>1.7379310344827583</v>
      </c>
      <c r="E232" s="4">
        <f t="shared" si="15"/>
        <v>2.3551401869158877</v>
      </c>
      <c r="G232" s="4">
        <f t="shared" si="13"/>
        <v>1.0396825396825395</v>
      </c>
    </row>
    <row r="233" spans="1:7" x14ac:dyDescent="0.2">
      <c r="A233" s="4">
        <f>IF('True_Odds_Calculator_2-way'!A234="","",'True_Odds_Calculator_2-way'!A234)</f>
        <v>1.7</v>
      </c>
      <c r="B233" s="4">
        <f>IF('True_Odds_Calculator_2-way'!B234="","",'True_Odds_Calculator_2-way'!B234)</f>
        <v>2.21</v>
      </c>
      <c r="C233" s="4">
        <f t="shared" si="12"/>
        <v>4.0723981900452566E-2</v>
      </c>
      <c r="D233" s="4">
        <f t="shared" si="14"/>
        <v>1.760956175298805</v>
      </c>
      <c r="E233" s="4">
        <f t="shared" si="15"/>
        <v>2.3141361256544504</v>
      </c>
      <c r="G233" s="4">
        <f t="shared" si="13"/>
        <v>1.0407239819004526</v>
      </c>
    </row>
    <row r="234" spans="1:7" x14ac:dyDescent="0.2">
      <c r="A234" s="4">
        <f>IF('True_Odds_Calculator_2-way'!A235="","",'True_Odds_Calculator_2-way'!A235)</f>
        <v>1.93</v>
      </c>
      <c r="B234" s="4">
        <f>IF('True_Odds_Calculator_2-way'!B235="","",'True_Odds_Calculator_2-way'!B235)</f>
        <v>1.94</v>
      </c>
      <c r="C234" s="4">
        <f t="shared" si="12"/>
        <v>3.3598632551679941E-2</v>
      </c>
      <c r="D234" s="4">
        <f t="shared" si="14"/>
        <v>1.9946726333173512</v>
      </c>
      <c r="E234" s="4">
        <f t="shared" si="15"/>
        <v>2.0053558995233249</v>
      </c>
      <c r="G234" s="4">
        <f t="shared" si="13"/>
        <v>1.0335986325516799</v>
      </c>
    </row>
    <row r="235" spans="1:7" x14ac:dyDescent="0.2">
      <c r="A235" s="4">
        <f>IF('True_Odds_Calculator_2-way'!A236="","",'True_Odds_Calculator_2-way'!A236)</f>
        <v>1.68</v>
      </c>
      <c r="B235" s="4">
        <f>IF('True_Odds_Calculator_2-way'!B236="","",'True_Odds_Calculator_2-way'!B236)</f>
        <v>2.2799999999999998</v>
      </c>
      <c r="C235" s="4">
        <f t="shared" si="12"/>
        <v>3.383458646616555E-2</v>
      </c>
      <c r="D235" s="4">
        <f t="shared" si="14"/>
        <v>1.7291440953412784</v>
      </c>
      <c r="E235" s="4">
        <f t="shared" si="15"/>
        <v>2.3714710252600297</v>
      </c>
      <c r="G235" s="4">
        <f t="shared" si="13"/>
        <v>1.0338345864661656</v>
      </c>
    </row>
    <row r="236" spans="1:7" x14ac:dyDescent="0.2">
      <c r="A236" s="4">
        <f>IF('True_Odds_Calculator_2-way'!A237="","",'True_Odds_Calculator_2-way'!A237)</f>
        <v>2.06</v>
      </c>
      <c r="B236" s="4">
        <f>IF('True_Odds_Calculator_2-way'!B237="","",'True_Odds_Calculator_2-way'!B237)</f>
        <v>1.86</v>
      </c>
      <c r="C236" s="4">
        <f t="shared" si="12"/>
        <v>2.3071301806034006E-2</v>
      </c>
      <c r="D236" s="4">
        <f t="shared" si="14"/>
        <v>2.1101442890186144</v>
      </c>
      <c r="E236" s="4">
        <f t="shared" si="15"/>
        <v>1.9007838079174522</v>
      </c>
      <c r="G236" s="4">
        <f t="shared" si="13"/>
        <v>1.023071301806034</v>
      </c>
    </row>
    <row r="237" spans="1:7" x14ac:dyDescent="0.2">
      <c r="A237" s="4">
        <f>IF('True_Odds_Calculator_2-way'!A238="","",'True_Odds_Calculator_2-way'!A238)</f>
        <v>1.68</v>
      </c>
      <c r="B237" s="4">
        <f>IF('True_Odds_Calculator_2-way'!B238="","",'True_Odds_Calculator_2-way'!B238)</f>
        <v>2.31</v>
      </c>
      <c r="C237" s="4">
        <f t="shared" si="12"/>
        <v>2.813852813852824E-2</v>
      </c>
      <c r="D237" s="4">
        <f t="shared" si="14"/>
        <v>1.7206703910614525</v>
      </c>
      <c r="E237" s="4">
        <f t="shared" si="15"/>
        <v>2.3875968992248064</v>
      </c>
      <c r="G237" s="4">
        <f t="shared" si="13"/>
        <v>1.0281385281385282</v>
      </c>
    </row>
    <row r="238" spans="1:7" x14ac:dyDescent="0.2">
      <c r="A238" s="4">
        <f>IF('True_Odds_Calculator_2-way'!A239="","",'True_Odds_Calculator_2-way'!A239)</f>
        <v>1.73</v>
      </c>
      <c r="B238" s="4">
        <f>IF('True_Odds_Calculator_2-way'!B239="","",'True_Odds_Calculator_2-way'!B239)</f>
        <v>2.2200000000000002</v>
      </c>
      <c r="C238" s="4">
        <f t="shared" si="12"/>
        <v>2.8485132531375301E-2</v>
      </c>
      <c r="D238" s="4">
        <f t="shared" si="14"/>
        <v>1.7737034129219971</v>
      </c>
      <c r="E238" s="4">
        <f t="shared" si="15"/>
        <v>2.2924849280725841</v>
      </c>
      <c r="G238" s="4">
        <f t="shared" si="13"/>
        <v>1.0284851325313753</v>
      </c>
    </row>
    <row r="239" spans="1:7" x14ac:dyDescent="0.2">
      <c r="A239" s="4">
        <f>IF('True_Odds_Calculator_2-way'!A240="","",'True_Odds_Calculator_2-way'!A240)</f>
        <v>1.64</v>
      </c>
      <c r="B239" s="4">
        <f>IF('True_Odds_Calculator_2-way'!B240="","",'True_Odds_Calculator_2-way'!B240)</f>
        <v>2.38</v>
      </c>
      <c r="C239" s="4">
        <f t="shared" si="12"/>
        <v>2.9924164787866303E-2</v>
      </c>
      <c r="D239" s="4">
        <f t="shared" si="14"/>
        <v>1.6812543073742245</v>
      </c>
      <c r="E239" s="4">
        <f t="shared" si="15"/>
        <v>2.4678806272129488</v>
      </c>
      <c r="G239" s="4">
        <f t="shared" si="13"/>
        <v>1.0299241647878663</v>
      </c>
    </row>
    <row r="240" spans="1:7" x14ac:dyDescent="0.2">
      <c r="A240" s="4">
        <f>IF('True_Odds_Calculator_2-way'!A241="","",'True_Odds_Calculator_2-way'!A241)</f>
        <v>1.81</v>
      </c>
      <c r="B240" s="4">
        <f>IF('True_Odds_Calculator_2-way'!B241="","",'True_Odds_Calculator_2-way'!B241)</f>
        <v>2.08</v>
      </c>
      <c r="C240" s="4">
        <f t="shared" si="12"/>
        <v>3.3255418614534626E-2</v>
      </c>
      <c r="D240" s="4">
        <f t="shared" si="14"/>
        <v>1.8661643699811639</v>
      </c>
      <c r="E240" s="4">
        <f t="shared" si="15"/>
        <v>2.1545152798443401</v>
      </c>
      <c r="G240" s="4">
        <f t="shared" si="13"/>
        <v>1.0332554186145346</v>
      </c>
    </row>
    <row r="241" spans="1:7" x14ac:dyDescent="0.2">
      <c r="A241" s="4">
        <f>IF('True_Odds_Calculator_2-way'!A242="","",'True_Odds_Calculator_2-way'!A242)</f>
        <v>2.4700000000000002</v>
      </c>
      <c r="B241" s="4">
        <f>IF('True_Odds_Calculator_2-way'!B242="","",'True_Odds_Calculator_2-way'!B242)</f>
        <v>1.55</v>
      </c>
      <c r="C241" s="4">
        <f t="shared" si="12"/>
        <v>5.0019589917722262E-2</v>
      </c>
      <c r="D241" s="4">
        <f t="shared" si="14"/>
        <v>2.6326285026646037</v>
      </c>
      <c r="E241" s="4">
        <f t="shared" si="15"/>
        <v>1.6125092134358217</v>
      </c>
      <c r="G241" s="4">
        <f t="shared" si="13"/>
        <v>1.0500195899177223</v>
      </c>
    </row>
    <row r="242" spans="1:7" x14ac:dyDescent="0.2">
      <c r="A242" s="4">
        <f>IF('True_Odds_Calculator_2-way'!A243="","",'True_Odds_Calculator_2-way'!A243)</f>
        <v>2.2599999999999998</v>
      </c>
      <c r="B242" s="4">
        <f>IF('True_Odds_Calculator_2-way'!B243="","",'True_Odds_Calculator_2-way'!B243)</f>
        <v>1.65</v>
      </c>
      <c r="C242" s="4">
        <f t="shared" si="12"/>
        <v>4.85384821668009E-2</v>
      </c>
      <c r="D242" s="4">
        <f t="shared" si="14"/>
        <v>2.3911510099390831</v>
      </c>
      <c r="E242" s="4">
        <f t="shared" si="15"/>
        <v>1.7188292233233464</v>
      </c>
      <c r="G242" s="4">
        <f t="shared" si="13"/>
        <v>1.0485384821668009</v>
      </c>
    </row>
    <row r="243" spans="1:7" x14ac:dyDescent="0.2">
      <c r="A243" s="4">
        <f>IF('True_Odds_Calculator_2-way'!A244="","",'True_Odds_Calculator_2-way'!A244)</f>
        <v>2.66</v>
      </c>
      <c r="B243" s="4">
        <f>IF('True_Odds_Calculator_2-way'!B244="","",'True_Odds_Calculator_2-way'!B244)</f>
        <v>1.49</v>
      </c>
      <c r="C243" s="4">
        <f t="shared" si="12"/>
        <v>4.7080789221375596E-2</v>
      </c>
      <c r="D243" s="4">
        <f t="shared" si="14"/>
        <v>2.8376888379752274</v>
      </c>
      <c r="E243" s="4">
        <f t="shared" si="15"/>
        <v>1.5441617641329333</v>
      </c>
      <c r="G243" s="4">
        <f t="shared" si="13"/>
        <v>1.0470807892213756</v>
      </c>
    </row>
    <row r="244" spans="1:7" x14ac:dyDescent="0.2">
      <c r="A244" s="4">
        <f>IF('True_Odds_Calculator_2-way'!A245="","",'True_Odds_Calculator_2-way'!A245)</f>
        <v>1.93</v>
      </c>
      <c r="B244" s="4">
        <f>IF('True_Odds_Calculator_2-way'!B245="","",'True_Odds_Calculator_2-way'!B245)</f>
        <v>1.91</v>
      </c>
      <c r="C244" s="4">
        <f t="shared" si="12"/>
        <v>4.1694924449990456E-2</v>
      </c>
      <c r="D244" s="4">
        <f t="shared" si="14"/>
        <v>2.0109101819272834</v>
      </c>
      <c r="E244" s="4">
        <f t="shared" si="15"/>
        <v>1.9892075654965866</v>
      </c>
      <c r="G244" s="4">
        <f t="shared" si="13"/>
        <v>1.0416949244499905</v>
      </c>
    </row>
    <row r="245" spans="1:7" x14ac:dyDescent="0.2">
      <c r="A245" s="4">
        <f>IF('True_Odds_Calculator_2-way'!A246="","",'True_Odds_Calculator_2-way'!A246)</f>
        <v>1.82</v>
      </c>
      <c r="B245" s="4">
        <f>IF('True_Odds_Calculator_2-way'!B246="","",'True_Odds_Calculator_2-way'!B246)</f>
        <v>2.02</v>
      </c>
      <c r="C245" s="4">
        <f t="shared" si="12"/>
        <v>4.450005440104432E-2</v>
      </c>
      <c r="D245" s="4">
        <f t="shared" si="14"/>
        <v>1.8968114745640281</v>
      </c>
      <c r="E245" s="4">
        <f t="shared" si="15"/>
        <v>2.1150615579334939</v>
      </c>
      <c r="G245" s="4">
        <f t="shared" si="13"/>
        <v>1.0445000544010443</v>
      </c>
    </row>
    <row r="246" spans="1:7" x14ac:dyDescent="0.2">
      <c r="A246" s="4">
        <f>IF('True_Odds_Calculator_2-way'!A247="","",'True_Odds_Calculator_2-way'!A247)</f>
        <v>1.59</v>
      </c>
      <c r="B246" s="4">
        <f>IF('True_Odds_Calculator_2-way'!B247="","",'True_Odds_Calculator_2-way'!B247)</f>
        <v>2.39</v>
      </c>
      <c r="C246" s="4">
        <f t="shared" si="12"/>
        <v>4.7340859451066919E-2</v>
      </c>
      <c r="D246" s="4">
        <f t="shared" si="14"/>
        <v>1.6521814743157757</v>
      </c>
      <c r="E246" s="4">
        <f t="shared" si="15"/>
        <v>2.533315556148128</v>
      </c>
      <c r="G246" s="4">
        <f t="shared" si="13"/>
        <v>1.0473408594510669</v>
      </c>
    </row>
    <row r="247" spans="1:7" x14ac:dyDescent="0.2">
      <c r="A247" s="4">
        <f>IF('True_Odds_Calculator_2-way'!A248="","",'True_Odds_Calculator_2-way'!A248)</f>
        <v>2.46</v>
      </c>
      <c r="B247" s="4">
        <f>IF('True_Odds_Calculator_2-way'!B248="","",'True_Odds_Calculator_2-way'!B248)</f>
        <v>1.56</v>
      </c>
      <c r="C247" s="4">
        <f t="shared" si="12"/>
        <v>4.7529706066291366E-2</v>
      </c>
      <c r="D247" s="4">
        <f t="shared" si="14"/>
        <v>2.6127450980392153</v>
      </c>
      <c r="E247" s="4">
        <f t="shared" si="15"/>
        <v>1.6200607902735562</v>
      </c>
      <c r="G247" s="4">
        <f t="shared" si="13"/>
        <v>1.0475297060662914</v>
      </c>
    </row>
    <row r="248" spans="1:7" x14ac:dyDescent="0.2">
      <c r="A248" s="4">
        <f>IF('True_Odds_Calculator_2-way'!A249="","",'True_Odds_Calculator_2-way'!A249)</f>
        <v>1.59</v>
      </c>
      <c r="B248" s="4">
        <f>IF('True_Odds_Calculator_2-way'!B249="","",'True_Odds_Calculator_2-way'!B249)</f>
        <v>2.39</v>
      </c>
      <c r="C248" s="4">
        <f t="shared" si="12"/>
        <v>4.7340859451066919E-2</v>
      </c>
      <c r="D248" s="4">
        <f t="shared" si="14"/>
        <v>1.6521814743157757</v>
      </c>
      <c r="E248" s="4">
        <f t="shared" si="15"/>
        <v>2.533315556148128</v>
      </c>
      <c r="G248" s="4">
        <f t="shared" si="13"/>
        <v>1.0473408594510669</v>
      </c>
    </row>
    <row r="249" spans="1:7" x14ac:dyDescent="0.2">
      <c r="A249" s="4">
        <f>IF('True_Odds_Calculator_2-way'!A250="","",'True_Odds_Calculator_2-way'!A250)</f>
        <v>1.19</v>
      </c>
      <c r="B249" s="4">
        <f>IF('True_Odds_Calculator_2-way'!B250="","",'True_Odds_Calculator_2-way'!B250)</f>
        <v>4.57</v>
      </c>
      <c r="C249" s="4">
        <f t="shared" si="12"/>
        <v>5.9154515197763935E-2</v>
      </c>
      <c r="D249" s="4">
        <f t="shared" si="14"/>
        <v>1.2334123357109645</v>
      </c>
      <c r="E249" s="4">
        <f t="shared" si="15"/>
        <v>5.2842637127726757</v>
      </c>
      <c r="G249" s="4">
        <f t="shared" si="13"/>
        <v>1.0591545151977639</v>
      </c>
    </row>
    <row r="250" spans="1:7" x14ac:dyDescent="0.2">
      <c r="A250" s="4">
        <f>IF('True_Odds_Calculator_2-way'!A251="","",'True_Odds_Calculator_2-way'!A251)</f>
        <v>2.21</v>
      </c>
      <c r="B250" s="4">
        <f>IF('True_Odds_Calculator_2-way'!B251="","",'True_Odds_Calculator_2-way'!B251)</f>
        <v>1.68</v>
      </c>
      <c r="C250" s="4">
        <f t="shared" si="12"/>
        <v>4.772678302090072E-2</v>
      </c>
      <c r="D250" s="4">
        <f t="shared" si="14"/>
        <v>2.3330400904863642</v>
      </c>
      <c r="E250" s="4">
        <f t="shared" si="15"/>
        <v>1.7501649853870085</v>
      </c>
      <c r="G250" s="4">
        <f t="shared" si="13"/>
        <v>1.0477267830209007</v>
      </c>
    </row>
    <row r="251" spans="1:7" x14ac:dyDescent="0.2">
      <c r="A251" s="4">
        <f>IF('True_Odds_Calculator_2-way'!A252="","",'True_Odds_Calculator_2-way'!A252)</f>
        <v>2.08</v>
      </c>
      <c r="B251" s="4">
        <f>IF('True_Odds_Calculator_2-way'!B252="","",'True_Odds_Calculator_2-way'!B252)</f>
        <v>1.81</v>
      </c>
      <c r="C251" s="4">
        <f t="shared" si="12"/>
        <v>3.3255418614534626E-2</v>
      </c>
      <c r="D251" s="4">
        <f t="shared" si="14"/>
        <v>2.1545152798443401</v>
      </c>
      <c r="E251" s="4">
        <f t="shared" si="15"/>
        <v>1.8661643699811639</v>
      </c>
      <c r="G251" s="4">
        <f t="shared" si="13"/>
        <v>1.0332554186145346</v>
      </c>
    </row>
    <row r="252" spans="1:7" x14ac:dyDescent="0.2">
      <c r="A252" s="4">
        <f>IF('True_Odds_Calculator_2-way'!A253="","",'True_Odds_Calculator_2-way'!A253)</f>
        <v>2.23</v>
      </c>
      <c r="B252" s="4">
        <f>IF('True_Odds_Calculator_2-way'!B253="","",'True_Odds_Calculator_2-way'!B253)</f>
        <v>1.71</v>
      </c>
      <c r="C252" s="4">
        <f t="shared" si="12"/>
        <v>3.3225814910969431E-2</v>
      </c>
      <c r="D252" s="4">
        <f t="shared" si="14"/>
        <v>2.315792669966295</v>
      </c>
      <c r="E252" s="4">
        <f t="shared" si="15"/>
        <v>1.7599981538319522</v>
      </c>
      <c r="G252" s="4">
        <f t="shared" si="13"/>
        <v>1.0332258149109694</v>
      </c>
    </row>
    <row r="253" spans="1:7" x14ac:dyDescent="0.2">
      <c r="A253" s="4">
        <f>IF('True_Odds_Calculator_2-way'!A254="","",'True_Odds_Calculator_2-way'!A254)</f>
        <v>1.69</v>
      </c>
      <c r="B253" s="4">
        <f>IF('True_Odds_Calculator_2-way'!B254="","",'True_Odds_Calculator_2-way'!B254)</f>
        <v>2.2400000000000002</v>
      </c>
      <c r="C253" s="4">
        <f t="shared" si="12"/>
        <v>3.8144547759932479E-2</v>
      </c>
      <c r="D253" s="4">
        <f t="shared" si="14"/>
        <v>1.7462865578005351</v>
      </c>
      <c r="E253" s="4">
        <f t="shared" si="15"/>
        <v>2.3399678575843743</v>
      </c>
      <c r="G253" s="4">
        <f t="shared" si="13"/>
        <v>1.0381445477599325</v>
      </c>
    </row>
    <row r="254" spans="1:7" x14ac:dyDescent="0.2">
      <c r="A254" s="4">
        <f>IF('True_Odds_Calculator_2-way'!A255="","",'True_Odds_Calculator_2-way'!A255)</f>
        <v>2.0499999999999998</v>
      </c>
      <c r="B254" s="4">
        <f>IF('True_Odds_Calculator_2-way'!B255="","",'True_Odds_Calculator_2-way'!B255)</f>
        <v>1.81</v>
      </c>
      <c r="C254" s="4">
        <f t="shared" si="12"/>
        <v>4.0291065894084488E-2</v>
      </c>
      <c r="D254" s="4">
        <f t="shared" si="14"/>
        <v>2.1383086010661287</v>
      </c>
      <c r="E254" s="4">
        <f t="shared" si="15"/>
        <v>1.8784963928616634</v>
      </c>
      <c r="G254" s="4">
        <f t="shared" si="13"/>
        <v>1.0402910658940845</v>
      </c>
    </row>
    <row r="255" spans="1:7" x14ac:dyDescent="0.2">
      <c r="A255" s="4">
        <f>IF('True_Odds_Calculator_2-way'!A256="","",'True_Odds_Calculator_2-way'!A256)</f>
        <v>1.79</v>
      </c>
      <c r="B255" s="4">
        <f>IF('True_Odds_Calculator_2-way'!B256="","",'True_Odds_Calculator_2-way'!B256)</f>
        <v>2.0699999999999998</v>
      </c>
      <c r="C255" s="4">
        <f t="shared" si="12"/>
        <v>4.17510053167085E-2</v>
      </c>
      <c r="D255" s="4">
        <f t="shared" si="14"/>
        <v>1.8594836022382255</v>
      </c>
      <c r="E255" s="4">
        <f t="shared" si="15"/>
        <v>2.1634893294018038</v>
      </c>
      <c r="G255" s="4">
        <f t="shared" si="13"/>
        <v>1.0417510053167085</v>
      </c>
    </row>
    <row r="256" spans="1:7" x14ac:dyDescent="0.2">
      <c r="A256" s="4">
        <f>IF('True_Odds_Calculator_2-way'!A257="","",'True_Odds_Calculator_2-way'!A257)</f>
        <v>2.0299999999999998</v>
      </c>
      <c r="B256" s="4">
        <f>IF('True_Odds_Calculator_2-way'!B257="","",'True_Odds_Calculator_2-way'!B257)</f>
        <v>1.83</v>
      </c>
      <c r="C256" s="4">
        <f t="shared" si="12"/>
        <v>3.9058924870117639E-2</v>
      </c>
      <c r="D256" s="4">
        <f t="shared" si="14"/>
        <v>2.1138012461236451</v>
      </c>
      <c r="E256" s="4">
        <f t="shared" si="15"/>
        <v>1.8978262535441519</v>
      </c>
      <c r="G256" s="4">
        <f t="shared" si="13"/>
        <v>1.0390589248701176</v>
      </c>
    </row>
    <row r="257" spans="1:7" x14ac:dyDescent="0.2">
      <c r="A257" s="4">
        <f>IF('True_Odds_Calculator_2-way'!A258="","",'True_Odds_Calculator_2-way'!A258)</f>
        <v>1.66</v>
      </c>
      <c r="B257" s="4">
        <f>IF('True_Odds_Calculator_2-way'!B258="","",'True_Odds_Calculator_2-way'!B258)</f>
        <v>2.27</v>
      </c>
      <c r="C257" s="4">
        <f t="shared" si="12"/>
        <v>4.2938272915450382E-2</v>
      </c>
      <c r="D257" s="4">
        <f t="shared" si="14"/>
        <v>1.7213466721483714</v>
      </c>
      <c r="E257" s="4">
        <f t="shared" si="15"/>
        <v>2.3862959913874993</v>
      </c>
      <c r="G257" s="4">
        <f t="shared" si="13"/>
        <v>1.0429382729154504</v>
      </c>
    </row>
    <row r="258" spans="1:7" x14ac:dyDescent="0.2">
      <c r="A258" s="4">
        <f>IF('True_Odds_Calculator_2-way'!A259="","",'True_Odds_Calculator_2-way'!A259)</f>
        <v>1.77</v>
      </c>
      <c r="B258" s="4">
        <f>IF('True_Odds_Calculator_2-way'!B259="","",'True_Odds_Calculator_2-way'!B259)</f>
        <v>2.1</v>
      </c>
      <c r="C258" s="4">
        <f t="shared" ref="C258:C321" si="16">IF(A258="","",((1/A258)+(1/B258))-1)</f>
        <v>4.1162227602905554E-2</v>
      </c>
      <c r="D258" s="4">
        <f t="shared" si="14"/>
        <v>1.8369162342475907</v>
      </c>
      <c r="E258" s="4">
        <f t="shared" si="15"/>
        <v>2.1948627103631533</v>
      </c>
      <c r="G258" s="4">
        <f t="shared" ref="G258:G321" si="17">IF(A258="","",C258+1)</f>
        <v>1.0411622276029056</v>
      </c>
    </row>
    <row r="259" spans="1:7" x14ac:dyDescent="0.2">
      <c r="A259" s="4">
        <f>IF('True_Odds_Calculator_2-way'!A260="","",'True_Odds_Calculator_2-way'!A260)</f>
        <v>1.7</v>
      </c>
      <c r="B259" s="4">
        <f>IF('True_Odds_Calculator_2-way'!B260="","",'True_Odds_Calculator_2-way'!B260)</f>
        <v>2.19</v>
      </c>
      <c r="C259" s="4">
        <f t="shared" si="16"/>
        <v>4.485629868385721E-2</v>
      </c>
      <c r="D259" s="4">
        <f t="shared" ref="D259:D322" si="18">IF(A259="","",(2*A259)/(2-($C259*A259)))</f>
        <v>1.7673866603370521</v>
      </c>
      <c r="E259" s="4">
        <f t="shared" ref="E259:E322" si="19">IF(B259="","",(2*B259)/(2-($C259*B259)))</f>
        <v>2.3031240334055059</v>
      </c>
      <c r="G259" s="4">
        <f t="shared" si="17"/>
        <v>1.0448562986838572</v>
      </c>
    </row>
    <row r="260" spans="1:7" x14ac:dyDescent="0.2">
      <c r="A260" s="4">
        <f>IF('True_Odds_Calculator_2-way'!A261="","",'True_Odds_Calculator_2-way'!A261)</f>
        <v>1.93</v>
      </c>
      <c r="B260" s="4">
        <f>IF('True_Odds_Calculator_2-way'!B261="","",'True_Odds_Calculator_2-way'!B261)</f>
        <v>1.92</v>
      </c>
      <c r="C260" s="4">
        <f t="shared" si="16"/>
        <v>3.8968048359240282E-2</v>
      </c>
      <c r="D260" s="4">
        <f t="shared" si="18"/>
        <v>2.0054118411083453</v>
      </c>
      <c r="E260" s="4">
        <f t="shared" si="19"/>
        <v>1.9946172892668752</v>
      </c>
      <c r="G260" s="4">
        <f t="shared" si="17"/>
        <v>1.0389680483592403</v>
      </c>
    </row>
    <row r="261" spans="1:7" x14ac:dyDescent="0.2">
      <c r="A261" s="4">
        <f>IF('True_Odds_Calculator_2-way'!A262="","",'True_Odds_Calculator_2-way'!A262)</f>
        <v>2.02</v>
      </c>
      <c r="B261" s="4">
        <f>IF('True_Odds_Calculator_2-way'!B262="","",'True_Odds_Calculator_2-way'!B262)</f>
        <v>1.88</v>
      </c>
      <c r="C261" s="4">
        <f t="shared" si="16"/>
        <v>2.6964398567516312E-2</v>
      </c>
      <c r="D261" s="4">
        <f t="shared" si="18"/>
        <v>2.0765529308836395</v>
      </c>
      <c r="E261" s="4">
        <f t="shared" si="19"/>
        <v>1.9288906948394962</v>
      </c>
      <c r="G261" s="4">
        <f t="shared" si="17"/>
        <v>1.0269643985675163</v>
      </c>
    </row>
    <row r="262" spans="1:7" x14ac:dyDescent="0.2">
      <c r="A262" s="4">
        <f>IF('True_Odds_Calculator_2-way'!A263="","",'True_Odds_Calculator_2-way'!A263)</f>
        <v>2.42</v>
      </c>
      <c r="B262" s="4">
        <f>IF('True_Odds_Calculator_2-way'!B263="","",'True_Odds_Calculator_2-way'!B263)</f>
        <v>1.61</v>
      </c>
      <c r="C262" s="4">
        <f t="shared" si="16"/>
        <v>3.4341152918228035E-2</v>
      </c>
      <c r="D262" s="4">
        <f t="shared" si="18"/>
        <v>2.5249173741170372</v>
      </c>
      <c r="E262" s="4">
        <f t="shared" si="19"/>
        <v>1.655773235306617</v>
      </c>
      <c r="G262" s="4">
        <f t="shared" si="17"/>
        <v>1.034341152918228</v>
      </c>
    </row>
    <row r="263" spans="1:7" x14ac:dyDescent="0.2">
      <c r="A263" s="4">
        <f>IF('True_Odds_Calculator_2-way'!A264="","",'True_Odds_Calculator_2-way'!A264)</f>
        <v>1.85</v>
      </c>
      <c r="B263" s="4">
        <f>IF('True_Odds_Calculator_2-way'!B264="","",'True_Odds_Calculator_2-way'!B264)</f>
        <v>2.0499999999999998</v>
      </c>
      <c r="C263" s="4">
        <f t="shared" si="16"/>
        <v>2.8345418589321048E-2</v>
      </c>
      <c r="D263" s="4">
        <f t="shared" si="18"/>
        <v>1.8998121477770822</v>
      </c>
      <c r="E263" s="4">
        <f t="shared" si="19"/>
        <v>2.1113430758524703</v>
      </c>
      <c r="G263" s="4">
        <f t="shared" si="17"/>
        <v>1.028345418589321</v>
      </c>
    </row>
    <row r="264" spans="1:7" x14ac:dyDescent="0.2">
      <c r="A264" s="4">
        <f>IF('True_Odds_Calculator_2-way'!A265="","",'True_Odds_Calculator_2-way'!A265)</f>
        <v>1.76</v>
      </c>
      <c r="B264" s="4">
        <f>IF('True_Odds_Calculator_2-way'!B265="","",'True_Odds_Calculator_2-way'!B265)</f>
        <v>2.14</v>
      </c>
      <c r="C264" s="4">
        <f t="shared" si="16"/>
        <v>3.5471537807986397E-2</v>
      </c>
      <c r="D264" s="4">
        <f t="shared" si="18"/>
        <v>1.8167084699980707</v>
      </c>
      <c r="E264" s="4">
        <f t="shared" si="19"/>
        <v>2.2244271202456889</v>
      </c>
      <c r="G264" s="4">
        <f t="shared" si="17"/>
        <v>1.0354715378079864</v>
      </c>
    </row>
    <row r="265" spans="1:7" x14ac:dyDescent="0.2">
      <c r="A265" s="4">
        <f>IF('True_Odds_Calculator_2-way'!A266="","",'True_Odds_Calculator_2-way'!A266)</f>
        <v>2.12</v>
      </c>
      <c r="B265" s="4">
        <f>IF('True_Odds_Calculator_2-way'!B266="","",'True_Odds_Calculator_2-way'!B266)</f>
        <v>1.78</v>
      </c>
      <c r="C265" s="4">
        <f t="shared" si="16"/>
        <v>3.3495866016535869E-2</v>
      </c>
      <c r="D265" s="4">
        <f t="shared" si="18"/>
        <v>2.1980428704566637</v>
      </c>
      <c r="E265" s="4">
        <f t="shared" si="19"/>
        <v>1.8346946713341112</v>
      </c>
      <c r="G265" s="4">
        <f t="shared" si="17"/>
        <v>1.0334958660165359</v>
      </c>
    </row>
    <row r="266" spans="1:7" x14ac:dyDescent="0.2">
      <c r="A266" s="4">
        <f>IF('True_Odds_Calculator_2-way'!A267="","",'True_Odds_Calculator_2-way'!A267)</f>
        <v>1.81</v>
      </c>
      <c r="B266" s="4">
        <f>IF('True_Odds_Calculator_2-way'!B267="","",'True_Odds_Calculator_2-way'!B267)</f>
        <v>2.04</v>
      </c>
      <c r="C266" s="4">
        <f t="shared" si="16"/>
        <v>4.2682266276676373E-2</v>
      </c>
      <c r="D266" s="4">
        <f t="shared" si="18"/>
        <v>1.8827248623291861</v>
      </c>
      <c r="E266" s="4">
        <f t="shared" si="19"/>
        <v>2.1328558225508316</v>
      </c>
      <c r="G266" s="4">
        <f t="shared" si="17"/>
        <v>1.0426822662766764</v>
      </c>
    </row>
    <row r="267" spans="1:7" x14ac:dyDescent="0.2">
      <c r="A267" s="4">
        <f>IF('True_Odds_Calculator_2-way'!A268="","",'True_Odds_Calculator_2-way'!A268)</f>
        <v>1.81</v>
      </c>
      <c r="B267" s="4">
        <f>IF('True_Odds_Calculator_2-way'!B268="","",'True_Odds_Calculator_2-way'!B268)</f>
        <v>2.0499999999999998</v>
      </c>
      <c r="C267" s="4">
        <f t="shared" si="16"/>
        <v>4.0291065894084488E-2</v>
      </c>
      <c r="D267" s="4">
        <f t="shared" si="18"/>
        <v>1.8784963928616634</v>
      </c>
      <c r="E267" s="4">
        <f t="shared" si="19"/>
        <v>2.1383086010661287</v>
      </c>
      <c r="G267" s="4">
        <f t="shared" si="17"/>
        <v>1.0402910658940845</v>
      </c>
    </row>
    <row r="268" spans="1:7" x14ac:dyDescent="0.2">
      <c r="A268" s="4">
        <f>IF('True_Odds_Calculator_2-way'!A269="","",'True_Odds_Calculator_2-way'!A269)</f>
        <v>2.42</v>
      </c>
      <c r="B268" s="4">
        <f>IF('True_Odds_Calculator_2-way'!B269="","",'True_Odds_Calculator_2-way'!B269)</f>
        <v>1.6</v>
      </c>
      <c r="C268" s="4">
        <f t="shared" si="16"/>
        <v>3.8223140495867725E-2</v>
      </c>
      <c r="D268" s="4">
        <f t="shared" si="18"/>
        <v>2.5373525557011791</v>
      </c>
      <c r="E268" s="4">
        <f t="shared" si="19"/>
        <v>1.6504688832054561</v>
      </c>
      <c r="G268" s="4">
        <f t="shared" si="17"/>
        <v>1.0382231404958677</v>
      </c>
    </row>
    <row r="269" spans="1:7" x14ac:dyDescent="0.2">
      <c r="A269" s="4">
        <f>IF('True_Odds_Calculator_2-way'!A270="","",'True_Odds_Calculator_2-way'!A270)</f>
        <v>1.76</v>
      </c>
      <c r="B269" s="4">
        <f>IF('True_Odds_Calculator_2-way'!B270="","",'True_Odds_Calculator_2-way'!B270)</f>
        <v>2.12</v>
      </c>
      <c r="C269" s="4">
        <f t="shared" si="16"/>
        <v>3.9879931389365408E-2</v>
      </c>
      <c r="D269" s="4">
        <f t="shared" si="18"/>
        <v>1.8240125146656239</v>
      </c>
      <c r="E269" s="4">
        <f t="shared" si="19"/>
        <v>2.213573801613669</v>
      </c>
      <c r="G269" s="4">
        <f t="shared" si="17"/>
        <v>1.0398799313893654</v>
      </c>
    </row>
    <row r="270" spans="1:7" x14ac:dyDescent="0.2">
      <c r="A270" s="4">
        <f>IF('True_Odds_Calculator_2-way'!A271="","",'True_Odds_Calculator_2-way'!A271)</f>
        <v>1.88</v>
      </c>
      <c r="B270" s="4">
        <f>IF('True_Odds_Calculator_2-way'!B271="","",'True_Odds_Calculator_2-way'!B271)</f>
        <v>1.99</v>
      </c>
      <c r="C270" s="4">
        <f t="shared" si="16"/>
        <v>3.4427456431091574E-2</v>
      </c>
      <c r="D270" s="4">
        <f t="shared" si="18"/>
        <v>1.9428749480681344</v>
      </c>
      <c r="E270" s="4">
        <f t="shared" si="19"/>
        <v>2.0605860321656753</v>
      </c>
      <c r="G270" s="4">
        <f t="shared" si="17"/>
        <v>1.0344274564310916</v>
      </c>
    </row>
    <row r="271" spans="1:7" x14ac:dyDescent="0.2">
      <c r="A271" s="4">
        <f>IF('True_Odds_Calculator_2-way'!A272="","",'True_Odds_Calculator_2-way'!A272)</f>
        <v>2.57</v>
      </c>
      <c r="B271" s="4">
        <f>IF('True_Odds_Calculator_2-way'!B272="","",'True_Odds_Calculator_2-way'!B272)</f>
        <v>1.54</v>
      </c>
      <c r="C271" s="4">
        <f t="shared" si="16"/>
        <v>3.845570771640805E-2</v>
      </c>
      <c r="D271" s="4">
        <f t="shared" si="18"/>
        <v>2.7035999726757289</v>
      </c>
      <c r="E271" s="4">
        <f t="shared" si="19"/>
        <v>1.5869922611171257</v>
      </c>
      <c r="G271" s="4">
        <f t="shared" si="17"/>
        <v>1.038455707716408</v>
      </c>
    </row>
    <row r="272" spans="1:7" x14ac:dyDescent="0.2">
      <c r="A272" s="4">
        <f>IF('True_Odds_Calculator_2-way'!A273="","",'True_Odds_Calculator_2-way'!A273)</f>
        <v>2.0499999999999998</v>
      </c>
      <c r="B272" s="4">
        <f>IF('True_Odds_Calculator_2-way'!B273="","",'True_Odds_Calculator_2-way'!B273)</f>
        <v>1.83</v>
      </c>
      <c r="C272" s="4">
        <f t="shared" si="16"/>
        <v>3.4252965480474407E-2</v>
      </c>
      <c r="D272" s="4">
        <f t="shared" si="18"/>
        <v>2.1245929491717397</v>
      </c>
      <c r="E272" s="4">
        <f t="shared" si="19"/>
        <v>1.8892106257081707</v>
      </c>
      <c r="G272" s="4">
        <f t="shared" si="17"/>
        <v>1.0342529654804744</v>
      </c>
    </row>
    <row r="273" spans="1:7" x14ac:dyDescent="0.2">
      <c r="A273" s="4">
        <f>IF('True_Odds_Calculator_2-way'!A274="","",'True_Odds_Calculator_2-way'!A274)</f>
        <v>2.16</v>
      </c>
      <c r="B273" s="4">
        <f>IF('True_Odds_Calculator_2-way'!B274="","",'True_Odds_Calculator_2-way'!B274)</f>
        <v>1.74</v>
      </c>
      <c r="C273" s="4">
        <f t="shared" si="16"/>
        <v>3.7675606641123682E-2</v>
      </c>
      <c r="D273" s="4">
        <f t="shared" si="18"/>
        <v>2.2516175413371671</v>
      </c>
      <c r="E273" s="4">
        <f t="shared" si="19"/>
        <v>1.7989661114302122</v>
      </c>
      <c r="G273" s="4">
        <f t="shared" si="17"/>
        <v>1.0376756066411237</v>
      </c>
    </row>
    <row r="274" spans="1:7" x14ac:dyDescent="0.2">
      <c r="A274" s="4">
        <f>IF('True_Odds_Calculator_2-way'!A275="","",'True_Odds_Calculator_2-way'!A275)</f>
        <v>1.33</v>
      </c>
      <c r="B274" s="4">
        <f>IF('True_Odds_Calculator_2-way'!B275="","",'True_Odds_Calculator_2-way'!B275)</f>
        <v>3.54</v>
      </c>
      <c r="C274" s="4">
        <f t="shared" si="16"/>
        <v>3.436557495433501E-2</v>
      </c>
      <c r="D274" s="4">
        <f t="shared" si="18"/>
        <v>1.3611054898673065</v>
      </c>
      <c r="E274" s="4">
        <f t="shared" si="19"/>
        <v>3.7692738771915781</v>
      </c>
      <c r="G274" s="4">
        <f t="shared" si="17"/>
        <v>1.034365574954335</v>
      </c>
    </row>
    <row r="275" spans="1:7" x14ac:dyDescent="0.2">
      <c r="A275" s="4">
        <f>IF('True_Odds_Calculator_2-way'!A276="","",'True_Odds_Calculator_2-way'!A276)</f>
        <v>1.66</v>
      </c>
      <c r="B275" s="4">
        <f>IF('True_Odds_Calculator_2-way'!B276="","",'True_Odds_Calculator_2-way'!B276)</f>
        <v>2.3199999999999998</v>
      </c>
      <c r="C275" s="4">
        <f t="shared" si="16"/>
        <v>3.3444121312837582E-2</v>
      </c>
      <c r="D275" s="4">
        <f t="shared" si="18"/>
        <v>1.707394928178755</v>
      </c>
      <c r="E275" s="4">
        <f t="shared" si="19"/>
        <v>2.4136375031336175</v>
      </c>
      <c r="G275" s="4">
        <f t="shared" si="17"/>
        <v>1.0334441213128376</v>
      </c>
    </row>
    <row r="276" spans="1:7" x14ac:dyDescent="0.2">
      <c r="A276" s="4">
        <f>IF('True_Odds_Calculator_2-way'!A277="","",'True_Odds_Calculator_2-way'!A277)</f>
        <v>1.72</v>
      </c>
      <c r="B276" s="4">
        <f>IF('True_Odds_Calculator_2-way'!B277="","",'True_Odds_Calculator_2-way'!B277)</f>
        <v>2.2000000000000002</v>
      </c>
      <c r="C276" s="4">
        <f t="shared" si="16"/>
        <v>3.5940803382663811E-2</v>
      </c>
      <c r="D276" s="4">
        <f t="shared" si="18"/>
        <v>1.7748592870544089</v>
      </c>
      <c r="E276" s="4">
        <f t="shared" si="19"/>
        <v>2.2905569007263922</v>
      </c>
      <c r="G276" s="4">
        <f t="shared" si="17"/>
        <v>1.0359408033826638</v>
      </c>
    </row>
    <row r="277" spans="1:7" x14ac:dyDescent="0.2">
      <c r="A277" s="4">
        <f>IF('True_Odds_Calculator_2-way'!A278="","",'True_Odds_Calculator_2-way'!A278)</f>
        <v>2.3199999999999998</v>
      </c>
      <c r="B277" s="4">
        <f>IF('True_Odds_Calculator_2-way'!B278="","",'True_Odds_Calculator_2-way'!B278)</f>
        <v>1.66</v>
      </c>
      <c r="C277" s="4">
        <f t="shared" si="16"/>
        <v>3.3444121312837582E-2</v>
      </c>
      <c r="D277" s="4">
        <f t="shared" si="18"/>
        <v>2.4136375031336175</v>
      </c>
      <c r="E277" s="4">
        <f t="shared" si="19"/>
        <v>1.707394928178755</v>
      </c>
      <c r="G277" s="4">
        <f t="shared" si="17"/>
        <v>1.0334441213128376</v>
      </c>
    </row>
    <row r="278" spans="1:7" x14ac:dyDescent="0.2">
      <c r="A278" s="4">
        <f>IF('True_Odds_Calculator_2-way'!A279="","",'True_Odds_Calculator_2-way'!A279)</f>
        <v>2.0699999999999998</v>
      </c>
      <c r="B278" s="4">
        <f>IF('True_Odds_Calculator_2-way'!B279="","",'True_Odds_Calculator_2-way'!B279)</f>
        <v>1.81</v>
      </c>
      <c r="C278" s="4">
        <f t="shared" si="16"/>
        <v>3.5577975284917462E-2</v>
      </c>
      <c r="D278" s="4">
        <f t="shared" si="18"/>
        <v>2.1491381535549374</v>
      </c>
      <c r="E278" s="4">
        <f t="shared" si="19"/>
        <v>1.8702173858786533</v>
      </c>
      <c r="G278" s="4">
        <f t="shared" si="17"/>
        <v>1.0355779752849175</v>
      </c>
    </row>
    <row r="279" spans="1:7" x14ac:dyDescent="0.2">
      <c r="A279" s="4">
        <f>IF('True_Odds_Calculator_2-way'!A280="","",'True_Odds_Calculator_2-way'!A280)</f>
        <v>2.17</v>
      </c>
      <c r="B279" s="4">
        <f>IF('True_Odds_Calculator_2-way'!B280="","",'True_Odds_Calculator_2-way'!B280)</f>
        <v>1.73</v>
      </c>
      <c r="C279" s="4">
        <f t="shared" si="16"/>
        <v>3.8864175168482618E-2</v>
      </c>
      <c r="D279" s="4">
        <f t="shared" si="18"/>
        <v>2.2655321203343295</v>
      </c>
      <c r="E279" s="4">
        <f t="shared" si="19"/>
        <v>1.7901814453637255</v>
      </c>
      <c r="G279" s="4">
        <f t="shared" si="17"/>
        <v>1.0388641751684826</v>
      </c>
    </row>
    <row r="280" spans="1:7" x14ac:dyDescent="0.2">
      <c r="A280" s="4">
        <f>IF('True_Odds_Calculator_2-way'!A281="","",'True_Odds_Calculator_2-way'!A281)</f>
        <v>2.66</v>
      </c>
      <c r="B280" s="4">
        <f>IF('True_Odds_Calculator_2-way'!B281="","",'True_Odds_Calculator_2-way'!B281)</f>
        <v>1.51</v>
      </c>
      <c r="C280" s="4">
        <f t="shared" si="16"/>
        <v>3.8191505253199143E-2</v>
      </c>
      <c r="D280" s="4">
        <f t="shared" si="18"/>
        <v>2.802344240563734</v>
      </c>
      <c r="E280" s="4">
        <f t="shared" si="19"/>
        <v>1.5548329655866526</v>
      </c>
      <c r="G280" s="4">
        <f t="shared" si="17"/>
        <v>1.0381915052531991</v>
      </c>
    </row>
    <row r="281" spans="1:7" x14ac:dyDescent="0.2">
      <c r="A281" s="4">
        <f>IF('True_Odds_Calculator_2-way'!A282="","",'True_Odds_Calculator_2-way'!A282)</f>
        <v>2.66</v>
      </c>
      <c r="B281" s="4">
        <f>IF('True_Odds_Calculator_2-way'!B282="","",'True_Odds_Calculator_2-way'!B282)</f>
        <v>1.51</v>
      </c>
      <c r="C281" s="4">
        <f t="shared" si="16"/>
        <v>3.8191505253199143E-2</v>
      </c>
      <c r="D281" s="4">
        <f t="shared" si="18"/>
        <v>2.802344240563734</v>
      </c>
      <c r="E281" s="4">
        <f t="shared" si="19"/>
        <v>1.5548329655866526</v>
      </c>
      <c r="G281" s="4">
        <f t="shared" si="17"/>
        <v>1.0381915052531991</v>
      </c>
    </row>
    <row r="282" spans="1:7" x14ac:dyDescent="0.2">
      <c r="A282" s="4">
        <f>IF('True_Odds_Calculator_2-way'!A283="","",'True_Odds_Calculator_2-way'!A283)</f>
        <v>2.13</v>
      </c>
      <c r="B282" s="4">
        <f>IF('True_Odds_Calculator_2-way'!B283="","",'True_Odds_Calculator_2-way'!B283)</f>
        <v>1.76</v>
      </c>
      <c r="C282" s="4">
        <f t="shared" si="16"/>
        <v>3.7665386256935607E-2</v>
      </c>
      <c r="D282" s="4">
        <f t="shared" si="18"/>
        <v>2.2190126672191313</v>
      </c>
      <c r="E282" s="4">
        <f t="shared" si="19"/>
        <v>1.8203360202000585</v>
      </c>
      <c r="G282" s="4">
        <f t="shared" si="17"/>
        <v>1.0376653862569356</v>
      </c>
    </row>
    <row r="283" spans="1:7" x14ac:dyDescent="0.2">
      <c r="A283" s="4">
        <f>IF('True_Odds_Calculator_2-way'!A284="","",'True_Odds_Calculator_2-way'!A284)</f>
        <v>2.21</v>
      </c>
      <c r="B283" s="4">
        <f>IF('True_Odds_Calculator_2-way'!B284="","",'True_Odds_Calculator_2-way'!B284)</f>
        <v>1.7</v>
      </c>
      <c r="C283" s="4">
        <f t="shared" si="16"/>
        <v>4.0723981900452566E-2</v>
      </c>
      <c r="D283" s="4">
        <f t="shared" si="18"/>
        <v>2.3141361256544504</v>
      </c>
      <c r="E283" s="4">
        <f t="shared" si="19"/>
        <v>1.760956175298805</v>
      </c>
      <c r="G283" s="4">
        <f t="shared" si="17"/>
        <v>1.0407239819004526</v>
      </c>
    </row>
    <row r="284" spans="1:7" x14ac:dyDescent="0.2">
      <c r="A284" s="4">
        <f>IF('True_Odds_Calculator_2-way'!A285="","",'True_Odds_Calculator_2-way'!A285)</f>
        <v>2.09</v>
      </c>
      <c r="B284" s="4">
        <f>IF('True_Odds_Calculator_2-way'!B285="","",'True_Odds_Calculator_2-way'!B285)</f>
        <v>1.78</v>
      </c>
      <c r="C284" s="4">
        <f t="shared" si="16"/>
        <v>4.0266652330519959E-2</v>
      </c>
      <c r="D284" s="4">
        <f t="shared" si="18"/>
        <v>2.1818075186206087</v>
      </c>
      <c r="E284" s="4">
        <f t="shared" si="19"/>
        <v>1.8461614808198106</v>
      </c>
      <c r="G284" s="4">
        <f t="shared" si="17"/>
        <v>1.04026665233052</v>
      </c>
    </row>
    <row r="285" spans="1:7" x14ac:dyDescent="0.2">
      <c r="A285" s="4">
        <f>IF('True_Odds_Calculator_2-way'!A286="","",'True_Odds_Calculator_2-way'!A286)</f>
        <v>2.16</v>
      </c>
      <c r="B285" s="4">
        <f>IF('True_Odds_Calculator_2-way'!B286="","",'True_Odds_Calculator_2-way'!B286)</f>
        <v>1.74</v>
      </c>
      <c r="C285" s="4">
        <f t="shared" si="16"/>
        <v>3.7675606641123682E-2</v>
      </c>
      <c r="D285" s="4">
        <f t="shared" si="18"/>
        <v>2.2516175413371671</v>
      </c>
      <c r="E285" s="4">
        <f t="shared" si="19"/>
        <v>1.7989661114302122</v>
      </c>
      <c r="G285" s="4">
        <f t="shared" si="17"/>
        <v>1.0376756066411237</v>
      </c>
    </row>
    <row r="286" spans="1:7" x14ac:dyDescent="0.2">
      <c r="A286" s="4">
        <f>IF('True_Odds_Calculator_2-way'!A287="","",'True_Odds_Calculator_2-way'!A287)</f>
        <v>2.08</v>
      </c>
      <c r="B286" s="4">
        <f>IF('True_Odds_Calculator_2-way'!B287="","",'True_Odds_Calculator_2-way'!B287)</f>
        <v>1.79</v>
      </c>
      <c r="C286" s="4">
        <f t="shared" si="16"/>
        <v>3.9428448646325664E-2</v>
      </c>
      <c r="D286" s="4">
        <f t="shared" si="18"/>
        <v>2.1689385995572641</v>
      </c>
      <c r="E286" s="4">
        <f t="shared" si="19"/>
        <v>1.8554769261437256</v>
      </c>
      <c r="G286" s="4">
        <f t="shared" si="17"/>
        <v>1.0394284486463257</v>
      </c>
    </row>
    <row r="287" spans="1:7" x14ac:dyDescent="0.2">
      <c r="A287" s="4">
        <f>IF('True_Odds_Calculator_2-way'!A288="","",'True_Odds_Calculator_2-way'!A288)</f>
        <v>1.88</v>
      </c>
      <c r="B287" s="4">
        <f>IF('True_Odds_Calculator_2-way'!B288="","",'True_Odds_Calculator_2-way'!B288)</f>
        <v>2.02</v>
      </c>
      <c r="C287" s="4">
        <f t="shared" si="16"/>
        <v>2.6964398567516312E-2</v>
      </c>
      <c r="D287" s="4">
        <f t="shared" si="18"/>
        <v>1.9288906948394962</v>
      </c>
      <c r="E287" s="4">
        <f t="shared" si="19"/>
        <v>2.0765529308836395</v>
      </c>
      <c r="G287" s="4">
        <f t="shared" si="17"/>
        <v>1.0269643985675163</v>
      </c>
    </row>
    <row r="288" spans="1:7" x14ac:dyDescent="0.2">
      <c r="A288" s="4">
        <f>IF('True_Odds_Calculator_2-way'!A289="","",'True_Odds_Calculator_2-way'!A289)</f>
        <v>1.69</v>
      </c>
      <c r="B288" s="4">
        <f>IF('True_Odds_Calculator_2-way'!B289="","",'True_Odds_Calculator_2-way'!B289)</f>
        <v>2.2599999999999998</v>
      </c>
      <c r="C288" s="4">
        <f t="shared" si="16"/>
        <v>3.4193852437555794E-2</v>
      </c>
      <c r="D288" s="4">
        <f t="shared" si="18"/>
        <v>1.740283410033262</v>
      </c>
      <c r="E288" s="4">
        <f t="shared" si="19"/>
        <v>2.3508340001231001</v>
      </c>
      <c r="G288" s="4">
        <f t="shared" si="17"/>
        <v>1.0341938524375558</v>
      </c>
    </row>
    <row r="289" spans="1:7" x14ac:dyDescent="0.2">
      <c r="A289" s="4">
        <f>IF('True_Odds_Calculator_2-way'!A290="","",'True_Odds_Calculator_2-way'!A290)</f>
        <v>1.85</v>
      </c>
      <c r="B289" s="4">
        <f>IF('True_Odds_Calculator_2-way'!B290="","",'True_Odds_Calculator_2-way'!B290)</f>
        <v>2.04</v>
      </c>
      <c r="C289" s="4">
        <f t="shared" si="16"/>
        <v>3.0736618971912932E-2</v>
      </c>
      <c r="D289" s="4">
        <f t="shared" si="18"/>
        <v>1.9041372351160444</v>
      </c>
      <c r="E289" s="4">
        <f t="shared" si="19"/>
        <v>2.1060267857142851</v>
      </c>
      <c r="G289" s="4">
        <f t="shared" si="17"/>
        <v>1.0307366189719129</v>
      </c>
    </row>
    <row r="290" spans="1:7" x14ac:dyDescent="0.2">
      <c r="A290" s="4">
        <f>IF('True_Odds_Calculator_2-way'!A291="","",'True_Odds_Calculator_2-way'!A291)</f>
        <v>2.42</v>
      </c>
      <c r="B290" s="4">
        <f>IF('True_Odds_Calculator_2-way'!B291="","",'True_Odds_Calculator_2-way'!B291)</f>
        <v>1.6</v>
      </c>
      <c r="C290" s="4">
        <f t="shared" si="16"/>
        <v>3.8223140495867725E-2</v>
      </c>
      <c r="D290" s="4">
        <f t="shared" si="18"/>
        <v>2.5373525557011791</v>
      </c>
      <c r="E290" s="4">
        <f t="shared" si="19"/>
        <v>1.6504688832054561</v>
      </c>
      <c r="G290" s="4">
        <f t="shared" si="17"/>
        <v>1.0382231404958677</v>
      </c>
    </row>
    <row r="291" spans="1:7" x14ac:dyDescent="0.2">
      <c r="A291" s="4">
        <f>IF('True_Odds_Calculator_2-way'!A292="","",'True_Odds_Calculator_2-way'!A292)</f>
        <v>1.76</v>
      </c>
      <c r="B291" s="4">
        <f>IF('True_Odds_Calculator_2-way'!B292="","",'True_Odds_Calculator_2-way'!B292)</f>
        <v>2.12</v>
      </c>
      <c r="C291" s="4">
        <f t="shared" si="16"/>
        <v>3.9879931389365408E-2</v>
      </c>
      <c r="D291" s="4">
        <f t="shared" si="18"/>
        <v>1.8240125146656239</v>
      </c>
      <c r="E291" s="4">
        <f t="shared" si="19"/>
        <v>2.213573801613669</v>
      </c>
      <c r="G291" s="4">
        <f t="shared" si="17"/>
        <v>1.0398799313893654</v>
      </c>
    </row>
    <row r="292" spans="1:7" x14ac:dyDescent="0.2">
      <c r="A292" s="4">
        <f>IF('True_Odds_Calculator_2-way'!A293="","",'True_Odds_Calculator_2-way'!A293)</f>
        <v>1.88</v>
      </c>
      <c r="B292" s="4">
        <f>IF('True_Odds_Calculator_2-way'!B293="","",'True_Odds_Calculator_2-way'!B293)</f>
        <v>1.99</v>
      </c>
      <c r="C292" s="4">
        <f t="shared" si="16"/>
        <v>3.4427456431091574E-2</v>
      </c>
      <c r="D292" s="4">
        <f t="shared" si="18"/>
        <v>1.9428749480681344</v>
      </c>
      <c r="E292" s="4">
        <f t="shared" si="19"/>
        <v>2.0605860321656753</v>
      </c>
      <c r="G292" s="4">
        <f t="shared" si="17"/>
        <v>1.0344274564310916</v>
      </c>
    </row>
    <row r="293" spans="1:7" x14ac:dyDescent="0.2">
      <c r="A293" s="4">
        <f>IF('True_Odds_Calculator_2-way'!A294="","",'True_Odds_Calculator_2-way'!A294)</f>
        <v>2.57</v>
      </c>
      <c r="B293" s="4">
        <f>IF('True_Odds_Calculator_2-way'!B294="","",'True_Odds_Calculator_2-way'!B294)</f>
        <v>1.54</v>
      </c>
      <c r="C293" s="4">
        <f t="shared" si="16"/>
        <v>3.845570771640805E-2</v>
      </c>
      <c r="D293" s="4">
        <f t="shared" si="18"/>
        <v>2.7035999726757289</v>
      </c>
      <c r="E293" s="4">
        <f t="shared" si="19"/>
        <v>1.5869922611171257</v>
      </c>
      <c r="G293" s="4">
        <f t="shared" si="17"/>
        <v>1.038455707716408</v>
      </c>
    </row>
    <row r="294" spans="1:7" x14ac:dyDescent="0.2">
      <c r="A294" s="4">
        <f>IF('True_Odds_Calculator_2-way'!A295="","",'True_Odds_Calculator_2-way'!A295)</f>
        <v>2.0499999999999998</v>
      </c>
      <c r="B294" s="4">
        <f>IF('True_Odds_Calculator_2-way'!B295="","",'True_Odds_Calculator_2-way'!B295)</f>
        <v>1.83</v>
      </c>
      <c r="C294" s="4">
        <f t="shared" si="16"/>
        <v>3.4252965480474407E-2</v>
      </c>
      <c r="D294" s="4">
        <f t="shared" si="18"/>
        <v>2.1245929491717397</v>
      </c>
      <c r="E294" s="4">
        <f t="shared" si="19"/>
        <v>1.8892106257081707</v>
      </c>
      <c r="G294" s="4">
        <f t="shared" si="17"/>
        <v>1.0342529654804744</v>
      </c>
    </row>
    <row r="295" spans="1:7" x14ac:dyDescent="0.2">
      <c r="A295" s="4">
        <f>IF('True_Odds_Calculator_2-way'!A296="","",'True_Odds_Calculator_2-way'!A296)</f>
        <v>1.51</v>
      </c>
      <c r="B295" s="4">
        <f>IF('True_Odds_Calculator_2-way'!B296="","",'True_Odds_Calculator_2-way'!B296)</f>
        <v>2.62</v>
      </c>
      <c r="C295" s="4">
        <f t="shared" si="16"/>
        <v>4.3931044942116193E-2</v>
      </c>
      <c r="D295" s="4">
        <f t="shared" si="18"/>
        <v>1.5618017448975565</v>
      </c>
      <c r="E295" s="4">
        <f t="shared" si="19"/>
        <v>2.7799873515564615</v>
      </c>
      <c r="G295" s="4">
        <f t="shared" si="17"/>
        <v>1.0439310449421162</v>
      </c>
    </row>
    <row r="296" spans="1:7" x14ac:dyDescent="0.2">
      <c r="A296" s="4">
        <f>IF('True_Odds_Calculator_2-way'!A297="","",'True_Odds_Calculator_2-way'!A297)</f>
        <v>2.57</v>
      </c>
      <c r="B296" s="4">
        <f>IF('True_Odds_Calculator_2-way'!B297="","",'True_Odds_Calculator_2-way'!B297)</f>
        <v>1.56</v>
      </c>
      <c r="C296" s="4">
        <f t="shared" si="16"/>
        <v>3.0130699391399673E-2</v>
      </c>
      <c r="D296" s="4">
        <f t="shared" si="18"/>
        <v>2.6735129367831414</v>
      </c>
      <c r="E296" s="4">
        <f t="shared" si="19"/>
        <v>1.597545425565827</v>
      </c>
      <c r="G296" s="4">
        <f t="shared" si="17"/>
        <v>1.0301306993913997</v>
      </c>
    </row>
    <row r="297" spans="1:7" x14ac:dyDescent="0.2">
      <c r="A297" s="4">
        <f>IF('True_Odds_Calculator_2-way'!A298="","",'True_Odds_Calculator_2-way'!A298)</f>
        <v>2.74</v>
      </c>
      <c r="B297" s="4">
        <f>IF('True_Odds_Calculator_2-way'!B298="","",'True_Odds_Calculator_2-way'!B298)</f>
        <v>1.5</v>
      </c>
      <c r="C297" s="4">
        <f t="shared" si="16"/>
        <v>3.1630170316301776E-2</v>
      </c>
      <c r="D297" s="4">
        <f t="shared" si="18"/>
        <v>2.8641114982578402</v>
      </c>
      <c r="E297" s="4">
        <f t="shared" si="19"/>
        <v>1.5364485981308411</v>
      </c>
      <c r="G297" s="4">
        <f t="shared" si="17"/>
        <v>1.0316301703163018</v>
      </c>
    </row>
    <row r="298" spans="1:7" x14ac:dyDescent="0.2">
      <c r="A298" s="4">
        <f>IF('True_Odds_Calculator_2-way'!A299="","",'True_Odds_Calculator_2-way'!A299)</f>
        <v>1.81</v>
      </c>
      <c r="B298" s="4">
        <f>IF('True_Odds_Calculator_2-way'!B299="","",'True_Odds_Calculator_2-way'!B299)</f>
        <v>2.04</v>
      </c>
      <c r="C298" s="4">
        <f t="shared" si="16"/>
        <v>4.2682266276676373E-2</v>
      </c>
      <c r="D298" s="4">
        <f t="shared" si="18"/>
        <v>1.8827248623291861</v>
      </c>
      <c r="E298" s="4">
        <f t="shared" si="19"/>
        <v>2.1328558225508316</v>
      </c>
      <c r="G298" s="4">
        <f t="shared" si="17"/>
        <v>1.0426822662766764</v>
      </c>
    </row>
    <row r="299" spans="1:7" x14ac:dyDescent="0.2">
      <c r="A299" s="4">
        <f>IF('True_Odds_Calculator_2-way'!A300="","",'True_Odds_Calculator_2-way'!A300)</f>
        <v>1.77</v>
      </c>
      <c r="B299" s="4">
        <f>IF('True_Odds_Calculator_2-way'!B300="","",'True_Odds_Calculator_2-way'!B300)</f>
        <v>2.09</v>
      </c>
      <c r="C299" s="4">
        <f t="shared" si="16"/>
        <v>4.3440650933960434E-2</v>
      </c>
      <c r="D299" s="4">
        <f t="shared" si="18"/>
        <v>1.8407682929863407</v>
      </c>
      <c r="E299" s="4">
        <f t="shared" si="19"/>
        <v>2.1893883348622492</v>
      </c>
      <c r="G299" s="4">
        <f t="shared" si="17"/>
        <v>1.0434406509339604</v>
      </c>
    </row>
    <row r="300" spans="1:7" x14ac:dyDescent="0.2">
      <c r="A300" s="4">
        <f>IF('True_Odds_Calculator_2-way'!A301="","",'True_Odds_Calculator_2-way'!A301)</f>
        <v>1.46</v>
      </c>
      <c r="B300" s="4">
        <f>IF('True_Odds_Calculator_2-way'!B301="","",'True_Odds_Calculator_2-way'!B301)</f>
        <v>2.73</v>
      </c>
      <c r="C300" s="4">
        <f t="shared" si="16"/>
        <v>5.1231873149681251E-2</v>
      </c>
      <c r="D300" s="4">
        <f t="shared" si="18"/>
        <v>1.5167243806841963</v>
      </c>
      <c r="E300" s="4">
        <f t="shared" si="19"/>
        <v>2.9352676927608803</v>
      </c>
      <c r="G300" s="4">
        <f t="shared" si="17"/>
        <v>1.0512318731496813</v>
      </c>
    </row>
    <row r="301" spans="1:7" x14ac:dyDescent="0.2">
      <c r="A301" s="4">
        <f>IF('True_Odds_Calculator_2-way'!A302="","",'True_Odds_Calculator_2-way'!A302)</f>
        <v>1.72</v>
      </c>
      <c r="B301" s="4">
        <f>IF('True_Odds_Calculator_2-way'!B302="","",'True_Odds_Calculator_2-way'!B302)</f>
        <v>2.16</v>
      </c>
      <c r="C301" s="4">
        <f t="shared" si="16"/>
        <v>4.4358311800172245E-2</v>
      </c>
      <c r="D301" s="4">
        <f t="shared" si="18"/>
        <v>1.7882171736619177</v>
      </c>
      <c r="E301" s="4">
        <f t="shared" si="19"/>
        <v>2.2686858817782118</v>
      </c>
      <c r="G301" s="4">
        <f t="shared" si="17"/>
        <v>1.0443583118001722</v>
      </c>
    </row>
    <row r="302" spans="1:7" x14ac:dyDescent="0.2">
      <c r="A302" s="4">
        <f>IF('True_Odds_Calculator_2-way'!A303="","",'True_Odds_Calculator_2-way'!A303)</f>
        <v>1.93</v>
      </c>
      <c r="B302" s="4">
        <f>IF('True_Odds_Calculator_2-way'!B303="","",'True_Odds_Calculator_2-way'!B303)</f>
        <v>1.97</v>
      </c>
      <c r="C302" s="4">
        <f t="shared" si="16"/>
        <v>2.5748928223876311E-2</v>
      </c>
      <c r="D302" s="4">
        <f t="shared" si="18"/>
        <v>1.9791780536685666</v>
      </c>
      <c r="E302" s="4">
        <f t="shared" si="19"/>
        <v>2.0212647191728026</v>
      </c>
      <c r="G302" s="4">
        <f t="shared" si="17"/>
        <v>1.0257489282238763</v>
      </c>
    </row>
    <row r="303" spans="1:7" x14ac:dyDescent="0.2">
      <c r="A303" s="4">
        <f>IF('True_Odds_Calculator_2-way'!A304="","",'True_Odds_Calculator_2-way'!A304)</f>
        <v>1.53</v>
      </c>
      <c r="B303" s="4">
        <f>IF('True_Odds_Calculator_2-way'!B304="","",'True_Odds_Calculator_2-way'!B304)</f>
        <v>2.65</v>
      </c>
      <c r="C303" s="4">
        <f t="shared" si="16"/>
        <v>3.0953261807867838E-2</v>
      </c>
      <c r="D303" s="4">
        <f t="shared" si="18"/>
        <v>1.5671079331336362</v>
      </c>
      <c r="E303" s="4">
        <f t="shared" si="19"/>
        <v>2.7633327653774069</v>
      </c>
      <c r="G303" s="4">
        <f t="shared" si="17"/>
        <v>1.0309532618078678</v>
      </c>
    </row>
    <row r="304" spans="1:7" x14ac:dyDescent="0.2">
      <c r="A304" s="4">
        <f>IF('True_Odds_Calculator_2-way'!A305="","",'True_Odds_Calculator_2-way'!A305)</f>
        <v>1.56</v>
      </c>
      <c r="B304" s="4">
        <f>IF('True_Odds_Calculator_2-way'!B305="","",'True_Odds_Calculator_2-way'!B305)</f>
        <v>2.58</v>
      </c>
      <c r="C304" s="4">
        <f t="shared" si="16"/>
        <v>2.8622540250447193E-2</v>
      </c>
      <c r="D304" s="4">
        <f t="shared" si="18"/>
        <v>1.5956232159847763</v>
      </c>
      <c r="E304" s="4">
        <f t="shared" si="19"/>
        <v>2.678913738019169</v>
      </c>
      <c r="G304" s="4">
        <f t="shared" si="17"/>
        <v>1.0286225402504472</v>
      </c>
    </row>
    <row r="305" spans="1:7" x14ac:dyDescent="0.2">
      <c r="A305" s="4">
        <f>IF('True_Odds_Calculator_2-way'!A306="","",'True_Odds_Calculator_2-way'!A306)</f>
        <v>2.0499999999999998</v>
      </c>
      <c r="B305" s="4">
        <f>IF('True_Odds_Calculator_2-way'!B306="","",'True_Odds_Calculator_2-way'!B306)</f>
        <v>1.86</v>
      </c>
      <c r="C305" s="4">
        <f t="shared" si="16"/>
        <v>2.5439286650930981E-2</v>
      </c>
      <c r="D305" s="4">
        <f t="shared" si="18"/>
        <v>2.1048854540436102</v>
      </c>
      <c r="E305" s="4">
        <f t="shared" si="19"/>
        <v>1.905071196602548</v>
      </c>
      <c r="G305" s="4">
        <f t="shared" si="17"/>
        <v>1.025439286650931</v>
      </c>
    </row>
    <row r="306" spans="1:7" x14ac:dyDescent="0.2">
      <c r="A306" s="4">
        <f>IF('True_Odds_Calculator_2-way'!A307="","",'True_Odds_Calculator_2-way'!A307)</f>
        <v>1.57</v>
      </c>
      <c r="B306" s="4">
        <f>IF('True_Odds_Calculator_2-way'!B307="","",'True_Odds_Calculator_2-way'!B307)</f>
        <v>2.54</v>
      </c>
      <c r="C306" s="4">
        <f t="shared" si="16"/>
        <v>3.0643462560810519E-2</v>
      </c>
      <c r="D306" s="4">
        <f t="shared" si="18"/>
        <v>1.6086974061075479</v>
      </c>
      <c r="E306" s="4">
        <f t="shared" si="19"/>
        <v>2.6428524090396981</v>
      </c>
      <c r="G306" s="4">
        <f t="shared" si="17"/>
        <v>1.0306434625608105</v>
      </c>
    </row>
    <row r="307" spans="1:7" x14ac:dyDescent="0.2">
      <c r="A307" s="4">
        <f>IF('True_Odds_Calculator_2-way'!A308="","",'True_Odds_Calculator_2-way'!A308)</f>
        <v>1.74</v>
      </c>
      <c r="B307" s="4">
        <f>IF('True_Odds_Calculator_2-way'!B308="","",'True_Odds_Calculator_2-way'!B308)</f>
        <v>2.2000000000000002</v>
      </c>
      <c r="C307" s="4">
        <f t="shared" si="16"/>
        <v>2.925809822361547E-2</v>
      </c>
      <c r="D307" s="4">
        <f t="shared" si="18"/>
        <v>1.78544776119403</v>
      </c>
      <c r="E307" s="4">
        <f t="shared" si="19"/>
        <v>2.2731591448931119</v>
      </c>
      <c r="G307" s="4">
        <f t="shared" si="17"/>
        <v>1.0292580982236155</v>
      </c>
    </row>
    <row r="308" spans="1:7" x14ac:dyDescent="0.2">
      <c r="A308" s="4">
        <f>IF('True_Odds_Calculator_2-way'!A309="","",'True_Odds_Calculator_2-way'!A309)</f>
        <v>2.14</v>
      </c>
      <c r="B308" s="4">
        <f>IF('True_Odds_Calculator_2-way'!B309="","",'True_Odds_Calculator_2-way'!B309)</f>
        <v>1.76</v>
      </c>
      <c r="C308" s="4">
        <f t="shared" si="16"/>
        <v>3.5471537807986397E-2</v>
      </c>
      <c r="D308" s="4">
        <f t="shared" si="18"/>
        <v>2.2244271202456889</v>
      </c>
      <c r="E308" s="4">
        <f t="shared" si="19"/>
        <v>1.8167084699980707</v>
      </c>
      <c r="G308" s="4">
        <f t="shared" si="17"/>
        <v>1.0354715378079864</v>
      </c>
    </row>
    <row r="309" spans="1:7" x14ac:dyDescent="0.2">
      <c r="A309" s="4">
        <f>IF('True_Odds_Calculator_2-way'!A310="","",'True_Odds_Calculator_2-way'!A310)</f>
        <v>1.79</v>
      </c>
      <c r="B309" s="4">
        <f>IF('True_Odds_Calculator_2-way'!B310="","",'True_Odds_Calculator_2-way'!B310)</f>
        <v>2.1</v>
      </c>
      <c r="C309" s="4">
        <f t="shared" si="16"/>
        <v>3.4849694067571102E-2</v>
      </c>
      <c r="D309" s="4">
        <f t="shared" si="18"/>
        <v>1.8476284099287292</v>
      </c>
      <c r="E309" s="4">
        <f t="shared" si="19"/>
        <v>2.1797622499275153</v>
      </c>
      <c r="G309" s="4">
        <f t="shared" si="17"/>
        <v>1.0348496940675711</v>
      </c>
    </row>
    <row r="310" spans="1:7" x14ac:dyDescent="0.2">
      <c r="A310" s="4">
        <f>IF('True_Odds_Calculator_2-way'!A311="","",'True_Odds_Calculator_2-way'!A311)</f>
        <v>2</v>
      </c>
      <c r="B310" s="4">
        <f>IF('True_Odds_Calculator_2-way'!B311="","",'True_Odds_Calculator_2-way'!B311)</f>
        <v>1.88</v>
      </c>
      <c r="C310" s="4">
        <f t="shared" si="16"/>
        <v>3.1914893617021267E-2</v>
      </c>
      <c r="D310" s="4">
        <f t="shared" si="18"/>
        <v>2.0659340659340657</v>
      </c>
      <c r="E310" s="4">
        <f t="shared" si="19"/>
        <v>1.9381443298969072</v>
      </c>
      <c r="G310" s="4">
        <f t="shared" si="17"/>
        <v>1.0319148936170213</v>
      </c>
    </row>
    <row r="311" spans="1:7" x14ac:dyDescent="0.2">
      <c r="A311" s="4">
        <f>IF('True_Odds_Calculator_2-way'!A312="","",'True_Odds_Calculator_2-way'!A312)</f>
        <v>1.71</v>
      </c>
      <c r="B311" s="4">
        <f>IF('True_Odds_Calculator_2-way'!B312="","",'True_Odds_Calculator_2-way'!B312)</f>
        <v>2.25</v>
      </c>
      <c r="C311" s="4">
        <f t="shared" si="16"/>
        <v>2.9239766081871288E-2</v>
      </c>
      <c r="D311" s="4">
        <f t="shared" si="18"/>
        <v>1.7538461538461536</v>
      </c>
      <c r="E311" s="4">
        <f t="shared" si="19"/>
        <v>2.3265306122448979</v>
      </c>
      <c r="G311" s="4">
        <f t="shared" si="17"/>
        <v>1.0292397660818713</v>
      </c>
    </row>
    <row r="312" spans="1:7" x14ac:dyDescent="0.2">
      <c r="A312" s="4">
        <f>IF('True_Odds_Calculator_2-way'!A313="","",'True_Odds_Calculator_2-way'!A313)</f>
        <v>2.5499999999999998</v>
      </c>
      <c r="B312" s="4">
        <f>IF('True_Odds_Calculator_2-way'!B313="","",'True_Odds_Calculator_2-way'!B313)</f>
        <v>1.57</v>
      </c>
      <c r="C312" s="4">
        <f t="shared" si="16"/>
        <v>2.9099537904333728E-2</v>
      </c>
      <c r="D312" s="4">
        <f t="shared" si="18"/>
        <v>2.6482553332230858</v>
      </c>
      <c r="E312" s="4">
        <f t="shared" si="19"/>
        <v>1.606702116986054</v>
      </c>
      <c r="G312" s="4">
        <f t="shared" si="17"/>
        <v>1.0290995379043337</v>
      </c>
    </row>
    <row r="313" spans="1:7" x14ac:dyDescent="0.2">
      <c r="A313" s="4">
        <f>IF('True_Odds_Calculator_2-way'!A314="","",'True_Odds_Calculator_2-way'!A314)</f>
        <v>2.0299999999999998</v>
      </c>
      <c r="B313" s="4">
        <f>IF('True_Odds_Calculator_2-way'!B314="","",'True_Odds_Calculator_2-way'!B314)</f>
        <v>1.88</v>
      </c>
      <c r="C313" s="4">
        <f t="shared" si="16"/>
        <v>2.4525731055444977E-2</v>
      </c>
      <c r="D313" s="4">
        <f t="shared" si="18"/>
        <v>2.0818241326641935</v>
      </c>
      <c r="E313" s="4">
        <f t="shared" si="19"/>
        <v>1.9243646631706333</v>
      </c>
      <c r="G313" s="4">
        <f t="shared" si="17"/>
        <v>1.024525731055445</v>
      </c>
    </row>
    <row r="314" spans="1:7" x14ac:dyDescent="0.2">
      <c r="A314" s="4">
        <f>IF('True_Odds_Calculator_2-way'!A315="","",'True_Odds_Calculator_2-way'!A315)</f>
        <v>2.06</v>
      </c>
      <c r="B314" s="4">
        <f>IF('True_Odds_Calculator_2-way'!B315="","",'True_Odds_Calculator_2-way'!B315)</f>
        <v>1.85</v>
      </c>
      <c r="C314" s="4">
        <f t="shared" si="16"/>
        <v>2.5977433744424072E-2</v>
      </c>
      <c r="D314" s="4">
        <f t="shared" si="18"/>
        <v>2.1166342682588173</v>
      </c>
      <c r="E314" s="4">
        <f t="shared" si="19"/>
        <v>1.8955483710519774</v>
      </c>
      <c r="G314" s="4">
        <f t="shared" si="17"/>
        <v>1.0259774337444241</v>
      </c>
    </row>
    <row r="315" spans="1:7" x14ac:dyDescent="0.2">
      <c r="A315" s="4">
        <f>IF('True_Odds_Calculator_2-way'!A316="","",'True_Odds_Calculator_2-way'!A316)</f>
        <v>1.71</v>
      </c>
      <c r="B315" s="4">
        <f>IF('True_Odds_Calculator_2-way'!B316="","",'True_Odds_Calculator_2-way'!B316)</f>
        <v>2.2400000000000002</v>
      </c>
      <c r="C315" s="4">
        <f t="shared" si="16"/>
        <v>3.1223893065998265E-2</v>
      </c>
      <c r="D315" s="4">
        <f t="shared" si="18"/>
        <v>1.7569030364186771</v>
      </c>
      <c r="E315" s="4">
        <f t="shared" si="19"/>
        <v>2.3211731911283482</v>
      </c>
      <c r="G315" s="4">
        <f t="shared" si="17"/>
        <v>1.0312238930659983</v>
      </c>
    </row>
    <row r="316" spans="1:7" x14ac:dyDescent="0.2">
      <c r="A316" s="4">
        <f>IF('True_Odds_Calculator_2-way'!A317="","",'True_Odds_Calculator_2-way'!A317)</f>
        <v>2.2999999999999998</v>
      </c>
      <c r="B316" s="4">
        <f>IF('True_Odds_Calculator_2-way'!B317="","",'True_Odds_Calculator_2-way'!B317)</f>
        <v>1.67</v>
      </c>
      <c r="C316" s="4">
        <f t="shared" si="16"/>
        <v>3.3585003905233002E-2</v>
      </c>
      <c r="D316" s="4">
        <f t="shared" si="18"/>
        <v>2.3924011211460603</v>
      </c>
      <c r="E316" s="4">
        <f t="shared" si="19"/>
        <v>1.7181838514873629</v>
      </c>
      <c r="G316" s="4">
        <f t="shared" si="17"/>
        <v>1.033585003905233</v>
      </c>
    </row>
    <row r="317" spans="1:7" x14ac:dyDescent="0.2">
      <c r="A317" s="4">
        <f>IF('True_Odds_Calculator_2-way'!A318="","",'True_Odds_Calculator_2-way'!A318)</f>
        <v>2.38</v>
      </c>
      <c r="B317" s="4">
        <f>IF('True_Odds_Calculator_2-way'!B318="","",'True_Odds_Calculator_2-way'!B318)</f>
        <v>1.63</v>
      </c>
      <c r="C317" s="4">
        <f t="shared" si="16"/>
        <v>3.3664999742228252E-2</v>
      </c>
      <c r="D317" s="4">
        <f t="shared" si="18"/>
        <v>2.4793251102447753</v>
      </c>
      <c r="E317" s="4">
        <f t="shared" si="19"/>
        <v>1.6759839288028686</v>
      </c>
      <c r="G317" s="4">
        <f t="shared" si="17"/>
        <v>1.0336649997422283</v>
      </c>
    </row>
    <row r="318" spans="1:7" x14ac:dyDescent="0.2">
      <c r="A318" s="4">
        <f>IF('True_Odds_Calculator_2-way'!A319="","",'True_Odds_Calculator_2-way'!A319)</f>
        <v>2.1</v>
      </c>
      <c r="B318" s="4">
        <f>IF('True_Odds_Calculator_2-way'!B319="","",'True_Odds_Calculator_2-way'!B319)</f>
        <v>1.79</v>
      </c>
      <c r="C318" s="4">
        <f t="shared" si="16"/>
        <v>3.4849694067571102E-2</v>
      </c>
      <c r="D318" s="4">
        <f t="shared" si="18"/>
        <v>2.1797622499275153</v>
      </c>
      <c r="E318" s="4">
        <f t="shared" si="19"/>
        <v>1.8476284099287292</v>
      </c>
      <c r="G318" s="4">
        <f t="shared" si="17"/>
        <v>1.0348496940675711</v>
      </c>
    </row>
    <row r="319" spans="1:7" x14ac:dyDescent="0.2">
      <c r="A319" s="4">
        <f>IF('True_Odds_Calculator_2-way'!A320="","",'True_Odds_Calculator_2-way'!A320)</f>
        <v>2.23</v>
      </c>
      <c r="B319" s="4">
        <f>IF('True_Odds_Calculator_2-way'!B320="","",'True_Odds_Calculator_2-way'!B320)</f>
        <v>1.7</v>
      </c>
      <c r="C319" s="4">
        <f t="shared" si="16"/>
        <v>3.6665787391189752E-2</v>
      </c>
      <c r="D319" s="4">
        <f t="shared" si="18"/>
        <v>2.3250536645200861</v>
      </c>
      <c r="E319" s="4">
        <f t="shared" si="19"/>
        <v>1.754686415181671</v>
      </c>
      <c r="G319" s="4">
        <f t="shared" si="17"/>
        <v>1.0366657873911898</v>
      </c>
    </row>
    <row r="320" spans="1:7" x14ac:dyDescent="0.2">
      <c r="A320" s="4">
        <f>IF('True_Odds_Calculator_2-way'!A321="","",'True_Odds_Calculator_2-way'!A321)</f>
        <v>2.2799999999999998</v>
      </c>
      <c r="B320" s="4">
        <f>IF('True_Odds_Calculator_2-way'!B321="","",'True_Odds_Calculator_2-way'!B321)</f>
        <v>1.68</v>
      </c>
      <c r="C320" s="4">
        <f t="shared" si="16"/>
        <v>3.383458646616555E-2</v>
      </c>
      <c r="D320" s="4">
        <f t="shared" si="18"/>
        <v>2.3714710252600297</v>
      </c>
      <c r="E320" s="4">
        <f t="shared" si="19"/>
        <v>1.7291440953412784</v>
      </c>
      <c r="G320" s="4">
        <f t="shared" si="17"/>
        <v>1.0338345864661656</v>
      </c>
    </row>
    <row r="321" spans="1:7" x14ac:dyDescent="0.2">
      <c r="A321" s="4">
        <f>IF('True_Odds_Calculator_2-way'!A322="","",'True_Odds_Calculator_2-way'!A322)</f>
        <v>2.2799999999999998</v>
      </c>
      <c r="B321" s="4">
        <f>IF('True_Odds_Calculator_2-way'!B322="","",'True_Odds_Calculator_2-way'!B322)</f>
        <v>1.68</v>
      </c>
      <c r="C321" s="4">
        <f t="shared" si="16"/>
        <v>3.383458646616555E-2</v>
      </c>
      <c r="D321" s="4">
        <f t="shared" si="18"/>
        <v>2.3714710252600297</v>
      </c>
      <c r="E321" s="4">
        <f t="shared" si="19"/>
        <v>1.7291440953412784</v>
      </c>
      <c r="G321" s="4">
        <f t="shared" si="17"/>
        <v>1.0338345864661656</v>
      </c>
    </row>
    <row r="322" spans="1:7" x14ac:dyDescent="0.2">
      <c r="A322" s="4">
        <f>IF('True_Odds_Calculator_2-way'!A323="","",'True_Odds_Calculator_2-way'!A323)</f>
        <v>2.59</v>
      </c>
      <c r="B322" s="4">
        <f>IF('True_Odds_Calculator_2-way'!B323="","",'True_Odds_Calculator_2-way'!B323)</f>
        <v>1.54</v>
      </c>
      <c r="C322" s="4">
        <f t="shared" ref="C322:C385" si="20">IF(A322="","",((1/A322)+(1/B322))-1)</f>
        <v>3.5451035451035562E-2</v>
      </c>
      <c r="D322" s="4">
        <f t="shared" si="18"/>
        <v>2.7146260123868511</v>
      </c>
      <c r="E322" s="4">
        <f t="shared" si="19"/>
        <v>1.583217560433454</v>
      </c>
      <c r="G322" s="4">
        <f t="shared" ref="G322:G385" si="21">IF(A322="","",C322+1)</f>
        <v>1.0354510354510356</v>
      </c>
    </row>
    <row r="323" spans="1:7" x14ac:dyDescent="0.2">
      <c r="A323" s="4">
        <f>IF('True_Odds_Calculator_2-way'!A324="","",'True_Odds_Calculator_2-way'!A324)</f>
        <v>2.27</v>
      </c>
      <c r="B323" s="4">
        <f>IF('True_Odds_Calculator_2-way'!B324="","",'True_Odds_Calculator_2-way'!B324)</f>
        <v>1.68</v>
      </c>
      <c r="C323" s="4">
        <f t="shared" si="20"/>
        <v>3.5766729599328695E-2</v>
      </c>
      <c r="D323" s="4">
        <f t="shared" ref="D323:D386" si="22">IF(A323="","",(2*A323)/(2-($C323*A323)))</f>
        <v>2.3660503784588656</v>
      </c>
      <c r="E323" s="4">
        <f t="shared" ref="E323:E386" si="23">IF(B323="","",(2*B323)/(2-($C323*B323)))</f>
        <v>1.7320374239258789</v>
      </c>
      <c r="G323" s="4">
        <f t="shared" si="21"/>
        <v>1.0357667295993287</v>
      </c>
    </row>
    <row r="324" spans="1:7" x14ac:dyDescent="0.2">
      <c r="A324" s="4">
        <f>IF('True_Odds_Calculator_2-way'!A325="","",'True_Odds_Calculator_2-way'!A325)</f>
        <v>1.94</v>
      </c>
      <c r="B324" s="4">
        <f>IF('True_Odds_Calculator_2-way'!B325="","",'True_Odds_Calculator_2-way'!B325)</f>
        <v>1.94</v>
      </c>
      <c r="C324" s="4">
        <f t="shared" si="20"/>
        <v>3.0927835051546504E-2</v>
      </c>
      <c r="D324" s="4">
        <f t="shared" si="22"/>
        <v>2.0000000000000004</v>
      </c>
      <c r="E324" s="4">
        <f t="shared" si="23"/>
        <v>2.0000000000000004</v>
      </c>
      <c r="G324" s="4">
        <f t="shared" si="21"/>
        <v>1.0309278350515465</v>
      </c>
    </row>
    <row r="325" spans="1:7" x14ac:dyDescent="0.2">
      <c r="A325" s="4">
        <f>IF('True_Odds_Calculator_2-way'!A326="","",'True_Odds_Calculator_2-way'!A326)</f>
        <v>2.5099999999999998</v>
      </c>
      <c r="B325" s="4">
        <f>IF('True_Odds_Calculator_2-way'!B326="","",'True_Odds_Calculator_2-way'!B326)</f>
        <v>1.57</v>
      </c>
      <c r="C325" s="4">
        <f t="shared" si="20"/>
        <v>3.5349049661227649E-2</v>
      </c>
      <c r="D325" s="4">
        <f t="shared" si="22"/>
        <v>2.6265204785550034</v>
      </c>
      <c r="E325" s="4">
        <f t="shared" si="23"/>
        <v>1.6148093511176675</v>
      </c>
      <c r="G325" s="4">
        <f t="shared" si="21"/>
        <v>1.0353490496612276</v>
      </c>
    </row>
    <row r="326" spans="1:7" x14ac:dyDescent="0.2">
      <c r="A326" s="4">
        <f>IF('True_Odds_Calculator_2-way'!A327="","",'True_Odds_Calculator_2-way'!A327)</f>
        <v>2.23</v>
      </c>
      <c r="B326" s="4">
        <f>IF('True_Odds_Calculator_2-way'!B327="","",'True_Odds_Calculator_2-way'!B327)</f>
        <v>1.7</v>
      </c>
      <c r="C326" s="4">
        <f t="shared" si="20"/>
        <v>3.6665787391189752E-2</v>
      </c>
      <c r="D326" s="4">
        <f t="shared" si="22"/>
        <v>2.3250536645200861</v>
      </c>
      <c r="E326" s="4">
        <f t="shared" si="23"/>
        <v>1.754686415181671</v>
      </c>
      <c r="G326" s="4">
        <f t="shared" si="21"/>
        <v>1.0366657873911898</v>
      </c>
    </row>
    <row r="327" spans="1:7" x14ac:dyDescent="0.2">
      <c r="A327" s="4">
        <f>IF('True_Odds_Calculator_2-way'!A328="","",'True_Odds_Calculator_2-way'!A328)</f>
        <v>1.81</v>
      </c>
      <c r="B327" s="4">
        <f>IF('True_Odds_Calculator_2-way'!B328="","",'True_Odds_Calculator_2-way'!B328)</f>
        <v>2.0499999999999998</v>
      </c>
      <c r="C327" s="4">
        <f t="shared" si="20"/>
        <v>4.0291065894084488E-2</v>
      </c>
      <c r="D327" s="4">
        <f t="shared" si="22"/>
        <v>1.8784963928616634</v>
      </c>
      <c r="E327" s="4">
        <f t="shared" si="23"/>
        <v>2.1383086010661287</v>
      </c>
      <c r="G327" s="4">
        <f t="shared" si="21"/>
        <v>1.0402910658940845</v>
      </c>
    </row>
    <row r="328" spans="1:7" x14ac:dyDescent="0.2">
      <c r="A328" s="4">
        <f>IF('True_Odds_Calculator_2-way'!A329="","",'True_Odds_Calculator_2-way'!A329)</f>
        <v>1.75</v>
      </c>
      <c r="B328" s="4">
        <f>IF('True_Odds_Calculator_2-way'!B329="","",'True_Odds_Calculator_2-way'!B329)</f>
        <v>2.14</v>
      </c>
      <c r="C328" s="4">
        <f t="shared" si="20"/>
        <v>3.8718291054739673E-2</v>
      </c>
      <c r="D328" s="4">
        <f t="shared" si="22"/>
        <v>1.81136638452237</v>
      </c>
      <c r="E328" s="4">
        <f t="shared" si="23"/>
        <v>2.2324888226527575</v>
      </c>
      <c r="G328" s="4">
        <f t="shared" si="21"/>
        <v>1.0387182910547397</v>
      </c>
    </row>
    <row r="329" spans="1:7" x14ac:dyDescent="0.2">
      <c r="A329" s="4">
        <f>IF('True_Odds_Calculator_2-way'!A330="","",'True_Odds_Calculator_2-way'!A330)</f>
        <v>2.02</v>
      </c>
      <c r="B329" s="4">
        <f>IF('True_Odds_Calculator_2-way'!B330="","",'True_Odds_Calculator_2-way'!B330)</f>
        <v>1.86</v>
      </c>
      <c r="C329" s="4">
        <f t="shared" si="20"/>
        <v>3.2683913552645549E-2</v>
      </c>
      <c r="D329" s="4">
        <f t="shared" si="22"/>
        <v>2.0889580785055042</v>
      </c>
      <c r="E329" s="4">
        <f t="shared" si="23"/>
        <v>1.918308996221791</v>
      </c>
      <c r="G329" s="4">
        <f t="shared" si="21"/>
        <v>1.0326839135526455</v>
      </c>
    </row>
    <row r="330" spans="1:7" x14ac:dyDescent="0.2">
      <c r="A330" s="4">
        <f>IF('True_Odds_Calculator_2-way'!A331="","",'True_Odds_Calculator_2-way'!A331)</f>
        <v>1.99</v>
      </c>
      <c r="B330" s="4">
        <f>IF('True_Odds_Calculator_2-way'!B331="","",'True_Odds_Calculator_2-way'!B331)</f>
        <v>1.88</v>
      </c>
      <c r="C330" s="4">
        <f t="shared" si="20"/>
        <v>3.4427456431091574E-2</v>
      </c>
      <c r="D330" s="4">
        <f t="shared" si="22"/>
        <v>2.0605860321656753</v>
      </c>
      <c r="E330" s="4">
        <f t="shared" si="23"/>
        <v>1.9428749480681344</v>
      </c>
      <c r="G330" s="4">
        <f t="shared" si="21"/>
        <v>1.0344274564310916</v>
      </c>
    </row>
    <row r="331" spans="1:7" x14ac:dyDescent="0.2">
      <c r="A331" s="4">
        <f>IF('True_Odds_Calculator_2-way'!A332="","",'True_Odds_Calculator_2-way'!A332)</f>
        <v>2.25</v>
      </c>
      <c r="B331" s="4">
        <f>IF('True_Odds_Calculator_2-way'!B332="","",'True_Odds_Calculator_2-way'!B332)</f>
        <v>1.68</v>
      </c>
      <c r="C331" s="4">
        <f t="shared" si="20"/>
        <v>3.9682539682539542E-2</v>
      </c>
      <c r="D331" s="4">
        <f t="shared" si="22"/>
        <v>2.3551401869158877</v>
      </c>
      <c r="E331" s="4">
        <f t="shared" si="23"/>
        <v>1.7379310344827583</v>
      </c>
      <c r="G331" s="4">
        <f t="shared" si="21"/>
        <v>1.0396825396825395</v>
      </c>
    </row>
    <row r="332" spans="1:7" x14ac:dyDescent="0.2">
      <c r="A332" s="4">
        <f>IF('True_Odds_Calculator_2-way'!A333="","",'True_Odds_Calculator_2-way'!A333)</f>
        <v>2.2000000000000002</v>
      </c>
      <c r="B332" s="4">
        <f>IF('True_Odds_Calculator_2-way'!B333="","",'True_Odds_Calculator_2-way'!B333)</f>
        <v>1.71</v>
      </c>
      <c r="C332" s="4">
        <f t="shared" si="20"/>
        <v>3.9340776182881454E-2</v>
      </c>
      <c r="D332" s="4">
        <f t="shared" si="22"/>
        <v>2.2995110024449881</v>
      </c>
      <c r="E332" s="4">
        <f t="shared" si="23"/>
        <v>1.7695202257761053</v>
      </c>
      <c r="G332" s="4">
        <f t="shared" si="21"/>
        <v>1.0393407761828815</v>
      </c>
    </row>
    <row r="333" spans="1:7" x14ac:dyDescent="0.2">
      <c r="A333" s="4">
        <f>IF('True_Odds_Calculator_2-way'!A334="","",'True_Odds_Calculator_2-way'!A334)</f>
        <v>1.79</v>
      </c>
      <c r="B333" s="4">
        <f>IF('True_Odds_Calculator_2-way'!B334="","",'True_Odds_Calculator_2-way'!B334)</f>
        <v>2.08</v>
      </c>
      <c r="C333" s="4">
        <f t="shared" si="20"/>
        <v>3.9428448646325664E-2</v>
      </c>
      <c r="D333" s="4">
        <f t="shared" si="22"/>
        <v>1.8554769261437256</v>
      </c>
      <c r="E333" s="4">
        <f t="shared" si="23"/>
        <v>2.1689385995572641</v>
      </c>
      <c r="G333" s="4">
        <f t="shared" si="21"/>
        <v>1.0394284486463257</v>
      </c>
    </row>
    <row r="334" spans="1:7" x14ac:dyDescent="0.2">
      <c r="A334" s="4">
        <f>IF('True_Odds_Calculator_2-way'!A335="","",'True_Odds_Calculator_2-way'!A335)</f>
        <v>1.75</v>
      </c>
      <c r="B334" s="4">
        <f>IF('True_Odds_Calculator_2-way'!B335="","",'True_Odds_Calculator_2-way'!B335)</f>
        <v>2.14</v>
      </c>
      <c r="C334" s="4">
        <f t="shared" si="20"/>
        <v>3.8718291054739673E-2</v>
      </c>
      <c r="D334" s="4">
        <f t="shared" si="22"/>
        <v>1.81136638452237</v>
      </c>
      <c r="E334" s="4">
        <f t="shared" si="23"/>
        <v>2.2324888226527575</v>
      </c>
      <c r="G334" s="4">
        <f t="shared" si="21"/>
        <v>1.0387182910547397</v>
      </c>
    </row>
    <row r="335" spans="1:7" x14ac:dyDescent="0.2">
      <c r="A335" s="4">
        <f>IF('True_Odds_Calculator_2-way'!A336="","",'True_Odds_Calculator_2-way'!A336)</f>
        <v>1.72</v>
      </c>
      <c r="B335" s="4">
        <f>IF('True_Odds_Calculator_2-way'!B336="","",'True_Odds_Calculator_2-way'!B336)</f>
        <v>2.19</v>
      </c>
      <c r="C335" s="4">
        <f t="shared" si="20"/>
        <v>3.8016353403419467E-2</v>
      </c>
      <c r="D335" s="4">
        <f t="shared" si="22"/>
        <v>1.7781344410876134</v>
      </c>
      <c r="E335" s="4">
        <f t="shared" si="23"/>
        <v>2.2851249696675566</v>
      </c>
      <c r="G335" s="4">
        <f t="shared" si="21"/>
        <v>1.0380163534034195</v>
      </c>
    </row>
    <row r="336" spans="1:7" x14ac:dyDescent="0.2">
      <c r="A336" s="4">
        <f>IF('True_Odds_Calculator_2-way'!A337="","",'True_Odds_Calculator_2-way'!A337)</f>
        <v>2.0699999999999998</v>
      </c>
      <c r="B336" s="4">
        <f>IF('True_Odds_Calculator_2-way'!B337="","",'True_Odds_Calculator_2-way'!B337)</f>
        <v>1.81</v>
      </c>
      <c r="C336" s="4">
        <f t="shared" si="20"/>
        <v>3.5577975284917462E-2</v>
      </c>
      <c r="D336" s="4">
        <f t="shared" si="22"/>
        <v>2.1491381535549374</v>
      </c>
      <c r="E336" s="4">
        <f t="shared" si="23"/>
        <v>1.8702173858786533</v>
      </c>
      <c r="G336" s="4">
        <f t="shared" si="21"/>
        <v>1.0355779752849175</v>
      </c>
    </row>
    <row r="337" spans="1:7" x14ac:dyDescent="0.2">
      <c r="A337" s="4">
        <f>IF('True_Odds_Calculator_2-way'!A338="","",'True_Odds_Calculator_2-way'!A338)</f>
        <v>1.94</v>
      </c>
      <c r="B337" s="4">
        <f>IF('True_Odds_Calculator_2-way'!B338="","",'True_Odds_Calculator_2-way'!B338)</f>
        <v>1.93</v>
      </c>
      <c r="C337" s="4">
        <f t="shared" si="20"/>
        <v>3.3598632551679941E-2</v>
      </c>
      <c r="D337" s="4">
        <f t="shared" si="22"/>
        <v>2.0053558995233249</v>
      </c>
      <c r="E337" s="4">
        <f t="shared" si="23"/>
        <v>1.9946726333173512</v>
      </c>
      <c r="G337" s="4">
        <f t="shared" si="21"/>
        <v>1.0335986325516799</v>
      </c>
    </row>
    <row r="338" spans="1:7" x14ac:dyDescent="0.2">
      <c r="A338" s="4">
        <f>IF('True_Odds_Calculator_2-way'!A339="","",'True_Odds_Calculator_2-way'!A339)</f>
        <v>1.8</v>
      </c>
      <c r="B338" s="4">
        <f>IF('True_Odds_Calculator_2-way'!B339="","",'True_Odds_Calculator_2-way'!B339)</f>
        <v>2.0699999999999998</v>
      </c>
      <c r="C338" s="4">
        <f t="shared" si="20"/>
        <v>3.8647342995169254E-2</v>
      </c>
      <c r="D338" s="4">
        <f t="shared" si="22"/>
        <v>1.8648648648648651</v>
      </c>
      <c r="E338" s="4">
        <f t="shared" si="23"/>
        <v>2.15625</v>
      </c>
      <c r="G338" s="4">
        <f t="shared" si="21"/>
        <v>1.0386473429951693</v>
      </c>
    </row>
    <row r="339" spans="1:7" x14ac:dyDescent="0.2">
      <c r="A339" s="4">
        <f>IF('True_Odds_Calculator_2-way'!A340="","",'True_Odds_Calculator_2-way'!A340)</f>
        <v>2.14</v>
      </c>
      <c r="B339" s="4">
        <f>IF('True_Odds_Calculator_2-way'!B340="","",'True_Odds_Calculator_2-way'!B340)</f>
        <v>1.75</v>
      </c>
      <c r="C339" s="4">
        <f t="shared" si="20"/>
        <v>3.8718291054739673E-2</v>
      </c>
      <c r="D339" s="4">
        <f t="shared" si="22"/>
        <v>2.2324888226527575</v>
      </c>
      <c r="E339" s="4">
        <f t="shared" si="23"/>
        <v>1.81136638452237</v>
      </c>
      <c r="G339" s="4">
        <f t="shared" si="21"/>
        <v>1.0387182910547397</v>
      </c>
    </row>
    <row r="340" spans="1:7" x14ac:dyDescent="0.2">
      <c r="A340" s="4">
        <f>IF('True_Odds_Calculator_2-way'!A341="","",'True_Odds_Calculator_2-way'!A341)</f>
        <v>2.04</v>
      </c>
      <c r="B340" s="4">
        <f>IF('True_Odds_Calculator_2-way'!B341="","",'True_Odds_Calculator_2-way'!B341)</f>
        <v>1.84</v>
      </c>
      <c r="C340" s="4">
        <f t="shared" si="20"/>
        <v>3.3674339300937772E-2</v>
      </c>
      <c r="D340" s="4">
        <f t="shared" si="22"/>
        <v>2.1125619090499774</v>
      </c>
      <c r="E340" s="4">
        <f t="shared" si="23"/>
        <v>1.8988263860785108</v>
      </c>
      <c r="G340" s="4">
        <f t="shared" si="21"/>
        <v>1.0336743393009378</v>
      </c>
    </row>
    <row r="341" spans="1:7" x14ac:dyDescent="0.2">
      <c r="A341" s="4">
        <f>IF('True_Odds_Calculator_2-way'!A342="","",'True_Odds_Calculator_2-way'!A342)</f>
        <v>1.94</v>
      </c>
      <c r="B341" s="4">
        <f>IF('True_Odds_Calculator_2-way'!B342="","",'True_Odds_Calculator_2-way'!B342)</f>
        <v>1.93</v>
      </c>
      <c r="C341" s="4">
        <f t="shared" si="20"/>
        <v>3.3598632551679941E-2</v>
      </c>
      <c r="D341" s="4">
        <f t="shared" si="22"/>
        <v>2.0053558995233249</v>
      </c>
      <c r="E341" s="4">
        <f t="shared" si="23"/>
        <v>1.9946726333173512</v>
      </c>
      <c r="G341" s="4">
        <f t="shared" si="21"/>
        <v>1.0335986325516799</v>
      </c>
    </row>
    <row r="342" spans="1:7" x14ac:dyDescent="0.2">
      <c r="A342" s="4">
        <f>IF('True_Odds_Calculator_2-way'!A343="","",'True_Odds_Calculator_2-way'!A343)</f>
        <v>2.04</v>
      </c>
      <c r="B342" s="4">
        <f>IF('True_Odds_Calculator_2-way'!B343="","",'True_Odds_Calculator_2-way'!B343)</f>
        <v>1.84</v>
      </c>
      <c r="C342" s="4">
        <f t="shared" si="20"/>
        <v>3.3674339300937772E-2</v>
      </c>
      <c r="D342" s="4">
        <f t="shared" si="22"/>
        <v>2.1125619090499774</v>
      </c>
      <c r="E342" s="4">
        <f t="shared" si="23"/>
        <v>1.8988263860785108</v>
      </c>
      <c r="G342" s="4">
        <f t="shared" si="21"/>
        <v>1.0336743393009378</v>
      </c>
    </row>
    <row r="343" spans="1:7" x14ac:dyDescent="0.2">
      <c r="A343" s="4">
        <f>IF('True_Odds_Calculator_2-way'!A344="","",'True_Odds_Calculator_2-way'!A344)</f>
        <v>2.14</v>
      </c>
      <c r="B343" s="4">
        <f>IF('True_Odds_Calculator_2-way'!B344="","",'True_Odds_Calculator_2-way'!B344)</f>
        <v>1.75</v>
      </c>
      <c r="C343" s="4">
        <f t="shared" si="20"/>
        <v>3.8718291054739673E-2</v>
      </c>
      <c r="D343" s="4">
        <f t="shared" si="22"/>
        <v>2.2324888226527575</v>
      </c>
      <c r="E343" s="4">
        <f t="shared" si="23"/>
        <v>1.81136638452237</v>
      </c>
      <c r="G343" s="4">
        <f t="shared" si="21"/>
        <v>1.0387182910547397</v>
      </c>
    </row>
    <row r="344" spans="1:7" x14ac:dyDescent="0.2">
      <c r="A344" s="4">
        <f>IF('True_Odds_Calculator_2-way'!A345="","",'True_Odds_Calculator_2-way'!A345)</f>
        <v>2</v>
      </c>
      <c r="B344" s="4">
        <f>IF('True_Odds_Calculator_2-way'!B345="","",'True_Odds_Calculator_2-way'!B345)</f>
        <v>1.87</v>
      </c>
      <c r="C344" s="4">
        <f t="shared" si="20"/>
        <v>3.475935828876997E-2</v>
      </c>
      <c r="D344" s="4">
        <f t="shared" si="22"/>
        <v>2.0720221606648197</v>
      </c>
      <c r="E344" s="4">
        <f t="shared" si="23"/>
        <v>1.9328165374677002</v>
      </c>
      <c r="G344" s="4">
        <f t="shared" si="21"/>
        <v>1.03475935828877</v>
      </c>
    </row>
    <row r="345" spans="1:7" x14ac:dyDescent="0.2">
      <c r="A345" s="4">
        <f>IF('True_Odds_Calculator_2-way'!A346="","",'True_Odds_Calculator_2-way'!A346)</f>
        <v>1.92</v>
      </c>
      <c r="B345" s="4">
        <f>IF('True_Odds_Calculator_2-way'!B346="","",'True_Odds_Calculator_2-way'!B346)</f>
        <v>1.95</v>
      </c>
      <c r="C345" s="4">
        <f t="shared" si="20"/>
        <v>3.3653846153846256E-2</v>
      </c>
      <c r="D345" s="4">
        <f t="shared" si="22"/>
        <v>1.9841017488076311</v>
      </c>
      <c r="E345" s="4">
        <f t="shared" si="23"/>
        <v>2.0161550888529889</v>
      </c>
      <c r="G345" s="4">
        <f t="shared" si="21"/>
        <v>1.0336538461538463</v>
      </c>
    </row>
    <row r="346" spans="1:7" x14ac:dyDescent="0.2">
      <c r="A346" s="4">
        <f>IF('True_Odds_Calculator_2-way'!A347="","",'True_Odds_Calculator_2-way'!A347)</f>
        <v>1.93</v>
      </c>
      <c r="B346" s="4">
        <f>IF('True_Odds_Calculator_2-way'!B347="","",'True_Odds_Calculator_2-way'!B347)</f>
        <v>1.93</v>
      </c>
      <c r="C346" s="4">
        <f t="shared" si="20"/>
        <v>3.62694300518136E-2</v>
      </c>
      <c r="D346" s="4">
        <f t="shared" si="22"/>
        <v>2.0000000000000004</v>
      </c>
      <c r="E346" s="4">
        <f t="shared" si="23"/>
        <v>2.0000000000000004</v>
      </c>
      <c r="G346" s="4">
        <f t="shared" si="21"/>
        <v>1.0362694300518136</v>
      </c>
    </row>
    <row r="347" spans="1:7" x14ac:dyDescent="0.2">
      <c r="A347" s="4">
        <f>IF('True_Odds_Calculator_2-way'!A348="","",'True_Odds_Calculator_2-way'!A348)</f>
        <v>2.1800000000000002</v>
      </c>
      <c r="B347" s="4">
        <f>IF('True_Odds_Calculator_2-way'!B348="","",'True_Odds_Calculator_2-way'!B348)</f>
        <v>1.72</v>
      </c>
      <c r="C347" s="4">
        <f t="shared" si="20"/>
        <v>4.0110945167484591E-2</v>
      </c>
      <c r="D347" s="4">
        <f t="shared" si="22"/>
        <v>2.2796692607003894</v>
      </c>
      <c r="E347" s="4">
        <f t="shared" si="23"/>
        <v>1.7814519194222731</v>
      </c>
      <c r="G347" s="4">
        <f t="shared" si="21"/>
        <v>1.0401109451674846</v>
      </c>
    </row>
    <row r="348" spans="1:7" x14ac:dyDescent="0.2">
      <c r="A348" s="4">
        <f>IF('True_Odds_Calculator_2-way'!A349="","",'True_Odds_Calculator_2-way'!A349)</f>
        <v>1.93</v>
      </c>
      <c r="B348" s="4">
        <f>IF('True_Odds_Calculator_2-way'!B349="","",'True_Odds_Calculator_2-way'!B349)</f>
        <v>1.93</v>
      </c>
      <c r="C348" s="4">
        <f t="shared" si="20"/>
        <v>3.62694300518136E-2</v>
      </c>
      <c r="D348" s="4">
        <f t="shared" si="22"/>
        <v>2.0000000000000004</v>
      </c>
      <c r="E348" s="4">
        <f t="shared" si="23"/>
        <v>2.0000000000000004</v>
      </c>
      <c r="G348" s="4">
        <f t="shared" si="21"/>
        <v>1.0362694300518136</v>
      </c>
    </row>
    <row r="349" spans="1:7" x14ac:dyDescent="0.2">
      <c r="A349" s="4">
        <f>IF('True_Odds_Calculator_2-way'!A350="","",'True_Odds_Calculator_2-way'!A350)</f>
        <v>1.72</v>
      </c>
      <c r="B349" s="4">
        <f>IF('True_Odds_Calculator_2-way'!B350="","",'True_Odds_Calculator_2-way'!B350)</f>
        <v>2.13</v>
      </c>
      <c r="C349" s="4">
        <f t="shared" si="20"/>
        <v>5.087891691232671E-2</v>
      </c>
      <c r="D349" s="4">
        <f t="shared" si="22"/>
        <v>1.7987038491751768</v>
      </c>
      <c r="E349" s="4">
        <f t="shared" si="23"/>
        <v>2.2520285222522745</v>
      </c>
      <c r="G349" s="4">
        <f t="shared" si="21"/>
        <v>1.0508789169123267</v>
      </c>
    </row>
    <row r="350" spans="1:7" x14ac:dyDescent="0.2">
      <c r="A350" s="4">
        <f>IF('True_Odds_Calculator_2-way'!A351="","",'True_Odds_Calculator_2-way'!A351)</f>
        <v>1.96</v>
      </c>
      <c r="B350" s="4">
        <f>IF('True_Odds_Calculator_2-way'!B351="","",'True_Odds_Calculator_2-way'!B351)</f>
        <v>1.86</v>
      </c>
      <c r="C350" s="4">
        <f t="shared" si="20"/>
        <v>4.7838490234803466E-2</v>
      </c>
      <c r="D350" s="4">
        <f t="shared" si="22"/>
        <v>2.0564079422382671</v>
      </c>
      <c r="E350" s="4">
        <f t="shared" si="23"/>
        <v>1.9466040153780435</v>
      </c>
      <c r="G350" s="4">
        <f t="shared" si="21"/>
        <v>1.0478384902348035</v>
      </c>
    </row>
    <row r="351" spans="1:7" x14ac:dyDescent="0.2">
      <c r="A351" s="4">
        <f>IF('True_Odds_Calculator_2-way'!A352="","",'True_Odds_Calculator_2-way'!A352)</f>
        <v>1.9</v>
      </c>
      <c r="B351" s="4">
        <f>IF('True_Odds_Calculator_2-way'!B352="","",'True_Odds_Calculator_2-way'!B352)</f>
        <v>1.92</v>
      </c>
      <c r="C351" s="4">
        <f t="shared" si="20"/>
        <v>4.7149122807017552E-2</v>
      </c>
      <c r="D351" s="4">
        <f t="shared" si="22"/>
        <v>1.9890948745910577</v>
      </c>
      <c r="E351" s="4">
        <f t="shared" si="23"/>
        <v>2.0110253583241455</v>
      </c>
      <c r="G351" s="4">
        <f t="shared" si="21"/>
        <v>1.0471491228070176</v>
      </c>
    </row>
    <row r="352" spans="1:7" x14ac:dyDescent="0.2">
      <c r="A352" s="4">
        <f>IF('True_Odds_Calculator_2-way'!A353="","",'True_Odds_Calculator_2-way'!A353)</f>
        <v>1.7</v>
      </c>
      <c r="B352" s="4">
        <f>IF('True_Odds_Calculator_2-way'!B353="","",'True_Odds_Calculator_2-way'!B353)</f>
        <v>2.11</v>
      </c>
      <c r="C352" s="4">
        <f t="shared" si="20"/>
        <v>6.2168943406746724E-2</v>
      </c>
      <c r="D352" s="4">
        <f t="shared" si="22"/>
        <v>1.7948461346009508</v>
      </c>
      <c r="E352" s="4">
        <f t="shared" si="23"/>
        <v>2.2581051306263773</v>
      </c>
      <c r="G352" s="4">
        <f t="shared" si="21"/>
        <v>1.0621689434067467</v>
      </c>
    </row>
    <row r="353" spans="1:7" x14ac:dyDescent="0.2">
      <c r="A353" s="4">
        <f>IF('True_Odds_Calculator_2-way'!A354="","",'True_Odds_Calculator_2-way'!A354)</f>
        <v>2.04</v>
      </c>
      <c r="B353" s="4">
        <f>IF('True_Odds_Calculator_2-way'!B354="","",'True_Odds_Calculator_2-way'!B354)</f>
        <v>1.79</v>
      </c>
      <c r="C353" s="4">
        <f t="shared" si="20"/>
        <v>4.8855296308467411E-2</v>
      </c>
      <c r="D353" s="4">
        <f t="shared" si="22"/>
        <v>2.1469896519285041</v>
      </c>
      <c r="E353" s="4">
        <f t="shared" si="23"/>
        <v>1.8718474472011479</v>
      </c>
      <c r="G353" s="4">
        <f t="shared" si="21"/>
        <v>1.0488552963084674</v>
      </c>
    </row>
    <row r="354" spans="1:7" x14ac:dyDescent="0.2">
      <c r="A354" s="4">
        <f>IF('True_Odds_Calculator_2-way'!A355="","",'True_Odds_Calculator_2-way'!A355)</f>
        <v>1.62</v>
      </c>
      <c r="B354" s="4">
        <f>IF('True_Odds_Calculator_2-way'!B355="","",'True_Odds_Calculator_2-way'!B355)</f>
        <v>2.2999999999999998</v>
      </c>
      <c r="C354" s="4">
        <f t="shared" si="20"/>
        <v>5.2066559312936134E-2</v>
      </c>
      <c r="D354" s="4">
        <f t="shared" si="22"/>
        <v>1.6913300045392647</v>
      </c>
      <c r="E354" s="4">
        <f t="shared" si="23"/>
        <v>2.4464871963230466</v>
      </c>
      <c r="G354" s="4">
        <f t="shared" si="21"/>
        <v>1.0520665593129361</v>
      </c>
    </row>
    <row r="355" spans="1:7" x14ac:dyDescent="0.2">
      <c r="A355" s="4">
        <f>IF('True_Odds_Calculator_2-way'!A356="","",'True_Odds_Calculator_2-way'!A356)</f>
        <v>2.34</v>
      </c>
      <c r="B355" s="4">
        <f>IF('True_Odds_Calculator_2-way'!B356="","",'True_Odds_Calculator_2-way'!B356)</f>
        <v>1.66</v>
      </c>
      <c r="C355" s="4">
        <f t="shared" si="20"/>
        <v>2.9760065904644417E-2</v>
      </c>
      <c r="D355" s="4">
        <f t="shared" si="22"/>
        <v>2.4244164274123086</v>
      </c>
      <c r="E355" s="4">
        <f t="shared" si="23"/>
        <v>1.7020418894049603</v>
      </c>
      <c r="G355" s="4">
        <f t="shared" si="21"/>
        <v>1.0297600659046444</v>
      </c>
    </row>
    <row r="356" spans="1:7" x14ac:dyDescent="0.2">
      <c r="A356" s="4">
        <f>IF('True_Odds_Calculator_2-way'!A357="","",'True_Odds_Calculator_2-way'!A357)</f>
        <v>1.6</v>
      </c>
      <c r="B356" s="4">
        <f>IF('True_Odds_Calculator_2-way'!B357="","",'True_Odds_Calculator_2-way'!B357)</f>
        <v>2.48</v>
      </c>
      <c r="C356" s="4">
        <f t="shared" si="20"/>
        <v>2.8225806451612989E-2</v>
      </c>
      <c r="D356" s="4">
        <f t="shared" si="22"/>
        <v>1.6369636963696372</v>
      </c>
      <c r="E356" s="4">
        <f t="shared" si="23"/>
        <v>2.5699481865284977</v>
      </c>
      <c r="G356" s="4">
        <f t="shared" si="21"/>
        <v>1.028225806451613</v>
      </c>
    </row>
    <row r="357" spans="1:7" x14ac:dyDescent="0.2">
      <c r="A357" s="4">
        <f>IF('True_Odds_Calculator_2-way'!A358="","",'True_Odds_Calculator_2-way'!A358)</f>
        <v>2.39</v>
      </c>
      <c r="B357" s="4">
        <f>IF('True_Odds_Calculator_2-way'!B358="","",'True_Odds_Calculator_2-way'!B358)</f>
        <v>1.64</v>
      </c>
      <c r="C357" s="4">
        <f t="shared" si="20"/>
        <v>2.8166139401979873E-2</v>
      </c>
      <c r="D357" s="4">
        <f t="shared" si="22"/>
        <v>2.4732458354366487</v>
      </c>
      <c r="E357" s="4">
        <f t="shared" si="23"/>
        <v>1.6787733424704472</v>
      </c>
      <c r="G357" s="4">
        <f t="shared" si="21"/>
        <v>1.0281661394019799</v>
      </c>
    </row>
    <row r="358" spans="1:7" x14ac:dyDescent="0.2">
      <c r="A358" s="4">
        <f>IF('True_Odds_Calculator_2-way'!A359="","",'True_Odds_Calculator_2-way'!A359)</f>
        <v>2.2000000000000002</v>
      </c>
      <c r="B358" s="4">
        <f>IF('True_Odds_Calculator_2-way'!B359="","",'True_Odds_Calculator_2-way'!B359)</f>
        <v>1.69</v>
      </c>
      <c r="C358" s="4">
        <f t="shared" si="20"/>
        <v>4.6261430876815446E-2</v>
      </c>
      <c r="D358" s="4">
        <f t="shared" si="22"/>
        <v>2.3179551122194515</v>
      </c>
      <c r="E358" s="4">
        <f t="shared" si="23"/>
        <v>1.7587511825922422</v>
      </c>
      <c r="G358" s="4">
        <f t="shared" si="21"/>
        <v>1.0462614308768154</v>
      </c>
    </row>
    <row r="359" spans="1:7" x14ac:dyDescent="0.2">
      <c r="A359" s="4">
        <f>IF('True_Odds_Calculator_2-way'!A360="","",'True_Odds_Calculator_2-way'!A360)</f>
        <v>1.93</v>
      </c>
      <c r="B359" s="4">
        <f>IF('True_Odds_Calculator_2-way'!B360="","",'True_Odds_Calculator_2-way'!B360)</f>
        <v>1.93</v>
      </c>
      <c r="C359" s="4">
        <f t="shared" si="20"/>
        <v>3.62694300518136E-2</v>
      </c>
      <c r="D359" s="4">
        <f t="shared" si="22"/>
        <v>2.0000000000000004</v>
      </c>
      <c r="E359" s="4">
        <f t="shared" si="23"/>
        <v>2.0000000000000004</v>
      </c>
      <c r="G359" s="4">
        <f t="shared" si="21"/>
        <v>1.0362694300518136</v>
      </c>
    </row>
    <row r="360" spans="1:7" x14ac:dyDescent="0.2">
      <c r="A360" s="4">
        <f>IF('True_Odds_Calculator_2-way'!A361="","",'True_Odds_Calculator_2-way'!A361)</f>
        <v>2.73</v>
      </c>
      <c r="B360" s="4">
        <f>IF('True_Odds_Calculator_2-way'!B361="","",'True_Odds_Calculator_2-way'!B361)</f>
        <v>1.46</v>
      </c>
      <c r="C360" s="4">
        <f t="shared" si="20"/>
        <v>5.1231873149681251E-2</v>
      </c>
      <c r="D360" s="4">
        <f t="shared" si="22"/>
        <v>2.9352676927608803</v>
      </c>
      <c r="E360" s="4">
        <f t="shared" si="23"/>
        <v>1.5167243806841963</v>
      </c>
      <c r="G360" s="4">
        <f t="shared" si="21"/>
        <v>1.0512318731496813</v>
      </c>
    </row>
    <row r="361" spans="1:7" x14ac:dyDescent="0.2">
      <c r="A361" s="4">
        <f>IF('True_Odds_Calculator_2-way'!A362="","",'True_Odds_Calculator_2-way'!A362)</f>
        <v>2.36</v>
      </c>
      <c r="B361" s="4">
        <f>IF('True_Odds_Calculator_2-way'!B362="","",'True_Odds_Calculator_2-way'!B362)</f>
        <v>1.59</v>
      </c>
      <c r="C361" s="4">
        <f t="shared" si="20"/>
        <v>5.2659631169384991E-2</v>
      </c>
      <c r="D361" s="4">
        <f t="shared" si="22"/>
        <v>2.516362660944206</v>
      </c>
      <c r="E361" s="4">
        <f t="shared" si="23"/>
        <v>1.6594728462763138</v>
      </c>
      <c r="G361" s="4">
        <f t="shared" si="21"/>
        <v>1.052659631169385</v>
      </c>
    </row>
    <row r="362" spans="1:7" x14ac:dyDescent="0.2">
      <c r="A362" s="4">
        <f>IF('True_Odds_Calculator_2-way'!A363="","",'True_Odds_Calculator_2-way'!A363)</f>
        <v>1.54</v>
      </c>
      <c r="B362" s="4">
        <f>IF('True_Odds_Calculator_2-way'!B363="","",'True_Odds_Calculator_2-way'!B363)</f>
        <v>2.63</v>
      </c>
      <c r="C362" s="4">
        <f t="shared" si="20"/>
        <v>2.9578786232778764E-2</v>
      </c>
      <c r="D362" s="4">
        <f t="shared" si="22"/>
        <v>1.5758919886385747</v>
      </c>
      <c r="E362" s="4">
        <f t="shared" si="23"/>
        <v>2.7364367272481593</v>
      </c>
      <c r="G362" s="4">
        <f t="shared" si="21"/>
        <v>1.0295787862327788</v>
      </c>
    </row>
    <row r="363" spans="1:7" x14ac:dyDescent="0.2">
      <c r="A363" s="4">
        <f>IF('True_Odds_Calculator_2-way'!A364="","",'True_Odds_Calculator_2-way'!A364)</f>
        <v>1.62</v>
      </c>
      <c r="B363" s="4">
        <f>IF('True_Odds_Calculator_2-way'!B364="","",'True_Odds_Calculator_2-way'!B364)</f>
        <v>2.42</v>
      </c>
      <c r="C363" s="4">
        <f t="shared" si="20"/>
        <v>3.0507091113151752E-2</v>
      </c>
      <c r="D363" s="4">
        <f t="shared" si="22"/>
        <v>1.6610456740954158</v>
      </c>
      <c r="E363" s="4">
        <f t="shared" si="23"/>
        <v>2.5127547750288426</v>
      </c>
      <c r="G363" s="4">
        <f t="shared" si="21"/>
        <v>1.0305070911131518</v>
      </c>
    </row>
    <row r="364" spans="1:7" x14ac:dyDescent="0.2">
      <c r="A364" s="4">
        <f>IF('True_Odds_Calculator_2-way'!A365="","",'True_Odds_Calculator_2-way'!A365)</f>
        <v>1.59</v>
      </c>
      <c r="B364" s="4">
        <f>IF('True_Odds_Calculator_2-way'!B365="","",'True_Odds_Calculator_2-way'!B365)</f>
        <v>2.5</v>
      </c>
      <c r="C364" s="4">
        <f t="shared" si="20"/>
        <v>2.8930817610062887E-2</v>
      </c>
      <c r="D364" s="4">
        <f t="shared" si="22"/>
        <v>1.6274309109518936</v>
      </c>
      <c r="E364" s="4">
        <f t="shared" si="23"/>
        <v>2.5938009787928222</v>
      </c>
      <c r="G364" s="4">
        <f t="shared" si="21"/>
        <v>1.0289308176100629</v>
      </c>
    </row>
    <row r="365" spans="1:7" x14ac:dyDescent="0.2">
      <c r="A365" s="4">
        <f>IF('True_Odds_Calculator_2-way'!A366="","",'True_Odds_Calculator_2-way'!A366)</f>
        <v>1.79</v>
      </c>
      <c r="B365" s="4">
        <f>IF('True_Odds_Calculator_2-way'!B366="","",'True_Odds_Calculator_2-way'!B366)</f>
        <v>2.12</v>
      </c>
      <c r="C365" s="4">
        <f t="shared" si="20"/>
        <v>3.0357331084642114E-2</v>
      </c>
      <c r="D365" s="4">
        <f t="shared" si="22"/>
        <v>1.8399922420480992</v>
      </c>
      <c r="E365" s="4">
        <f t="shared" si="23"/>
        <v>2.1904871854075272</v>
      </c>
      <c r="G365" s="4">
        <f t="shared" si="21"/>
        <v>1.0303573310846421</v>
      </c>
    </row>
    <row r="366" spans="1:7" x14ac:dyDescent="0.2">
      <c r="A366" s="4">
        <f>IF('True_Odds_Calculator_2-way'!A367="","",'True_Odds_Calculator_2-way'!A367)</f>
        <v>2.04</v>
      </c>
      <c r="B366" s="4">
        <f>IF('True_Odds_Calculator_2-way'!B367="","",'True_Odds_Calculator_2-way'!B367)</f>
        <v>1.85</v>
      </c>
      <c r="C366" s="4">
        <f t="shared" si="20"/>
        <v>3.0736618971912932E-2</v>
      </c>
      <c r="D366" s="4">
        <f t="shared" si="22"/>
        <v>2.1060267857142851</v>
      </c>
      <c r="E366" s="4">
        <f t="shared" si="23"/>
        <v>1.9041372351160444</v>
      </c>
      <c r="G366" s="4">
        <f t="shared" si="21"/>
        <v>1.0307366189719129</v>
      </c>
    </row>
    <row r="367" spans="1:7" x14ac:dyDescent="0.2">
      <c r="A367" s="4">
        <f>IF('True_Odds_Calculator_2-way'!A368="","",'True_Odds_Calculator_2-way'!A368)</f>
        <v>2.17</v>
      </c>
      <c r="B367" s="4">
        <f>IF('True_Odds_Calculator_2-way'!B368="","",'True_Odds_Calculator_2-way'!B368)</f>
        <v>1.75</v>
      </c>
      <c r="C367" s="4">
        <f t="shared" si="20"/>
        <v>3.2258064516129004E-2</v>
      </c>
      <c r="D367" s="4">
        <f t="shared" si="22"/>
        <v>2.2487046632124348</v>
      </c>
      <c r="E367" s="4">
        <f t="shared" si="23"/>
        <v>1.8008298755186722</v>
      </c>
      <c r="G367" s="4">
        <f t="shared" si="21"/>
        <v>1.032258064516129</v>
      </c>
    </row>
    <row r="368" spans="1:7" x14ac:dyDescent="0.2">
      <c r="A368" s="4">
        <f>IF('True_Odds_Calculator_2-way'!A369="","",'True_Odds_Calculator_2-way'!A369)</f>
        <v>2.2799999999999998</v>
      </c>
      <c r="B368" s="4">
        <f>IF('True_Odds_Calculator_2-way'!B369="","",'True_Odds_Calculator_2-way'!B369)</f>
        <v>1.68</v>
      </c>
      <c r="C368" s="4">
        <f t="shared" si="20"/>
        <v>3.383458646616555E-2</v>
      </c>
      <c r="D368" s="4">
        <f t="shared" si="22"/>
        <v>2.3714710252600297</v>
      </c>
      <c r="E368" s="4">
        <f t="shared" si="23"/>
        <v>1.7291440953412784</v>
      </c>
      <c r="G368" s="4">
        <f t="shared" si="21"/>
        <v>1.0338345864661656</v>
      </c>
    </row>
    <row r="369" spans="1:7" x14ac:dyDescent="0.2">
      <c r="A369" s="4">
        <f>IF('True_Odds_Calculator_2-way'!A370="","",'True_Odds_Calculator_2-way'!A370)</f>
        <v>2.48</v>
      </c>
      <c r="B369" s="4">
        <f>IF('True_Odds_Calculator_2-way'!B370="","",'True_Odds_Calculator_2-way'!B370)</f>
        <v>1.58</v>
      </c>
      <c r="C369" s="4">
        <f t="shared" si="20"/>
        <v>3.61371988566761E-2</v>
      </c>
      <c r="D369" s="4">
        <f t="shared" si="22"/>
        <v>2.5963424330771265</v>
      </c>
      <c r="E369" s="4">
        <f t="shared" si="23"/>
        <v>1.6264320106259338</v>
      </c>
      <c r="G369" s="4">
        <f t="shared" si="21"/>
        <v>1.0361371988566761</v>
      </c>
    </row>
    <row r="370" spans="1:7" x14ac:dyDescent="0.2">
      <c r="A370" s="4">
        <f>IF('True_Odds_Calculator_2-way'!A371="","",'True_Odds_Calculator_2-way'!A371)</f>
        <v>2.21</v>
      </c>
      <c r="B370" s="4">
        <f>IF('True_Odds_Calculator_2-way'!B371="","",'True_Odds_Calculator_2-way'!B371)</f>
        <v>1.72</v>
      </c>
      <c r="C370" s="4">
        <f t="shared" si="20"/>
        <v>3.3884036620014824E-2</v>
      </c>
      <c r="D370" s="4">
        <f t="shared" si="22"/>
        <v>2.2959652089876781</v>
      </c>
      <c r="E370" s="4">
        <f t="shared" si="23"/>
        <v>1.7716256524981358</v>
      </c>
      <c r="G370" s="4">
        <f t="shared" si="21"/>
        <v>1.0338840366200148</v>
      </c>
    </row>
    <row r="371" spans="1:7" x14ac:dyDescent="0.2">
      <c r="A371" s="4">
        <f>IF('True_Odds_Calculator_2-way'!A372="","",'True_Odds_Calculator_2-way'!A372)</f>
        <v>2.25</v>
      </c>
      <c r="B371" s="4">
        <f>IF('True_Odds_Calculator_2-way'!B372="","",'True_Odds_Calculator_2-way'!B372)</f>
        <v>1.69</v>
      </c>
      <c r="C371" s="4">
        <f t="shared" si="20"/>
        <v>3.6160420775805502E-2</v>
      </c>
      <c r="D371" s="4">
        <f t="shared" si="22"/>
        <v>2.3454124903623752</v>
      </c>
      <c r="E371" s="4">
        <f t="shared" si="23"/>
        <v>1.7432664756446994</v>
      </c>
      <c r="G371" s="4">
        <f t="shared" si="21"/>
        <v>1.0361604207758055</v>
      </c>
    </row>
    <row r="372" spans="1:7" x14ac:dyDescent="0.2">
      <c r="A372" s="4">
        <f>IF('True_Odds_Calculator_2-way'!A373="","",'True_Odds_Calculator_2-way'!A373)</f>
        <v>2.04</v>
      </c>
      <c r="B372" s="4">
        <f>IF('True_Odds_Calculator_2-way'!B373="","",'True_Odds_Calculator_2-way'!B373)</f>
        <v>1.85</v>
      </c>
      <c r="C372" s="4">
        <f t="shared" si="20"/>
        <v>3.0736618971912932E-2</v>
      </c>
      <c r="D372" s="4">
        <f t="shared" si="22"/>
        <v>2.1060267857142851</v>
      </c>
      <c r="E372" s="4">
        <f t="shared" si="23"/>
        <v>1.9041372351160444</v>
      </c>
      <c r="G372" s="4">
        <f t="shared" si="21"/>
        <v>1.0307366189719129</v>
      </c>
    </row>
    <row r="373" spans="1:7" x14ac:dyDescent="0.2">
      <c r="A373" s="4">
        <f>IF('True_Odds_Calculator_2-way'!A374="","",'True_Odds_Calculator_2-way'!A374)</f>
        <v>2.17</v>
      </c>
      <c r="B373" s="4">
        <f>IF('True_Odds_Calculator_2-way'!B374="","",'True_Odds_Calculator_2-way'!B374)</f>
        <v>1.74</v>
      </c>
      <c r="C373" s="4">
        <f t="shared" si="20"/>
        <v>3.5542136765718491E-2</v>
      </c>
      <c r="D373" s="4">
        <f t="shared" si="22"/>
        <v>2.2570386753541753</v>
      </c>
      <c r="E373" s="4">
        <f t="shared" si="23"/>
        <v>1.7955204717295163</v>
      </c>
      <c r="G373" s="4">
        <f t="shared" si="21"/>
        <v>1.0355421367657185</v>
      </c>
    </row>
    <row r="374" spans="1:7" x14ac:dyDescent="0.2">
      <c r="A374" s="4">
        <f>IF('True_Odds_Calculator_2-way'!A375="","",'True_Odds_Calculator_2-way'!A375)</f>
        <v>1.58</v>
      </c>
      <c r="B374" s="4">
        <f>IF('True_Odds_Calculator_2-way'!B375="","",'True_Odds_Calculator_2-way'!B375)</f>
        <v>2.4900000000000002</v>
      </c>
      <c r="C374" s="4">
        <f t="shared" si="20"/>
        <v>3.4517818107874465E-2</v>
      </c>
      <c r="D374" s="4">
        <f t="shared" si="22"/>
        <v>1.6242929689112753</v>
      </c>
      <c r="E374" s="4">
        <f t="shared" si="23"/>
        <v>2.6018120494676276</v>
      </c>
      <c r="G374" s="4">
        <f t="shared" si="21"/>
        <v>1.0345178181078745</v>
      </c>
    </row>
    <row r="375" spans="1:7" x14ac:dyDescent="0.2">
      <c r="A375" s="4">
        <f>IF('True_Odds_Calculator_2-way'!A376="","",'True_Odds_Calculator_2-way'!A376)</f>
        <v>1.86</v>
      </c>
      <c r="B375" s="4">
        <f>IF('True_Odds_Calculator_2-way'!B376="","",'True_Odds_Calculator_2-way'!B376)</f>
        <v>2.04</v>
      </c>
      <c r="C375" s="4">
        <f t="shared" si="20"/>
        <v>2.7830487033523088E-2</v>
      </c>
      <c r="D375" s="4">
        <f t="shared" si="22"/>
        <v>1.9094202898550725</v>
      </c>
      <c r="E375" s="4">
        <f t="shared" si="23"/>
        <v>2.0996015936254984</v>
      </c>
      <c r="G375" s="4">
        <f t="shared" si="21"/>
        <v>1.0278304870335231</v>
      </c>
    </row>
    <row r="376" spans="1:7" x14ac:dyDescent="0.2">
      <c r="A376" s="4">
        <f>IF('True_Odds_Calculator_2-way'!A377="","",'True_Odds_Calculator_2-way'!A377)</f>
        <v>1.65</v>
      </c>
      <c r="B376" s="4">
        <f>IF('True_Odds_Calculator_2-way'!B377="","",'True_Odds_Calculator_2-way'!B377)</f>
        <v>2.33</v>
      </c>
      <c r="C376" s="4">
        <f t="shared" si="20"/>
        <v>3.5245155416829377E-2</v>
      </c>
      <c r="D376" s="4">
        <f t="shared" si="22"/>
        <v>1.6994142999226434</v>
      </c>
      <c r="E376" s="4">
        <f t="shared" si="23"/>
        <v>2.4297677358192451</v>
      </c>
      <c r="G376" s="4">
        <f t="shared" si="21"/>
        <v>1.0352451554168294</v>
      </c>
    </row>
    <row r="377" spans="1:7" x14ac:dyDescent="0.2">
      <c r="A377" s="4">
        <f>IF('True_Odds_Calculator_2-way'!A378="","",'True_Odds_Calculator_2-way'!A378)</f>
        <v>1.52</v>
      </c>
      <c r="B377" s="4">
        <f>IF('True_Odds_Calculator_2-way'!B378="","",'True_Odds_Calculator_2-way'!B378)</f>
        <v>2.67</v>
      </c>
      <c r="C377" s="4">
        <f t="shared" si="20"/>
        <v>3.2426572048097846E-2</v>
      </c>
      <c r="D377" s="4">
        <f t="shared" si="22"/>
        <v>1.5584056524076493</v>
      </c>
      <c r="E377" s="4">
        <f t="shared" si="23"/>
        <v>2.7908128180442859</v>
      </c>
      <c r="G377" s="4">
        <f t="shared" si="21"/>
        <v>1.0324265720480978</v>
      </c>
    </row>
    <row r="378" spans="1:7" x14ac:dyDescent="0.2">
      <c r="A378" s="4">
        <f>IF('True_Odds_Calculator_2-way'!A379="","",'True_Odds_Calculator_2-way'!A379)</f>
        <v>1.48</v>
      </c>
      <c r="B378" s="4">
        <f>IF('True_Odds_Calculator_2-way'!B379="","",'True_Odds_Calculator_2-way'!B379)</f>
        <v>2.75</v>
      </c>
      <c r="C378" s="4">
        <f t="shared" si="20"/>
        <v>3.9312039312039193E-2</v>
      </c>
      <c r="D378" s="4">
        <f t="shared" si="22"/>
        <v>1.5243445692883895</v>
      </c>
      <c r="E378" s="4">
        <f t="shared" si="23"/>
        <v>2.907142857142857</v>
      </c>
      <c r="G378" s="4">
        <f t="shared" si="21"/>
        <v>1.0393120393120392</v>
      </c>
    </row>
    <row r="379" spans="1:7" x14ac:dyDescent="0.2">
      <c r="A379" s="4">
        <f>IF('True_Odds_Calculator_2-way'!A380="","",'True_Odds_Calculator_2-way'!A380)</f>
        <v>2.34</v>
      </c>
      <c r="B379" s="4">
        <f>IF('True_Odds_Calculator_2-way'!B380="","",'True_Odds_Calculator_2-way'!B380)</f>
        <v>1.65</v>
      </c>
      <c r="C379" s="4">
        <f t="shared" si="20"/>
        <v>3.3411033411033575E-2</v>
      </c>
      <c r="D379" s="4">
        <f t="shared" si="22"/>
        <v>2.4351939451277205</v>
      </c>
      <c r="E379" s="4">
        <f t="shared" si="23"/>
        <v>1.6967699406723797</v>
      </c>
      <c r="G379" s="4">
        <f t="shared" si="21"/>
        <v>1.0334110334110336</v>
      </c>
    </row>
    <row r="380" spans="1:7" x14ac:dyDescent="0.2">
      <c r="A380" s="4">
        <f>IF('True_Odds_Calculator_2-way'!A381="","",'True_Odds_Calculator_2-way'!A381)</f>
        <v>2.58</v>
      </c>
      <c r="B380" s="4">
        <f>IF('True_Odds_Calculator_2-way'!B381="","",'True_Odds_Calculator_2-way'!B381)</f>
        <v>1.55</v>
      </c>
      <c r="C380" s="4">
        <f t="shared" si="20"/>
        <v>3.275818954738674E-2</v>
      </c>
      <c r="D380" s="4">
        <f t="shared" si="22"/>
        <v>2.6938363085213872</v>
      </c>
      <c r="E380" s="4">
        <f t="shared" si="23"/>
        <v>1.5903758202425928</v>
      </c>
      <c r="G380" s="4">
        <f t="shared" si="21"/>
        <v>1.0327581895473867</v>
      </c>
    </row>
    <row r="381" spans="1:7" x14ac:dyDescent="0.2">
      <c r="A381" s="4">
        <f>IF('True_Odds_Calculator_2-way'!A382="","",'True_Odds_Calculator_2-way'!A382)</f>
        <v>2.14</v>
      </c>
      <c r="B381" s="4">
        <f>IF('True_Odds_Calculator_2-way'!B382="","",'True_Odds_Calculator_2-way'!B382)</f>
        <v>1.77</v>
      </c>
      <c r="C381" s="4">
        <f t="shared" si="20"/>
        <v>3.2261471038597556E-2</v>
      </c>
      <c r="D381" s="4">
        <f t="shared" si="22"/>
        <v>2.216513546725964</v>
      </c>
      <c r="E381" s="4">
        <f t="shared" si="23"/>
        <v>1.822021261243927</v>
      </c>
      <c r="G381" s="4">
        <f t="shared" si="21"/>
        <v>1.0322614710385976</v>
      </c>
    </row>
    <row r="382" spans="1:7" x14ac:dyDescent="0.2">
      <c r="A382" s="4">
        <f>IF('True_Odds_Calculator_2-way'!A383="","",'True_Odds_Calculator_2-way'!A383)</f>
        <v>2.14</v>
      </c>
      <c r="B382" s="4">
        <f>IF('True_Odds_Calculator_2-way'!B383="","",'True_Odds_Calculator_2-way'!B383)</f>
        <v>1.76</v>
      </c>
      <c r="C382" s="4">
        <f t="shared" si="20"/>
        <v>3.5471537807986397E-2</v>
      </c>
      <c r="D382" s="4">
        <f t="shared" si="22"/>
        <v>2.2244271202456889</v>
      </c>
      <c r="E382" s="4">
        <f t="shared" si="23"/>
        <v>1.8167084699980707</v>
      </c>
      <c r="G382" s="4">
        <f t="shared" si="21"/>
        <v>1.0354715378079864</v>
      </c>
    </row>
    <row r="383" spans="1:7" x14ac:dyDescent="0.2">
      <c r="A383" s="4">
        <f>IF('True_Odds_Calculator_2-way'!A384="","",'True_Odds_Calculator_2-way'!A384)</f>
        <v>1.68</v>
      </c>
      <c r="B383" s="4">
        <f>IF('True_Odds_Calculator_2-way'!B384="","",'True_Odds_Calculator_2-way'!B384)</f>
        <v>2.2400000000000002</v>
      </c>
      <c r="C383" s="4">
        <f t="shared" si="20"/>
        <v>4.1666666666666519E-2</v>
      </c>
      <c r="D383" s="4">
        <f t="shared" si="22"/>
        <v>1.7409326424870464</v>
      </c>
      <c r="E383" s="4">
        <f t="shared" si="23"/>
        <v>2.3496503496503496</v>
      </c>
      <c r="G383" s="4">
        <f t="shared" si="21"/>
        <v>1.0416666666666665</v>
      </c>
    </row>
    <row r="384" spans="1:7" x14ac:dyDescent="0.2">
      <c r="A384" s="4">
        <f>IF('True_Odds_Calculator_2-way'!A385="","",'True_Odds_Calculator_2-way'!A385)</f>
        <v>1.98</v>
      </c>
      <c r="B384" s="4">
        <f>IF('True_Odds_Calculator_2-way'!B385="","",'True_Odds_Calculator_2-way'!B385)</f>
        <v>1.88</v>
      </c>
      <c r="C384" s="4">
        <f t="shared" si="20"/>
        <v>3.6965398667526461E-2</v>
      </c>
      <c r="D384" s="4">
        <f t="shared" si="22"/>
        <v>2.0552120141342756</v>
      </c>
      <c r="E384" s="4">
        <f t="shared" si="23"/>
        <v>1.9476768522394308</v>
      </c>
      <c r="G384" s="4">
        <f t="shared" si="21"/>
        <v>1.0369653986675265</v>
      </c>
    </row>
    <row r="385" spans="1:7" x14ac:dyDescent="0.2">
      <c r="A385" s="4">
        <f>IF('True_Odds_Calculator_2-way'!A386="","",'True_Odds_Calculator_2-way'!A386)</f>
        <v>1.86</v>
      </c>
      <c r="B385" s="4">
        <f>IF('True_Odds_Calculator_2-way'!B386="","",'True_Odds_Calculator_2-way'!B386)</f>
        <v>1.99</v>
      </c>
      <c r="C385" s="4">
        <f t="shared" si="20"/>
        <v>4.0146971416220811E-2</v>
      </c>
      <c r="D385" s="4">
        <f t="shared" si="22"/>
        <v>1.9321396878425641</v>
      </c>
      <c r="E385" s="4">
        <f t="shared" si="23"/>
        <v>2.0728005824046591</v>
      </c>
      <c r="G385" s="4">
        <f t="shared" si="21"/>
        <v>1.0401469714162208</v>
      </c>
    </row>
    <row r="386" spans="1:7" x14ac:dyDescent="0.2">
      <c r="A386" s="4">
        <f>IF('True_Odds_Calculator_2-way'!A387="","",'True_Odds_Calculator_2-way'!A387)</f>
        <v>1.69</v>
      </c>
      <c r="B386" s="4">
        <f>IF('True_Odds_Calculator_2-way'!B387="","",'True_Odds_Calculator_2-way'!B387)</f>
        <v>2.21</v>
      </c>
      <c r="C386" s="4">
        <f t="shared" ref="C386:C449" si="24">IF(A386="","",((1/A386)+(1/B386))-1)</f>
        <v>4.4204664114166459E-2</v>
      </c>
      <c r="D386" s="4">
        <f t="shared" si="22"/>
        <v>1.7555759242285367</v>
      </c>
      <c r="E386" s="4">
        <f t="shared" si="23"/>
        <v>2.3234937323089366</v>
      </c>
      <c r="G386" s="4">
        <f t="shared" ref="G386:G449" si="25">IF(A386="","",C386+1)</f>
        <v>1.0442046641141665</v>
      </c>
    </row>
    <row r="387" spans="1:7" x14ac:dyDescent="0.2">
      <c r="A387" s="4">
        <f>IF('True_Odds_Calculator_2-way'!A388="","",'True_Odds_Calculator_2-way'!A388)</f>
        <v>2.0299999999999998</v>
      </c>
      <c r="B387" s="4">
        <f>IF('True_Odds_Calculator_2-way'!B388="","",'True_Odds_Calculator_2-way'!B388)</f>
        <v>1.88</v>
      </c>
      <c r="C387" s="4">
        <f t="shared" si="24"/>
        <v>2.4525731055444977E-2</v>
      </c>
      <c r="D387" s="4">
        <f t="shared" ref="D387:D450" si="26">IF(A387="","",(2*A387)/(2-($C387*A387)))</f>
        <v>2.0818241326641935</v>
      </c>
      <c r="E387" s="4">
        <f t="shared" ref="E387:E450" si="27">IF(B387="","",(2*B387)/(2-($C387*B387)))</f>
        <v>1.9243646631706333</v>
      </c>
      <c r="G387" s="4">
        <f t="shared" si="25"/>
        <v>1.024525731055445</v>
      </c>
    </row>
    <row r="388" spans="1:7" x14ac:dyDescent="0.2">
      <c r="A388" s="4">
        <f>IF('True_Odds_Calculator_2-way'!A389="","",'True_Odds_Calculator_2-way'!A389)</f>
        <v>1.79</v>
      </c>
      <c r="B388" s="4">
        <f>IF('True_Odds_Calculator_2-way'!B389="","",'True_Odds_Calculator_2-way'!B389)</f>
        <v>2.13</v>
      </c>
      <c r="C388" s="4">
        <f t="shared" si="24"/>
        <v>2.8142785952212312E-2</v>
      </c>
      <c r="D388" s="4">
        <f t="shared" si="26"/>
        <v>1.8362511137332338</v>
      </c>
      <c r="E388" s="4">
        <f t="shared" si="27"/>
        <v>2.1958130561234772</v>
      </c>
      <c r="G388" s="4">
        <f t="shared" si="25"/>
        <v>1.0281427859522123</v>
      </c>
    </row>
    <row r="389" spans="1:7" x14ac:dyDescent="0.2">
      <c r="A389" s="4">
        <f>IF('True_Odds_Calculator_2-way'!A390="","",'True_Odds_Calculator_2-way'!A390)</f>
        <v>2.33</v>
      </c>
      <c r="B389" s="4">
        <f>IF('True_Odds_Calculator_2-way'!B390="","",'True_Odds_Calculator_2-way'!B390)</f>
        <v>1.66</v>
      </c>
      <c r="C389" s="4">
        <f t="shared" si="24"/>
        <v>3.1594187910440219E-2</v>
      </c>
      <c r="D389" s="4">
        <f t="shared" si="26"/>
        <v>2.4190380886859724</v>
      </c>
      <c r="E389" s="4">
        <f t="shared" si="27"/>
        <v>1.7047027193794351</v>
      </c>
      <c r="G389" s="4">
        <f t="shared" si="25"/>
        <v>1.0315941879104402</v>
      </c>
    </row>
    <row r="390" spans="1:7" x14ac:dyDescent="0.2">
      <c r="A390" s="4">
        <f>IF('True_Odds_Calculator_2-way'!A391="","",'True_Odds_Calculator_2-way'!A391)</f>
        <v>2.4700000000000002</v>
      </c>
      <c r="B390" s="4">
        <f>IF('True_Odds_Calculator_2-way'!B391="","",'True_Odds_Calculator_2-way'!B391)</f>
        <v>1.6</v>
      </c>
      <c r="C390" s="4">
        <f t="shared" si="24"/>
        <v>2.9858299595141746E-2</v>
      </c>
      <c r="D390" s="4">
        <f t="shared" si="26"/>
        <v>2.5645684620376383</v>
      </c>
      <c r="E390" s="4">
        <f t="shared" si="27"/>
        <v>1.6391538780588968</v>
      </c>
      <c r="G390" s="4">
        <f t="shared" si="25"/>
        <v>1.0298582995951417</v>
      </c>
    </row>
    <row r="391" spans="1:7" x14ac:dyDescent="0.2">
      <c r="A391" s="4">
        <f>IF('True_Odds_Calculator_2-way'!A392="","",'True_Odds_Calculator_2-way'!A392)</f>
        <v>2.71</v>
      </c>
      <c r="B391" s="4">
        <f>IF('True_Odds_Calculator_2-way'!B392="","",'True_Odds_Calculator_2-way'!B392)</f>
        <v>1.5</v>
      </c>
      <c r="C391" s="4">
        <f t="shared" si="24"/>
        <v>3.5670356703566997E-2</v>
      </c>
      <c r="D391" s="4">
        <f t="shared" si="26"/>
        <v>2.847635726795096</v>
      </c>
      <c r="E391" s="4">
        <f t="shared" si="27"/>
        <v>1.5412322274881518</v>
      </c>
      <c r="G391" s="4">
        <f t="shared" si="25"/>
        <v>1.035670356703567</v>
      </c>
    </row>
    <row r="392" spans="1:7" x14ac:dyDescent="0.2">
      <c r="A392" s="4">
        <f>IF('True_Odds_Calculator_2-way'!A393="","",'True_Odds_Calculator_2-way'!A393)</f>
        <v>2.96</v>
      </c>
      <c r="B392" s="4">
        <f>IF('True_Odds_Calculator_2-way'!B393="","",'True_Odds_Calculator_2-way'!B393)</f>
        <v>1.42</v>
      </c>
      <c r="C392" s="4">
        <f t="shared" si="24"/>
        <v>4.2063189950513946E-2</v>
      </c>
      <c r="D392" s="4">
        <f t="shared" si="26"/>
        <v>3.1565034544908381</v>
      </c>
      <c r="E392" s="4">
        <f t="shared" si="27"/>
        <v>1.4637136091377629</v>
      </c>
      <c r="G392" s="4">
        <f t="shared" si="25"/>
        <v>1.0420631899505139</v>
      </c>
    </row>
    <row r="393" spans="1:7" x14ac:dyDescent="0.2">
      <c r="A393" s="4">
        <f>IF('True_Odds_Calculator_2-way'!A394="","",'True_Odds_Calculator_2-way'!A394)</f>
        <v>2.5099999999999998</v>
      </c>
      <c r="B393" s="4">
        <f>IF('True_Odds_Calculator_2-way'!B394="","",'True_Odds_Calculator_2-way'!B394)</f>
        <v>1.56</v>
      </c>
      <c r="C393" s="4">
        <f t="shared" si="24"/>
        <v>3.9432015527633091E-2</v>
      </c>
      <c r="D393" s="4">
        <f t="shared" si="26"/>
        <v>2.6406797949824656</v>
      </c>
      <c r="E393" s="4">
        <f t="shared" si="27"/>
        <v>1.6095034528115753</v>
      </c>
      <c r="G393" s="4">
        <f t="shared" si="25"/>
        <v>1.0394320155276331</v>
      </c>
    </row>
    <row r="394" spans="1:7" x14ac:dyDescent="0.2">
      <c r="A394" s="4">
        <f>IF('True_Odds_Calculator_2-way'!A395="","",'True_Odds_Calculator_2-way'!A395)</f>
        <v>1.86</v>
      </c>
      <c r="B394" s="4">
        <f>IF('True_Odds_Calculator_2-way'!B395="","",'True_Odds_Calculator_2-way'!B395)</f>
        <v>1.99</v>
      </c>
      <c r="C394" s="4">
        <f t="shared" si="24"/>
        <v>4.0146971416220811E-2</v>
      </c>
      <c r="D394" s="4">
        <f t="shared" si="26"/>
        <v>1.9321396878425641</v>
      </c>
      <c r="E394" s="4">
        <f t="shared" si="27"/>
        <v>2.0728005824046591</v>
      </c>
      <c r="G394" s="4">
        <f t="shared" si="25"/>
        <v>1.0401469714162208</v>
      </c>
    </row>
    <row r="395" spans="1:7" x14ac:dyDescent="0.2">
      <c r="A395" s="4">
        <f>IF('True_Odds_Calculator_2-way'!A396="","",'True_Odds_Calculator_2-way'!A396)</f>
        <v>1.73</v>
      </c>
      <c r="B395" s="4">
        <f>IF('True_Odds_Calculator_2-way'!B396="","",'True_Odds_Calculator_2-way'!B396)</f>
        <v>2.15</v>
      </c>
      <c r="C395" s="4">
        <f t="shared" si="24"/>
        <v>4.3150961150692391E-2</v>
      </c>
      <c r="D395" s="4">
        <f t="shared" si="26"/>
        <v>1.7970769416596208</v>
      </c>
      <c r="E395" s="4">
        <f t="shared" si="27"/>
        <v>2.2545840278830127</v>
      </c>
      <c r="G395" s="4">
        <f t="shared" si="25"/>
        <v>1.0431509611506924</v>
      </c>
    </row>
    <row r="396" spans="1:7" x14ac:dyDescent="0.2">
      <c r="A396" s="4">
        <f>IF('True_Odds_Calculator_2-way'!A397="","",'True_Odds_Calculator_2-way'!A397)</f>
        <v>1.64</v>
      </c>
      <c r="B396" s="4">
        <f>IF('True_Odds_Calculator_2-way'!B397="","",'True_Odds_Calculator_2-way'!B397)</f>
        <v>2.31</v>
      </c>
      <c r="C396" s="4">
        <f t="shared" si="24"/>
        <v>4.2656530461408604E-2</v>
      </c>
      <c r="D396" s="4">
        <f t="shared" si="26"/>
        <v>1.6994437466355645</v>
      </c>
      <c r="E396" s="4">
        <f t="shared" si="27"/>
        <v>2.4297075423294001</v>
      </c>
      <c r="G396" s="4">
        <f t="shared" si="25"/>
        <v>1.0426565304614086</v>
      </c>
    </row>
    <row r="397" spans="1:7" x14ac:dyDescent="0.2">
      <c r="A397" s="4">
        <f>IF('True_Odds_Calculator_2-way'!A398="","",'True_Odds_Calculator_2-way'!A398)</f>
        <v>1.79</v>
      </c>
      <c r="B397" s="4">
        <f>IF('True_Odds_Calculator_2-way'!B398="","",'True_Odds_Calculator_2-way'!B398)</f>
        <v>2.06</v>
      </c>
      <c r="C397" s="4">
        <f t="shared" si="24"/>
        <v>4.4096111080978329E-2</v>
      </c>
      <c r="D397" s="4">
        <f t="shared" si="26"/>
        <v>1.8635467731338755</v>
      </c>
      <c r="E397" s="4">
        <f t="shared" si="27"/>
        <v>2.1580148651021243</v>
      </c>
      <c r="G397" s="4">
        <f t="shared" si="25"/>
        <v>1.0440961110809783</v>
      </c>
    </row>
    <row r="398" spans="1:7" x14ac:dyDescent="0.2">
      <c r="A398" s="4">
        <f>IF('True_Odds_Calculator_2-way'!A399="","",'True_Odds_Calculator_2-way'!A399)</f>
        <v>1.82</v>
      </c>
      <c r="B398" s="4">
        <f>IF('True_Odds_Calculator_2-way'!B399="","",'True_Odds_Calculator_2-way'!B399)</f>
        <v>2.0299999999999998</v>
      </c>
      <c r="C398" s="4">
        <f t="shared" si="24"/>
        <v>4.2061386888973207E-2</v>
      </c>
      <c r="D398" s="4">
        <f t="shared" si="26"/>
        <v>1.8924345643599858</v>
      </c>
      <c r="E398" s="4">
        <f t="shared" si="27"/>
        <v>2.1205303334672561</v>
      </c>
      <c r="G398" s="4">
        <f t="shared" si="25"/>
        <v>1.0420613868889732</v>
      </c>
    </row>
    <row r="399" spans="1:7" x14ac:dyDescent="0.2">
      <c r="A399" s="4">
        <f>IF('True_Odds_Calculator_2-way'!A400="","",'True_Odds_Calculator_2-way'!A400)</f>
        <v>1.63</v>
      </c>
      <c r="B399" s="4">
        <f>IF('True_Odds_Calculator_2-way'!B400="","",'True_Odds_Calculator_2-way'!B400)</f>
        <v>2.33</v>
      </c>
      <c r="C399" s="4">
        <f t="shared" si="24"/>
        <v>4.2681481871560623E-2</v>
      </c>
      <c r="D399" s="4">
        <f t="shared" si="26"/>
        <v>1.6887436359189842</v>
      </c>
      <c r="E399" s="4">
        <f t="shared" si="27"/>
        <v>2.4519190419316312</v>
      </c>
      <c r="G399" s="4">
        <f t="shared" si="25"/>
        <v>1.0426814818715606</v>
      </c>
    </row>
    <row r="400" spans="1:7" x14ac:dyDescent="0.2">
      <c r="A400" s="4">
        <f>IF('True_Odds_Calculator_2-way'!A401="","",'True_Odds_Calculator_2-way'!A401)</f>
        <v>1.7</v>
      </c>
      <c r="B400" s="4">
        <f>IF('True_Odds_Calculator_2-way'!B401="","",'True_Odds_Calculator_2-way'!B401)</f>
        <v>2.19</v>
      </c>
      <c r="C400" s="4">
        <f t="shared" si="24"/>
        <v>4.485629868385721E-2</v>
      </c>
      <c r="D400" s="4">
        <f t="shared" si="26"/>
        <v>1.7673866603370521</v>
      </c>
      <c r="E400" s="4">
        <f t="shared" si="27"/>
        <v>2.3031240334055059</v>
      </c>
      <c r="G400" s="4">
        <f t="shared" si="25"/>
        <v>1.0448562986838572</v>
      </c>
    </row>
    <row r="401" spans="1:7" x14ac:dyDescent="0.2">
      <c r="A401" s="4">
        <f>IF('True_Odds_Calculator_2-way'!A402="","",'True_Odds_Calculator_2-way'!A402)</f>
        <v>1.68</v>
      </c>
      <c r="B401" s="4">
        <f>IF('True_Odds_Calculator_2-way'!B402="","",'True_Odds_Calculator_2-way'!B402)</f>
        <v>2.2200000000000002</v>
      </c>
      <c r="C401" s="4">
        <f t="shared" si="24"/>
        <v>4.5688545688545634E-2</v>
      </c>
      <c r="D401" s="4">
        <f t="shared" si="26"/>
        <v>1.7470489038785832</v>
      </c>
      <c r="E401" s="4">
        <f t="shared" si="27"/>
        <v>2.3386004514672689</v>
      </c>
      <c r="G401" s="4">
        <f t="shared" si="25"/>
        <v>1.0456885456885456</v>
      </c>
    </row>
    <row r="402" spans="1:7" x14ac:dyDescent="0.2">
      <c r="A402" s="4">
        <f>IF('True_Odds_Calculator_2-way'!A403="","",'True_Odds_Calculator_2-way'!A403)</f>
        <v>1.44</v>
      </c>
      <c r="B402" s="4">
        <f>IF('True_Odds_Calculator_2-way'!B403="","",'True_Odds_Calculator_2-way'!B403)</f>
        <v>2.93</v>
      </c>
      <c r="C402" s="4">
        <f t="shared" si="24"/>
        <v>3.5741372772089441E-2</v>
      </c>
      <c r="D402" s="4">
        <f t="shared" si="26"/>
        <v>1.478035451551881</v>
      </c>
      <c r="E402" s="4">
        <f t="shared" si="27"/>
        <v>3.0918950608236848</v>
      </c>
      <c r="G402" s="4">
        <f t="shared" si="25"/>
        <v>1.0357413727720894</v>
      </c>
    </row>
    <row r="403" spans="1:7" x14ac:dyDescent="0.2">
      <c r="A403" s="4">
        <f>IF('True_Odds_Calculator_2-way'!A404="","",'True_Odds_Calculator_2-way'!A404)</f>
        <v>2.3199999999999998</v>
      </c>
      <c r="B403" s="4">
        <f>IF('True_Odds_Calculator_2-way'!B404="","",'True_Odds_Calculator_2-way'!B404)</f>
        <v>1.67</v>
      </c>
      <c r="C403" s="4">
        <f t="shared" si="24"/>
        <v>2.9836877968201669E-2</v>
      </c>
      <c r="D403" s="4">
        <f t="shared" si="26"/>
        <v>2.4031757846421042</v>
      </c>
      <c r="E403" s="4">
        <f t="shared" si="27"/>
        <v>1.7126690831933518</v>
      </c>
      <c r="G403" s="4">
        <f t="shared" si="25"/>
        <v>1.0298368779682017</v>
      </c>
    </row>
    <row r="404" spans="1:7" x14ac:dyDescent="0.2">
      <c r="A404" s="4">
        <f>IF('True_Odds_Calculator_2-way'!A405="","",'True_Odds_Calculator_2-way'!A405)</f>
        <v>1.68</v>
      </c>
      <c r="B404" s="4">
        <f>IF('True_Odds_Calculator_2-way'!B405="","",'True_Odds_Calculator_2-way'!B405)</f>
        <v>2.2799999999999998</v>
      </c>
      <c r="C404" s="4">
        <f t="shared" si="24"/>
        <v>3.383458646616555E-2</v>
      </c>
      <c r="D404" s="4">
        <f t="shared" si="26"/>
        <v>1.7291440953412784</v>
      </c>
      <c r="E404" s="4">
        <f t="shared" si="27"/>
        <v>2.3714710252600297</v>
      </c>
      <c r="G404" s="4">
        <f t="shared" si="25"/>
        <v>1.0338345864661656</v>
      </c>
    </row>
    <row r="405" spans="1:7" x14ac:dyDescent="0.2">
      <c r="A405" s="4">
        <f>IF('True_Odds_Calculator_2-way'!A406="","",'True_Odds_Calculator_2-way'!A406)</f>
        <v>1.74</v>
      </c>
      <c r="B405" s="4">
        <f>IF('True_Odds_Calculator_2-way'!B406="","",'True_Odds_Calculator_2-way'!B406)</f>
        <v>2.1800000000000002</v>
      </c>
      <c r="C405" s="4">
        <f t="shared" si="24"/>
        <v>3.3428240008436028E-2</v>
      </c>
      <c r="D405" s="4">
        <f t="shared" si="26"/>
        <v>1.7921194368326561</v>
      </c>
      <c r="E405" s="4">
        <f t="shared" si="27"/>
        <v>2.2624358821424311</v>
      </c>
      <c r="G405" s="4">
        <f t="shared" si="25"/>
        <v>1.033428240008436</v>
      </c>
    </row>
    <row r="406" spans="1:7" x14ac:dyDescent="0.2">
      <c r="A406" s="4">
        <f>IF('True_Odds_Calculator_2-way'!A407="","",'True_Odds_Calculator_2-way'!A407)</f>
        <v>1.82</v>
      </c>
      <c r="B406" s="4">
        <f>IF('True_Odds_Calculator_2-way'!B407="","",'True_Odds_Calculator_2-way'!B407)</f>
        <v>2.06</v>
      </c>
      <c r="C406" s="4">
        <f t="shared" si="24"/>
        <v>3.4887442654432999E-2</v>
      </c>
      <c r="D406" s="4">
        <f t="shared" si="26"/>
        <v>1.8796751228316457</v>
      </c>
      <c r="E406" s="4">
        <f t="shared" si="27"/>
        <v>2.1367833124358828</v>
      </c>
      <c r="G406" s="4">
        <f t="shared" si="25"/>
        <v>1.034887442654433</v>
      </c>
    </row>
    <row r="407" spans="1:7" x14ac:dyDescent="0.2">
      <c r="A407" s="4">
        <f>IF('True_Odds_Calculator_2-way'!A408="","",'True_Odds_Calculator_2-way'!A408)</f>
        <v>1.8</v>
      </c>
      <c r="B407" s="4">
        <f>IF('True_Odds_Calculator_2-way'!B408="","",'True_Odds_Calculator_2-way'!B408)</f>
        <v>2.11</v>
      </c>
      <c r="C407" s="4">
        <f t="shared" si="24"/>
        <v>2.9489204844655115E-2</v>
      </c>
      <c r="D407" s="4">
        <f t="shared" si="26"/>
        <v>1.8490749756572542</v>
      </c>
      <c r="E407" s="4">
        <f t="shared" si="27"/>
        <v>2.1777522935779814</v>
      </c>
      <c r="G407" s="4">
        <f t="shared" si="25"/>
        <v>1.0294892048446551</v>
      </c>
    </row>
    <row r="408" spans="1:7" x14ac:dyDescent="0.2">
      <c r="A408" s="4">
        <f>IF('True_Odds_Calculator_2-way'!A409="","",'True_Odds_Calculator_2-way'!A409)</f>
        <v>2.29</v>
      </c>
      <c r="B408" s="4">
        <f>IF('True_Odds_Calculator_2-way'!B409="","",'True_Odds_Calculator_2-way'!B409)</f>
        <v>1.69</v>
      </c>
      <c r="C408" s="4">
        <f t="shared" si="24"/>
        <v>2.8397199038784571E-2</v>
      </c>
      <c r="D408" s="4">
        <f t="shared" si="26"/>
        <v>2.3669612550074923</v>
      </c>
      <c r="E408" s="4">
        <f t="shared" si="27"/>
        <v>1.7315496297621977</v>
      </c>
      <c r="G408" s="4">
        <f t="shared" si="25"/>
        <v>1.0283971990387846</v>
      </c>
    </row>
    <row r="409" spans="1:7" x14ac:dyDescent="0.2">
      <c r="A409" s="4">
        <f>IF('True_Odds_Calculator_2-way'!A410="","",'True_Odds_Calculator_2-way'!A410)</f>
        <v>1.74</v>
      </c>
      <c r="B409" s="4">
        <f>IF('True_Odds_Calculator_2-way'!B410="","",'True_Odds_Calculator_2-way'!B410)</f>
        <v>2.2000000000000002</v>
      </c>
      <c r="C409" s="4">
        <f t="shared" si="24"/>
        <v>2.925809822361547E-2</v>
      </c>
      <c r="D409" s="4">
        <f t="shared" si="26"/>
        <v>1.78544776119403</v>
      </c>
      <c r="E409" s="4">
        <f t="shared" si="27"/>
        <v>2.2731591448931119</v>
      </c>
      <c r="G409" s="4">
        <f t="shared" si="25"/>
        <v>1.0292580982236155</v>
      </c>
    </row>
    <row r="410" spans="1:7" x14ac:dyDescent="0.2">
      <c r="A410" s="4">
        <f>IF('True_Odds_Calculator_2-way'!A411="","",'True_Odds_Calculator_2-way'!A411)</f>
        <v>1.93</v>
      </c>
      <c r="B410" s="4">
        <f>IF('True_Odds_Calculator_2-way'!B411="","",'True_Odds_Calculator_2-way'!B411)</f>
        <v>1.97</v>
      </c>
      <c r="C410" s="4">
        <f t="shared" si="24"/>
        <v>2.5748928223876311E-2</v>
      </c>
      <c r="D410" s="4">
        <f t="shared" si="26"/>
        <v>1.9791780536685666</v>
      </c>
      <c r="E410" s="4">
        <f t="shared" si="27"/>
        <v>2.0212647191728026</v>
      </c>
      <c r="G410" s="4">
        <f t="shared" si="25"/>
        <v>1.0257489282238763</v>
      </c>
    </row>
    <row r="411" spans="1:7" x14ac:dyDescent="0.2">
      <c r="A411" s="4">
        <f>IF('True_Odds_Calculator_2-way'!A412="","",'True_Odds_Calculator_2-way'!A412)</f>
        <v>2.0499999999999998</v>
      </c>
      <c r="B411" s="4">
        <f>IF('True_Odds_Calculator_2-way'!B412="","",'True_Odds_Calculator_2-way'!B412)</f>
        <v>1.86</v>
      </c>
      <c r="C411" s="4">
        <f t="shared" si="24"/>
        <v>2.5439286650930981E-2</v>
      </c>
      <c r="D411" s="4">
        <f t="shared" si="26"/>
        <v>2.1048854540436102</v>
      </c>
      <c r="E411" s="4">
        <f t="shared" si="27"/>
        <v>1.905071196602548</v>
      </c>
      <c r="G411" s="4">
        <f t="shared" si="25"/>
        <v>1.025439286650931</v>
      </c>
    </row>
    <row r="412" spans="1:7" x14ac:dyDescent="0.2">
      <c r="A412" s="4">
        <f>IF('True_Odds_Calculator_2-way'!A413="","",'True_Odds_Calculator_2-way'!A413)</f>
        <v>2.0099999999999998</v>
      </c>
      <c r="B412" s="4">
        <f>IF('True_Odds_Calculator_2-way'!B413="","",'True_Odds_Calculator_2-way'!B413)</f>
        <v>1.9</v>
      </c>
      <c r="C412" s="4">
        <f t="shared" si="24"/>
        <v>2.3828227284629522E-2</v>
      </c>
      <c r="D412" s="4">
        <f t="shared" si="26"/>
        <v>2.05931517929361</v>
      </c>
      <c r="E412" s="4">
        <f t="shared" si="27"/>
        <v>1.9440061084245355</v>
      </c>
      <c r="G412" s="4">
        <f t="shared" si="25"/>
        <v>1.0238282272846295</v>
      </c>
    </row>
    <row r="413" spans="1:7" x14ac:dyDescent="0.2">
      <c r="A413" s="4">
        <f>IF('True_Odds_Calculator_2-way'!A414="","",'True_Odds_Calculator_2-way'!A414)</f>
        <v>2.2599999999999998</v>
      </c>
      <c r="B413" s="4">
        <f>IF('True_Odds_Calculator_2-way'!B414="","",'True_Odds_Calculator_2-way'!B414)</f>
        <v>1.7</v>
      </c>
      <c r="C413" s="4">
        <f t="shared" si="24"/>
        <v>3.0713170223841679E-2</v>
      </c>
      <c r="D413" s="4">
        <f t="shared" si="26"/>
        <v>2.3412553321145642</v>
      </c>
      <c r="E413" s="4">
        <f t="shared" si="27"/>
        <v>1.7455701953657428</v>
      </c>
      <c r="G413" s="4">
        <f t="shared" si="25"/>
        <v>1.0307131702238417</v>
      </c>
    </row>
    <row r="414" spans="1:7" x14ac:dyDescent="0.2">
      <c r="A414" s="4">
        <f>IF('True_Odds_Calculator_2-way'!A415="","",'True_Odds_Calculator_2-way'!A415)</f>
        <v>1.58</v>
      </c>
      <c r="B414" s="4">
        <f>IF('True_Odds_Calculator_2-way'!B415="","",'True_Odds_Calculator_2-way'!B415)</f>
        <v>2.52</v>
      </c>
      <c r="C414" s="4">
        <f t="shared" si="24"/>
        <v>2.9736789230460081E-2</v>
      </c>
      <c r="D414" s="4">
        <f t="shared" si="26"/>
        <v>1.6180104031209364</v>
      </c>
      <c r="E414" s="4">
        <f t="shared" si="27"/>
        <v>2.618095739084692</v>
      </c>
      <c r="G414" s="4">
        <f t="shared" si="25"/>
        <v>1.0297367892304601</v>
      </c>
    </row>
    <row r="415" spans="1:7" x14ac:dyDescent="0.2">
      <c r="A415" s="4">
        <f>IF('True_Odds_Calculator_2-way'!A416="","",'True_Odds_Calculator_2-way'!A416)</f>
        <v>2.25</v>
      </c>
      <c r="B415" s="4">
        <f>IF('True_Odds_Calculator_2-way'!B416="","",'True_Odds_Calculator_2-way'!B416)</f>
        <v>1.71</v>
      </c>
      <c r="C415" s="4">
        <f t="shared" si="24"/>
        <v>2.9239766081871288E-2</v>
      </c>
      <c r="D415" s="4">
        <f t="shared" si="26"/>
        <v>2.3265306122448979</v>
      </c>
      <c r="E415" s="4">
        <f t="shared" si="27"/>
        <v>1.7538461538461536</v>
      </c>
      <c r="G415" s="4">
        <f t="shared" si="25"/>
        <v>1.0292397660818713</v>
      </c>
    </row>
    <row r="416" spans="1:7" x14ac:dyDescent="0.2">
      <c r="A416" s="4">
        <f>IF('True_Odds_Calculator_2-way'!A417="","",'True_Odds_Calculator_2-way'!A417)</f>
        <v>2.27</v>
      </c>
      <c r="B416" s="4">
        <f>IF('True_Odds_Calculator_2-way'!B417="","",'True_Odds_Calculator_2-way'!B417)</f>
        <v>1.7</v>
      </c>
      <c r="C416" s="4">
        <f t="shared" si="24"/>
        <v>2.876392847888054E-2</v>
      </c>
      <c r="D416" s="4">
        <f t="shared" si="26"/>
        <v>2.3466099118273029</v>
      </c>
      <c r="E416" s="4">
        <f t="shared" si="27"/>
        <v>1.7426055543011967</v>
      </c>
      <c r="G416" s="4">
        <f t="shared" si="25"/>
        <v>1.0287639284788805</v>
      </c>
    </row>
    <row r="417" spans="1:7" x14ac:dyDescent="0.2">
      <c r="A417" s="4">
        <f>IF('True_Odds_Calculator_2-way'!A418="","",'True_Odds_Calculator_2-way'!A418)</f>
        <v>1.52</v>
      </c>
      <c r="B417" s="4">
        <f>IF('True_Odds_Calculator_2-way'!B418="","",'True_Odds_Calculator_2-way'!B418)</f>
        <v>2.7</v>
      </c>
      <c r="C417" s="4">
        <f t="shared" si="24"/>
        <v>2.8265107212475549E-2</v>
      </c>
      <c r="D417" s="4">
        <f t="shared" si="26"/>
        <v>1.5533686601059802</v>
      </c>
      <c r="E417" s="4">
        <f t="shared" si="27"/>
        <v>2.807113543091655</v>
      </c>
      <c r="G417" s="4">
        <f t="shared" si="25"/>
        <v>1.0282651072124755</v>
      </c>
    </row>
    <row r="418" spans="1:7" x14ac:dyDescent="0.2">
      <c r="A418" s="4">
        <f>IF('True_Odds_Calculator_2-way'!A419="","",'True_Odds_Calculator_2-way'!A419)</f>
        <v>1.52</v>
      </c>
      <c r="B418" s="4">
        <f>IF('True_Odds_Calculator_2-way'!B419="","",'True_Odds_Calculator_2-way'!B419)</f>
        <v>2.5499999999999998</v>
      </c>
      <c r="C418" s="4">
        <f t="shared" si="24"/>
        <v>5.0051599587203288E-2</v>
      </c>
      <c r="D418" s="4">
        <f t="shared" si="26"/>
        <v>1.5801059926620467</v>
      </c>
      <c r="E418" s="4">
        <f t="shared" si="27"/>
        <v>2.7238229093464508</v>
      </c>
      <c r="G418" s="4">
        <f t="shared" si="25"/>
        <v>1.0500515995872033</v>
      </c>
    </row>
    <row r="419" spans="1:7" x14ac:dyDescent="0.2">
      <c r="A419" s="4">
        <f>IF('True_Odds_Calculator_2-way'!A420="","",'True_Odds_Calculator_2-way'!A420)</f>
        <v>1.42</v>
      </c>
      <c r="B419" s="4">
        <f>IF('True_Odds_Calculator_2-way'!B420="","",'True_Odds_Calculator_2-way'!B420)</f>
        <v>2.81</v>
      </c>
      <c r="C419" s="4">
        <f t="shared" si="24"/>
        <v>6.0097238233672634E-2</v>
      </c>
      <c r="D419" s="4">
        <f t="shared" si="26"/>
        <v>1.4832905839931603</v>
      </c>
      <c r="E419" s="4">
        <f t="shared" si="27"/>
        <v>3.0691485270363827</v>
      </c>
      <c r="G419" s="4">
        <f t="shared" si="25"/>
        <v>1.0600972382336726</v>
      </c>
    </row>
    <row r="420" spans="1:7" x14ac:dyDescent="0.2">
      <c r="A420" s="4">
        <f>IF('True_Odds_Calculator_2-way'!A421="","",'True_Odds_Calculator_2-way'!A421)</f>
        <v>2.44</v>
      </c>
      <c r="B420" s="4">
        <f>IF('True_Odds_Calculator_2-way'!B421="","",'True_Odds_Calculator_2-way'!B421)</f>
        <v>1.56</v>
      </c>
      <c r="C420" s="4">
        <f t="shared" si="24"/>
        <v>5.0861706599411471E-2</v>
      </c>
      <c r="D420" s="4">
        <f t="shared" si="26"/>
        <v>2.6014215418261344</v>
      </c>
      <c r="E420" s="4">
        <f t="shared" si="27"/>
        <v>1.6244452031410037</v>
      </c>
      <c r="G420" s="4">
        <f t="shared" si="25"/>
        <v>1.0508617065994115</v>
      </c>
    </row>
    <row r="421" spans="1:7" x14ac:dyDescent="0.2">
      <c r="A421" s="4">
        <f>IF('True_Odds_Calculator_2-way'!A422="","",'True_Odds_Calculator_2-way'!A422)</f>
        <v>2.2799999999999998</v>
      </c>
      <c r="B421" s="4">
        <f>IF('True_Odds_Calculator_2-way'!B422="","",'True_Odds_Calculator_2-way'!B422)</f>
        <v>1.63</v>
      </c>
      <c r="C421" s="4">
        <f t="shared" si="24"/>
        <v>5.2093423743407641E-2</v>
      </c>
      <c r="D421" s="4">
        <f t="shared" si="26"/>
        <v>2.4239499086877121</v>
      </c>
      <c r="E421" s="4">
        <f t="shared" si="27"/>
        <v>1.7022718944668376</v>
      </c>
      <c r="G421" s="4">
        <f t="shared" si="25"/>
        <v>1.0520934237434076</v>
      </c>
    </row>
    <row r="422" spans="1:7" x14ac:dyDescent="0.2">
      <c r="A422" s="4">
        <f>IF('True_Odds_Calculator_2-way'!A423="","",'True_Odds_Calculator_2-way'!A423)</f>
        <v>1.87</v>
      </c>
      <c r="B422" s="4">
        <f>IF('True_Odds_Calculator_2-way'!B423="","",'True_Odds_Calculator_2-way'!B423)</f>
        <v>2.04</v>
      </c>
      <c r="C422" s="4">
        <f t="shared" si="24"/>
        <v>2.4955436720142554E-2</v>
      </c>
      <c r="D422" s="4">
        <f t="shared" si="26"/>
        <v>1.9146757679180888</v>
      </c>
      <c r="E422" s="4">
        <f t="shared" si="27"/>
        <v>2.0932835820895521</v>
      </c>
      <c r="G422" s="4">
        <f t="shared" si="25"/>
        <v>1.0249554367201426</v>
      </c>
    </row>
    <row r="423" spans="1:7" x14ac:dyDescent="0.2">
      <c r="A423" s="4">
        <f>IF('True_Odds_Calculator_2-way'!A424="","",'True_Odds_Calculator_2-way'!A424)</f>
        <v>1.52</v>
      </c>
      <c r="B423" s="4">
        <f>IF('True_Odds_Calculator_2-way'!B424="","",'True_Odds_Calculator_2-way'!B424)</f>
        <v>2.67</v>
      </c>
      <c r="C423" s="4">
        <f t="shared" si="24"/>
        <v>3.2426572048097846E-2</v>
      </c>
      <c r="D423" s="4">
        <f t="shared" si="26"/>
        <v>1.5584056524076493</v>
      </c>
      <c r="E423" s="4">
        <f t="shared" si="27"/>
        <v>2.7908128180442859</v>
      </c>
      <c r="G423" s="4">
        <f t="shared" si="25"/>
        <v>1.0324265720480978</v>
      </c>
    </row>
    <row r="424" spans="1:7" x14ac:dyDescent="0.2">
      <c r="A424" s="4">
        <f>IF('True_Odds_Calculator_2-way'!A425="","",'True_Odds_Calculator_2-way'!A425)</f>
        <v>2.31</v>
      </c>
      <c r="B424" s="4">
        <f>IF('True_Odds_Calculator_2-way'!B425="","",'True_Odds_Calculator_2-way'!B425)</f>
        <v>1.68</v>
      </c>
      <c r="C424" s="4">
        <f t="shared" si="24"/>
        <v>2.813852813852824E-2</v>
      </c>
      <c r="D424" s="4">
        <f t="shared" si="26"/>
        <v>2.3875968992248064</v>
      </c>
      <c r="E424" s="4">
        <f t="shared" si="27"/>
        <v>1.7206703910614525</v>
      </c>
      <c r="G424" s="4">
        <f t="shared" si="25"/>
        <v>1.0281385281385282</v>
      </c>
    </row>
    <row r="425" spans="1:7" x14ac:dyDescent="0.2">
      <c r="A425" s="4">
        <f>IF('True_Odds_Calculator_2-way'!A426="","",'True_Odds_Calculator_2-way'!A426)</f>
        <v>2.0299999999999998</v>
      </c>
      <c r="B425" s="4">
        <f>IF('True_Odds_Calculator_2-way'!B426="","",'True_Odds_Calculator_2-way'!B426)</f>
        <v>1.88</v>
      </c>
      <c r="C425" s="4">
        <f t="shared" si="24"/>
        <v>2.4525731055444977E-2</v>
      </c>
      <c r="D425" s="4">
        <f t="shared" si="26"/>
        <v>2.0818241326641935</v>
      </c>
      <c r="E425" s="4">
        <f t="shared" si="27"/>
        <v>1.9243646631706333</v>
      </c>
      <c r="G425" s="4">
        <f t="shared" si="25"/>
        <v>1.024525731055445</v>
      </c>
    </row>
    <row r="426" spans="1:7" x14ac:dyDescent="0.2">
      <c r="A426" s="4">
        <f>IF('True_Odds_Calculator_2-way'!A427="","",'True_Odds_Calculator_2-way'!A427)</f>
        <v>1.6</v>
      </c>
      <c r="B426" s="4">
        <f>IF('True_Odds_Calculator_2-way'!B427="","",'True_Odds_Calculator_2-way'!B427)</f>
        <v>2.4700000000000002</v>
      </c>
      <c r="C426" s="4">
        <f t="shared" si="24"/>
        <v>2.9858299595141746E-2</v>
      </c>
      <c r="D426" s="4">
        <f t="shared" si="26"/>
        <v>1.6391538780588968</v>
      </c>
      <c r="E426" s="4">
        <f t="shared" si="27"/>
        <v>2.5645684620376383</v>
      </c>
      <c r="G426" s="4">
        <f t="shared" si="25"/>
        <v>1.0298582995951417</v>
      </c>
    </row>
    <row r="427" spans="1:7" x14ac:dyDescent="0.2">
      <c r="A427" s="4">
        <f>IF('True_Odds_Calculator_2-way'!A428="","",'True_Odds_Calculator_2-way'!A428)</f>
        <v>2.2200000000000002</v>
      </c>
      <c r="B427" s="4">
        <f>IF('True_Odds_Calculator_2-way'!B428="","",'True_Odds_Calculator_2-way'!B428)</f>
        <v>1.71</v>
      </c>
      <c r="C427" s="4">
        <f t="shared" si="24"/>
        <v>3.5245772087877381E-2</v>
      </c>
      <c r="D427" s="4">
        <f t="shared" si="26"/>
        <v>2.3103888990323171</v>
      </c>
      <c r="E427" s="4">
        <f t="shared" si="27"/>
        <v>1.7631322279503969</v>
      </c>
      <c r="G427" s="4">
        <f t="shared" si="25"/>
        <v>1.0352457720878774</v>
      </c>
    </row>
    <row r="428" spans="1:7" x14ac:dyDescent="0.2">
      <c r="A428" s="4">
        <f>IF('True_Odds_Calculator_2-way'!A429="","",'True_Odds_Calculator_2-way'!A429)</f>
        <v>1.35</v>
      </c>
      <c r="B428" s="4">
        <f>IF('True_Odds_Calculator_2-way'!B429="","",'True_Odds_Calculator_2-way'!B429)</f>
        <v>3.33</v>
      </c>
      <c r="C428" s="4">
        <f t="shared" si="24"/>
        <v>4.1041041041041115E-2</v>
      </c>
      <c r="D428" s="4">
        <f t="shared" si="26"/>
        <v>1.3884642112578183</v>
      </c>
      <c r="E428" s="4">
        <f t="shared" si="27"/>
        <v>3.574239713774598</v>
      </c>
      <c r="G428" s="4">
        <f t="shared" si="25"/>
        <v>1.0410410410410411</v>
      </c>
    </row>
    <row r="429" spans="1:7" x14ac:dyDescent="0.2">
      <c r="A429" s="4">
        <f>IF('True_Odds_Calculator_2-way'!A430="","",'True_Odds_Calculator_2-way'!A430)</f>
        <v>1.74</v>
      </c>
      <c r="B429" s="4">
        <f>IF('True_Odds_Calculator_2-way'!B430="","",'True_Odds_Calculator_2-way'!B430)</f>
        <v>2.16</v>
      </c>
      <c r="C429" s="4">
        <f t="shared" si="24"/>
        <v>3.7675606641123682E-2</v>
      </c>
      <c r="D429" s="4">
        <f t="shared" si="26"/>
        <v>1.7989661114302122</v>
      </c>
      <c r="E429" s="4">
        <f t="shared" si="27"/>
        <v>2.2516175413371671</v>
      </c>
      <c r="G429" s="4">
        <f t="shared" si="25"/>
        <v>1.0376756066411237</v>
      </c>
    </row>
    <row r="430" spans="1:7" x14ac:dyDescent="0.2">
      <c r="A430" s="4">
        <f>IF('True_Odds_Calculator_2-way'!A431="","",'True_Odds_Calculator_2-way'!A431)</f>
        <v>1.75</v>
      </c>
      <c r="B430" s="4">
        <f>IF('True_Odds_Calculator_2-way'!B431="","",'True_Odds_Calculator_2-way'!B431)</f>
        <v>2.17</v>
      </c>
      <c r="C430" s="4">
        <f t="shared" si="24"/>
        <v>3.2258064516129004E-2</v>
      </c>
      <c r="D430" s="4">
        <f t="shared" si="26"/>
        <v>1.8008298755186722</v>
      </c>
      <c r="E430" s="4">
        <f t="shared" si="27"/>
        <v>2.2487046632124348</v>
      </c>
      <c r="G430" s="4">
        <f t="shared" si="25"/>
        <v>1.032258064516129</v>
      </c>
    </row>
    <row r="431" spans="1:7" x14ac:dyDescent="0.2">
      <c r="A431" s="4">
        <f>IF('True_Odds_Calculator_2-way'!A432="","",'True_Odds_Calculator_2-way'!A432)</f>
        <v>1.75</v>
      </c>
      <c r="B431" s="4">
        <f>IF('True_Odds_Calculator_2-way'!B432="","",'True_Odds_Calculator_2-way'!B432)</f>
        <v>2.17</v>
      </c>
      <c r="C431" s="4">
        <f t="shared" si="24"/>
        <v>3.2258064516129004E-2</v>
      </c>
      <c r="D431" s="4">
        <f t="shared" si="26"/>
        <v>1.8008298755186722</v>
      </c>
      <c r="E431" s="4">
        <f t="shared" si="27"/>
        <v>2.2487046632124348</v>
      </c>
      <c r="G431" s="4">
        <f t="shared" si="25"/>
        <v>1.032258064516129</v>
      </c>
    </row>
    <row r="432" spans="1:7" x14ac:dyDescent="0.2">
      <c r="A432" s="4">
        <f>IF('True_Odds_Calculator_2-way'!A433="","",'True_Odds_Calculator_2-way'!A433)</f>
        <v>1.85</v>
      </c>
      <c r="B432" s="4">
        <f>IF('True_Odds_Calculator_2-way'!B433="","",'True_Odds_Calculator_2-way'!B433)</f>
        <v>2.0299999999999998</v>
      </c>
      <c r="C432" s="4">
        <f t="shared" si="24"/>
        <v>3.315137797896428E-2</v>
      </c>
      <c r="D432" s="4">
        <f t="shared" si="26"/>
        <v>1.9085249650616189</v>
      </c>
      <c r="E432" s="4">
        <f t="shared" si="27"/>
        <v>2.1006852188505105</v>
      </c>
      <c r="G432" s="4">
        <f t="shared" si="25"/>
        <v>1.0331513779789643</v>
      </c>
    </row>
    <row r="433" spans="1:7" x14ac:dyDescent="0.2">
      <c r="A433" s="4">
        <f>IF('True_Odds_Calculator_2-way'!A434="","",'True_Odds_Calculator_2-way'!A434)</f>
        <v>1.4</v>
      </c>
      <c r="B433" s="4">
        <f>IF('True_Odds_Calculator_2-way'!B434="","",'True_Odds_Calculator_2-way'!B434)</f>
        <v>3</v>
      </c>
      <c r="C433" s="4">
        <f t="shared" si="24"/>
        <v>4.7619047619047672E-2</v>
      </c>
      <c r="D433" s="4">
        <f t="shared" si="26"/>
        <v>1.4482758620689655</v>
      </c>
      <c r="E433" s="4">
        <f t="shared" si="27"/>
        <v>3.2307692307692308</v>
      </c>
      <c r="G433" s="4">
        <f t="shared" si="25"/>
        <v>1.0476190476190477</v>
      </c>
    </row>
    <row r="434" spans="1:7" x14ac:dyDescent="0.2">
      <c r="A434" s="4">
        <f>IF('True_Odds_Calculator_2-way'!A435="","",'True_Odds_Calculator_2-way'!A435)</f>
        <v>2.14</v>
      </c>
      <c r="B434" s="4">
        <f>IF('True_Odds_Calculator_2-way'!B435="","",'True_Odds_Calculator_2-way'!B435)</f>
        <v>1.78</v>
      </c>
      <c r="C434" s="4">
        <f t="shared" si="24"/>
        <v>2.908747243515708E-2</v>
      </c>
      <c r="D434" s="4">
        <f t="shared" si="26"/>
        <v>2.2087440565928333</v>
      </c>
      <c r="E434" s="4">
        <f t="shared" si="27"/>
        <v>1.8273049985608751</v>
      </c>
      <c r="G434" s="4">
        <f t="shared" si="25"/>
        <v>1.0290874724351571</v>
      </c>
    </row>
    <row r="435" spans="1:7" x14ac:dyDescent="0.2">
      <c r="A435" s="4">
        <f>IF('True_Odds_Calculator_2-way'!A436="","",'True_Odds_Calculator_2-way'!A436)</f>
        <v>2.2400000000000002</v>
      </c>
      <c r="B435" s="4">
        <f>IF('True_Odds_Calculator_2-way'!B436="","",'True_Odds_Calculator_2-way'!B436)</f>
        <v>1.72</v>
      </c>
      <c r="C435" s="4">
        <f t="shared" si="24"/>
        <v>2.7823920265780622E-2</v>
      </c>
      <c r="D435" s="4">
        <f t="shared" si="26"/>
        <v>2.3120499279884781</v>
      </c>
      <c r="E435" s="4">
        <f t="shared" si="27"/>
        <v>1.762166117819246</v>
      </c>
      <c r="G435" s="4">
        <f t="shared" si="25"/>
        <v>1.0278239202657806</v>
      </c>
    </row>
    <row r="436" spans="1:7" x14ac:dyDescent="0.2">
      <c r="A436" s="4">
        <f>IF('True_Odds_Calculator_2-way'!A437="","",'True_Odds_Calculator_2-way'!A437)</f>
        <v>2.5</v>
      </c>
      <c r="B436" s="4">
        <f>IF('True_Odds_Calculator_2-way'!B437="","",'True_Odds_Calculator_2-way'!B437)</f>
        <v>1.59</v>
      </c>
      <c r="C436" s="4">
        <f t="shared" si="24"/>
        <v>2.8930817610062887E-2</v>
      </c>
      <c r="D436" s="4">
        <f t="shared" si="26"/>
        <v>2.5938009787928222</v>
      </c>
      <c r="E436" s="4">
        <f t="shared" si="27"/>
        <v>1.6274309109518936</v>
      </c>
      <c r="G436" s="4">
        <f t="shared" si="25"/>
        <v>1.0289308176100629</v>
      </c>
    </row>
    <row r="437" spans="1:7" x14ac:dyDescent="0.2">
      <c r="A437" s="4">
        <f>IF('True_Odds_Calculator_2-way'!A438="","",'True_Odds_Calculator_2-way'!A438)</f>
        <v>1.43</v>
      </c>
      <c r="B437" s="4">
        <f>IF('True_Odds_Calculator_2-way'!B438="","",'True_Odds_Calculator_2-way'!B438)</f>
        <v>2.97</v>
      </c>
      <c r="C437" s="4">
        <f t="shared" si="24"/>
        <v>3.6001036001036102E-2</v>
      </c>
      <c r="D437" s="4">
        <f t="shared" si="26"/>
        <v>1.4677817905341191</v>
      </c>
      <c r="E437" s="4">
        <f t="shared" si="27"/>
        <v>3.1377488825680628</v>
      </c>
      <c r="G437" s="4">
        <f t="shared" si="25"/>
        <v>1.0360010360010361</v>
      </c>
    </row>
    <row r="438" spans="1:7" x14ac:dyDescent="0.2">
      <c r="A438" s="4">
        <f>IF('True_Odds_Calculator_2-way'!A439="","",'True_Odds_Calculator_2-way'!A439)</f>
        <v>2.85</v>
      </c>
      <c r="B438" s="4">
        <f>IF('True_Odds_Calculator_2-way'!B439="","",'True_Odds_Calculator_2-way'!B439)</f>
        <v>1.44</v>
      </c>
      <c r="C438" s="4">
        <f t="shared" si="24"/>
        <v>4.5321637426900541E-2</v>
      </c>
      <c r="D438" s="4">
        <f t="shared" si="26"/>
        <v>3.0467706013363025</v>
      </c>
      <c r="E438" s="4">
        <f t="shared" si="27"/>
        <v>1.488574537540805</v>
      </c>
      <c r="G438" s="4">
        <f t="shared" si="25"/>
        <v>1.0453216374269005</v>
      </c>
    </row>
    <row r="439" spans="1:7" x14ac:dyDescent="0.2">
      <c r="A439" s="4">
        <f>IF('True_Odds_Calculator_2-way'!A440="","",'True_Odds_Calculator_2-way'!A440)</f>
        <v>3.01</v>
      </c>
      <c r="B439" s="4">
        <f>IF('True_Odds_Calculator_2-way'!B440="","",'True_Odds_Calculator_2-way'!B440)</f>
        <v>1.41</v>
      </c>
      <c r="C439" s="4">
        <f t="shared" si="24"/>
        <v>4.1445771777290918E-2</v>
      </c>
      <c r="D439" s="4">
        <f t="shared" si="26"/>
        <v>3.210241670133505</v>
      </c>
      <c r="E439" s="4">
        <f t="shared" si="27"/>
        <v>1.4524392121969165</v>
      </c>
      <c r="G439" s="4">
        <f t="shared" si="25"/>
        <v>1.0414457717772909</v>
      </c>
    </row>
    <row r="440" spans="1:7" x14ac:dyDescent="0.2">
      <c r="A440" s="4">
        <f>IF('True_Odds_Calculator_2-way'!A441="","",'True_Odds_Calculator_2-way'!A441)</f>
        <v>2.65</v>
      </c>
      <c r="B440" s="4">
        <f>IF('True_Odds_Calculator_2-way'!B441="","",'True_Odds_Calculator_2-way'!B441)</f>
        <v>1.51</v>
      </c>
      <c r="C440" s="4">
        <f t="shared" si="24"/>
        <v>3.9610146195176998E-2</v>
      </c>
      <c r="D440" s="4">
        <f t="shared" si="26"/>
        <v>2.7967849030228904</v>
      </c>
      <c r="E440" s="4">
        <f t="shared" si="27"/>
        <v>1.5565496450452205</v>
      </c>
      <c r="G440" s="4">
        <f t="shared" si="25"/>
        <v>1.039610146195177</v>
      </c>
    </row>
    <row r="441" spans="1:7" x14ac:dyDescent="0.2">
      <c r="A441" s="4">
        <f>IF('True_Odds_Calculator_2-way'!A442="","",'True_Odds_Calculator_2-way'!A442)</f>
        <v>2.4500000000000002</v>
      </c>
      <c r="B441" s="4">
        <f>IF('True_Odds_Calculator_2-way'!B442="","",'True_Odds_Calculator_2-way'!B442)</f>
        <v>1.58</v>
      </c>
      <c r="C441" s="4">
        <f t="shared" si="24"/>
        <v>4.1074657711185569E-2</v>
      </c>
      <c r="D441" s="4">
        <f t="shared" si="26"/>
        <v>2.5798067310896364</v>
      </c>
      <c r="E441" s="4">
        <f t="shared" si="27"/>
        <v>1.6329888209238554</v>
      </c>
      <c r="G441" s="4">
        <f t="shared" si="25"/>
        <v>1.0410746577111856</v>
      </c>
    </row>
    <row r="442" spans="1:7" x14ac:dyDescent="0.2">
      <c r="A442" s="4">
        <f>IF('True_Odds_Calculator_2-way'!A443="","",'True_Odds_Calculator_2-way'!A443)</f>
        <v>2.59</v>
      </c>
      <c r="B442" s="4">
        <f>IF('True_Odds_Calculator_2-way'!B443="","",'True_Odds_Calculator_2-way'!B443)</f>
        <v>1.53</v>
      </c>
      <c r="C442" s="4">
        <f t="shared" si="24"/>
        <v>3.9695157342216181E-2</v>
      </c>
      <c r="D442" s="4">
        <f t="shared" si="26"/>
        <v>2.7303544975367759</v>
      </c>
      <c r="E442" s="4">
        <f t="shared" si="27"/>
        <v>1.5779162601787884</v>
      </c>
      <c r="G442" s="4">
        <f t="shared" si="25"/>
        <v>1.0396951573422162</v>
      </c>
    </row>
    <row r="443" spans="1:7" x14ac:dyDescent="0.2">
      <c r="A443" s="4">
        <f>IF('True_Odds_Calculator_2-way'!A444="","",'True_Odds_Calculator_2-way'!A444)</f>
        <v>2.21</v>
      </c>
      <c r="B443" s="4">
        <f>IF('True_Odds_Calculator_2-way'!B444="","",'True_Odds_Calculator_2-way'!B444)</f>
        <v>1.69</v>
      </c>
      <c r="C443" s="4">
        <f t="shared" si="24"/>
        <v>4.4204664114166459E-2</v>
      </c>
      <c r="D443" s="4">
        <f t="shared" si="26"/>
        <v>2.3234937323089366</v>
      </c>
      <c r="E443" s="4">
        <f t="shared" si="27"/>
        <v>1.7555759242285367</v>
      </c>
      <c r="G443" s="4">
        <f t="shared" si="25"/>
        <v>1.0442046641141665</v>
      </c>
    </row>
    <row r="444" spans="1:7" x14ac:dyDescent="0.2">
      <c r="A444" s="4">
        <f>IF('True_Odds_Calculator_2-way'!A445="","",'True_Odds_Calculator_2-way'!A445)</f>
        <v>2.08</v>
      </c>
      <c r="B444" s="4">
        <f>IF('True_Odds_Calculator_2-way'!B445="","",'True_Odds_Calculator_2-way'!B445)</f>
        <v>1.78</v>
      </c>
      <c r="C444" s="4">
        <f t="shared" si="24"/>
        <v>4.2566983578219642E-2</v>
      </c>
      <c r="D444" s="4">
        <f t="shared" si="26"/>
        <v>2.1763461086292031</v>
      </c>
      <c r="E444" s="4">
        <f t="shared" si="27"/>
        <v>1.8500899460323807</v>
      </c>
      <c r="G444" s="4">
        <f t="shared" si="25"/>
        <v>1.0425669835782196</v>
      </c>
    </row>
    <row r="445" spans="1:7" x14ac:dyDescent="0.2">
      <c r="A445" s="4">
        <f>IF('True_Odds_Calculator_2-way'!A446="","",'True_Odds_Calculator_2-way'!A446)</f>
        <v>2.15</v>
      </c>
      <c r="B445" s="4">
        <f>IF('True_Odds_Calculator_2-way'!B446="","",'True_Odds_Calculator_2-way'!B446)</f>
        <v>1.73</v>
      </c>
      <c r="C445" s="4">
        <f t="shared" si="24"/>
        <v>4.3150961150692391E-2</v>
      </c>
      <c r="D445" s="4">
        <f t="shared" si="26"/>
        <v>2.2545840278830127</v>
      </c>
      <c r="E445" s="4">
        <f t="shared" si="27"/>
        <v>1.7970769416596208</v>
      </c>
      <c r="G445" s="4">
        <f t="shared" si="25"/>
        <v>1.0431509611506924</v>
      </c>
    </row>
    <row r="446" spans="1:7" x14ac:dyDescent="0.2">
      <c r="A446" s="4">
        <f>IF('True_Odds_Calculator_2-way'!A447="","",'True_Odds_Calculator_2-way'!A447)</f>
        <v>1.69</v>
      </c>
      <c r="B446" s="4">
        <f>IF('True_Odds_Calculator_2-way'!B447="","",'True_Odds_Calculator_2-way'!B447)</f>
        <v>2.21</v>
      </c>
      <c r="C446" s="4">
        <f t="shared" si="24"/>
        <v>4.4204664114166459E-2</v>
      </c>
      <c r="D446" s="4">
        <f t="shared" si="26"/>
        <v>1.7555759242285367</v>
      </c>
      <c r="E446" s="4">
        <f t="shared" si="27"/>
        <v>2.3234937323089366</v>
      </c>
      <c r="G446" s="4">
        <f t="shared" si="25"/>
        <v>1.0442046641141665</v>
      </c>
    </row>
    <row r="447" spans="1:7" x14ac:dyDescent="0.2">
      <c r="A447" s="4">
        <f>IF('True_Odds_Calculator_2-way'!A448="","",'True_Odds_Calculator_2-way'!A448)</f>
        <v>1.89</v>
      </c>
      <c r="B447" s="4">
        <f>IF('True_Odds_Calculator_2-way'!B448="","",'True_Odds_Calculator_2-way'!B448)</f>
        <v>1.98</v>
      </c>
      <c r="C447" s="4">
        <f t="shared" si="24"/>
        <v>3.4151034151034265E-2</v>
      </c>
      <c r="D447" s="4">
        <f t="shared" si="26"/>
        <v>1.9530295913574449</v>
      </c>
      <c r="E447" s="4">
        <f t="shared" si="27"/>
        <v>2.0492853622474128</v>
      </c>
      <c r="G447" s="4">
        <f t="shared" si="25"/>
        <v>1.0341510341510343</v>
      </c>
    </row>
    <row r="448" spans="1:7" x14ac:dyDescent="0.2">
      <c r="A448" s="4">
        <f>IF('True_Odds_Calculator_2-way'!A449="","",'True_Odds_Calculator_2-way'!A449)</f>
        <v>1.67</v>
      </c>
      <c r="B448" s="4">
        <f>IF('True_Odds_Calculator_2-way'!B449="","",'True_Odds_Calculator_2-way'!B449)</f>
        <v>2.33</v>
      </c>
      <c r="C448" s="4">
        <f t="shared" si="24"/>
        <v>2.7986944565804084E-2</v>
      </c>
      <c r="D448" s="4">
        <f t="shared" si="26"/>
        <v>1.7099602293950913</v>
      </c>
      <c r="E448" s="4">
        <f t="shared" si="27"/>
        <v>2.4085296029216061</v>
      </c>
      <c r="G448" s="4">
        <f t="shared" si="25"/>
        <v>1.0279869445658041</v>
      </c>
    </row>
    <row r="449" spans="1:7" x14ac:dyDescent="0.2">
      <c r="A449" s="4">
        <f>IF('True_Odds_Calculator_2-way'!A450="","",'True_Odds_Calculator_2-way'!A450)</f>
        <v>2.33</v>
      </c>
      <c r="B449" s="4">
        <f>IF('True_Odds_Calculator_2-way'!B450="","",'True_Odds_Calculator_2-way'!B450)</f>
        <v>1.6</v>
      </c>
      <c r="C449" s="4">
        <f t="shared" si="24"/>
        <v>5.4184549356223188E-2</v>
      </c>
      <c r="D449" s="4">
        <f t="shared" si="26"/>
        <v>2.486991327551701</v>
      </c>
      <c r="E449" s="4">
        <f t="shared" si="27"/>
        <v>1.6724988784208166</v>
      </c>
      <c r="G449" s="4">
        <f t="shared" si="25"/>
        <v>1.0541845493562232</v>
      </c>
    </row>
    <row r="450" spans="1:7" x14ac:dyDescent="0.2">
      <c r="A450" s="4">
        <f>IF('True_Odds_Calculator_2-way'!A451="","",'True_Odds_Calculator_2-way'!A451)</f>
        <v>2.17</v>
      </c>
      <c r="B450" s="4">
        <f>IF('True_Odds_Calculator_2-way'!B451="","",'True_Odds_Calculator_2-way'!B451)</f>
        <v>1.69</v>
      </c>
      <c r="C450" s="4">
        <f t="shared" ref="C450:C513" si="28">IF(A450="","",((1/A450)+(1/B450))-1)</f>
        <v>5.2545469418918689E-2</v>
      </c>
      <c r="D450" s="4">
        <f t="shared" si="26"/>
        <v>2.3011953691211997</v>
      </c>
      <c r="E450" s="4">
        <f t="shared" si="27"/>
        <v>1.7685241000168785</v>
      </c>
      <c r="G450" s="4">
        <f t="shared" ref="G450:G513" si="29">IF(A450="","",C450+1)</f>
        <v>1.0525454694189187</v>
      </c>
    </row>
    <row r="451" spans="1:7" x14ac:dyDescent="0.2">
      <c r="A451" s="4">
        <f>IF('True_Odds_Calculator_2-way'!A452="","",'True_Odds_Calculator_2-way'!A452)</f>
        <v>2.9</v>
      </c>
      <c r="B451" s="4">
        <f>IF('True_Odds_Calculator_2-way'!B452="","",'True_Odds_Calculator_2-way'!B452)</f>
        <v>1.43</v>
      </c>
      <c r="C451" s="4">
        <f t="shared" si="28"/>
        <v>4.4128285507595955E-2</v>
      </c>
      <c r="D451" s="4">
        <f t="shared" ref="D451:D514" si="30">IF(A451="","",(2*A451)/(2-($C451*A451)))</f>
        <v>3.0982443033246176</v>
      </c>
      <c r="E451" s="4">
        <f t="shared" ref="E451:E514" si="31">IF(B451="","",(2*B451)/(2-($C451*B451)))</f>
        <v>1.4765889264732064</v>
      </c>
      <c r="G451" s="4">
        <f t="shared" si="29"/>
        <v>1.044128285507596</v>
      </c>
    </row>
    <row r="452" spans="1:7" x14ac:dyDescent="0.2">
      <c r="A452" s="4">
        <f>IF('True_Odds_Calculator_2-way'!A453="","",'True_Odds_Calculator_2-way'!A453)</f>
        <v>2.7</v>
      </c>
      <c r="B452" s="4">
        <f>IF('True_Odds_Calculator_2-way'!B453="","",'True_Odds_Calculator_2-way'!B453)</f>
        <v>1.5</v>
      </c>
      <c r="C452" s="4">
        <f t="shared" si="28"/>
        <v>3.7037037037036979E-2</v>
      </c>
      <c r="D452" s="4">
        <f t="shared" si="30"/>
        <v>2.8421052631578947</v>
      </c>
      <c r="E452" s="4">
        <f t="shared" si="31"/>
        <v>1.5428571428571427</v>
      </c>
      <c r="G452" s="4">
        <f t="shared" si="29"/>
        <v>1.037037037037037</v>
      </c>
    </row>
    <row r="453" spans="1:7" x14ac:dyDescent="0.2">
      <c r="A453" s="4">
        <f>IF('True_Odds_Calculator_2-way'!A454="","",'True_Odds_Calculator_2-way'!A454)</f>
        <v>1.8</v>
      </c>
      <c r="B453" s="4">
        <f>IF('True_Odds_Calculator_2-way'!B454="","",'True_Odds_Calculator_2-way'!B454)</f>
        <v>2.0499999999999998</v>
      </c>
      <c r="C453" s="4">
        <f t="shared" si="28"/>
        <v>4.3360433604336057E-2</v>
      </c>
      <c r="D453" s="4">
        <f t="shared" si="30"/>
        <v>1.8730964467005078</v>
      </c>
      <c r="E453" s="4">
        <f t="shared" si="31"/>
        <v>2.1453488372093021</v>
      </c>
      <c r="G453" s="4">
        <f t="shared" si="29"/>
        <v>1.0433604336043361</v>
      </c>
    </row>
    <row r="454" spans="1:7" x14ac:dyDescent="0.2">
      <c r="A454" s="4">
        <f>IF('True_Odds_Calculator_2-way'!A455="","",'True_Odds_Calculator_2-way'!A455)</f>
        <v>2.14</v>
      </c>
      <c r="B454" s="4">
        <f>IF('True_Odds_Calculator_2-way'!B455="","",'True_Odds_Calculator_2-way'!B455)</f>
        <v>1.74</v>
      </c>
      <c r="C454" s="4">
        <f t="shared" si="28"/>
        <v>4.200236330432916E-2</v>
      </c>
      <c r="D454" s="4">
        <f t="shared" si="30"/>
        <v>2.2407028523288002</v>
      </c>
      <c r="E454" s="4">
        <f t="shared" si="31"/>
        <v>1.8059947618585701</v>
      </c>
      <c r="G454" s="4">
        <f t="shared" si="29"/>
        <v>1.0420023633043292</v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1.7</v>
      </c>
      <c r="B186" s="4">
        <f>IF('True_Odds_Calculator_3-way'!B187="","",'True_Odds_Calculator_3-way'!B187)</f>
        <v>3.77</v>
      </c>
      <c r="C186" s="4">
        <f>IF('True_Odds_Calculator_3-way'!C187="","",'True_Odds_Calculator_3-way'!C187)</f>
        <v>5.43</v>
      </c>
      <c r="D186" s="4">
        <f t="shared" si="10"/>
        <v>3.7649346122668792E-2</v>
      </c>
      <c r="E186" s="4">
        <f t="shared" si="11"/>
        <v>1.7370595212524085</v>
      </c>
      <c r="F186" s="4">
        <f t="shared" si="12"/>
        <v>3.9572270083846393</v>
      </c>
      <c r="G186" s="4">
        <f t="shared" si="13"/>
        <v>5.8270888112087169</v>
      </c>
      <c r="I186" s="4">
        <f t="shared" si="14"/>
        <v>1.0376493461226688</v>
      </c>
    </row>
    <row r="187" spans="1:9" x14ac:dyDescent="0.2">
      <c r="A187" s="4">
        <f>IF('True_Odds_Calculator_3-way'!A188="","",'True_Odds_Calculator_3-way'!A188)</f>
        <v>1.78</v>
      </c>
      <c r="B187" s="4">
        <f>IF('True_Odds_Calculator_3-way'!B188="","",'True_Odds_Calculator_3-way'!B188)</f>
        <v>3.64</v>
      </c>
      <c r="C187" s="4">
        <f>IF('True_Odds_Calculator_3-way'!C188="","",'True_Odds_Calculator_3-way'!C188)</f>
        <v>5.05</v>
      </c>
      <c r="D187" s="4">
        <f t="shared" si="10"/>
        <v>3.4542829514461415E-2</v>
      </c>
      <c r="E187" s="4">
        <f t="shared" si="11"/>
        <v>1.8172451891818238</v>
      </c>
      <c r="F187" s="4">
        <f t="shared" si="12"/>
        <v>3.7992333404033629</v>
      </c>
      <c r="G187" s="4">
        <f t="shared" si="13"/>
        <v>5.3617714405572388</v>
      </c>
      <c r="I187" s="4">
        <f t="shared" si="14"/>
        <v>1.0345428295144614</v>
      </c>
    </row>
    <row r="188" spans="1:9" x14ac:dyDescent="0.2">
      <c r="A188" s="4">
        <f>IF('True_Odds_Calculator_3-way'!A189="","",'True_Odds_Calculator_3-way'!A189)</f>
        <v>2.19</v>
      </c>
      <c r="B188" s="4">
        <f>IF('True_Odds_Calculator_3-way'!B189="","",'True_Odds_Calculator_3-way'!B189)</f>
        <v>3.17</v>
      </c>
      <c r="C188" s="4">
        <f>IF('True_Odds_Calculator_3-way'!C189="","",'True_Odds_Calculator_3-way'!C189)</f>
        <v>3.83</v>
      </c>
      <c r="D188" s="4">
        <f t="shared" si="10"/>
        <v>3.3175023559546712E-2</v>
      </c>
      <c r="E188" s="4">
        <f t="shared" si="11"/>
        <v>2.2443532238872348</v>
      </c>
      <c r="F188" s="4">
        <f t="shared" si="12"/>
        <v>3.2851611314834566</v>
      </c>
      <c r="G188" s="4">
        <f t="shared" si="13"/>
        <v>3.9993878607711912</v>
      </c>
      <c r="I188" s="4">
        <f t="shared" si="14"/>
        <v>1.0331750235595467</v>
      </c>
    </row>
    <row r="189" spans="1:9" x14ac:dyDescent="0.2">
      <c r="A189" s="4">
        <f>IF('True_Odds_Calculator_3-way'!A190="","",'True_Odds_Calculator_3-way'!A190)</f>
        <v>2.31</v>
      </c>
      <c r="B189" s="4">
        <f>IF('True_Odds_Calculator_3-way'!B190="","",'True_Odds_Calculator_3-way'!B190)</f>
        <v>2.93</v>
      </c>
      <c r="C189" s="4">
        <f>IF('True_Odds_Calculator_3-way'!C190="","",'True_Odds_Calculator_3-way'!C190)</f>
        <v>3.85</v>
      </c>
      <c r="D189" s="4">
        <f t="shared" si="10"/>
        <v>3.3937620968337523E-2</v>
      </c>
      <c r="E189" s="4">
        <f t="shared" si="11"/>
        <v>2.3719846267070075</v>
      </c>
      <c r="F189" s="4">
        <f t="shared" si="12"/>
        <v>3.0304463979224807</v>
      </c>
      <c r="G189" s="4">
        <f t="shared" si="13"/>
        <v>4.0253157028725486</v>
      </c>
      <c r="I189" s="4">
        <f t="shared" si="14"/>
        <v>1.0339376209683375</v>
      </c>
    </row>
    <row r="190" spans="1:9" x14ac:dyDescent="0.2">
      <c r="A190" s="4">
        <f>IF('True_Odds_Calculator_3-way'!A191="","",'True_Odds_Calculator_3-way'!A191)</f>
        <v>1.35</v>
      </c>
      <c r="B190" s="4">
        <f>IF('True_Odds_Calculator_3-way'!B191="","",'True_Odds_Calculator_3-way'!B191)</f>
        <v>5.25</v>
      </c>
      <c r="C190" s="4">
        <f>IF('True_Odds_Calculator_3-way'!C191="","",'True_Odds_Calculator_3-way'!C191)</f>
        <v>9.36</v>
      </c>
      <c r="D190" s="4">
        <f t="shared" si="10"/>
        <v>3.8054538054538067E-2</v>
      </c>
      <c r="E190" s="4">
        <f t="shared" si="11"/>
        <v>1.3735209167986584</v>
      </c>
      <c r="F190" s="4">
        <f t="shared" si="12"/>
        <v>5.6245707745135451</v>
      </c>
      <c r="G190" s="4">
        <f t="shared" si="13"/>
        <v>10.621037463976945</v>
      </c>
      <c r="I190" s="4">
        <f t="shared" si="14"/>
        <v>1.0380545380545381</v>
      </c>
    </row>
    <row r="191" spans="1:9" x14ac:dyDescent="0.2">
      <c r="A191" s="4">
        <f>IF('True_Odds_Calculator_3-way'!A192="","",'True_Odds_Calculator_3-way'!A192)</f>
        <v>5.95</v>
      </c>
      <c r="B191" s="4">
        <f>IF('True_Odds_Calculator_3-way'!B192="","",'True_Odds_Calculator_3-way'!B192)</f>
        <v>4.25</v>
      </c>
      <c r="C191" s="4">
        <f>IF('True_Odds_Calculator_3-way'!C192="","",'True_Odds_Calculator_3-way'!C192)</f>
        <v>1.57</v>
      </c>
      <c r="D191" s="4">
        <f t="shared" si="10"/>
        <v>4.0304019697050775E-2</v>
      </c>
      <c r="E191" s="4">
        <f t="shared" si="11"/>
        <v>6.4669435790931127</v>
      </c>
      <c r="F191" s="4">
        <f t="shared" si="12"/>
        <v>4.50735826296743</v>
      </c>
      <c r="G191" s="4">
        <f t="shared" si="13"/>
        <v>1.6038286548201561</v>
      </c>
      <c r="I191" s="4">
        <f t="shared" si="14"/>
        <v>1.0403040196970508</v>
      </c>
    </row>
    <row r="192" spans="1:9" x14ac:dyDescent="0.2">
      <c r="A192" s="4">
        <f>IF('True_Odds_Calculator_3-way'!A193="","",'True_Odds_Calculator_3-way'!A193)</f>
        <v>2.61</v>
      </c>
      <c r="B192" s="4">
        <f>IF('True_Odds_Calculator_3-way'!B193="","",'True_Odds_Calculator_3-way'!B193)</f>
        <v>3.62</v>
      </c>
      <c r="C192" s="4">
        <f>IF('True_Odds_Calculator_3-way'!C193="","",'True_Odds_Calculator_3-way'!C193)</f>
        <v>2.68</v>
      </c>
      <c r="D192" s="4">
        <f t="shared" si="10"/>
        <v>3.251918473296822E-2</v>
      </c>
      <c r="E192" s="4">
        <f t="shared" si="11"/>
        <v>2.6859912332412681</v>
      </c>
      <c r="F192" s="4">
        <f t="shared" si="12"/>
        <v>3.7678497310844472</v>
      </c>
      <c r="G192" s="4">
        <f t="shared" si="13"/>
        <v>2.7601846665273322</v>
      </c>
      <c r="I192" s="4">
        <f t="shared" si="14"/>
        <v>1.0325191847329682</v>
      </c>
    </row>
    <row r="193" spans="1:9" x14ac:dyDescent="0.2">
      <c r="A193" s="4">
        <f>IF('True_Odds_Calculator_3-way'!A194="","",'True_Odds_Calculator_3-way'!A194)</f>
        <v>1.93</v>
      </c>
      <c r="B193" s="4">
        <f>IF('True_Odds_Calculator_3-way'!B194="","",'True_Odds_Calculator_3-way'!B194)</f>
        <v>3.49</v>
      </c>
      <c r="C193" s="4">
        <f>IF('True_Odds_Calculator_3-way'!C194="","",'True_Odds_Calculator_3-way'!C194)</f>
        <v>4.5999999999999996</v>
      </c>
      <c r="D193" s="4">
        <f t="shared" si="10"/>
        <v>2.2058970663131117E-2</v>
      </c>
      <c r="E193" s="4">
        <f t="shared" si="11"/>
        <v>1.9577834355409562</v>
      </c>
      <c r="F193" s="4">
        <f t="shared" si="12"/>
        <v>3.5819189750340263</v>
      </c>
      <c r="G193" s="4">
        <f t="shared" si="13"/>
        <v>4.7610361193262314</v>
      </c>
      <c r="I193" s="4">
        <f t="shared" si="14"/>
        <v>1.0220589706631311</v>
      </c>
    </row>
    <row r="194" spans="1:9" x14ac:dyDescent="0.2">
      <c r="A194" s="4">
        <f>IF('True_Odds_Calculator_3-way'!A195="","",'True_Odds_Calculator_3-way'!A195)</f>
        <v>1.78</v>
      </c>
      <c r="B194" s="4">
        <f>IF('True_Odds_Calculator_3-way'!B195="","",'True_Odds_Calculator_3-way'!B195)</f>
        <v>3.53</v>
      </c>
      <c r="C194" s="4">
        <f>IF('True_Odds_Calculator_3-way'!C195="","",'True_Odds_Calculator_3-way'!C195)</f>
        <v>5.26</v>
      </c>
      <c r="D194" s="4">
        <f t="shared" si="10"/>
        <v>3.5197940230223379E-2</v>
      </c>
      <c r="E194" s="4">
        <f t="shared" si="11"/>
        <v>1.817966616993109</v>
      </c>
      <c r="F194" s="4">
        <f t="shared" si="12"/>
        <v>3.6825159765518283</v>
      </c>
      <c r="G194" s="4">
        <f t="shared" si="13"/>
        <v>5.6059649625112034</v>
      </c>
      <c r="I194" s="4">
        <f t="shared" si="14"/>
        <v>1.0351979402302234</v>
      </c>
    </row>
    <row r="195" spans="1:9" x14ac:dyDescent="0.2">
      <c r="A195" s="4">
        <f>IF('True_Odds_Calculator_3-way'!A196="","",'True_Odds_Calculator_3-way'!A196)</f>
        <v>2.4</v>
      </c>
      <c r="B195" s="4">
        <f>IF('True_Odds_Calculator_3-way'!B196="","",'True_Odds_Calculator_3-way'!B196)</f>
        <v>2.84</v>
      </c>
      <c r="C195" s="4">
        <f>IF('True_Odds_Calculator_3-way'!C196="","",'True_Odds_Calculator_3-way'!C196)</f>
        <v>3.77</v>
      </c>
      <c r="D195" s="4">
        <f t="shared" ref="D195:D258" si="15">IF(A195="","",((1/A195)+(1/B195)+(1/C195))-1)</f>
        <v>3.4031332112925305E-2</v>
      </c>
      <c r="E195" s="4">
        <f t="shared" ref="E195:E258" si="16">IF(A195="","",(3*A195)/(3-($D195*A195)))</f>
        <v>2.4671688335629098</v>
      </c>
      <c r="F195" s="4">
        <f t="shared" ref="F195:F258" si="17">IF(B195="","",(3*B195)/(3-($D195*B195)))</f>
        <v>2.9345401057956146</v>
      </c>
      <c r="G195" s="4">
        <f t="shared" ref="G195:G258" si="18">IF(C195="","",(3*C195)/(3-($D195*C195)))</f>
        <v>3.9384311048804719</v>
      </c>
      <c r="I195" s="4">
        <f t="shared" ref="I195:I258" si="19">IF(A195="","",D195+1)</f>
        <v>1.0340313321129253</v>
      </c>
    </row>
    <row r="196" spans="1:9" x14ac:dyDescent="0.2">
      <c r="A196" s="4">
        <f>IF('True_Odds_Calculator_3-way'!A197="","",'True_Odds_Calculator_3-way'!A197)</f>
        <v>3.24</v>
      </c>
      <c r="B196" s="4">
        <f>IF('True_Odds_Calculator_3-way'!B197="","",'True_Odds_Calculator_3-way'!B197)</f>
        <v>3.11</v>
      </c>
      <c r="C196" s="4">
        <f>IF('True_Odds_Calculator_3-way'!C197="","",'True_Odds_Calculator_3-way'!C197)</f>
        <v>2.48</v>
      </c>
      <c r="D196" s="4">
        <f t="shared" si="15"/>
        <v>3.3411190120383516E-2</v>
      </c>
      <c r="E196" s="4">
        <f t="shared" si="16"/>
        <v>3.3612890405583493</v>
      </c>
      <c r="F196" s="4">
        <f t="shared" si="17"/>
        <v>3.2215836311044219</v>
      </c>
      <c r="G196" s="4">
        <f t="shared" si="18"/>
        <v>2.550443025090058</v>
      </c>
      <c r="I196" s="4">
        <f t="shared" si="19"/>
        <v>1.0334111901203835</v>
      </c>
    </row>
    <row r="197" spans="1:9" x14ac:dyDescent="0.2">
      <c r="A197" s="4">
        <f>IF('True_Odds_Calculator_3-way'!A198="","",'True_Odds_Calculator_3-way'!A198)</f>
        <v>1.52</v>
      </c>
      <c r="B197" s="4">
        <f>IF('True_Odds_Calculator_3-way'!B198="","",'True_Odds_Calculator_3-way'!B198)</f>
        <v>4.1399999999999997</v>
      </c>
      <c r="C197" s="4">
        <f>IF('True_Odds_Calculator_3-way'!C198="","",'True_Odds_Calculator_3-way'!C198)</f>
        <v>7.3</v>
      </c>
      <c r="D197" s="4">
        <f t="shared" si="15"/>
        <v>3.6426931931774931E-2</v>
      </c>
      <c r="E197" s="4">
        <f t="shared" si="16"/>
        <v>1.5485810961445801</v>
      </c>
      <c r="F197" s="4">
        <f t="shared" si="17"/>
        <v>4.3591298208677989</v>
      </c>
      <c r="G197" s="4">
        <f t="shared" si="18"/>
        <v>8.0099970706258148</v>
      </c>
      <c r="I197" s="4">
        <f t="shared" si="19"/>
        <v>1.0364269319317749</v>
      </c>
    </row>
    <row r="198" spans="1:9" x14ac:dyDescent="0.2">
      <c r="A198" s="4">
        <f>IF('True_Odds_Calculator_3-way'!A199="","",'True_Odds_Calculator_3-way'!A199)</f>
        <v>1.68</v>
      </c>
      <c r="B198" s="4">
        <f>IF('True_Odds_Calculator_3-way'!B199="","",'True_Odds_Calculator_3-way'!B199)</f>
        <v>4.2300000000000004</v>
      </c>
      <c r="C198" s="4">
        <f>IF('True_Odds_Calculator_3-way'!C199="","",'True_Odds_Calculator_3-way'!C199)</f>
        <v>5.18</v>
      </c>
      <c r="D198" s="4">
        <f t="shared" si="15"/>
        <v>2.4694907673631139E-2</v>
      </c>
      <c r="E198" s="4">
        <f t="shared" si="16"/>
        <v>1.7035587668193977</v>
      </c>
      <c r="F198" s="4">
        <f t="shared" si="17"/>
        <v>4.3826013907686567</v>
      </c>
      <c r="G198" s="4">
        <f t="shared" si="18"/>
        <v>5.4107120809291374</v>
      </c>
      <c r="I198" s="4">
        <f t="shared" si="19"/>
        <v>1.0246949076736311</v>
      </c>
    </row>
    <row r="199" spans="1:9" x14ac:dyDescent="0.2">
      <c r="A199" s="4">
        <f>IF('True_Odds_Calculator_3-way'!A200="","",'True_Odds_Calculator_3-way'!A200)</f>
        <v>1.57</v>
      </c>
      <c r="B199" s="4">
        <f>IF('True_Odds_Calculator_3-way'!B200="","",'True_Odds_Calculator_3-way'!B200)</f>
        <v>4.38</v>
      </c>
      <c r="C199" s="4">
        <f>IF('True_Odds_Calculator_3-way'!C200="","",'True_Odds_Calculator_3-way'!C200)</f>
        <v>6.01</v>
      </c>
      <c r="D199" s="4">
        <f t="shared" si="15"/>
        <v>3.1642528523871505E-2</v>
      </c>
      <c r="E199" s="4">
        <f t="shared" si="16"/>
        <v>1.5964363309864873</v>
      </c>
      <c r="F199" s="4">
        <f t="shared" si="17"/>
        <v>4.592148497116562</v>
      </c>
      <c r="G199" s="4">
        <f t="shared" si="18"/>
        <v>6.4167619549586474</v>
      </c>
      <c r="I199" s="4">
        <f t="shared" si="19"/>
        <v>1.0316425285238715</v>
      </c>
    </row>
    <row r="200" spans="1:9" x14ac:dyDescent="0.2">
      <c r="A200" s="4">
        <f>IF('True_Odds_Calculator_3-way'!A201="","",'True_Odds_Calculator_3-way'!A201)</f>
        <v>4.6500000000000004</v>
      </c>
      <c r="B200" s="4">
        <f>IF('True_Odds_Calculator_3-way'!B201="","",'True_Odds_Calculator_3-way'!B201)</f>
        <v>3.97</v>
      </c>
      <c r="C200" s="4">
        <f>IF('True_Odds_Calculator_3-way'!C201="","",'True_Odds_Calculator_3-way'!C201)</f>
        <v>1.78</v>
      </c>
      <c r="D200" s="4">
        <f t="shared" si="15"/>
        <v>2.8740685015592016E-2</v>
      </c>
      <c r="E200" s="4">
        <f t="shared" si="16"/>
        <v>4.8668068104341611</v>
      </c>
      <c r="F200" s="4">
        <f t="shared" si="17"/>
        <v>4.1269628691244753</v>
      </c>
      <c r="G200" s="4">
        <f t="shared" si="18"/>
        <v>1.8108805962993246</v>
      </c>
      <c r="I200" s="4">
        <f t="shared" si="19"/>
        <v>1.028740685015592</v>
      </c>
    </row>
    <row r="201" spans="1:9" x14ac:dyDescent="0.2">
      <c r="A201" s="4">
        <f>IF('True_Odds_Calculator_3-way'!A202="","",'True_Odds_Calculator_3-way'!A202)</f>
        <v>3.4</v>
      </c>
      <c r="B201" s="4">
        <f>IF('True_Odds_Calculator_3-way'!B202="","",'True_Odds_Calculator_3-way'!B202)</f>
        <v>3.38</v>
      </c>
      <c r="C201" s="4">
        <f>IF('True_Odds_Calculator_3-way'!C202="","",'True_Odds_Calculator_3-way'!C202)</f>
        <v>2.2799999999999998</v>
      </c>
      <c r="D201" s="4">
        <f t="shared" si="15"/>
        <v>2.8572126452574231E-2</v>
      </c>
      <c r="E201" s="4">
        <f t="shared" si="16"/>
        <v>3.5137823997253532</v>
      </c>
      <c r="F201" s="4">
        <f t="shared" si="17"/>
        <v>3.4924255887851801</v>
      </c>
      <c r="G201" s="4">
        <f t="shared" si="18"/>
        <v>2.3306087402037989</v>
      </c>
      <c r="I201" s="4">
        <f t="shared" si="19"/>
        <v>1.0285721264525742</v>
      </c>
    </row>
    <row r="202" spans="1:9" x14ac:dyDescent="0.2">
      <c r="A202" s="4">
        <f>IF('True_Odds_Calculator_3-way'!A203="","",'True_Odds_Calculator_3-way'!A203)</f>
        <v>2.73</v>
      </c>
      <c r="B202" s="4">
        <f>IF('True_Odds_Calculator_3-way'!B203="","",'True_Odds_Calculator_3-way'!B203)</f>
        <v>3.17</v>
      </c>
      <c r="C202" s="4">
        <f>IF('True_Odds_Calculator_3-way'!C203="","",'True_Odds_Calculator_3-way'!C203)</f>
        <v>2.89</v>
      </c>
      <c r="D202" s="4">
        <f t="shared" si="15"/>
        <v>2.7778540795252216E-2</v>
      </c>
      <c r="E202" s="4">
        <f t="shared" si="16"/>
        <v>2.8007999432904711</v>
      </c>
      <c r="F202" s="4">
        <f t="shared" si="17"/>
        <v>3.2658617225671978</v>
      </c>
      <c r="G202" s="4">
        <f t="shared" si="18"/>
        <v>2.9694628078093359</v>
      </c>
      <c r="I202" s="4">
        <f t="shared" si="19"/>
        <v>1.0277785407952522</v>
      </c>
    </row>
    <row r="203" spans="1:9" x14ac:dyDescent="0.2">
      <c r="A203" s="4">
        <f>IF('True_Odds_Calculator_3-way'!A204="","",'True_Odds_Calculator_3-way'!A204)</f>
        <v>1.34</v>
      </c>
      <c r="B203" s="4">
        <f>IF('True_Odds_Calculator_3-way'!B204="","",'True_Odds_Calculator_3-way'!B204)</f>
        <v>5.83</v>
      </c>
      <c r="C203" s="4">
        <f>IF('True_Odds_Calculator_3-way'!C204="","",'True_Odds_Calculator_3-way'!C204)</f>
        <v>9.32</v>
      </c>
      <c r="D203" s="4">
        <f t="shared" si="15"/>
        <v>2.5091380676399933E-2</v>
      </c>
      <c r="E203" s="4">
        <f t="shared" si="16"/>
        <v>1.3551882497708898</v>
      </c>
      <c r="F203" s="4">
        <f t="shared" si="17"/>
        <v>6.1288482578208727</v>
      </c>
      <c r="G203" s="4">
        <f t="shared" si="18"/>
        <v>10.107917813219467</v>
      </c>
      <c r="I203" s="4">
        <f t="shared" si="19"/>
        <v>1.0250913806763999</v>
      </c>
    </row>
    <row r="204" spans="1:9" x14ac:dyDescent="0.2">
      <c r="A204" s="4">
        <f>IF('True_Odds_Calculator_3-way'!A205="","",'True_Odds_Calculator_3-way'!A205)</f>
        <v>2.75</v>
      </c>
      <c r="B204" s="4">
        <f>IF('True_Odds_Calculator_3-way'!B205="","",'True_Odds_Calculator_3-way'!B205)</f>
        <v>3.3</v>
      </c>
      <c r="C204" s="4">
        <f>IF('True_Odds_Calculator_3-way'!C205="","",'True_Odds_Calculator_3-way'!C205)</f>
        <v>2.82</v>
      </c>
      <c r="D204" s="4">
        <f t="shared" si="15"/>
        <v>2.1276595744680993E-2</v>
      </c>
      <c r="E204" s="4">
        <f t="shared" si="16"/>
        <v>2.804701627486438</v>
      </c>
      <c r="F204" s="4">
        <f t="shared" si="17"/>
        <v>3.3790849673202619</v>
      </c>
      <c r="G204" s="4">
        <f t="shared" si="18"/>
        <v>2.8775510204081636</v>
      </c>
      <c r="I204" s="4">
        <f t="shared" si="19"/>
        <v>1.021276595744681</v>
      </c>
    </row>
    <row r="205" spans="1:9" x14ac:dyDescent="0.2">
      <c r="A205" s="4">
        <f>IF('True_Odds_Calculator_3-way'!A206="","",'True_Odds_Calculator_3-way'!A206)</f>
        <v>3.48</v>
      </c>
      <c r="B205" s="4">
        <f>IF('True_Odds_Calculator_3-way'!B206="","",'True_Odds_Calculator_3-way'!B206)</f>
        <v>2.99</v>
      </c>
      <c r="C205" s="4">
        <f>IF('True_Odds_Calculator_3-way'!C206="","",'True_Odds_Calculator_3-way'!C206)</f>
        <v>2.4700000000000002</v>
      </c>
      <c r="D205" s="4">
        <f t="shared" si="15"/>
        <v>2.6662781969339244E-2</v>
      </c>
      <c r="E205" s="4">
        <f t="shared" si="16"/>
        <v>3.5910675059397379</v>
      </c>
      <c r="F205" s="4">
        <f t="shared" si="17"/>
        <v>3.0716250761307755</v>
      </c>
      <c r="G205" s="4">
        <f t="shared" si="18"/>
        <v>2.5254393465071998</v>
      </c>
      <c r="I205" s="4">
        <f t="shared" si="19"/>
        <v>1.0266627819693392</v>
      </c>
    </row>
    <row r="206" spans="1:9" x14ac:dyDescent="0.2">
      <c r="A206" s="4">
        <f>IF('True_Odds_Calculator_3-way'!A207="","",'True_Odds_Calculator_3-way'!A207)</f>
        <v>2.2599999999999998</v>
      </c>
      <c r="B206" s="4">
        <f>IF('True_Odds_Calculator_3-way'!B207="","",'True_Odds_Calculator_3-way'!B207)</f>
        <v>3.23</v>
      </c>
      <c r="C206" s="4">
        <f>IF('True_Odds_Calculator_3-way'!C207="","",'True_Odds_Calculator_3-way'!C207)</f>
        <v>3.7</v>
      </c>
      <c r="D206" s="4">
        <f t="shared" si="15"/>
        <v>2.234566959627915E-2</v>
      </c>
      <c r="E206" s="4">
        <f t="shared" si="16"/>
        <v>2.2986956395927765</v>
      </c>
      <c r="F206" s="4">
        <f t="shared" si="17"/>
        <v>3.3096257483929303</v>
      </c>
      <c r="G206" s="4">
        <f t="shared" si="18"/>
        <v>3.8048606630584541</v>
      </c>
      <c r="I206" s="4">
        <f t="shared" si="19"/>
        <v>1.0223456695962791</v>
      </c>
    </row>
    <row r="207" spans="1:9" x14ac:dyDescent="0.2">
      <c r="A207" s="4">
        <f>IF('True_Odds_Calculator_3-way'!A208="","",'True_Odds_Calculator_3-way'!A208)</f>
        <v>1.74</v>
      </c>
      <c r="B207" s="4">
        <f>IF('True_Odds_Calculator_3-way'!B208="","",'True_Odds_Calculator_3-way'!B208)</f>
        <v>3.47</v>
      </c>
      <c r="C207" s="4">
        <f>IF('True_Odds_Calculator_3-way'!C208="","",'True_Odds_Calculator_3-way'!C208)</f>
        <v>5.95</v>
      </c>
      <c r="D207" s="4">
        <f t="shared" si="15"/>
        <v>3.0964308609263025E-2</v>
      </c>
      <c r="E207" s="4">
        <f t="shared" si="16"/>
        <v>1.7718206569406305</v>
      </c>
      <c r="F207" s="4">
        <f t="shared" si="17"/>
        <v>3.5988958349542739</v>
      </c>
      <c r="G207" s="4">
        <f t="shared" si="18"/>
        <v>6.3393133702056526</v>
      </c>
      <c r="I207" s="4">
        <f t="shared" si="19"/>
        <v>1.030964308609263</v>
      </c>
    </row>
    <row r="208" spans="1:9" x14ac:dyDescent="0.2">
      <c r="A208" s="4">
        <f>IF('True_Odds_Calculator_3-way'!A209="","",'True_Odds_Calculator_3-way'!A209)</f>
        <v>2.42</v>
      </c>
      <c r="B208" s="4">
        <f>IF('True_Odds_Calculator_3-way'!B209="","",'True_Odds_Calculator_3-way'!B209)</f>
        <v>3.44</v>
      </c>
      <c r="C208" s="4">
        <f>IF('True_Odds_Calculator_3-way'!C209="","",'True_Odds_Calculator_3-way'!C209)</f>
        <v>3.04</v>
      </c>
      <c r="D208" s="4">
        <f t="shared" si="15"/>
        <v>3.2868183335525103E-2</v>
      </c>
      <c r="E208" s="4">
        <f t="shared" si="16"/>
        <v>2.4859106082736275</v>
      </c>
      <c r="F208" s="4">
        <f t="shared" si="17"/>
        <v>3.5747273642245219</v>
      </c>
      <c r="G208" s="4">
        <f t="shared" si="18"/>
        <v>3.1447400511096739</v>
      </c>
      <c r="I208" s="4">
        <f t="shared" si="19"/>
        <v>1.0328681833355251</v>
      </c>
    </row>
    <row r="209" spans="1:9" x14ac:dyDescent="0.2">
      <c r="A209" s="4">
        <f>IF('True_Odds_Calculator_3-way'!A210="","",'True_Odds_Calculator_3-way'!A210)</f>
        <v>4.01</v>
      </c>
      <c r="B209" s="4">
        <f>IF('True_Odds_Calculator_3-way'!B210="","",'True_Odds_Calculator_3-way'!B210)</f>
        <v>3.89</v>
      </c>
      <c r="C209" s="4">
        <f>IF('True_Odds_Calculator_3-way'!C210="","",'True_Odds_Calculator_3-way'!C210)</f>
        <v>1.89</v>
      </c>
      <c r="D209" s="4">
        <f t="shared" si="15"/>
        <v>3.5546496444380349E-2</v>
      </c>
      <c r="E209" s="4">
        <f t="shared" si="16"/>
        <v>4.2100348238205232</v>
      </c>
      <c r="F209" s="4">
        <f t="shared" si="17"/>
        <v>4.0779612131116449</v>
      </c>
      <c r="G209" s="4">
        <f t="shared" si="18"/>
        <v>1.9332947690493907</v>
      </c>
      <c r="I209" s="4">
        <f t="shared" si="19"/>
        <v>1.0355464964443803</v>
      </c>
    </row>
    <row r="210" spans="1:9" x14ac:dyDescent="0.2">
      <c r="A210" s="4">
        <f>IF('True_Odds_Calculator_3-way'!A211="","",'True_Odds_Calculator_3-way'!A211)</f>
        <v>2.76</v>
      </c>
      <c r="B210" s="4">
        <f>IF('True_Odds_Calculator_3-way'!B211="","",'True_Odds_Calculator_3-way'!B211)</f>
        <v>3.41</v>
      </c>
      <c r="C210" s="4">
        <f>IF('True_Odds_Calculator_3-way'!C211="","",'True_Odds_Calculator_3-way'!C211)</f>
        <v>2.61</v>
      </c>
      <c r="D210" s="4">
        <f t="shared" si="15"/>
        <v>3.8715734996626949E-2</v>
      </c>
      <c r="E210" s="4">
        <f t="shared" si="16"/>
        <v>2.861937865748148</v>
      </c>
      <c r="F210" s="4">
        <f t="shared" si="17"/>
        <v>3.5669712972686645</v>
      </c>
      <c r="G210" s="4">
        <f t="shared" si="18"/>
        <v>2.7009761405459423</v>
      </c>
      <c r="I210" s="4">
        <f t="shared" si="19"/>
        <v>1.0387157349966269</v>
      </c>
    </row>
    <row r="211" spans="1:9" x14ac:dyDescent="0.2">
      <c r="A211" s="4">
        <f>IF('True_Odds_Calculator_3-way'!A212="","",'True_Odds_Calculator_3-way'!A212)</f>
        <v>2.11</v>
      </c>
      <c r="B211" s="4">
        <f>IF('True_Odds_Calculator_3-way'!B212="","",'True_Odds_Calculator_3-way'!B212)</f>
        <v>3.55</v>
      </c>
      <c r="C211" s="4">
        <f>IF('True_Odds_Calculator_3-way'!C212="","",'True_Odds_Calculator_3-way'!C212)</f>
        <v>3.51</v>
      </c>
      <c r="D211" s="4">
        <f t="shared" si="15"/>
        <v>4.0524075034454876E-2</v>
      </c>
      <c r="E211" s="4">
        <f t="shared" si="16"/>
        <v>2.1719034460103117</v>
      </c>
      <c r="F211" s="4">
        <f t="shared" si="17"/>
        <v>3.7288094207614049</v>
      </c>
      <c r="G211" s="4">
        <f t="shared" si="18"/>
        <v>3.6847034635760765</v>
      </c>
      <c r="I211" s="4">
        <f t="shared" si="19"/>
        <v>1.0405240750344549</v>
      </c>
    </row>
    <row r="212" spans="1:9" x14ac:dyDescent="0.2">
      <c r="A212" s="4">
        <f>IF('True_Odds_Calculator_3-way'!A213="","",'True_Odds_Calculator_3-way'!A213)</f>
        <v>2.42</v>
      </c>
      <c r="B212" s="4">
        <f>IF('True_Odds_Calculator_3-way'!B213="","",'True_Odds_Calculator_3-way'!B213)</f>
        <v>3.38</v>
      </c>
      <c r="C212" s="4">
        <f>IF('True_Odds_Calculator_3-way'!C213="","",'True_Odds_Calculator_3-way'!C213)</f>
        <v>3.04</v>
      </c>
      <c r="D212" s="4">
        <f t="shared" si="15"/>
        <v>3.8028497082601032E-2</v>
      </c>
      <c r="E212" s="4">
        <f t="shared" si="16"/>
        <v>2.4965860758158374</v>
      </c>
      <c r="F212" s="4">
        <f t="shared" si="17"/>
        <v>3.5313001070212136</v>
      </c>
      <c r="G212" s="4">
        <f t="shared" si="18"/>
        <v>3.1618433527242451</v>
      </c>
      <c r="I212" s="4">
        <f t="shared" si="19"/>
        <v>1.038028497082601</v>
      </c>
    </row>
    <row r="213" spans="1:9" x14ac:dyDescent="0.2">
      <c r="A213" s="4">
        <f>IF('True_Odds_Calculator_3-way'!A214="","",'True_Odds_Calculator_3-way'!A214)</f>
        <v>2.62</v>
      </c>
      <c r="B213" s="4">
        <f>IF('True_Odds_Calculator_3-way'!B214="","",'True_Odds_Calculator_3-way'!B214)</f>
        <v>3.33</v>
      </c>
      <c r="C213" s="4">
        <f>IF('True_Odds_Calculator_3-way'!C214="","",'True_Odds_Calculator_3-way'!C214)</f>
        <v>2.8</v>
      </c>
      <c r="D213" s="4">
        <f t="shared" si="15"/>
        <v>3.9122546756134469E-2</v>
      </c>
      <c r="E213" s="4">
        <f t="shared" si="16"/>
        <v>2.712684351805652</v>
      </c>
      <c r="F213" s="4">
        <f t="shared" si="17"/>
        <v>3.4811735355980447</v>
      </c>
      <c r="G213" s="4">
        <f t="shared" si="18"/>
        <v>2.9061149778254327</v>
      </c>
      <c r="I213" s="4">
        <f t="shared" si="19"/>
        <v>1.0391225467561345</v>
      </c>
    </row>
    <row r="214" spans="1:9" x14ac:dyDescent="0.2">
      <c r="A214" s="4">
        <f>IF('True_Odds_Calculator_3-way'!A215="","",'True_Odds_Calculator_3-way'!A215)</f>
        <v>1.24</v>
      </c>
      <c r="B214" s="4">
        <f>IF('True_Odds_Calculator_3-way'!B215="","",'True_Odds_Calculator_3-way'!B215)</f>
        <v>7.13</v>
      </c>
      <c r="C214" s="4">
        <f>IF('True_Odds_Calculator_3-way'!C215="","",'True_Odds_Calculator_3-way'!C215)</f>
        <v>11.48</v>
      </c>
      <c r="D214" s="4">
        <f t="shared" si="15"/>
        <v>3.3812081258460358E-2</v>
      </c>
      <c r="E214" s="4">
        <f t="shared" si="16"/>
        <v>1.2575754471931102</v>
      </c>
      <c r="F214" s="4">
        <f t="shared" si="17"/>
        <v>7.7530341874944755</v>
      </c>
      <c r="G214" s="4">
        <f t="shared" si="18"/>
        <v>13.186119941575736</v>
      </c>
      <c r="I214" s="4">
        <f t="shared" si="19"/>
        <v>1.0338120812584604</v>
      </c>
    </row>
    <row r="215" spans="1:9" x14ac:dyDescent="0.2">
      <c r="A215" s="4">
        <f>IF('True_Odds_Calculator_3-way'!A216="","",'True_Odds_Calculator_3-way'!A216)</f>
        <v>1.26</v>
      </c>
      <c r="B215" s="4">
        <f>IF('True_Odds_Calculator_3-way'!B216="","",'True_Odds_Calculator_3-way'!B216)</f>
        <v>6.5</v>
      </c>
      <c r="C215" s="4">
        <f>IF('True_Odds_Calculator_3-way'!C216="","",'True_Odds_Calculator_3-way'!C216)</f>
        <v>11.9</v>
      </c>
      <c r="D215" s="4">
        <f t="shared" si="15"/>
        <v>3.1530560942325536E-2</v>
      </c>
      <c r="E215" s="4">
        <f t="shared" si="16"/>
        <v>1.2769099079820243</v>
      </c>
      <c r="F215" s="4">
        <f t="shared" si="17"/>
        <v>6.9766160013362271</v>
      </c>
      <c r="G215" s="4">
        <f t="shared" si="18"/>
        <v>13.601107131227607</v>
      </c>
      <c r="I215" s="4">
        <f t="shared" si="19"/>
        <v>1.0315305609423255</v>
      </c>
    </row>
    <row r="216" spans="1:9" x14ac:dyDescent="0.2">
      <c r="A216" s="4">
        <f>IF('True_Odds_Calculator_3-way'!A217="","",'True_Odds_Calculator_3-way'!A217)</f>
        <v>1.83</v>
      </c>
      <c r="B216" s="4">
        <f>IF('True_Odds_Calculator_3-way'!B217="","",'True_Odds_Calculator_3-way'!B217)</f>
        <v>3.82</v>
      </c>
      <c r="C216" s="4">
        <f>IF('True_Odds_Calculator_3-way'!C217="","",'True_Odds_Calculator_3-way'!C217)</f>
        <v>4.68</v>
      </c>
      <c r="D216" s="4">
        <f t="shared" si="15"/>
        <v>2.1903405818949562E-2</v>
      </c>
      <c r="E216" s="4">
        <f t="shared" si="16"/>
        <v>1.8547818845976267</v>
      </c>
      <c r="F216" s="4">
        <f t="shared" si="17"/>
        <v>3.9295978060751882</v>
      </c>
      <c r="G216" s="4">
        <f t="shared" si="18"/>
        <v>4.8455697912359126</v>
      </c>
      <c r="I216" s="4">
        <f t="shared" si="19"/>
        <v>1.0219034058189496</v>
      </c>
    </row>
    <row r="217" spans="1:9" x14ac:dyDescent="0.2">
      <c r="A217" s="4">
        <f>IF('True_Odds_Calculator_3-way'!A218="","",'True_Odds_Calculator_3-way'!A218)</f>
        <v>3.47</v>
      </c>
      <c r="B217" s="4">
        <f>IF('True_Odds_Calculator_3-way'!B218="","",'True_Odds_Calculator_3-way'!B218)</f>
        <v>3.41</v>
      </c>
      <c r="C217" s="4">
        <f>IF('True_Odds_Calculator_3-way'!C218="","",'True_Odds_Calculator_3-way'!C218)</f>
        <v>2.27</v>
      </c>
      <c r="D217" s="4">
        <f t="shared" si="15"/>
        <v>2.1968204366388466E-2</v>
      </c>
      <c r="E217" s="4">
        <f t="shared" si="16"/>
        <v>3.5604711800254405</v>
      </c>
      <c r="F217" s="4">
        <f t="shared" si="17"/>
        <v>3.4973301727136001</v>
      </c>
      <c r="G217" s="4">
        <f t="shared" si="18"/>
        <v>2.3083711486546545</v>
      </c>
      <c r="I217" s="4">
        <f t="shared" si="19"/>
        <v>1.0219682043663885</v>
      </c>
    </row>
    <row r="218" spans="1:9" x14ac:dyDescent="0.2">
      <c r="A218" s="4">
        <f>IF('True_Odds_Calculator_3-way'!A219="","",'True_Odds_Calculator_3-way'!A219)</f>
        <v>2.02</v>
      </c>
      <c r="B218" s="4">
        <f>IF('True_Odds_Calculator_3-way'!B219="","",'True_Odds_Calculator_3-way'!B219)</f>
        <v>3.57</v>
      </c>
      <c r="C218" s="4">
        <f>IF('True_Odds_Calculator_3-way'!C219="","",'True_Odds_Calculator_3-way'!C219)</f>
        <v>4.03</v>
      </c>
      <c r="D218" s="4">
        <f t="shared" si="15"/>
        <v>2.3300507584799401E-2</v>
      </c>
      <c r="E218" s="4">
        <f t="shared" si="16"/>
        <v>2.052196935035195</v>
      </c>
      <c r="F218" s="4">
        <f t="shared" si="17"/>
        <v>3.6718105078189849</v>
      </c>
      <c r="G218" s="4">
        <f t="shared" si="18"/>
        <v>4.1602162175368074</v>
      </c>
      <c r="I218" s="4">
        <f t="shared" si="19"/>
        <v>1.0233005075847994</v>
      </c>
    </row>
    <row r="219" spans="1:9" x14ac:dyDescent="0.2">
      <c r="A219" s="4">
        <f>IF('True_Odds_Calculator_3-way'!A220="","",'True_Odds_Calculator_3-way'!A220)</f>
        <v>1.96</v>
      </c>
      <c r="B219" s="4">
        <f>IF('True_Odds_Calculator_3-way'!B220="","",'True_Odds_Calculator_3-way'!B220)</f>
        <v>3.62</v>
      </c>
      <c r="C219" s="4">
        <f>IF('True_Odds_Calculator_3-way'!C220="","",'True_Odds_Calculator_3-way'!C220)</f>
        <v>4.2</v>
      </c>
      <c r="D219" s="4">
        <f t="shared" si="15"/>
        <v>2.4542413650543216E-2</v>
      </c>
      <c r="E219" s="4">
        <f t="shared" si="16"/>
        <v>1.9919395088840091</v>
      </c>
      <c r="F219" s="4">
        <f t="shared" si="17"/>
        <v>3.7304762349862135</v>
      </c>
      <c r="G219" s="4">
        <f t="shared" si="18"/>
        <v>4.3494442022667839</v>
      </c>
      <c r="I219" s="4">
        <f t="shared" si="19"/>
        <v>1.0245424136505432</v>
      </c>
    </row>
    <row r="220" spans="1:9" x14ac:dyDescent="0.2">
      <c r="A220" s="4">
        <f>IF('True_Odds_Calculator_3-way'!A221="","",'True_Odds_Calculator_3-way'!A221)</f>
        <v>1.78</v>
      </c>
      <c r="B220" s="4">
        <f>IF('True_Odds_Calculator_3-way'!B221="","",'True_Odds_Calculator_3-way'!B221)</f>
        <v>3.73</v>
      </c>
      <c r="C220" s="4">
        <f>IF('True_Odds_Calculator_3-way'!C221="","",'True_Odds_Calculator_3-way'!C221)</f>
        <v>5.03</v>
      </c>
      <c r="D220" s="4">
        <f t="shared" si="15"/>
        <v>2.8701424611951243E-2</v>
      </c>
      <c r="E220" s="4">
        <f t="shared" si="16"/>
        <v>1.8108376819191696</v>
      </c>
      <c r="F220" s="4">
        <f t="shared" si="17"/>
        <v>3.8680324312529204</v>
      </c>
      <c r="G220" s="4">
        <f t="shared" si="18"/>
        <v>5.2842946416506367</v>
      </c>
      <c r="I220" s="4">
        <f t="shared" si="19"/>
        <v>1.0287014246119512</v>
      </c>
    </row>
    <row r="221" spans="1:9" x14ac:dyDescent="0.2">
      <c r="A221" s="4">
        <f>IF('True_Odds_Calculator_3-way'!A222="","",'True_Odds_Calculator_3-way'!A222)</f>
        <v>1.63</v>
      </c>
      <c r="B221" s="4">
        <f>IF('True_Odds_Calculator_3-way'!B222="","",'True_Odds_Calculator_3-way'!B222)</f>
        <v>4.0999999999999996</v>
      </c>
      <c r="C221" s="4">
        <f>IF('True_Odds_Calculator_3-way'!C222="","",'True_Odds_Calculator_3-way'!C222)</f>
        <v>5.81</v>
      </c>
      <c r="D221" s="4">
        <f t="shared" si="15"/>
        <v>2.9516411126646824E-2</v>
      </c>
      <c r="E221" s="4">
        <f t="shared" si="16"/>
        <v>1.656566775597285</v>
      </c>
      <c r="F221" s="4">
        <f t="shared" si="17"/>
        <v>4.2723424279557216</v>
      </c>
      <c r="G221" s="4">
        <f t="shared" si="18"/>
        <v>6.1622557984397126</v>
      </c>
      <c r="I221" s="4">
        <f t="shared" si="19"/>
        <v>1.0295164111266468</v>
      </c>
    </row>
    <row r="222" spans="1:9" x14ac:dyDescent="0.2">
      <c r="A222" s="4">
        <f>IF('True_Odds_Calculator_3-way'!A223="","",'True_Odds_Calculator_3-way'!A223)</f>
        <v>2.64</v>
      </c>
      <c r="B222" s="4">
        <f>IF('True_Odds_Calculator_3-way'!B223="","",'True_Odds_Calculator_3-way'!B223)</f>
        <v>3.28</v>
      </c>
      <c r="C222" s="4">
        <f>IF('True_Odds_Calculator_3-way'!C223="","",'True_Odds_Calculator_3-way'!C223)</f>
        <v>2.91</v>
      </c>
      <c r="D222" s="4">
        <f t="shared" si="15"/>
        <v>2.7308539252215436E-2</v>
      </c>
      <c r="E222" s="4">
        <f t="shared" si="16"/>
        <v>2.7050053760301194</v>
      </c>
      <c r="F222" s="4">
        <f t="shared" si="17"/>
        <v>3.380946042841134</v>
      </c>
      <c r="G222" s="4">
        <f t="shared" si="18"/>
        <v>2.989181268790428</v>
      </c>
      <c r="I222" s="4">
        <f t="shared" si="19"/>
        <v>1.0273085392522154</v>
      </c>
    </row>
    <row r="223" spans="1:9" x14ac:dyDescent="0.2">
      <c r="A223" s="4">
        <f>IF('True_Odds_Calculator_3-way'!A224="","",'True_Odds_Calculator_3-way'!A224)</f>
        <v>1.61</v>
      </c>
      <c r="B223" s="4">
        <f>IF('True_Odds_Calculator_3-way'!B224="","",'True_Odds_Calculator_3-way'!B224)</f>
        <v>4.03</v>
      </c>
      <c r="C223" s="4">
        <f>IF('True_Odds_Calculator_3-way'!C224="","",'True_Odds_Calculator_3-way'!C224)</f>
        <v>6.49</v>
      </c>
      <c r="D223" s="4">
        <f t="shared" si="15"/>
        <v>2.3340175169400013E-2</v>
      </c>
      <c r="E223" s="4">
        <f t="shared" si="16"/>
        <v>1.6304224994152459</v>
      </c>
      <c r="F223" s="4">
        <f t="shared" si="17"/>
        <v>4.1604450776971191</v>
      </c>
      <c r="G223" s="4">
        <f t="shared" si="18"/>
        <v>6.8351229870555068</v>
      </c>
      <c r="I223" s="4">
        <f t="shared" si="19"/>
        <v>1.0233401751694</v>
      </c>
    </row>
    <row r="224" spans="1:9" x14ac:dyDescent="0.2">
      <c r="A224" s="4">
        <f>IF('True_Odds_Calculator_3-way'!A225="","",'True_Odds_Calculator_3-way'!A225)</f>
        <v>3.05</v>
      </c>
      <c r="B224" s="4">
        <f>IF('True_Odds_Calculator_3-way'!B225="","",'True_Odds_Calculator_3-way'!B225)</f>
        <v>3.15</v>
      </c>
      <c r="C224" s="4">
        <f>IF('True_Odds_Calculator_3-way'!C225="","",'True_Odds_Calculator_3-way'!C225)</f>
        <v>2.65</v>
      </c>
      <c r="D224" s="4">
        <f t="shared" si="15"/>
        <v>2.268766048537163E-2</v>
      </c>
      <c r="E224" s="4">
        <f t="shared" si="16"/>
        <v>3.1220116595731633</v>
      </c>
      <c r="F224" s="4">
        <f t="shared" si="17"/>
        <v>3.2268706530980835</v>
      </c>
      <c r="G224" s="4">
        <f t="shared" si="18"/>
        <v>2.7041941237127087</v>
      </c>
      <c r="I224" s="4">
        <f t="shared" si="19"/>
        <v>1.0226876604853716</v>
      </c>
    </row>
    <row r="225" spans="1:9" x14ac:dyDescent="0.2">
      <c r="A225" s="4">
        <f>IF('True_Odds_Calculator_3-way'!A226="","",'True_Odds_Calculator_3-way'!A226)</f>
        <v>1.1299999999999999</v>
      </c>
      <c r="B225" s="4">
        <f>IF('True_Odds_Calculator_3-way'!B226="","",'True_Odds_Calculator_3-way'!B226)</f>
        <v>9.43</v>
      </c>
      <c r="C225" s="4">
        <f>IF('True_Odds_Calculator_3-way'!C226="","",'True_Odds_Calculator_3-way'!C226)</f>
        <v>26.18</v>
      </c>
      <c r="D225" s="4">
        <f t="shared" si="15"/>
        <v>2.9197387939272401E-2</v>
      </c>
      <c r="E225" s="4">
        <f t="shared" si="16"/>
        <v>1.1425655737473726</v>
      </c>
      <c r="F225" s="4">
        <f t="shared" si="17"/>
        <v>10.382913969986115</v>
      </c>
      <c r="G225" s="4">
        <f t="shared" si="18"/>
        <v>35.131313715601671</v>
      </c>
      <c r="I225" s="4">
        <f t="shared" si="19"/>
        <v>1.0291973879392724</v>
      </c>
    </row>
    <row r="226" spans="1:9" x14ac:dyDescent="0.2">
      <c r="A226" s="4">
        <f>IF('True_Odds_Calculator_3-way'!A227="","",'True_Odds_Calculator_3-way'!A227)</f>
        <v>3.43</v>
      </c>
      <c r="B226" s="4">
        <f>IF('True_Odds_Calculator_3-way'!B227="","",'True_Odds_Calculator_3-way'!B227)</f>
        <v>3.26</v>
      </c>
      <c r="C226" s="4">
        <f>IF('True_Odds_Calculator_3-way'!C227="","",'True_Odds_Calculator_3-way'!C227)</f>
        <v>2.36</v>
      </c>
      <c r="D226" s="4">
        <f t="shared" si="15"/>
        <v>2.202246932136398E-2</v>
      </c>
      <c r="E226" s="4">
        <f t="shared" si="16"/>
        <v>3.5185947797938888</v>
      </c>
      <c r="F226" s="4">
        <f t="shared" si="17"/>
        <v>3.3399280976176766</v>
      </c>
      <c r="G226" s="4">
        <f t="shared" si="18"/>
        <v>2.4016062492916568</v>
      </c>
      <c r="I226" s="4">
        <f t="shared" si="19"/>
        <v>1.022022469321364</v>
      </c>
    </row>
    <row r="227" spans="1:9" x14ac:dyDescent="0.2">
      <c r="A227" s="4">
        <f>IF('True_Odds_Calculator_3-way'!A228="","",'True_Odds_Calculator_3-way'!A228)</f>
        <v>2.93</v>
      </c>
      <c r="B227" s="4">
        <f>IF('True_Odds_Calculator_3-way'!B228="","",'True_Odds_Calculator_3-way'!B228)</f>
        <v>3.46</v>
      </c>
      <c r="C227" s="4">
        <f>IF('True_Odds_Calculator_3-way'!C228="","",'True_Odds_Calculator_3-way'!C228)</f>
        <v>2.5499999999999998</v>
      </c>
      <c r="D227" s="4">
        <f t="shared" si="15"/>
        <v>2.2471132113205616E-2</v>
      </c>
      <c r="E227" s="4">
        <f t="shared" si="16"/>
        <v>2.9957470790622258</v>
      </c>
      <c r="F227" s="4">
        <f t="shared" si="17"/>
        <v>3.55205763229959</v>
      </c>
      <c r="G227" s="4">
        <f t="shared" si="18"/>
        <v>2.599654604761453</v>
      </c>
      <c r="I227" s="4">
        <f t="shared" si="19"/>
        <v>1.0224711321132056</v>
      </c>
    </row>
    <row r="228" spans="1:9" x14ac:dyDescent="0.2">
      <c r="A228" s="4">
        <f>IF('True_Odds_Calculator_3-way'!A229="","",'True_Odds_Calculator_3-way'!A229)</f>
        <v>2.9</v>
      </c>
      <c r="B228" s="4">
        <f>IF('True_Odds_Calculator_3-way'!B229="","",'True_Odds_Calculator_3-way'!B229)</f>
        <v>3.73</v>
      </c>
      <c r="C228" s="4">
        <f>IF('True_Odds_Calculator_3-way'!C229="","",'True_Odds_Calculator_3-way'!C229)</f>
        <v>2.44</v>
      </c>
      <c r="D228" s="4">
        <f t="shared" si="15"/>
        <v>2.2760166525975345E-2</v>
      </c>
      <c r="E228" s="4">
        <f t="shared" si="16"/>
        <v>2.9652397044813141</v>
      </c>
      <c r="F228" s="4">
        <f t="shared" si="17"/>
        <v>3.8386272935646382</v>
      </c>
      <c r="G228" s="4">
        <f t="shared" si="18"/>
        <v>2.4860202170907133</v>
      </c>
      <c r="I228" s="4">
        <f t="shared" si="19"/>
        <v>1.0227601665259753</v>
      </c>
    </row>
    <row r="229" spans="1:9" x14ac:dyDescent="0.2">
      <c r="A229" s="4">
        <f>IF('True_Odds_Calculator_3-way'!A230="","",'True_Odds_Calculator_3-way'!A230)</f>
        <v>1.88</v>
      </c>
      <c r="B229" s="4">
        <f>IF('True_Odds_Calculator_3-way'!B230="","",'True_Odds_Calculator_3-way'!B230)</f>
        <v>3.75</v>
      </c>
      <c r="C229" s="4">
        <f>IF('True_Odds_Calculator_3-way'!C230="","",'True_Odds_Calculator_3-way'!C230)</f>
        <v>4.37</v>
      </c>
      <c r="D229" s="4">
        <f t="shared" si="15"/>
        <v>2.7414512228767896E-2</v>
      </c>
      <c r="E229" s="4">
        <f t="shared" si="16"/>
        <v>1.9128625209290966</v>
      </c>
      <c r="F229" s="4">
        <f t="shared" si="17"/>
        <v>3.8830654309265524</v>
      </c>
      <c r="G229" s="4">
        <f t="shared" si="18"/>
        <v>4.5517694800397912</v>
      </c>
      <c r="I229" s="4">
        <f t="shared" si="19"/>
        <v>1.0274145122287679</v>
      </c>
    </row>
    <row r="230" spans="1:9" x14ac:dyDescent="0.2">
      <c r="A230" s="4">
        <f>IF('True_Odds_Calculator_3-way'!A231="","",'True_Odds_Calculator_3-way'!A231)</f>
        <v>2.86</v>
      </c>
      <c r="B230" s="4">
        <f>IF('True_Odds_Calculator_3-way'!B231="","",'True_Odds_Calculator_3-way'!B231)</f>
        <v>3.13</v>
      </c>
      <c r="C230" s="4">
        <f>IF('True_Odds_Calculator_3-way'!C231="","",'True_Odds_Calculator_3-way'!C231)</f>
        <v>2.79</v>
      </c>
      <c r="D230" s="4">
        <f t="shared" si="15"/>
        <v>2.7562106609823944E-2</v>
      </c>
      <c r="E230" s="4">
        <f t="shared" si="16"/>
        <v>2.9371768927940498</v>
      </c>
      <c r="F230" s="4">
        <f t="shared" si="17"/>
        <v>3.2226726725047623</v>
      </c>
      <c r="G230" s="4">
        <f t="shared" si="18"/>
        <v>2.8633967594784009</v>
      </c>
      <c r="I230" s="4">
        <f t="shared" si="19"/>
        <v>1.0275621066098239</v>
      </c>
    </row>
    <row r="231" spans="1:9" x14ac:dyDescent="0.2">
      <c r="A231" s="4">
        <f>IF('True_Odds_Calculator_3-way'!A232="","",'True_Odds_Calculator_3-way'!A232)</f>
        <v>1.86</v>
      </c>
      <c r="B231" s="4">
        <f>IF('True_Odds_Calculator_3-way'!B232="","",'True_Odds_Calculator_3-way'!B232)</f>
        <v>3.54</v>
      </c>
      <c r="C231" s="4">
        <f>IF('True_Odds_Calculator_3-way'!C232="","",'True_Odds_Calculator_3-way'!C232)</f>
        <v>4.75</v>
      </c>
      <c r="D231" s="4">
        <f t="shared" si="15"/>
        <v>3.0646600097838927E-2</v>
      </c>
      <c r="E231" s="4">
        <f t="shared" si="16"/>
        <v>1.8960261889606256</v>
      </c>
      <c r="F231" s="4">
        <f t="shared" si="17"/>
        <v>3.6728201514884624</v>
      </c>
      <c r="G231" s="4">
        <f t="shared" si="18"/>
        <v>4.9922424938945555</v>
      </c>
      <c r="I231" s="4">
        <f t="shared" si="19"/>
        <v>1.0306466000978389</v>
      </c>
    </row>
    <row r="232" spans="1:9" x14ac:dyDescent="0.2">
      <c r="A232" s="4">
        <f>IF('True_Odds_Calculator_3-way'!A233="","",'True_Odds_Calculator_3-way'!A233)</f>
        <v>1.34</v>
      </c>
      <c r="B232" s="4">
        <f>IF('True_Odds_Calculator_3-way'!B233="","",'True_Odds_Calculator_3-way'!B233)</f>
        <v>5.39</v>
      </c>
      <c r="C232" s="4">
        <f>IF('True_Odds_Calculator_3-way'!C233="","",'True_Odds_Calculator_3-way'!C233)</f>
        <v>9.82</v>
      </c>
      <c r="D232" s="4">
        <f t="shared" si="15"/>
        <v>3.3630407563766562E-2</v>
      </c>
      <c r="E232" s="4">
        <f t="shared" si="16"/>
        <v>1.3604358994812236</v>
      </c>
      <c r="F232" s="4">
        <f t="shared" si="17"/>
        <v>5.7366217887337578</v>
      </c>
      <c r="G232" s="4">
        <f t="shared" si="18"/>
        <v>11.034743569983441</v>
      </c>
      <c r="I232" s="4">
        <f t="shared" si="19"/>
        <v>1.0336304075637666</v>
      </c>
    </row>
    <row r="233" spans="1:9" x14ac:dyDescent="0.2">
      <c r="A233" s="4">
        <f>IF('True_Odds_Calculator_3-way'!A234="","",'True_Odds_Calculator_3-way'!A234)</f>
        <v>2.35</v>
      </c>
      <c r="B233" s="4">
        <f>IF('True_Odds_Calculator_3-way'!B234="","",'True_Odds_Calculator_3-way'!B234)</f>
        <v>3.23</v>
      </c>
      <c r="C233" s="4">
        <f>IF('True_Odds_Calculator_3-way'!C234="","",'True_Odds_Calculator_3-way'!C234)</f>
        <v>3.42</v>
      </c>
      <c r="D233" s="4">
        <f t="shared" si="15"/>
        <v>2.7527098932144778E-2</v>
      </c>
      <c r="E233" s="4">
        <f t="shared" si="16"/>
        <v>2.4017895335142012</v>
      </c>
      <c r="F233" s="4">
        <f t="shared" si="17"/>
        <v>3.3286529856503626</v>
      </c>
      <c r="G233" s="4">
        <f t="shared" si="18"/>
        <v>3.5307996450998806</v>
      </c>
      <c r="I233" s="4">
        <f t="shared" si="19"/>
        <v>1.0275270989321448</v>
      </c>
    </row>
    <row r="234" spans="1:9" x14ac:dyDescent="0.2">
      <c r="A234" s="4">
        <f>IF('True_Odds_Calculator_3-way'!A235="","",'True_Odds_Calculator_3-way'!A235)</f>
        <v>1.93</v>
      </c>
      <c r="B234" s="4">
        <f>IF('True_Odds_Calculator_3-way'!B235="","",'True_Odds_Calculator_3-way'!B235)</f>
        <v>3.54</v>
      </c>
      <c r="C234" s="4">
        <f>IF('True_Odds_Calculator_3-way'!C235="","",'True_Odds_Calculator_3-way'!C235)</f>
        <v>4.4000000000000004</v>
      </c>
      <c r="D234" s="4">
        <f t="shared" si="15"/>
        <v>2.7893318004848844E-2</v>
      </c>
      <c r="E234" s="4">
        <f t="shared" si="16"/>
        <v>1.965266113279122</v>
      </c>
      <c r="F234" s="4">
        <f t="shared" si="17"/>
        <v>3.660481510284332</v>
      </c>
      <c r="G234" s="4">
        <f t="shared" si="18"/>
        <v>4.5876830290648947</v>
      </c>
      <c r="I234" s="4">
        <f t="shared" si="19"/>
        <v>1.0278933180048488</v>
      </c>
    </row>
    <row r="235" spans="1:9" x14ac:dyDescent="0.2">
      <c r="A235" s="4">
        <f>IF('True_Odds_Calculator_3-way'!A236="","",'True_Odds_Calculator_3-way'!A236)</f>
        <v>3.28</v>
      </c>
      <c r="B235" s="4">
        <f>IF('True_Odds_Calculator_3-way'!B236="","",'True_Odds_Calculator_3-way'!B236)</f>
        <v>3.22</v>
      </c>
      <c r="C235" s="4">
        <f>IF('True_Odds_Calculator_3-way'!C236="","",'True_Odds_Calculator_3-way'!C236)</f>
        <v>2.42</v>
      </c>
      <c r="D235" s="4">
        <f t="shared" si="15"/>
        <v>2.8660195487535622E-2</v>
      </c>
      <c r="E235" s="4">
        <f t="shared" si="16"/>
        <v>3.3861040689836441</v>
      </c>
      <c r="F235" s="4">
        <f t="shared" si="17"/>
        <v>3.3221972427361339</v>
      </c>
      <c r="G235" s="4">
        <f t="shared" si="18"/>
        <v>2.4772726215380891</v>
      </c>
      <c r="I235" s="4">
        <f t="shared" si="19"/>
        <v>1.0286601954875356</v>
      </c>
    </row>
    <row r="236" spans="1:9" x14ac:dyDescent="0.2">
      <c r="A236" s="4">
        <f>IF('True_Odds_Calculator_3-way'!A237="","",'True_Odds_Calculator_3-way'!A237)</f>
        <v>2.54</v>
      </c>
      <c r="B236" s="4">
        <f>IF('True_Odds_Calculator_3-way'!B237="","",'True_Odds_Calculator_3-way'!B237)</f>
        <v>3.29</v>
      </c>
      <c r="C236" s="4">
        <f>IF('True_Odds_Calculator_3-way'!C237="","",'True_Odds_Calculator_3-way'!C237)</f>
        <v>3.03</v>
      </c>
      <c r="D236" s="4">
        <f t="shared" si="15"/>
        <v>2.7685158483059746E-2</v>
      </c>
      <c r="E236" s="4">
        <f t="shared" si="16"/>
        <v>2.6009669270755396</v>
      </c>
      <c r="F236" s="4">
        <f t="shared" si="17"/>
        <v>3.3930167050525029</v>
      </c>
      <c r="G236" s="4">
        <f t="shared" si="18"/>
        <v>3.1171621185419158</v>
      </c>
      <c r="I236" s="4">
        <f t="shared" si="19"/>
        <v>1.0276851584830597</v>
      </c>
    </row>
    <row r="237" spans="1:9" x14ac:dyDescent="0.2">
      <c r="A237" s="4">
        <f>IF('True_Odds_Calculator_3-way'!A238="","",'True_Odds_Calculator_3-way'!A238)</f>
        <v>3.39</v>
      </c>
      <c r="B237" s="4">
        <f>IF('True_Odds_Calculator_3-way'!B238="","",'True_Odds_Calculator_3-way'!B238)</f>
        <v>3.21</v>
      </c>
      <c r="C237" s="4">
        <f>IF('True_Odds_Calculator_3-way'!C238="","",'True_Odds_Calculator_3-way'!C238)</f>
        <v>2.37</v>
      </c>
      <c r="D237" s="4">
        <f t="shared" si="15"/>
        <v>2.8452658758284066E-2</v>
      </c>
      <c r="E237" s="4">
        <f t="shared" si="16"/>
        <v>3.5026143197003541</v>
      </c>
      <c r="F237" s="4">
        <f t="shared" si="17"/>
        <v>3.3107949843004234</v>
      </c>
      <c r="G237" s="4">
        <f t="shared" si="18"/>
        <v>2.4244968719038784</v>
      </c>
      <c r="I237" s="4">
        <f t="shared" si="19"/>
        <v>1.0284526587582841</v>
      </c>
    </row>
    <row r="238" spans="1:9" x14ac:dyDescent="0.2">
      <c r="A238" s="4">
        <f>IF('True_Odds_Calculator_3-way'!A239="","",'True_Odds_Calculator_3-way'!A239)</f>
        <v>2.98</v>
      </c>
      <c r="B238" s="4">
        <f>IF('True_Odds_Calculator_3-way'!B239="","",'True_Odds_Calculator_3-way'!B239)</f>
        <v>3.21</v>
      </c>
      <c r="C238" s="4">
        <f>IF('True_Odds_Calculator_3-way'!C239="","",'True_Odds_Calculator_3-way'!C239)</f>
        <v>2.63</v>
      </c>
      <c r="D238" s="4">
        <f t="shared" si="15"/>
        <v>2.7325086431565726E-2</v>
      </c>
      <c r="E238" s="4">
        <f t="shared" si="16"/>
        <v>3.0631426329495768</v>
      </c>
      <c r="F238" s="4">
        <f t="shared" si="17"/>
        <v>3.3066801946693483</v>
      </c>
      <c r="G238" s="4">
        <f t="shared" si="18"/>
        <v>2.6945478739450981</v>
      </c>
      <c r="I238" s="4">
        <f t="shared" si="19"/>
        <v>1.0273250864315657</v>
      </c>
    </row>
    <row r="239" spans="1:9" x14ac:dyDescent="0.2">
      <c r="A239" s="4">
        <f>IF('True_Odds_Calculator_3-way'!A240="","",'True_Odds_Calculator_3-way'!A240)</f>
        <v>1.58</v>
      </c>
      <c r="B239" s="4">
        <f>IF('True_Odds_Calculator_3-way'!B240="","",'True_Odds_Calculator_3-way'!B240)</f>
        <v>4.01</v>
      </c>
      <c r="C239" s="4">
        <f>IF('True_Odds_Calculator_3-way'!C240="","",'True_Odds_Calculator_3-way'!C240)</f>
        <v>6.41</v>
      </c>
      <c r="D239" s="4">
        <f t="shared" si="15"/>
        <v>3.8294191258164467E-2</v>
      </c>
      <c r="E239" s="4">
        <f t="shared" si="16"/>
        <v>1.6125217812155204</v>
      </c>
      <c r="F239" s="4">
        <f t="shared" si="17"/>
        <v>4.226331403947901</v>
      </c>
      <c r="G239" s="4">
        <f t="shared" si="18"/>
        <v>6.9812165564664745</v>
      </c>
      <c r="I239" s="4">
        <f t="shared" si="19"/>
        <v>1.0382941912581645</v>
      </c>
    </row>
    <row r="240" spans="1:9" x14ac:dyDescent="0.2">
      <c r="A240" s="4">
        <f>IF('True_Odds_Calculator_3-way'!A241="","",'True_Odds_Calculator_3-way'!A241)</f>
        <v>3.4</v>
      </c>
      <c r="B240" s="4">
        <f>IF('True_Odds_Calculator_3-way'!B241="","",'True_Odds_Calculator_3-way'!B241)</f>
        <v>3.43</v>
      </c>
      <c r="C240" s="4">
        <f>IF('True_Odds_Calculator_3-way'!C241="","",'True_Odds_Calculator_3-way'!C241)</f>
        <v>2.23</v>
      </c>
      <c r="D240" s="4">
        <f t="shared" si="15"/>
        <v>3.4093329836739183E-2</v>
      </c>
      <c r="E240" s="4">
        <f t="shared" si="16"/>
        <v>3.5366531188038466</v>
      </c>
      <c r="F240" s="4">
        <f t="shared" si="17"/>
        <v>3.5691246221298334</v>
      </c>
      <c r="G240" s="4">
        <f t="shared" si="18"/>
        <v>2.2879837040929796</v>
      </c>
      <c r="I240" s="4">
        <f t="shared" si="19"/>
        <v>1.0340933298367392</v>
      </c>
    </row>
    <row r="241" spans="1:9" x14ac:dyDescent="0.2">
      <c r="A241" s="4">
        <f>IF('True_Odds_Calculator_3-way'!A242="","",'True_Odds_Calculator_3-way'!A242)</f>
        <v>2.0699999999999998</v>
      </c>
      <c r="B241" s="4">
        <f>IF('True_Odds_Calculator_3-way'!B242="","",'True_Odds_Calculator_3-way'!B242)</f>
        <v>3.84</v>
      </c>
      <c r="C241" s="4">
        <f>IF('True_Odds_Calculator_3-way'!C242="","",'True_Odds_Calculator_3-way'!C242)</f>
        <v>3.43</v>
      </c>
      <c r="D241" s="4">
        <f t="shared" si="15"/>
        <v>3.5053643610653218E-2</v>
      </c>
      <c r="E241" s="4">
        <f t="shared" si="16"/>
        <v>2.1213081091275647</v>
      </c>
      <c r="F241" s="4">
        <f t="shared" si="17"/>
        <v>4.0203895051380742</v>
      </c>
      <c r="G241" s="4">
        <f t="shared" si="18"/>
        <v>3.5732069867374863</v>
      </c>
      <c r="I241" s="4">
        <f t="shared" si="19"/>
        <v>1.0350536436106532</v>
      </c>
    </row>
    <row r="242" spans="1:9" x14ac:dyDescent="0.2">
      <c r="A242" s="4">
        <f>IF('True_Odds_Calculator_3-way'!A243="","",'True_Odds_Calculator_3-way'!A243)</f>
        <v>2.93</v>
      </c>
      <c r="B242" s="4">
        <f>IF('True_Odds_Calculator_3-way'!B243="","",'True_Odds_Calculator_3-way'!B243)</f>
        <v>3.4</v>
      </c>
      <c r="C242" s="4">
        <f>IF('True_Odds_Calculator_3-way'!C243="","",'True_Odds_Calculator_3-way'!C243)</f>
        <v>2.5099999999999998</v>
      </c>
      <c r="D242" s="4">
        <f t="shared" si="15"/>
        <v>3.3820949888460738E-2</v>
      </c>
      <c r="E242" s="4">
        <f t="shared" si="16"/>
        <v>3.0300892862913393</v>
      </c>
      <c r="F242" s="4">
        <f t="shared" si="17"/>
        <v>3.5355178482383653</v>
      </c>
      <c r="G242" s="4">
        <f t="shared" si="18"/>
        <v>2.5830934369869203</v>
      </c>
      <c r="I242" s="4">
        <f t="shared" si="19"/>
        <v>1.0338209498884607</v>
      </c>
    </row>
    <row r="243" spans="1:9" x14ac:dyDescent="0.2">
      <c r="A243" s="4">
        <f>IF('True_Odds_Calculator_3-way'!A244="","",'True_Odds_Calculator_3-way'!A244)</f>
        <v>2.1</v>
      </c>
      <c r="B243" s="4">
        <f>IF('True_Odds_Calculator_3-way'!B244="","",'True_Odds_Calculator_3-way'!B244)</f>
        <v>3.48</v>
      </c>
      <c r="C243" s="4">
        <f>IF('True_Odds_Calculator_3-way'!C244="","",'True_Odds_Calculator_3-way'!C244)</f>
        <v>3.69</v>
      </c>
      <c r="D243" s="4">
        <f t="shared" si="15"/>
        <v>3.4549508056656908E-2</v>
      </c>
      <c r="E243" s="4">
        <f t="shared" si="16"/>
        <v>2.1520465036103507</v>
      </c>
      <c r="F243" s="4">
        <f t="shared" si="17"/>
        <v>3.6252924000193589</v>
      </c>
      <c r="G243" s="4">
        <f t="shared" si="18"/>
        <v>3.8537693785155716</v>
      </c>
      <c r="I243" s="4">
        <f t="shared" si="19"/>
        <v>1.0345495080566569</v>
      </c>
    </row>
    <row r="244" spans="1:9" x14ac:dyDescent="0.2">
      <c r="A244" s="4">
        <f>IF('True_Odds_Calculator_3-way'!A245="","",'True_Odds_Calculator_3-way'!A245)</f>
        <v>1.44</v>
      </c>
      <c r="B244" s="4">
        <f>IF('True_Odds_Calculator_3-way'!B245="","",'True_Odds_Calculator_3-way'!B245)</f>
        <v>4.6900000000000004</v>
      </c>
      <c r="C244" s="4">
        <f>IF('True_Odds_Calculator_3-way'!C245="","",'True_Odds_Calculator_3-way'!C245)</f>
        <v>7.6</v>
      </c>
      <c r="D244" s="4">
        <f t="shared" si="15"/>
        <v>3.9243008017556313E-2</v>
      </c>
      <c r="E244" s="4">
        <f t="shared" si="16"/>
        <v>1.4676455158783412</v>
      </c>
      <c r="F244" s="4">
        <f t="shared" si="17"/>
        <v>4.9965370617462144</v>
      </c>
      <c r="G244" s="4">
        <f t="shared" si="18"/>
        <v>8.4389649336642076</v>
      </c>
      <c r="I244" s="4">
        <f t="shared" si="19"/>
        <v>1.0392430080175563</v>
      </c>
    </row>
    <row r="245" spans="1:9" x14ac:dyDescent="0.2">
      <c r="A245" s="4">
        <f>IF('True_Odds_Calculator_3-way'!A246="","",'True_Odds_Calculator_3-way'!A246)</f>
        <v>2.0499999999999998</v>
      </c>
      <c r="B245" s="4">
        <f>IF('True_Odds_Calculator_3-way'!B246="","",'True_Odds_Calculator_3-way'!B246)</f>
        <v>3.55</v>
      </c>
      <c r="C245" s="4">
        <f>IF('True_Odds_Calculator_3-way'!C246="","",'True_Odds_Calculator_3-way'!C246)</f>
        <v>3.77</v>
      </c>
      <c r="D245" s="4">
        <f t="shared" si="15"/>
        <v>3.4747008283771308E-2</v>
      </c>
      <c r="E245" s="4">
        <f t="shared" si="16"/>
        <v>2.0998585995036629</v>
      </c>
      <c r="F245" s="4">
        <f t="shared" si="17"/>
        <v>3.7022254907583263</v>
      </c>
      <c r="G245" s="4">
        <f t="shared" si="18"/>
        <v>3.9421349263081513</v>
      </c>
      <c r="I245" s="4">
        <f t="shared" si="19"/>
        <v>1.0347470082837713</v>
      </c>
    </row>
    <row r="246" spans="1:9" x14ac:dyDescent="0.2">
      <c r="A246" s="4">
        <f>IF('True_Odds_Calculator_3-way'!A247="","",'True_Odds_Calculator_3-way'!A247)</f>
        <v>2.37</v>
      </c>
      <c r="B246" s="4">
        <f>IF('True_Odds_Calculator_3-way'!B247="","",'True_Odds_Calculator_3-way'!B247)</f>
        <v>3.53</v>
      </c>
      <c r="C246" s="4">
        <f>IF('True_Odds_Calculator_3-way'!C247="","",'True_Odds_Calculator_3-way'!C247)</f>
        <v>3.04</v>
      </c>
      <c r="D246" s="4">
        <f t="shared" si="15"/>
        <v>3.4174415671264669E-2</v>
      </c>
      <c r="E246" s="4">
        <f t="shared" si="16"/>
        <v>2.4357601367162336</v>
      </c>
      <c r="F246" s="4">
        <f t="shared" si="17"/>
        <v>3.6778951358682495</v>
      </c>
      <c r="G246" s="4">
        <f t="shared" si="18"/>
        <v>3.1490519021225016</v>
      </c>
      <c r="I246" s="4">
        <f t="shared" si="19"/>
        <v>1.0341744156712647</v>
      </c>
    </row>
    <row r="247" spans="1:9" x14ac:dyDescent="0.2">
      <c r="A247" s="4">
        <f>IF('True_Odds_Calculator_3-way'!A248="","",'True_Odds_Calculator_3-way'!A248)</f>
        <v>1.97</v>
      </c>
      <c r="B247" s="4">
        <f>IF('True_Odds_Calculator_3-way'!B248="","",'True_Odds_Calculator_3-way'!B248)</f>
        <v>3.36</v>
      </c>
      <c r="C247" s="4">
        <f>IF('True_Odds_Calculator_3-way'!C248="","",'True_Odds_Calculator_3-way'!C248)</f>
        <v>4.33</v>
      </c>
      <c r="D247" s="4">
        <f t="shared" si="15"/>
        <v>3.6180143034107326E-2</v>
      </c>
      <c r="E247" s="4">
        <f t="shared" si="16"/>
        <v>2.0179428800700392</v>
      </c>
      <c r="F247" s="4">
        <f t="shared" si="17"/>
        <v>3.5019032851584817</v>
      </c>
      <c r="G247" s="4">
        <f t="shared" si="18"/>
        <v>4.5685707964385482</v>
      </c>
      <c r="I247" s="4">
        <f t="shared" si="19"/>
        <v>1.0361801430341073</v>
      </c>
    </row>
    <row r="248" spans="1:9" x14ac:dyDescent="0.2">
      <c r="A248" s="4">
        <f>IF('True_Odds_Calculator_3-way'!A249="","",'True_Odds_Calculator_3-way'!A249)</f>
        <v>2.4700000000000002</v>
      </c>
      <c r="B248" s="4">
        <f>IF('True_Odds_Calculator_3-way'!B249="","",'True_Odds_Calculator_3-way'!B249)</f>
        <v>3.61</v>
      </c>
      <c r="C248" s="4">
        <f>IF('True_Odds_Calculator_3-way'!C249="","",'True_Odds_Calculator_3-way'!C249)</f>
        <v>2.85</v>
      </c>
      <c r="D248" s="4">
        <f t="shared" si="15"/>
        <v>3.2743802826905366E-2</v>
      </c>
      <c r="E248" s="4">
        <f t="shared" si="16"/>
        <v>2.5384338001081796</v>
      </c>
      <c r="F248" s="4">
        <f t="shared" si="17"/>
        <v>3.7580745617937543</v>
      </c>
      <c r="G248" s="4">
        <f t="shared" si="18"/>
        <v>2.9415001044640996</v>
      </c>
      <c r="I248" s="4">
        <f t="shared" si="19"/>
        <v>1.0327438028269054</v>
      </c>
    </row>
    <row r="249" spans="1:9" x14ac:dyDescent="0.2">
      <c r="A249" s="4">
        <f>IF('True_Odds_Calculator_3-way'!A250="","",'True_Odds_Calculator_3-way'!A250)</f>
        <v>3.21</v>
      </c>
      <c r="B249" s="4">
        <f>IF('True_Odds_Calculator_3-way'!B250="","",'True_Odds_Calculator_3-way'!B250)</f>
        <v>3.26</v>
      </c>
      <c r="C249" s="4">
        <f>IF('True_Odds_Calculator_3-way'!C250="","",'True_Odds_Calculator_3-way'!C250)</f>
        <v>2.41</v>
      </c>
      <c r="D249" s="4">
        <f t="shared" si="15"/>
        <v>3.3212705344547011E-2</v>
      </c>
      <c r="E249" s="4">
        <f t="shared" si="16"/>
        <v>3.328279031325891</v>
      </c>
      <c r="F249" s="4">
        <f t="shared" si="17"/>
        <v>3.3820624901712888</v>
      </c>
      <c r="G249" s="4">
        <f t="shared" si="18"/>
        <v>2.4760635375108659</v>
      </c>
      <c r="I249" s="4">
        <f t="shared" si="19"/>
        <v>1.033212705344547</v>
      </c>
    </row>
    <row r="250" spans="1:9" x14ac:dyDescent="0.2">
      <c r="A250" s="4">
        <f>IF('True_Odds_Calculator_3-way'!A251="","",'True_Odds_Calculator_3-way'!A251)</f>
        <v>2.09</v>
      </c>
      <c r="B250" s="4">
        <f>IF('True_Odds_Calculator_3-way'!B251="","",'True_Odds_Calculator_3-way'!B251)</f>
        <v>3.39</v>
      </c>
      <c r="C250" s="4">
        <f>IF('True_Odds_Calculator_3-way'!C251="","",'True_Odds_Calculator_3-way'!C251)</f>
        <v>3.83</v>
      </c>
      <c r="D250" s="4">
        <f t="shared" si="15"/>
        <v>3.455075600311952E-2</v>
      </c>
      <c r="E250" s="4">
        <f t="shared" si="16"/>
        <v>2.141547827190911</v>
      </c>
      <c r="F250" s="4">
        <f t="shared" si="17"/>
        <v>3.527730920411658</v>
      </c>
      <c r="G250" s="4">
        <f t="shared" si="18"/>
        <v>4.0067363322473035</v>
      </c>
      <c r="I250" s="4">
        <f t="shared" si="19"/>
        <v>1.0345507560031195</v>
      </c>
    </row>
    <row r="251" spans="1:9" x14ac:dyDescent="0.2">
      <c r="A251" s="4">
        <f>IF('True_Odds_Calculator_3-way'!A252="","",'True_Odds_Calculator_3-way'!A252)</f>
        <v>2.2599999999999998</v>
      </c>
      <c r="B251" s="4">
        <f>IF('True_Odds_Calculator_3-way'!B252="","",'True_Odds_Calculator_3-way'!B252)</f>
        <v>3.52</v>
      </c>
      <c r="C251" s="4">
        <f>IF('True_Odds_Calculator_3-way'!C252="","",'True_Odds_Calculator_3-way'!C252)</f>
        <v>3.26</v>
      </c>
      <c r="D251" s="4">
        <f t="shared" si="15"/>
        <v>3.3317251454772601E-2</v>
      </c>
      <c r="E251" s="4">
        <f t="shared" si="16"/>
        <v>2.3181840935127194</v>
      </c>
      <c r="F251" s="4">
        <f t="shared" si="17"/>
        <v>3.6632028096566129</v>
      </c>
      <c r="G251" s="4">
        <f t="shared" si="18"/>
        <v>3.3824611487085741</v>
      </c>
      <c r="I251" s="4">
        <f t="shared" si="19"/>
        <v>1.0333172514547726</v>
      </c>
    </row>
    <row r="252" spans="1:9" x14ac:dyDescent="0.2">
      <c r="A252" s="4">
        <f>IF('True_Odds_Calculator_3-way'!A253="","",'True_Odds_Calculator_3-way'!A253)</f>
        <v>2.36</v>
      </c>
      <c r="B252" s="4">
        <f>IF('True_Odds_Calculator_3-way'!B253="","",'True_Odds_Calculator_3-way'!B253)</f>
        <v>3.24</v>
      </c>
      <c r="C252" s="4">
        <f>IF('True_Odds_Calculator_3-way'!C253="","",'True_Odds_Calculator_3-way'!C253)</f>
        <v>3.33</v>
      </c>
      <c r="D252" s="4">
        <f t="shared" si="15"/>
        <v>3.2671089168264444E-2</v>
      </c>
      <c r="E252" s="4">
        <f t="shared" si="16"/>
        <v>2.4222549977625367</v>
      </c>
      <c r="F252" s="4">
        <f t="shared" si="17"/>
        <v>3.3585040646288657</v>
      </c>
      <c r="G252" s="4">
        <f t="shared" si="18"/>
        <v>3.4553063710323539</v>
      </c>
      <c r="I252" s="4">
        <f t="shared" si="19"/>
        <v>1.0326710891682644</v>
      </c>
    </row>
    <row r="253" spans="1:9" x14ac:dyDescent="0.2">
      <c r="A253" s="4">
        <f>IF('True_Odds_Calculator_3-way'!A254="","",'True_Odds_Calculator_3-way'!A254)</f>
        <v>2.4500000000000002</v>
      </c>
      <c r="B253" s="4">
        <f>IF('True_Odds_Calculator_3-way'!B254="","",'True_Odds_Calculator_3-way'!B254)</f>
        <v>3.25</v>
      </c>
      <c r="C253" s="4">
        <f>IF('True_Odds_Calculator_3-way'!C254="","",'True_Odds_Calculator_3-way'!C254)</f>
        <v>3.15</v>
      </c>
      <c r="D253" s="4">
        <f t="shared" si="15"/>
        <v>3.331589045874761E-2</v>
      </c>
      <c r="E253" s="4">
        <f t="shared" si="16"/>
        <v>2.518523942012008</v>
      </c>
      <c r="F253" s="4">
        <f t="shared" si="17"/>
        <v>3.3716918251323271</v>
      </c>
      <c r="G253" s="4">
        <f t="shared" si="18"/>
        <v>3.2641867527044979</v>
      </c>
      <c r="I253" s="4">
        <f t="shared" si="19"/>
        <v>1.0333158904587476</v>
      </c>
    </row>
    <row r="254" spans="1:9" x14ac:dyDescent="0.2">
      <c r="A254" s="4">
        <f>IF('True_Odds_Calculator_3-way'!A255="","",'True_Odds_Calculator_3-way'!A255)</f>
        <v>2.91</v>
      </c>
      <c r="B254" s="4">
        <f>IF('True_Odds_Calculator_3-way'!B255="","",'True_Odds_Calculator_3-way'!B255)</f>
        <v>3.03</v>
      </c>
      <c r="C254" s="4">
        <f>IF('True_Odds_Calculator_3-way'!C255="","",'True_Odds_Calculator_3-way'!C255)</f>
        <v>2.79</v>
      </c>
      <c r="D254" s="4">
        <f t="shared" si="15"/>
        <v>3.2098554052279127E-2</v>
      </c>
      <c r="E254" s="4">
        <f t="shared" si="16"/>
        <v>3.003516273570479</v>
      </c>
      <c r="F254" s="4">
        <f t="shared" si="17"/>
        <v>3.1315225182666979</v>
      </c>
      <c r="G254" s="4">
        <f t="shared" si="18"/>
        <v>2.8758488484279279</v>
      </c>
      <c r="I254" s="4">
        <f t="shared" si="19"/>
        <v>1.0320985540522791</v>
      </c>
    </row>
    <row r="255" spans="1:9" x14ac:dyDescent="0.2">
      <c r="A255" s="4">
        <f>IF('True_Odds_Calculator_3-way'!A256="","",'True_Odds_Calculator_3-way'!A256)</f>
        <v>2.73</v>
      </c>
      <c r="B255" s="4">
        <f>IF('True_Odds_Calculator_3-way'!B256="","",'True_Odds_Calculator_3-way'!B256)</f>
        <v>3.37</v>
      </c>
      <c r="C255" s="4">
        <f>IF('True_Odds_Calculator_3-way'!C256="","",'True_Odds_Calculator_3-way'!C256)</f>
        <v>2.7</v>
      </c>
      <c r="D255" s="4">
        <f t="shared" si="15"/>
        <v>3.3406641715246987E-2</v>
      </c>
      <c r="E255" s="4">
        <f t="shared" si="16"/>
        <v>2.8155941870626888</v>
      </c>
      <c r="F255" s="4">
        <f t="shared" si="17"/>
        <v>3.5013961735963202</v>
      </c>
      <c r="G255" s="4">
        <f t="shared" si="18"/>
        <v>2.7836944962116843</v>
      </c>
      <c r="I255" s="4">
        <f t="shared" si="19"/>
        <v>1.033406641715247</v>
      </c>
    </row>
    <row r="256" spans="1:9" x14ac:dyDescent="0.2">
      <c r="A256" s="4">
        <f>IF('True_Odds_Calculator_3-way'!A257="","",'True_Odds_Calculator_3-way'!A257)</f>
        <v>2.89</v>
      </c>
      <c r="B256" s="4">
        <f>IF('True_Odds_Calculator_3-way'!B257="","",'True_Odds_Calculator_3-way'!B257)</f>
        <v>3.22</v>
      </c>
      <c r="C256" s="4">
        <f>IF('True_Odds_Calculator_3-way'!C257="","",'True_Odds_Calculator_3-way'!C257)</f>
        <v>2.66</v>
      </c>
      <c r="D256" s="4">
        <f t="shared" si="15"/>
        <v>3.2519617080914998E-2</v>
      </c>
      <c r="E256" s="4">
        <f t="shared" si="16"/>
        <v>2.9834636554770735</v>
      </c>
      <c r="F256" s="4">
        <f t="shared" si="17"/>
        <v>3.3364569927575887</v>
      </c>
      <c r="G256" s="4">
        <f t="shared" si="18"/>
        <v>2.7389757936839887</v>
      </c>
      <c r="I256" s="4">
        <f t="shared" si="19"/>
        <v>1.032519617080915</v>
      </c>
    </row>
    <row r="257" spans="1:9" x14ac:dyDescent="0.2">
      <c r="A257" s="4">
        <f>IF('True_Odds_Calculator_3-way'!A258="","",'True_Odds_Calculator_3-way'!A258)</f>
        <v>2.2599999999999998</v>
      </c>
      <c r="B257" s="4">
        <f>IF('True_Odds_Calculator_3-way'!B258="","",'True_Odds_Calculator_3-way'!B258)</f>
        <v>3.49</v>
      </c>
      <c r="C257" s="4">
        <f>IF('True_Odds_Calculator_3-way'!C258="","",'True_Odds_Calculator_3-way'!C258)</f>
        <v>3.28</v>
      </c>
      <c r="D257" s="4">
        <f t="shared" si="15"/>
        <v>3.3888876176080718E-2</v>
      </c>
      <c r="E257" s="4">
        <f t="shared" si="16"/>
        <v>2.3192085121377422</v>
      </c>
      <c r="F257" s="4">
        <f t="shared" si="17"/>
        <v>3.6332369488680469</v>
      </c>
      <c r="G257" s="4">
        <f t="shared" si="18"/>
        <v>3.406206200161225</v>
      </c>
      <c r="I257" s="4">
        <f t="shared" si="19"/>
        <v>1.0338888761760807</v>
      </c>
    </row>
    <row r="258" spans="1:9" x14ac:dyDescent="0.2">
      <c r="A258" s="4">
        <f>IF('True_Odds_Calculator_3-way'!A259="","",'True_Odds_Calculator_3-way'!A259)</f>
        <v>3.21</v>
      </c>
      <c r="B258" s="4">
        <f>IF('True_Odds_Calculator_3-way'!B259="","",'True_Odds_Calculator_3-way'!B259)</f>
        <v>3.12</v>
      </c>
      <c r="C258" s="4">
        <f>IF('True_Odds_Calculator_3-way'!C259="","",'True_Odds_Calculator_3-way'!C259)</f>
        <v>2.4900000000000002</v>
      </c>
      <c r="D258" s="4">
        <f t="shared" si="15"/>
        <v>3.3645725966410467E-2</v>
      </c>
      <c r="E258" s="4">
        <f t="shared" si="16"/>
        <v>3.3298787199984607</v>
      </c>
      <c r="F258" s="4">
        <f t="shared" si="17"/>
        <v>3.2331323276827715</v>
      </c>
      <c r="G258" s="4">
        <f t="shared" si="18"/>
        <v>2.5615332561725541</v>
      </c>
      <c r="I258" s="4">
        <f t="shared" si="19"/>
        <v>1.0336457259664105</v>
      </c>
    </row>
    <row r="259" spans="1:9" x14ac:dyDescent="0.2">
      <c r="A259" s="4">
        <f>IF('True_Odds_Calculator_3-way'!A260="","",'True_Odds_Calculator_3-way'!A260)</f>
        <v>1.83</v>
      </c>
      <c r="B259" s="4">
        <f>IF('True_Odds_Calculator_3-way'!B260="","",'True_Odds_Calculator_3-way'!B260)</f>
        <v>3.74</v>
      </c>
      <c r="C259" s="4">
        <f>IF('True_Odds_Calculator_3-way'!C260="","",'True_Odds_Calculator_3-way'!C260)</f>
        <v>4.47</v>
      </c>
      <c r="D259" s="4">
        <f t="shared" ref="D259:D322" si="20">IF(A259="","",((1/A259)+(1/B259)+(1/C259))-1)</f>
        <v>3.7541413108517441E-2</v>
      </c>
      <c r="E259" s="4">
        <f t="shared" ref="E259:E322" si="21">IF(A259="","",(3*A259)/(3-($D259*A259)))</f>
        <v>1.8728896639954629</v>
      </c>
      <c r="F259" s="4">
        <f t="shared" ref="F259:F322" si="22">IF(B259="","",(3*B259)/(3-($D259*B259)))</f>
        <v>3.9236323846152072</v>
      </c>
      <c r="G259" s="4">
        <f t="shared" ref="G259:G322" si="23">IF(C259="","",(3*C259)/(3-($D259*C259)))</f>
        <v>4.7348520233672238</v>
      </c>
      <c r="I259" s="4">
        <f t="shared" ref="I259:I322" si="24">IF(A259="","",D259+1)</f>
        <v>1.0375414131085174</v>
      </c>
    </row>
    <row r="260" spans="1:9" x14ac:dyDescent="0.2">
      <c r="A260" s="4">
        <f>IF('True_Odds_Calculator_3-way'!A261="","",'True_Odds_Calculator_3-way'!A261)</f>
        <v>2.72</v>
      </c>
      <c r="B260" s="4">
        <f>IF('True_Odds_Calculator_3-way'!B261="","",'True_Odds_Calculator_3-way'!B261)</f>
        <v>3.19</v>
      </c>
      <c r="C260" s="4">
        <f>IF('True_Odds_Calculator_3-way'!C261="","",'True_Odds_Calculator_3-way'!C261)</f>
        <v>2.85</v>
      </c>
      <c r="D260" s="4">
        <f t="shared" si="20"/>
        <v>3.2003875630437051E-2</v>
      </c>
      <c r="E260" s="4">
        <f t="shared" si="21"/>
        <v>2.8012844427460855</v>
      </c>
      <c r="F260" s="4">
        <f t="shared" si="22"/>
        <v>3.3023826842077622</v>
      </c>
      <c r="G260" s="4">
        <f t="shared" si="23"/>
        <v>2.9393675972642321</v>
      </c>
      <c r="I260" s="4">
        <f t="shared" si="24"/>
        <v>1.0320038756304371</v>
      </c>
    </row>
    <row r="261" spans="1:9" x14ac:dyDescent="0.2">
      <c r="A261" s="4">
        <f>IF('True_Odds_Calculator_3-way'!A262="","",'True_Odds_Calculator_3-way'!A262)</f>
        <v>5.09</v>
      </c>
      <c r="B261" s="4">
        <f>IF('True_Odds_Calculator_3-way'!B262="","",'True_Odds_Calculator_3-way'!B262)</f>
        <v>4.26</v>
      </c>
      <c r="C261" s="4">
        <f>IF('True_Odds_Calculator_3-way'!C262="","",'True_Odds_Calculator_3-way'!C262)</f>
        <v>1.6</v>
      </c>
      <c r="D261" s="4">
        <f t="shared" si="20"/>
        <v>5.6205438261527352E-2</v>
      </c>
      <c r="E261" s="4">
        <f t="shared" si="21"/>
        <v>5.6265593543964663</v>
      </c>
      <c r="F261" s="4">
        <f t="shared" si="22"/>
        <v>4.6294873596880004</v>
      </c>
      <c r="G261" s="4">
        <f t="shared" si="23"/>
        <v>1.6494441225580128</v>
      </c>
      <c r="I261" s="4">
        <f t="shared" si="24"/>
        <v>1.0562054382615274</v>
      </c>
    </row>
    <row r="262" spans="1:9" x14ac:dyDescent="0.2">
      <c r="A262" s="4">
        <f>IF('True_Odds_Calculator_3-way'!A263="","",'True_Odds_Calculator_3-way'!A263)</f>
        <v>1.88</v>
      </c>
      <c r="B262" s="4">
        <f>IF('True_Odds_Calculator_3-way'!B263="","",'True_Odds_Calculator_3-way'!B263)</f>
        <v>3.94</v>
      </c>
      <c r="C262" s="4">
        <f>IF('True_Odds_Calculator_3-way'!C263="","",'True_Odds_Calculator_3-way'!C263)</f>
        <v>3.76</v>
      </c>
      <c r="D262" s="4">
        <f t="shared" si="20"/>
        <v>5.1679447024516545E-2</v>
      </c>
      <c r="E262" s="4">
        <f t="shared" si="21"/>
        <v>1.9429230930647357</v>
      </c>
      <c r="F262" s="4">
        <f t="shared" si="22"/>
        <v>4.2268888381648013</v>
      </c>
      <c r="G262" s="4">
        <f t="shared" si="23"/>
        <v>4.020408163265305</v>
      </c>
      <c r="I262" s="4">
        <f t="shared" si="24"/>
        <v>1.0516794470245165</v>
      </c>
    </row>
    <row r="263" spans="1:9" x14ac:dyDescent="0.2">
      <c r="A263" s="4">
        <f>IF('True_Odds_Calculator_3-way'!A264="","",'True_Odds_Calculator_3-way'!A264)</f>
        <v>2.71</v>
      </c>
      <c r="B263" s="4">
        <f>IF('True_Odds_Calculator_3-way'!B264="","",'True_Odds_Calculator_3-way'!B264)</f>
        <v>3.7</v>
      </c>
      <c r="C263" s="4">
        <f>IF('True_Odds_Calculator_3-way'!C264="","",'True_Odds_Calculator_3-way'!C264)</f>
        <v>2.44</v>
      </c>
      <c r="D263" s="4">
        <f t="shared" si="20"/>
        <v>4.9110025880941155E-2</v>
      </c>
      <c r="E263" s="4">
        <f t="shared" si="21"/>
        <v>2.8358039878713317</v>
      </c>
      <c r="F263" s="4">
        <f t="shared" si="22"/>
        <v>3.9385544289234424</v>
      </c>
      <c r="G263" s="4">
        <f t="shared" si="23"/>
        <v>2.5415152904415179</v>
      </c>
      <c r="I263" s="4">
        <f t="shared" si="24"/>
        <v>1.0491100258809412</v>
      </c>
    </row>
    <row r="264" spans="1:9" x14ac:dyDescent="0.2">
      <c r="A264" s="4">
        <f>IF('True_Odds_Calculator_3-way'!A265="","",'True_Odds_Calculator_3-way'!A265)</f>
        <v>2.09</v>
      </c>
      <c r="B264" s="4">
        <f>IF('True_Odds_Calculator_3-way'!B265="","",'True_Odds_Calculator_3-way'!B265)</f>
        <v>3.29</v>
      </c>
      <c r="C264" s="4">
        <f>IF('True_Odds_Calculator_3-way'!C265="","",'True_Odds_Calculator_3-way'!C265)</f>
        <v>3.73</v>
      </c>
      <c r="D264" s="4">
        <f t="shared" si="20"/>
        <v>5.0516782047994369E-2</v>
      </c>
      <c r="E264" s="4">
        <f t="shared" si="21"/>
        <v>2.1662371602400521</v>
      </c>
      <c r="F264" s="4">
        <f t="shared" si="22"/>
        <v>3.4829560101818564</v>
      </c>
      <c r="G264" s="4">
        <f t="shared" si="23"/>
        <v>3.9799793127202974</v>
      </c>
      <c r="I264" s="4">
        <f t="shared" si="24"/>
        <v>1.0505167820479944</v>
      </c>
    </row>
    <row r="265" spans="1:9" x14ac:dyDescent="0.2">
      <c r="A265" s="4">
        <f>IF('True_Odds_Calculator_3-way'!A266="","",'True_Odds_Calculator_3-way'!A266)</f>
        <v>2.68</v>
      </c>
      <c r="B265" s="4">
        <f>IF('True_Odds_Calculator_3-way'!B266="","",'True_Odds_Calculator_3-way'!B266)</f>
        <v>3.02</v>
      </c>
      <c r="C265" s="4">
        <f>IF('True_Odds_Calculator_3-way'!C266="","",'True_Odds_Calculator_3-way'!C266)</f>
        <v>2.9</v>
      </c>
      <c r="D265" s="4">
        <f t="shared" si="20"/>
        <v>4.908774237967517E-2</v>
      </c>
      <c r="E265" s="4">
        <f t="shared" si="21"/>
        <v>2.8029125255156475</v>
      </c>
      <c r="F265" s="4">
        <f t="shared" si="22"/>
        <v>3.1769909907308489</v>
      </c>
      <c r="G265" s="4">
        <f t="shared" si="23"/>
        <v>3.0444643524219326</v>
      </c>
      <c r="I265" s="4">
        <f t="shared" si="24"/>
        <v>1.0490877423796752</v>
      </c>
    </row>
    <row r="266" spans="1:9" x14ac:dyDescent="0.2">
      <c r="A266" s="4">
        <f>IF('True_Odds_Calculator_3-way'!A267="","",'True_Odds_Calculator_3-way'!A267)</f>
        <v>2.97</v>
      </c>
      <c r="B266" s="4">
        <f>IF('True_Odds_Calculator_3-way'!B267="","",'True_Odds_Calculator_3-way'!B267)</f>
        <v>3.89</v>
      </c>
      <c r="C266" s="4">
        <f>IF('True_Odds_Calculator_3-way'!C267="","",'True_Odds_Calculator_3-way'!C267)</f>
        <v>2.19</v>
      </c>
      <c r="D266" s="4">
        <f t="shared" si="20"/>
        <v>5.0390750006906515E-2</v>
      </c>
      <c r="E266" s="4">
        <f t="shared" si="21"/>
        <v>3.1259434485006317</v>
      </c>
      <c r="F266" s="4">
        <f t="shared" si="22"/>
        <v>4.1619412666801434</v>
      </c>
      <c r="G266" s="4">
        <f t="shared" si="23"/>
        <v>2.2736362730402253</v>
      </c>
      <c r="I266" s="4">
        <f t="shared" si="24"/>
        <v>1.0503907500069065</v>
      </c>
    </row>
    <row r="267" spans="1:9" x14ac:dyDescent="0.2">
      <c r="A267" s="4">
        <f>IF('True_Odds_Calculator_3-way'!A268="","",'True_Odds_Calculator_3-way'!A268)</f>
        <v>1.69</v>
      </c>
      <c r="B267" s="4">
        <f>IF('True_Odds_Calculator_3-way'!B268="","",'True_Odds_Calculator_3-way'!B268)</f>
        <v>4.17</v>
      </c>
      <c r="C267" s="4">
        <f>IF('True_Odds_Calculator_3-way'!C268="","",'True_Odds_Calculator_3-way'!C268)</f>
        <v>4.43</v>
      </c>
      <c r="D267" s="4">
        <f t="shared" si="20"/>
        <v>5.7257764120091537E-2</v>
      </c>
      <c r="E267" s="4">
        <f t="shared" si="21"/>
        <v>1.7463281770520251</v>
      </c>
      <c r="F267" s="4">
        <f t="shared" si="22"/>
        <v>4.5305812217841259</v>
      </c>
      <c r="G267" s="4">
        <f t="shared" si="23"/>
        <v>4.8391534838776975</v>
      </c>
      <c r="I267" s="4">
        <f t="shared" si="24"/>
        <v>1.0572577641200915</v>
      </c>
    </row>
    <row r="268" spans="1:9" x14ac:dyDescent="0.2">
      <c r="A268" s="4">
        <f>IF('True_Odds_Calculator_3-way'!A269="","",'True_Odds_Calculator_3-way'!A269)</f>
        <v>7.16</v>
      </c>
      <c r="B268" s="4">
        <f>IF('True_Odds_Calculator_3-way'!B269="","",'True_Odds_Calculator_3-way'!B269)</f>
        <v>4.49</v>
      </c>
      <c r="C268" s="4">
        <f>IF('True_Odds_Calculator_3-way'!C269="","",'True_Odds_Calculator_3-way'!C269)</f>
        <v>1.44</v>
      </c>
      <c r="D268" s="4">
        <f t="shared" si="20"/>
        <v>5.6826398134208089E-2</v>
      </c>
      <c r="E268" s="4">
        <f t="shared" si="21"/>
        <v>8.283448215971088</v>
      </c>
      <c r="F268" s="4">
        <f t="shared" si="22"/>
        <v>4.907372930848986</v>
      </c>
      <c r="G268" s="4">
        <f t="shared" si="23"/>
        <v>1.480379833837193</v>
      </c>
      <c r="I268" s="4">
        <f t="shared" si="24"/>
        <v>1.0568263981342081</v>
      </c>
    </row>
    <row r="269" spans="1:9" x14ac:dyDescent="0.2">
      <c r="A269" s="4">
        <f>IF('True_Odds_Calculator_3-way'!A270="","",'True_Odds_Calculator_3-way'!A270)</f>
        <v>3.37</v>
      </c>
      <c r="B269" s="4">
        <f>IF('True_Odds_Calculator_3-way'!B270="","",'True_Odds_Calculator_3-way'!B270)</f>
        <v>3.43</v>
      </c>
      <c r="C269" s="4">
        <f>IF('True_Odds_Calculator_3-way'!C270="","",'True_Odds_Calculator_3-way'!C270)</f>
        <v>2.17</v>
      </c>
      <c r="D269" s="4">
        <f t="shared" si="20"/>
        <v>4.911058763644105E-2</v>
      </c>
      <c r="E269" s="4">
        <f t="shared" si="21"/>
        <v>3.5667699982846259</v>
      </c>
      <c r="F269" s="4">
        <f t="shared" si="22"/>
        <v>3.6340511426003195</v>
      </c>
      <c r="G269" s="4">
        <f t="shared" si="23"/>
        <v>2.2499248103934741</v>
      </c>
      <c r="I269" s="4">
        <f t="shared" si="24"/>
        <v>1.049110587636441</v>
      </c>
    </row>
    <row r="270" spans="1:9" x14ac:dyDescent="0.2">
      <c r="A270" s="4">
        <f>IF('True_Odds_Calculator_3-way'!A271="","",'True_Odds_Calculator_3-way'!A271)</f>
        <v>1.64</v>
      </c>
      <c r="B270" s="4">
        <f>IF('True_Odds_Calculator_3-way'!B271="","",'True_Odds_Calculator_3-way'!B271)</f>
        <v>4.13</v>
      </c>
      <c r="C270" s="4">
        <f>IF('True_Odds_Calculator_3-way'!C271="","",'True_Odds_Calculator_3-way'!C271)</f>
        <v>4.93</v>
      </c>
      <c r="D270" s="4">
        <f t="shared" si="20"/>
        <v>5.4726604758594588E-2</v>
      </c>
      <c r="E270" s="4">
        <f t="shared" si="21"/>
        <v>1.6905773588836206</v>
      </c>
      <c r="F270" s="4">
        <f t="shared" si="22"/>
        <v>4.4665080209821797</v>
      </c>
      <c r="G270" s="4">
        <f t="shared" si="23"/>
        <v>5.417189842882741</v>
      </c>
      <c r="I270" s="4">
        <f t="shared" si="24"/>
        <v>1.0547266047585946</v>
      </c>
    </row>
    <row r="271" spans="1:9" x14ac:dyDescent="0.2">
      <c r="A271" s="4">
        <f>IF('True_Odds_Calculator_3-way'!A272="","",'True_Odds_Calculator_3-way'!A272)</f>
        <v>2.19</v>
      </c>
      <c r="B271" s="4">
        <f>IF('True_Odds_Calculator_3-way'!B272="","",'True_Odds_Calculator_3-way'!B272)</f>
        <v>4</v>
      </c>
      <c r="C271" s="4">
        <f>IF('True_Odds_Calculator_3-way'!C272="","",'True_Odds_Calculator_3-way'!C272)</f>
        <v>2.91</v>
      </c>
      <c r="D271" s="4">
        <f t="shared" si="20"/>
        <v>5.0263616250058707E-2</v>
      </c>
      <c r="E271" s="4">
        <f t="shared" si="21"/>
        <v>2.2734172248035747</v>
      </c>
      <c r="F271" s="4">
        <f t="shared" si="22"/>
        <v>4.2873288707995547</v>
      </c>
      <c r="G271" s="4">
        <f t="shared" si="23"/>
        <v>3.0591510758559441</v>
      </c>
      <c r="I271" s="4">
        <f t="shared" si="24"/>
        <v>1.0502636162500587</v>
      </c>
    </row>
    <row r="272" spans="1:9" x14ac:dyDescent="0.2">
      <c r="A272" s="4">
        <f>IF('True_Odds_Calculator_3-way'!A273="","",'True_Odds_Calculator_3-way'!A273)</f>
        <v>3.01</v>
      </c>
      <c r="B272" s="4">
        <f>IF('True_Odds_Calculator_3-way'!B273="","",'True_Odds_Calculator_3-way'!B273)</f>
        <v>3.29</v>
      </c>
      <c r="C272" s="4">
        <f>IF('True_Odds_Calculator_3-way'!C273="","",'True_Odds_Calculator_3-way'!C273)</f>
        <v>2.59</v>
      </c>
      <c r="D272" s="4">
        <f t="shared" si="20"/>
        <v>2.2277667502803578E-2</v>
      </c>
      <c r="E272" s="4">
        <f t="shared" si="21"/>
        <v>3.0788175021910091</v>
      </c>
      <c r="F272" s="4">
        <f t="shared" si="22"/>
        <v>3.3723914878264067</v>
      </c>
      <c r="G272" s="4">
        <f t="shared" si="23"/>
        <v>2.6407904627849836</v>
      </c>
      <c r="I272" s="4">
        <f t="shared" si="24"/>
        <v>1.0222776675028036</v>
      </c>
    </row>
    <row r="273" spans="1:9" x14ac:dyDescent="0.2">
      <c r="A273" s="4">
        <f>IF('True_Odds_Calculator_3-way'!A274="","",'True_Odds_Calculator_3-way'!A274)</f>
        <v>2.8</v>
      </c>
      <c r="B273" s="4">
        <f>IF('True_Odds_Calculator_3-way'!B274="","",'True_Odds_Calculator_3-way'!B274)</f>
        <v>3.28</v>
      </c>
      <c r="C273" s="4">
        <f>IF('True_Odds_Calculator_3-way'!C274="","",'True_Odds_Calculator_3-way'!C274)</f>
        <v>2.78</v>
      </c>
      <c r="D273" s="4">
        <f t="shared" si="20"/>
        <v>2.1733136139172382E-2</v>
      </c>
      <c r="E273" s="4">
        <f t="shared" si="21"/>
        <v>2.8579718451122971</v>
      </c>
      <c r="F273" s="4">
        <f t="shared" si="22"/>
        <v>3.359834926517034</v>
      </c>
      <c r="G273" s="4">
        <f t="shared" si="23"/>
        <v>2.8371381836284764</v>
      </c>
      <c r="I273" s="4">
        <f t="shared" si="24"/>
        <v>1.0217331361391724</v>
      </c>
    </row>
    <row r="274" spans="1:9" x14ac:dyDescent="0.2">
      <c r="A274" s="4">
        <f>IF('True_Odds_Calculator_3-way'!A275="","",'True_Odds_Calculator_3-way'!A275)</f>
        <v>2.87</v>
      </c>
      <c r="B274" s="4">
        <f>IF('True_Odds_Calculator_3-way'!B275="","",'True_Odds_Calculator_3-way'!B275)</f>
        <v>3.21</v>
      </c>
      <c r="C274" s="4">
        <f>IF('True_Odds_Calculator_3-way'!C275="","",'True_Odds_Calculator_3-way'!C275)</f>
        <v>2.64</v>
      </c>
      <c r="D274" s="4">
        <f t="shared" si="20"/>
        <v>3.8746414287786468E-2</v>
      </c>
      <c r="E274" s="4">
        <f t="shared" si="21"/>
        <v>2.9804786014590681</v>
      </c>
      <c r="F274" s="4">
        <f t="shared" si="22"/>
        <v>3.3488383620582822</v>
      </c>
      <c r="G274" s="4">
        <f t="shared" si="23"/>
        <v>2.7331932659787364</v>
      </c>
      <c r="I274" s="4">
        <f t="shared" si="24"/>
        <v>1.0387464142877865</v>
      </c>
    </row>
    <row r="275" spans="1:9" x14ac:dyDescent="0.2">
      <c r="A275" s="4">
        <f>IF('True_Odds_Calculator_3-way'!A276="","",'True_Odds_Calculator_3-way'!A276)</f>
        <v>2.1</v>
      </c>
      <c r="B275" s="4">
        <f>IF('True_Odds_Calculator_3-way'!B276="","",'True_Odds_Calculator_3-way'!B276)</f>
        <v>3.21</v>
      </c>
      <c r="C275" s="4">
        <f>IF('True_Odds_Calculator_3-way'!C276="","",'True_Odds_Calculator_3-way'!C276)</f>
        <v>3.96</v>
      </c>
      <c r="D275" s="4">
        <f t="shared" si="20"/>
        <v>4.0242208466507501E-2</v>
      </c>
      <c r="E275" s="4">
        <f t="shared" si="21"/>
        <v>2.1608707477706761</v>
      </c>
      <c r="F275" s="4">
        <f t="shared" si="22"/>
        <v>3.354439350986187</v>
      </c>
      <c r="G275" s="4">
        <f t="shared" si="23"/>
        <v>4.1821548758248568</v>
      </c>
      <c r="I275" s="4">
        <f t="shared" si="24"/>
        <v>1.0402422084665075</v>
      </c>
    </row>
    <row r="276" spans="1:9" x14ac:dyDescent="0.2">
      <c r="A276" s="4">
        <f>IF('True_Odds_Calculator_3-way'!A277="","",'True_Odds_Calculator_3-way'!A277)</f>
        <v>2.5299999999999998</v>
      </c>
      <c r="B276" s="4">
        <f>IF('True_Odds_Calculator_3-way'!B277="","",'True_Odds_Calculator_3-way'!B277)</f>
        <v>3.07</v>
      </c>
      <c r="C276" s="4">
        <f>IF('True_Odds_Calculator_3-way'!C277="","",'True_Odds_Calculator_3-way'!C277)</f>
        <v>3.15</v>
      </c>
      <c r="D276" s="4">
        <f t="shared" si="20"/>
        <v>3.845013347916626E-2</v>
      </c>
      <c r="E276" s="4">
        <f t="shared" si="21"/>
        <v>2.6147878406591345</v>
      </c>
      <c r="F276" s="4">
        <f t="shared" si="22"/>
        <v>3.1957439045549272</v>
      </c>
      <c r="G276" s="4">
        <f t="shared" si="23"/>
        <v>3.2825241669877303</v>
      </c>
      <c r="I276" s="4">
        <f t="shared" si="24"/>
        <v>1.0384501334791663</v>
      </c>
    </row>
    <row r="277" spans="1:9" x14ac:dyDescent="0.2">
      <c r="A277" s="4">
        <f>IF('True_Odds_Calculator_3-way'!A278="","",'True_Odds_Calculator_3-way'!A278)</f>
        <v>1.75</v>
      </c>
      <c r="B277" s="4">
        <f>IF('True_Odds_Calculator_3-way'!B278="","",'True_Odds_Calculator_3-way'!B278)</f>
        <v>3.44</v>
      </c>
      <c r="C277" s="4">
        <f>IF('True_Odds_Calculator_3-way'!C278="","",'True_Odds_Calculator_3-way'!C278)</f>
        <v>5.55</v>
      </c>
      <c r="D277" s="4">
        <f t="shared" si="20"/>
        <v>4.2306426027356236E-2</v>
      </c>
      <c r="E277" s="4">
        <f t="shared" si="21"/>
        <v>1.7942805996867308</v>
      </c>
      <c r="F277" s="4">
        <f t="shared" si="22"/>
        <v>3.6153873899870148</v>
      </c>
      <c r="G277" s="4">
        <f t="shared" si="23"/>
        <v>6.0212657315351574</v>
      </c>
      <c r="I277" s="4">
        <f t="shared" si="24"/>
        <v>1.0423064260273562</v>
      </c>
    </row>
    <row r="278" spans="1:9" x14ac:dyDescent="0.2">
      <c r="A278" s="4">
        <f>IF('True_Odds_Calculator_3-way'!A279="","",'True_Odds_Calculator_3-way'!A279)</f>
        <v>2.97</v>
      </c>
      <c r="B278" s="4">
        <f>IF('True_Odds_Calculator_3-way'!B279="","",'True_Odds_Calculator_3-way'!B279)</f>
        <v>2.92</v>
      </c>
      <c r="C278" s="4">
        <f>IF('True_Odds_Calculator_3-way'!C279="","",'True_Odds_Calculator_3-way'!C279)</f>
        <v>2.78</v>
      </c>
      <c r="D278" s="4">
        <f t="shared" si="20"/>
        <v>3.8878320340821615E-2</v>
      </c>
      <c r="E278" s="4">
        <f t="shared" si="21"/>
        <v>3.0888899442214961</v>
      </c>
      <c r="F278" s="4">
        <f t="shared" si="22"/>
        <v>3.0348432172709572</v>
      </c>
      <c r="G278" s="4">
        <f t="shared" si="23"/>
        <v>2.8838989289897494</v>
      </c>
      <c r="I278" s="4">
        <f t="shared" si="24"/>
        <v>1.0388783203408216</v>
      </c>
    </row>
    <row r="279" spans="1:9" x14ac:dyDescent="0.2">
      <c r="A279" s="4">
        <f>IF('True_Odds_Calculator_3-way'!A280="","",'True_Odds_Calculator_3-way'!A280)</f>
        <v>2.0099999999999998</v>
      </c>
      <c r="B279" s="4">
        <f>IF('True_Odds_Calculator_3-way'!B280="","",'True_Odds_Calculator_3-way'!B280)</f>
        <v>3.33</v>
      </c>
      <c r="C279" s="4">
        <f>IF('True_Odds_Calculator_3-way'!C280="","",'True_Odds_Calculator_3-way'!C280)</f>
        <v>4.12</v>
      </c>
      <c r="D279" s="4">
        <f t="shared" si="20"/>
        <v>4.0531184713187507E-2</v>
      </c>
      <c r="E279" s="4">
        <f t="shared" si="21"/>
        <v>2.0661069816870148</v>
      </c>
      <c r="F279" s="4">
        <f t="shared" si="22"/>
        <v>3.4868730774171821</v>
      </c>
      <c r="G279" s="4">
        <f t="shared" si="23"/>
        <v>4.3628484802076732</v>
      </c>
      <c r="I279" s="4">
        <f t="shared" si="24"/>
        <v>1.0405311847131875</v>
      </c>
    </row>
    <row r="280" spans="1:9" x14ac:dyDescent="0.2">
      <c r="A280" s="4">
        <f>IF('True_Odds_Calculator_3-way'!A281="","",'True_Odds_Calculator_3-way'!A281)</f>
        <v>2.89</v>
      </c>
      <c r="B280" s="4">
        <f>IF('True_Odds_Calculator_3-way'!B281="","",'True_Odds_Calculator_3-way'!B281)</f>
        <v>3.19</v>
      </c>
      <c r="C280" s="4">
        <f>IF('True_Odds_Calculator_3-way'!C281="","",'True_Odds_Calculator_3-way'!C281)</f>
        <v>2.64</v>
      </c>
      <c r="D280" s="4">
        <f t="shared" si="20"/>
        <v>3.8288263858004878E-2</v>
      </c>
      <c r="E280" s="4">
        <f t="shared" si="21"/>
        <v>3.0006780935986153</v>
      </c>
      <c r="F280" s="4">
        <f t="shared" si="22"/>
        <v>3.3253871079573805</v>
      </c>
      <c r="G280" s="4">
        <f t="shared" si="23"/>
        <v>2.732052894651924</v>
      </c>
      <c r="I280" s="4">
        <f t="shared" si="24"/>
        <v>1.0382882638580049</v>
      </c>
    </row>
    <row r="281" spans="1:9" x14ac:dyDescent="0.2">
      <c r="A281" s="4">
        <f>IF('True_Odds_Calculator_3-way'!A282="","",'True_Odds_Calculator_3-way'!A282)</f>
        <v>2.86</v>
      </c>
      <c r="B281" s="4">
        <f>IF('True_Odds_Calculator_3-way'!B282="","",'True_Odds_Calculator_3-way'!B282)</f>
        <v>2.98</v>
      </c>
      <c r="C281" s="4">
        <f>IF('True_Odds_Calculator_3-way'!C282="","",'True_Odds_Calculator_3-way'!C282)</f>
        <v>2.83</v>
      </c>
      <c r="D281" s="4">
        <f t="shared" si="20"/>
        <v>3.8577709908371505E-2</v>
      </c>
      <c r="E281" s="4">
        <f t="shared" si="21"/>
        <v>2.9691994870356355</v>
      </c>
      <c r="F281" s="4">
        <f t="shared" si="22"/>
        <v>3.098745557135127</v>
      </c>
      <c r="G281" s="4">
        <f t="shared" si="23"/>
        <v>2.9368777986327101</v>
      </c>
      <c r="I281" s="4">
        <f t="shared" si="24"/>
        <v>1.0385777099083715</v>
      </c>
    </row>
    <row r="282" spans="1:9" x14ac:dyDescent="0.2">
      <c r="A282" s="4">
        <f>IF('True_Odds_Calculator_3-way'!A283="","",'True_Odds_Calculator_3-way'!A283)</f>
        <v>2.88</v>
      </c>
      <c r="B282" s="4">
        <f>IF('True_Odds_Calculator_3-way'!B283="","",'True_Odds_Calculator_3-way'!B283)</f>
        <v>3.12</v>
      </c>
      <c r="C282" s="4">
        <f>IF('True_Odds_Calculator_3-way'!C283="","",'True_Odds_Calculator_3-way'!C283)</f>
        <v>2.69</v>
      </c>
      <c r="D282" s="4">
        <f t="shared" si="20"/>
        <v>3.9482254630953451E-2</v>
      </c>
      <c r="E282" s="4">
        <f t="shared" si="21"/>
        <v>2.9934610476590553</v>
      </c>
      <c r="F282" s="4">
        <f t="shared" si="22"/>
        <v>3.2535977498180122</v>
      </c>
      <c r="G282" s="4">
        <f t="shared" si="23"/>
        <v>2.7887277144196796</v>
      </c>
      <c r="I282" s="4">
        <f t="shared" si="24"/>
        <v>1.0394822546309535</v>
      </c>
    </row>
    <row r="283" spans="1:9" x14ac:dyDescent="0.2">
      <c r="A283" s="4">
        <f>IF('True_Odds_Calculator_3-way'!A284="","",'True_Odds_Calculator_3-way'!A284)</f>
        <v>2.19</v>
      </c>
      <c r="B283" s="4">
        <f>IF('True_Odds_Calculator_3-way'!B284="","",'True_Odds_Calculator_3-way'!B284)</f>
        <v>3.11</v>
      </c>
      <c r="C283" s="4">
        <f>IF('True_Odds_Calculator_3-way'!C284="","",'True_Odds_Calculator_3-way'!C284)</f>
        <v>3.83</v>
      </c>
      <c r="D283" s="4">
        <f t="shared" si="20"/>
        <v>3.9261018670464054E-2</v>
      </c>
      <c r="E283" s="4">
        <f t="shared" si="21"/>
        <v>2.2546185945982264</v>
      </c>
      <c r="F283" s="4">
        <f t="shared" si="22"/>
        <v>3.2419492449277101</v>
      </c>
      <c r="G283" s="4">
        <f t="shared" si="23"/>
        <v>4.0321019909424445</v>
      </c>
      <c r="I283" s="4">
        <f t="shared" si="24"/>
        <v>1.0392610186704641</v>
      </c>
    </row>
    <row r="284" spans="1:9" x14ac:dyDescent="0.2">
      <c r="A284" s="4">
        <f>IF('True_Odds_Calculator_3-way'!A285="","",'True_Odds_Calculator_3-way'!A285)</f>
        <v>2.58</v>
      </c>
      <c r="B284" s="4">
        <f>IF('True_Odds_Calculator_3-way'!B285="","",'True_Odds_Calculator_3-way'!B285)</f>
        <v>2.8</v>
      </c>
      <c r="C284" s="4">
        <f>IF('True_Odds_Calculator_3-way'!C285="","",'True_Odds_Calculator_3-way'!C285)</f>
        <v>3.28</v>
      </c>
      <c r="D284" s="4">
        <f t="shared" si="20"/>
        <v>4.9617805148151062E-2</v>
      </c>
      <c r="E284" s="4">
        <f t="shared" si="21"/>
        <v>2.6949991507534028</v>
      </c>
      <c r="F284" s="4">
        <f t="shared" si="22"/>
        <v>2.9359643673755298</v>
      </c>
      <c r="G284" s="4">
        <f t="shared" si="23"/>
        <v>3.4681425738864338</v>
      </c>
      <c r="I284" s="4">
        <f t="shared" si="24"/>
        <v>1.0496178051481511</v>
      </c>
    </row>
    <row r="285" spans="1:9" x14ac:dyDescent="0.2">
      <c r="A285" s="4">
        <f>IF('True_Odds_Calculator_3-way'!A286="","",'True_Odds_Calculator_3-way'!A286)</f>
        <v>2.83</v>
      </c>
      <c r="B285" s="4">
        <f>IF('True_Odds_Calculator_3-way'!B286="","",'True_Odds_Calculator_3-way'!B286)</f>
        <v>3.31</v>
      </c>
      <c r="C285" s="4">
        <f>IF('True_Odds_Calculator_3-way'!C286="","",'True_Odds_Calculator_3-way'!C286)</f>
        <v>2.54</v>
      </c>
      <c r="D285" s="4">
        <f t="shared" si="20"/>
        <v>4.9172481486316366E-2</v>
      </c>
      <c r="E285" s="4">
        <f t="shared" si="21"/>
        <v>2.9676579006647281</v>
      </c>
      <c r="F285" s="4">
        <f t="shared" si="22"/>
        <v>3.4998812923511964</v>
      </c>
      <c r="G285" s="4">
        <f t="shared" si="23"/>
        <v>2.6503408480532147</v>
      </c>
      <c r="I285" s="4">
        <f t="shared" si="24"/>
        <v>1.0491724814863164</v>
      </c>
    </row>
    <row r="286" spans="1:9" x14ac:dyDescent="0.2">
      <c r="A286" s="4">
        <f>IF('True_Odds_Calculator_3-way'!A287="","",'True_Odds_Calculator_3-way'!A287)</f>
        <v>1.35</v>
      </c>
      <c r="B286" s="4">
        <f>IF('True_Odds_Calculator_3-way'!B287="","",'True_Odds_Calculator_3-way'!B287)</f>
        <v>4.49</v>
      </c>
      <c r="C286" s="4">
        <f>IF('True_Odds_Calculator_3-way'!C287="","",'True_Odds_Calculator_3-way'!C287)</f>
        <v>10.68</v>
      </c>
      <c r="D286" s="4">
        <f t="shared" si="20"/>
        <v>5.7090848762728852E-2</v>
      </c>
      <c r="E286" s="4">
        <f t="shared" si="21"/>
        <v>1.3855972144574931</v>
      </c>
      <c r="F286" s="4">
        <f t="shared" si="22"/>
        <v>4.9094967101571054</v>
      </c>
      <c r="G286" s="4">
        <f t="shared" si="23"/>
        <v>13.404344927260153</v>
      </c>
      <c r="I286" s="4">
        <f t="shared" si="24"/>
        <v>1.0570908487627289</v>
      </c>
    </row>
    <row r="287" spans="1:9" x14ac:dyDescent="0.2">
      <c r="A287" s="4">
        <f>IF('True_Odds_Calculator_3-way'!A288="","",'True_Odds_Calculator_3-way'!A288)</f>
        <v>4.2300000000000004</v>
      </c>
      <c r="B287" s="4">
        <f>IF('True_Odds_Calculator_3-way'!B288="","",'True_Odds_Calculator_3-way'!B288)</f>
        <v>3.88</v>
      </c>
      <c r="C287" s="4">
        <f>IF('True_Odds_Calculator_3-way'!C288="","",'True_Odds_Calculator_3-way'!C288)</f>
        <v>1.88</v>
      </c>
      <c r="D287" s="4">
        <f t="shared" si="20"/>
        <v>2.6053471765250524E-2</v>
      </c>
      <c r="E287" s="4">
        <f t="shared" si="21"/>
        <v>4.3913167564482176</v>
      </c>
      <c r="F287" s="4">
        <f t="shared" si="22"/>
        <v>4.0152987995824629</v>
      </c>
      <c r="G287" s="4">
        <f t="shared" si="23"/>
        <v>1.9112039251001458</v>
      </c>
      <c r="I287" s="4">
        <f t="shared" si="24"/>
        <v>1.0260534717652505</v>
      </c>
    </row>
    <row r="288" spans="1:9" x14ac:dyDescent="0.2">
      <c r="A288" s="4">
        <f>IF('True_Odds_Calculator_3-way'!A289="","",'True_Odds_Calculator_3-way'!A289)</f>
        <v>7.57</v>
      </c>
      <c r="B288" s="4">
        <f>IF('True_Odds_Calculator_3-way'!B289="","",'True_Odds_Calculator_3-way'!B289)</f>
        <v>4.45</v>
      </c>
      <c r="C288" s="4">
        <f>IF('True_Odds_Calculator_3-way'!C289="","",'True_Odds_Calculator_3-way'!C289)</f>
        <v>1.5</v>
      </c>
      <c r="D288" s="4">
        <f t="shared" si="20"/>
        <v>2.3486164091450989E-2</v>
      </c>
      <c r="E288" s="4">
        <f t="shared" si="21"/>
        <v>8.0468859899406766</v>
      </c>
      <c r="F288" s="4">
        <f t="shared" si="22"/>
        <v>4.6106240447712397</v>
      </c>
      <c r="G288" s="4">
        <f t="shared" si="23"/>
        <v>1.5178239309521366</v>
      </c>
      <c r="I288" s="4">
        <f t="shared" si="24"/>
        <v>1.023486164091451</v>
      </c>
    </row>
    <row r="289" spans="1:9" x14ac:dyDescent="0.2">
      <c r="A289" s="4">
        <f>IF('True_Odds_Calculator_3-way'!A290="","",'True_Odds_Calculator_3-way'!A290)</f>
        <v>1.26</v>
      </c>
      <c r="B289" s="4">
        <f>IF('True_Odds_Calculator_3-way'!B290="","",'True_Odds_Calculator_3-way'!B290)</f>
        <v>6.68</v>
      </c>
      <c r="C289" s="4">
        <f>IF('True_Odds_Calculator_3-way'!C290="","",'True_Odds_Calculator_3-way'!C290)</f>
        <v>11.17</v>
      </c>
      <c r="D289" s="4">
        <f t="shared" si="20"/>
        <v>3.2876907224898888E-2</v>
      </c>
      <c r="E289" s="4">
        <f t="shared" si="21"/>
        <v>1.2776420662652774</v>
      </c>
      <c r="F289" s="4">
        <f t="shared" si="22"/>
        <v>7.2076420175011267</v>
      </c>
      <c r="G289" s="4">
        <f t="shared" si="23"/>
        <v>12.728063721419879</v>
      </c>
      <c r="I289" s="4">
        <f t="shared" si="24"/>
        <v>1.0328769072248989</v>
      </c>
    </row>
    <row r="290" spans="1:9" x14ac:dyDescent="0.2">
      <c r="A290" s="4">
        <f>IF('True_Odds_Calculator_3-way'!A291="","",'True_Odds_Calculator_3-way'!A291)</f>
        <v>3.12</v>
      </c>
      <c r="B290" s="4">
        <f>IF('True_Odds_Calculator_3-way'!B291="","",'True_Odds_Calculator_3-way'!B291)</f>
        <v>3.24</v>
      </c>
      <c r="C290" s="4">
        <f>IF('True_Odds_Calculator_3-way'!C291="","",'True_Odds_Calculator_3-way'!C291)</f>
        <v>2.5099999999999998</v>
      </c>
      <c r="D290" s="4">
        <f t="shared" si="20"/>
        <v>2.756117032345462E-2</v>
      </c>
      <c r="E290" s="4">
        <f t="shared" si="21"/>
        <v>3.2120695312594947</v>
      </c>
      <c r="F290" s="4">
        <f t="shared" si="22"/>
        <v>3.3394008183102719</v>
      </c>
      <c r="G290" s="4">
        <f t="shared" si="23"/>
        <v>2.5692455498832687</v>
      </c>
      <c r="I290" s="4">
        <f t="shared" si="24"/>
        <v>1.0275611703234546</v>
      </c>
    </row>
    <row r="291" spans="1:9" x14ac:dyDescent="0.2">
      <c r="A291" s="4">
        <f>IF('True_Odds_Calculator_3-way'!A292="","",'True_Odds_Calculator_3-way'!A292)</f>
        <v>1.68</v>
      </c>
      <c r="B291" s="4">
        <f>IF('True_Odds_Calculator_3-way'!B292="","",'True_Odds_Calculator_3-way'!B292)</f>
        <v>3.61</v>
      </c>
      <c r="C291" s="4">
        <f>IF('True_Odds_Calculator_3-way'!C292="","",'True_Odds_Calculator_3-way'!C292)</f>
        <v>6.34</v>
      </c>
      <c r="D291" s="4">
        <f t="shared" si="20"/>
        <v>2.9975112112008429E-2</v>
      </c>
      <c r="E291" s="4">
        <f t="shared" si="21"/>
        <v>1.7086820440674302</v>
      </c>
      <c r="F291" s="4">
        <f t="shared" si="22"/>
        <v>3.7450854244104548</v>
      </c>
      <c r="G291" s="4">
        <f t="shared" si="23"/>
        <v>6.7687849522281409</v>
      </c>
      <c r="I291" s="4">
        <f t="shared" si="24"/>
        <v>1.0299751121120084</v>
      </c>
    </row>
    <row r="292" spans="1:9" x14ac:dyDescent="0.2">
      <c r="A292" s="4">
        <f>IF('True_Odds_Calculator_3-way'!A293="","",'True_Odds_Calculator_3-way'!A293)</f>
        <v>3.13</v>
      </c>
      <c r="B292" s="4">
        <f>IF('True_Odds_Calculator_3-way'!B293="","",'True_Odds_Calculator_3-way'!B293)</f>
        <v>3.1</v>
      </c>
      <c r="C292" s="4">
        <f>IF('True_Odds_Calculator_3-way'!C293="","",'True_Odds_Calculator_3-way'!C293)</f>
        <v>2.6</v>
      </c>
      <c r="D292" s="4">
        <f t="shared" si="20"/>
        <v>2.6684847668048572E-2</v>
      </c>
      <c r="E292" s="4">
        <f t="shared" si="21"/>
        <v>3.2196385726683339</v>
      </c>
      <c r="F292" s="4">
        <f t="shared" si="22"/>
        <v>3.1879043671653857</v>
      </c>
      <c r="G292" s="4">
        <f t="shared" si="23"/>
        <v>2.6615533939611336</v>
      </c>
      <c r="I292" s="4">
        <f t="shared" si="24"/>
        <v>1.0266848476680486</v>
      </c>
    </row>
    <row r="293" spans="1:9" x14ac:dyDescent="0.2">
      <c r="A293" s="4">
        <f>IF('True_Odds_Calculator_3-way'!A294="","",'True_Odds_Calculator_3-way'!A294)</f>
        <v>2.65</v>
      </c>
      <c r="B293" s="4">
        <f>IF('True_Odds_Calculator_3-way'!B294="","",'True_Odds_Calculator_3-way'!B294)</f>
        <v>3.01</v>
      </c>
      <c r="C293" s="4">
        <f>IF('True_Odds_Calculator_3-way'!C294="","",'True_Odds_Calculator_3-way'!C294)</f>
        <v>3.15</v>
      </c>
      <c r="D293" s="4">
        <f t="shared" si="20"/>
        <v>2.7044721647617731E-2</v>
      </c>
      <c r="E293" s="4">
        <f t="shared" si="21"/>
        <v>2.7148565773965223</v>
      </c>
      <c r="F293" s="4">
        <f t="shared" si="22"/>
        <v>3.0939540429688903</v>
      </c>
      <c r="G293" s="4">
        <f t="shared" si="23"/>
        <v>3.2420647764137378</v>
      </c>
      <c r="I293" s="4">
        <f t="shared" si="24"/>
        <v>1.0270447216476177</v>
      </c>
    </row>
    <row r="294" spans="1:9" x14ac:dyDescent="0.2">
      <c r="A294" s="4">
        <f>IF('True_Odds_Calculator_3-way'!A295="","",'True_Odds_Calculator_3-way'!A295)</f>
        <v>1.94</v>
      </c>
      <c r="B294" s="4">
        <f>IF('True_Odds_Calculator_3-way'!B295="","",'True_Odds_Calculator_3-way'!B295)</f>
        <v>3.5</v>
      </c>
      <c r="C294" s="4">
        <f>IF('True_Odds_Calculator_3-way'!C295="","",'True_Odds_Calculator_3-way'!C295)</f>
        <v>4.3600000000000003</v>
      </c>
      <c r="D294" s="4">
        <f t="shared" si="20"/>
        <v>3.0536001405196522E-2</v>
      </c>
      <c r="E294" s="4">
        <f t="shared" si="21"/>
        <v>1.9790801319190658</v>
      </c>
      <c r="F294" s="4">
        <f t="shared" si="22"/>
        <v>3.6292948445519633</v>
      </c>
      <c r="G294" s="4">
        <f t="shared" si="23"/>
        <v>4.5624781670605161</v>
      </c>
      <c r="I294" s="4">
        <f t="shared" si="24"/>
        <v>1.0305360014051965</v>
      </c>
    </row>
    <row r="295" spans="1:9" x14ac:dyDescent="0.2">
      <c r="A295" s="4">
        <f>IF('True_Odds_Calculator_3-way'!A296="","",'True_Odds_Calculator_3-way'!A296)</f>
        <v>2.42</v>
      </c>
      <c r="B295" s="4">
        <f>IF('True_Odds_Calculator_3-way'!B296="","",'True_Odds_Calculator_3-way'!B296)</f>
        <v>3.48</v>
      </c>
      <c r="C295" s="4">
        <f>IF('True_Odds_Calculator_3-way'!C296="","",'True_Odds_Calculator_3-way'!C296)</f>
        <v>3.06</v>
      </c>
      <c r="D295" s="4">
        <f t="shared" si="20"/>
        <v>2.7376847955863148E-2</v>
      </c>
      <c r="E295" s="4">
        <f t="shared" si="21"/>
        <v>2.474650150879155</v>
      </c>
      <c r="F295" s="4">
        <f t="shared" si="22"/>
        <v>3.5941396077451251</v>
      </c>
      <c r="G295" s="4">
        <f t="shared" si="23"/>
        <v>3.147903262373644</v>
      </c>
      <c r="I295" s="4">
        <f t="shared" si="24"/>
        <v>1.0273768479558631</v>
      </c>
    </row>
    <row r="296" spans="1:9" x14ac:dyDescent="0.2">
      <c r="A296" s="4">
        <f>IF('True_Odds_Calculator_3-way'!A297="","",'True_Odds_Calculator_3-way'!A297)</f>
        <v>1.59</v>
      </c>
      <c r="B296" s="4">
        <f>IF('True_Odds_Calculator_3-way'!B297="","",'True_Odds_Calculator_3-way'!B297)</f>
        <v>3.99</v>
      </c>
      <c r="C296" s="4">
        <f>IF('True_Odds_Calculator_3-way'!C297="","",'True_Odds_Calculator_3-way'!C297)</f>
        <v>6.57</v>
      </c>
      <c r="D296" s="4">
        <f t="shared" si="20"/>
        <v>3.1764385548172847E-2</v>
      </c>
      <c r="E296" s="4">
        <f t="shared" si="21"/>
        <v>1.6172262042350634</v>
      </c>
      <c r="F296" s="4">
        <f t="shared" si="22"/>
        <v>4.1659994488744045</v>
      </c>
      <c r="G296" s="4">
        <f t="shared" si="23"/>
        <v>7.0612057473268077</v>
      </c>
      <c r="I296" s="4">
        <f t="shared" si="24"/>
        <v>1.0317643855481728</v>
      </c>
    </row>
    <row r="297" spans="1:9" x14ac:dyDescent="0.2">
      <c r="A297" s="4">
        <f>IF('True_Odds_Calculator_3-way'!A298="","",'True_Odds_Calculator_3-way'!A298)</f>
        <v>2.04</v>
      </c>
      <c r="B297" s="4">
        <f>IF('True_Odds_Calculator_3-way'!B298="","",'True_Odds_Calculator_3-way'!B298)</f>
        <v>3.85</v>
      </c>
      <c r="C297" s="4">
        <f>IF('True_Odds_Calculator_3-way'!C298="","",'True_Odds_Calculator_3-way'!C298)</f>
        <v>3.6</v>
      </c>
      <c r="D297" s="4">
        <f t="shared" si="20"/>
        <v>2.771411594941009E-2</v>
      </c>
      <c r="E297" s="4">
        <f t="shared" si="21"/>
        <v>2.079183457363885</v>
      </c>
      <c r="F297" s="4">
        <f t="shared" si="22"/>
        <v>3.9919805726548825</v>
      </c>
      <c r="G297" s="4">
        <f t="shared" si="23"/>
        <v>3.7238436413444322</v>
      </c>
      <c r="I297" s="4">
        <f t="shared" si="24"/>
        <v>1.0277141159494101</v>
      </c>
    </row>
    <row r="298" spans="1:9" x14ac:dyDescent="0.2">
      <c r="A298" s="4">
        <f>IF('True_Odds_Calculator_3-way'!A299="","",'True_Odds_Calculator_3-way'!A299)</f>
        <v>1.37</v>
      </c>
      <c r="B298" s="4">
        <f>IF('True_Odds_Calculator_3-way'!B299="","",'True_Odds_Calculator_3-way'!B299)</f>
        <v>5.33</v>
      </c>
      <c r="C298" s="4">
        <f>IF('True_Odds_Calculator_3-way'!C299="","",'True_Odds_Calculator_3-way'!C299)</f>
        <v>8.66</v>
      </c>
      <c r="D298" s="4">
        <f t="shared" si="20"/>
        <v>3.3017709195807488E-2</v>
      </c>
      <c r="E298" s="4">
        <f t="shared" si="21"/>
        <v>1.3909732154343755</v>
      </c>
      <c r="F298" s="4">
        <f t="shared" si="22"/>
        <v>5.6621500049276676</v>
      </c>
      <c r="G298" s="4">
        <f t="shared" si="23"/>
        <v>9.5723515527450083</v>
      </c>
      <c r="I298" s="4">
        <f t="shared" si="24"/>
        <v>1.0330177091958075</v>
      </c>
    </row>
    <row r="299" spans="1:9" x14ac:dyDescent="0.2">
      <c r="A299" s="4">
        <f>IF('True_Odds_Calculator_3-way'!A300="","",'True_Odds_Calculator_3-way'!A300)</f>
        <v>3.09</v>
      </c>
      <c r="B299" s="4">
        <f>IF('True_Odds_Calculator_3-way'!B300="","",'True_Odds_Calculator_3-way'!B300)</f>
        <v>2.93</v>
      </c>
      <c r="C299" s="4">
        <f>IF('True_Odds_Calculator_3-way'!C300="","",'True_Odds_Calculator_3-way'!C300)</f>
        <v>2.76</v>
      </c>
      <c r="D299" s="4">
        <f t="shared" si="20"/>
        <v>2.7240364376611037E-2</v>
      </c>
      <c r="E299" s="4">
        <f t="shared" si="21"/>
        <v>3.1792006619928186</v>
      </c>
      <c r="F299" s="4">
        <f t="shared" si="22"/>
        <v>3.0100825103499327</v>
      </c>
      <c r="G299" s="4">
        <f t="shared" si="23"/>
        <v>2.8309467390462055</v>
      </c>
      <c r="I299" s="4">
        <f t="shared" si="24"/>
        <v>1.027240364376611</v>
      </c>
    </row>
    <row r="300" spans="1:9" x14ac:dyDescent="0.2">
      <c r="A300" s="4">
        <f>IF('True_Odds_Calculator_3-way'!A301="","",'True_Odds_Calculator_3-way'!A301)</f>
        <v>2.75</v>
      </c>
      <c r="B300" s="4">
        <f>IF('True_Odds_Calculator_3-way'!B301="","",'True_Odds_Calculator_3-way'!B301)</f>
        <v>3.2</v>
      </c>
      <c r="C300" s="4">
        <f>IF('True_Odds_Calculator_3-way'!C301="","",'True_Odds_Calculator_3-way'!C301)</f>
        <v>2.85</v>
      </c>
      <c r="D300" s="4">
        <f t="shared" si="20"/>
        <v>2.7013556618819656E-2</v>
      </c>
      <c r="E300" s="4">
        <f t="shared" si="21"/>
        <v>2.8198257284737185</v>
      </c>
      <c r="F300" s="4">
        <f t="shared" si="22"/>
        <v>3.2949419750383186</v>
      </c>
      <c r="G300" s="4">
        <f t="shared" si="23"/>
        <v>2.9250656040431529</v>
      </c>
      <c r="I300" s="4">
        <f t="shared" si="24"/>
        <v>1.0270135566188197</v>
      </c>
    </row>
    <row r="301" spans="1:9" x14ac:dyDescent="0.2">
      <c r="A301" s="4">
        <f>IF('True_Odds_Calculator_3-way'!A302="","",'True_Odds_Calculator_3-way'!A302)</f>
        <v>2.34</v>
      </c>
      <c r="B301" s="4">
        <f>IF('True_Odds_Calculator_3-way'!B302="","",'True_Odds_Calculator_3-way'!B302)</f>
        <v>3.21</v>
      </c>
      <c r="C301" s="4">
        <f>IF('True_Odds_Calculator_3-way'!C302="","",'True_Odds_Calculator_3-way'!C302)</f>
        <v>3.45</v>
      </c>
      <c r="D301" s="4">
        <f t="shared" si="20"/>
        <v>2.8731979564974308E-2</v>
      </c>
      <c r="E301" s="4">
        <f t="shared" si="21"/>
        <v>2.3936438176996595</v>
      </c>
      <c r="F301" s="4">
        <f t="shared" si="22"/>
        <v>3.3118158779574198</v>
      </c>
      <c r="G301" s="4">
        <f t="shared" si="23"/>
        <v>3.5678894042716656</v>
      </c>
      <c r="I301" s="4">
        <f t="shared" si="24"/>
        <v>1.0287319795649743</v>
      </c>
    </row>
    <row r="302" spans="1:9" x14ac:dyDescent="0.2">
      <c r="A302" s="4">
        <f>IF('True_Odds_Calculator_3-way'!A303="","",'True_Odds_Calculator_3-way'!A303)</f>
        <v>1.35</v>
      </c>
      <c r="B302" s="4">
        <f>IF('True_Odds_Calculator_3-way'!B303="","",'True_Odds_Calculator_3-way'!B303)</f>
        <v>5.53</v>
      </c>
      <c r="C302" s="4">
        <f>IF('True_Odds_Calculator_3-way'!C303="","",'True_Odds_Calculator_3-way'!C303)</f>
        <v>9.07</v>
      </c>
      <c r="D302" s="4">
        <f t="shared" si="20"/>
        <v>3.1826150383642782E-2</v>
      </c>
      <c r="E302" s="4">
        <f t="shared" si="21"/>
        <v>1.3696153123037031</v>
      </c>
      <c r="F302" s="4">
        <f t="shared" si="22"/>
        <v>5.8746430041686324</v>
      </c>
      <c r="G302" s="4">
        <f t="shared" si="23"/>
        <v>10.035639924639918</v>
      </c>
      <c r="I302" s="4">
        <f t="shared" si="24"/>
        <v>1.0318261503836428</v>
      </c>
    </row>
    <row r="303" spans="1:9" x14ac:dyDescent="0.2">
      <c r="A303" s="4">
        <f>IF('True_Odds_Calculator_3-way'!A304="","",'True_Odds_Calculator_3-way'!A304)</f>
        <v>4.47</v>
      </c>
      <c r="B303" s="4">
        <f>IF('True_Odds_Calculator_3-way'!B304="","",'True_Odds_Calculator_3-way'!B304)</f>
        <v>3.87</v>
      </c>
      <c r="C303" s="4">
        <f>IF('True_Odds_Calculator_3-way'!C304="","",'True_Odds_Calculator_3-way'!C304)</f>
        <v>1.83</v>
      </c>
      <c r="D303" s="4">
        <f t="shared" si="20"/>
        <v>2.855966678066979E-2</v>
      </c>
      <c r="E303" s="4">
        <f t="shared" si="21"/>
        <v>4.668670138564746</v>
      </c>
      <c r="F303" s="4">
        <f t="shared" si="22"/>
        <v>4.0180322232177286</v>
      </c>
      <c r="G303" s="4">
        <f t="shared" si="23"/>
        <v>1.8624464179469851</v>
      </c>
      <c r="I303" s="4">
        <f t="shared" si="24"/>
        <v>1.0285596667806698</v>
      </c>
    </row>
    <row r="304" spans="1:9" x14ac:dyDescent="0.2">
      <c r="A304" s="4">
        <f>IF('True_Odds_Calculator_3-way'!A305="","",'True_Odds_Calculator_3-way'!A305)</f>
        <v>3.2</v>
      </c>
      <c r="B304" s="4">
        <f>IF('True_Odds_Calculator_3-way'!B305="","",'True_Odds_Calculator_3-way'!B305)</f>
        <v>3.21</v>
      </c>
      <c r="C304" s="4">
        <f>IF('True_Odds_Calculator_3-way'!C305="","",'True_Odds_Calculator_3-way'!C305)</f>
        <v>2.48</v>
      </c>
      <c r="D304" s="4">
        <f t="shared" si="20"/>
        <v>2.725228620239184E-2</v>
      </c>
      <c r="E304" s="4">
        <f t="shared" si="21"/>
        <v>3.2958061355450381</v>
      </c>
      <c r="F304" s="4">
        <f t="shared" si="22"/>
        <v>3.306414880140661</v>
      </c>
      <c r="G304" s="4">
        <f t="shared" si="23"/>
        <v>2.5371585192897097</v>
      </c>
      <c r="I304" s="4">
        <f t="shared" si="24"/>
        <v>1.0272522862023918</v>
      </c>
    </row>
    <row r="305" spans="1:9" x14ac:dyDescent="0.2">
      <c r="A305" s="4">
        <f>IF('True_Odds_Calculator_3-way'!A306="","",'True_Odds_Calculator_3-way'!A306)</f>
        <v>2.88</v>
      </c>
      <c r="B305" s="4">
        <f>IF('True_Odds_Calculator_3-way'!B306="","",'True_Odds_Calculator_3-way'!B306)</f>
        <v>3.12</v>
      </c>
      <c r="C305" s="4">
        <f>IF('True_Odds_Calculator_3-way'!C306="","",'True_Odds_Calculator_3-way'!C306)</f>
        <v>2.78</v>
      </c>
      <c r="D305" s="4">
        <f t="shared" si="20"/>
        <v>2.7447272950870127E-2</v>
      </c>
      <c r="E305" s="4">
        <f t="shared" si="21"/>
        <v>2.957939888142838</v>
      </c>
      <c r="F305" s="4">
        <f t="shared" si="22"/>
        <v>3.2116778711254104</v>
      </c>
      <c r="G305" s="4">
        <f t="shared" si="23"/>
        <v>2.8525531868244305</v>
      </c>
      <c r="I305" s="4">
        <f t="shared" si="24"/>
        <v>1.0274472729508701</v>
      </c>
    </row>
    <row r="306" spans="1:9" x14ac:dyDescent="0.2">
      <c r="A306" s="4">
        <f>IF('True_Odds_Calculator_3-way'!A307="","",'True_Odds_Calculator_3-way'!A307)</f>
        <v>1.8</v>
      </c>
      <c r="B306" s="4">
        <f>IF('True_Odds_Calculator_3-way'!B307="","",'True_Odds_Calculator_3-way'!B307)</f>
        <v>4.09</v>
      </c>
      <c r="C306" s="4">
        <f>IF('True_Odds_Calculator_3-way'!C307="","",'True_Odds_Calculator_3-way'!C307)</f>
        <v>4.1399999999999997</v>
      </c>
      <c r="D306" s="4">
        <f t="shared" si="20"/>
        <v>4.1600226781474792E-2</v>
      </c>
      <c r="E306" s="4">
        <f t="shared" si="21"/>
        <v>1.8460783672401389</v>
      </c>
      <c r="F306" s="4">
        <f t="shared" si="22"/>
        <v>4.3359110929017719</v>
      </c>
      <c r="G306" s="4">
        <f t="shared" si="23"/>
        <v>4.3921456733762181</v>
      </c>
      <c r="I306" s="4">
        <f t="shared" si="24"/>
        <v>1.0416002267814748</v>
      </c>
    </row>
    <row r="307" spans="1:9" x14ac:dyDescent="0.2">
      <c r="A307" s="4">
        <f>IF('True_Odds_Calculator_3-way'!A308="","",'True_Odds_Calculator_3-way'!A308)</f>
        <v>1.52</v>
      </c>
      <c r="B307" s="4">
        <f>IF('True_Odds_Calculator_3-way'!B308="","",'True_Odds_Calculator_3-way'!B308)</f>
        <v>4.38</v>
      </c>
      <c r="C307" s="4">
        <f>IF('True_Odds_Calculator_3-way'!C308="","",'True_Odds_Calculator_3-way'!C308)</f>
        <v>6.29</v>
      </c>
      <c r="D307" s="4">
        <f t="shared" si="20"/>
        <v>4.5187751048898717E-2</v>
      </c>
      <c r="E307" s="4">
        <f t="shared" si="21"/>
        <v>1.55561602680512</v>
      </c>
      <c r="F307" s="4">
        <f t="shared" si="22"/>
        <v>4.6893775403036893</v>
      </c>
      <c r="G307" s="4">
        <f t="shared" si="23"/>
        <v>6.9483080781376456</v>
      </c>
      <c r="I307" s="4">
        <f t="shared" si="24"/>
        <v>1.0451877510488987</v>
      </c>
    </row>
    <row r="308" spans="1:9" x14ac:dyDescent="0.2">
      <c r="A308" s="4">
        <f>IF('True_Odds_Calculator_3-way'!A309="","",'True_Odds_Calculator_3-way'!A309)</f>
        <v>1.8</v>
      </c>
      <c r="B308" s="4">
        <f>IF('True_Odds_Calculator_3-way'!B309="","",'True_Odds_Calculator_3-way'!B309)</f>
        <v>4.13</v>
      </c>
      <c r="C308" s="4">
        <f>IF('True_Odds_Calculator_3-way'!C309="","",'True_Odds_Calculator_3-way'!C309)</f>
        <v>4.0999999999999996</v>
      </c>
      <c r="D308" s="4">
        <f t="shared" si="20"/>
        <v>4.158874518527278E-2</v>
      </c>
      <c r="E308" s="4">
        <f t="shared" si="21"/>
        <v>1.8460653242185767</v>
      </c>
      <c r="F308" s="4">
        <f t="shared" si="22"/>
        <v>4.3808186887947729</v>
      </c>
      <c r="G308" s="4">
        <f t="shared" si="23"/>
        <v>4.3470790704750319</v>
      </c>
      <c r="I308" s="4">
        <f t="shared" si="24"/>
        <v>1.0415887451852728</v>
      </c>
    </row>
    <row r="309" spans="1:9" x14ac:dyDescent="0.2">
      <c r="A309" s="4">
        <f>IF('True_Odds_Calculator_3-way'!A310="","",'True_Odds_Calculator_3-way'!A310)</f>
        <v>2.4700000000000002</v>
      </c>
      <c r="B309" s="4">
        <f>IF('True_Odds_Calculator_3-way'!B310="","",'True_Odds_Calculator_3-way'!B310)</f>
        <v>3.48</v>
      </c>
      <c r="C309" s="4">
        <f>IF('True_Odds_Calculator_3-way'!C310="","",'True_Odds_Calculator_3-way'!C310)</f>
        <v>2.89</v>
      </c>
      <c r="D309" s="4">
        <f t="shared" si="20"/>
        <v>3.8235382679896901E-2</v>
      </c>
      <c r="E309" s="4">
        <f t="shared" si="21"/>
        <v>2.5502841304966188</v>
      </c>
      <c r="F309" s="4">
        <f t="shared" si="22"/>
        <v>3.6415121482032515</v>
      </c>
      <c r="G309" s="4">
        <f t="shared" si="23"/>
        <v>3.0005193867339126</v>
      </c>
      <c r="I309" s="4">
        <f t="shared" si="24"/>
        <v>1.0382353826798969</v>
      </c>
    </row>
    <row r="310" spans="1:9" x14ac:dyDescent="0.2">
      <c r="A310" s="4">
        <f>IF('True_Odds_Calculator_3-way'!A311="","",'True_Odds_Calculator_3-way'!A311)</f>
        <v>2.87</v>
      </c>
      <c r="B310" s="4">
        <f>IF('True_Odds_Calculator_3-way'!B311="","",'True_Odds_Calculator_3-way'!B311)</f>
        <v>3.63</v>
      </c>
      <c r="C310" s="4">
        <f>IF('True_Odds_Calculator_3-way'!C311="","",'True_Odds_Calculator_3-way'!C311)</f>
        <v>2.41</v>
      </c>
      <c r="D310" s="4">
        <f t="shared" si="20"/>
        <v>3.8851908749140129E-2</v>
      </c>
      <c r="E310" s="4">
        <f t="shared" si="21"/>
        <v>2.9807910121882086</v>
      </c>
      <c r="F310" s="4">
        <f t="shared" si="22"/>
        <v>3.8090673393942662</v>
      </c>
      <c r="G310" s="4">
        <f t="shared" si="23"/>
        <v>2.4876418735062367</v>
      </c>
      <c r="I310" s="4">
        <f t="shared" si="24"/>
        <v>1.0388519087491401</v>
      </c>
    </row>
    <row r="311" spans="1:9" x14ac:dyDescent="0.2">
      <c r="A311" s="4">
        <f>IF('True_Odds_Calculator_3-way'!A312="","",'True_Odds_Calculator_3-way'!A312)</f>
        <v>4.26</v>
      </c>
      <c r="B311" s="4">
        <f>IF('True_Odds_Calculator_3-way'!B312="","",'True_Odds_Calculator_3-way'!B312)</f>
        <v>3.35</v>
      </c>
      <c r="C311" s="4">
        <f>IF('True_Odds_Calculator_3-way'!C312="","",'True_Odds_Calculator_3-way'!C312)</f>
        <v>2.04</v>
      </c>
      <c r="D311" s="4">
        <f t="shared" si="20"/>
        <v>2.3445325155498464E-2</v>
      </c>
      <c r="E311" s="4">
        <f t="shared" si="21"/>
        <v>4.4067097758564326</v>
      </c>
      <c r="F311" s="4">
        <f t="shared" si="22"/>
        <v>3.4400629572911354</v>
      </c>
      <c r="G311" s="4">
        <f t="shared" si="23"/>
        <v>2.073050269591298</v>
      </c>
      <c r="I311" s="4">
        <f t="shared" si="24"/>
        <v>1.0234453251554985</v>
      </c>
    </row>
    <row r="312" spans="1:9" x14ac:dyDescent="0.2">
      <c r="A312" s="4">
        <f>IF('True_Odds_Calculator_3-way'!A313="","",'True_Odds_Calculator_3-way'!A313)</f>
        <v>1.36</v>
      </c>
      <c r="B312" s="4">
        <f>IF('True_Odds_Calculator_3-way'!B313="","",'True_Odds_Calculator_3-way'!B313)</f>
        <v>5.81</v>
      </c>
      <c r="C312" s="4">
        <f>IF('True_Odds_Calculator_3-way'!C313="","",'True_Odds_Calculator_3-way'!C313)</f>
        <v>8.44</v>
      </c>
      <c r="D312" s="4">
        <f t="shared" si="20"/>
        <v>2.5894569556252911E-2</v>
      </c>
      <c r="E312" s="4">
        <f t="shared" si="21"/>
        <v>1.3761545008944143</v>
      </c>
      <c r="F312" s="4">
        <f t="shared" si="22"/>
        <v>6.1167498015182939</v>
      </c>
      <c r="G312" s="4">
        <f t="shared" si="23"/>
        <v>9.1031661617959596</v>
      </c>
      <c r="I312" s="4">
        <f t="shared" si="24"/>
        <v>1.0258945695562529</v>
      </c>
    </row>
    <row r="313" spans="1:9" x14ac:dyDescent="0.2">
      <c r="A313" s="4">
        <f>IF('True_Odds_Calculator_3-way'!A314="","",'True_Odds_Calculator_3-way'!A314)</f>
        <v>1.67</v>
      </c>
      <c r="B313" s="4">
        <f>IF('True_Odds_Calculator_3-way'!B314="","",'True_Odds_Calculator_3-way'!B314)</f>
        <v>3.79</v>
      </c>
      <c r="C313" s="4">
        <f>IF('True_Odds_Calculator_3-way'!C314="","",'True_Odds_Calculator_3-way'!C314)</f>
        <v>6.13</v>
      </c>
      <c r="D313" s="4">
        <f t="shared" si="20"/>
        <v>2.5786774984639216E-2</v>
      </c>
      <c r="E313" s="4">
        <f t="shared" si="21"/>
        <v>1.6943213700494291</v>
      </c>
      <c r="F313" s="4">
        <f t="shared" si="22"/>
        <v>3.9176256358418247</v>
      </c>
      <c r="G313" s="4">
        <f t="shared" si="23"/>
        <v>6.4709612707422171</v>
      </c>
      <c r="I313" s="4">
        <f t="shared" si="24"/>
        <v>1.0257867749846392</v>
      </c>
    </row>
    <row r="314" spans="1:9" x14ac:dyDescent="0.2">
      <c r="A314" s="4">
        <f>IF('True_Odds_Calculator_3-way'!A315="","",'True_Odds_Calculator_3-way'!A315)</f>
        <v>2.4300000000000002</v>
      </c>
      <c r="B314" s="4">
        <f>IF('True_Odds_Calculator_3-way'!B315="","",'True_Odds_Calculator_3-way'!B315)</f>
        <v>3.22</v>
      </c>
      <c r="C314" s="4">
        <f>IF('True_Odds_Calculator_3-way'!C315="","",'True_Odds_Calculator_3-way'!C315)</f>
        <v>3.33</v>
      </c>
      <c r="D314" s="4">
        <f t="shared" si="20"/>
        <v>2.238194025633633E-2</v>
      </c>
      <c r="E314" s="4">
        <f t="shared" si="21"/>
        <v>2.4748677979895151</v>
      </c>
      <c r="F314" s="4">
        <f t="shared" si="22"/>
        <v>3.2992590319019701</v>
      </c>
      <c r="G314" s="4">
        <f t="shared" si="23"/>
        <v>3.4148380790767638</v>
      </c>
      <c r="I314" s="4">
        <f t="shared" si="24"/>
        <v>1.0223819402563363</v>
      </c>
    </row>
    <row r="315" spans="1:9" x14ac:dyDescent="0.2">
      <c r="A315" s="4">
        <f>IF('True_Odds_Calculator_3-way'!A316="","",'True_Odds_Calculator_3-way'!A316)</f>
        <v>1.83</v>
      </c>
      <c r="B315" s="4">
        <f>IF('True_Odds_Calculator_3-way'!B316="","",'True_Odds_Calculator_3-way'!B316)</f>
        <v>3.52</v>
      </c>
      <c r="C315" s="4">
        <f>IF('True_Odds_Calculator_3-way'!C316="","",'True_Odds_Calculator_3-way'!C316)</f>
        <v>4.91</v>
      </c>
      <c r="D315" s="4">
        <f t="shared" si="20"/>
        <v>3.4204984302643737E-2</v>
      </c>
      <c r="E315" s="4">
        <f t="shared" si="21"/>
        <v>1.8689966915220755</v>
      </c>
      <c r="F315" s="4">
        <f t="shared" si="22"/>
        <v>3.6671779639033013</v>
      </c>
      <c r="G315" s="4">
        <f t="shared" si="23"/>
        <v>5.2011728800968431</v>
      </c>
      <c r="I315" s="4">
        <f t="shared" si="24"/>
        <v>1.0342049843026437</v>
      </c>
    </row>
    <row r="316" spans="1:9" x14ac:dyDescent="0.2">
      <c r="A316" s="4">
        <f>IF('True_Odds_Calculator_3-way'!A317="","",'True_Odds_Calculator_3-way'!A317)</f>
        <v>2.41</v>
      </c>
      <c r="B316" s="4">
        <f>IF('True_Odds_Calculator_3-way'!B317="","",'True_Odds_Calculator_3-way'!B317)</f>
        <v>2.92</v>
      </c>
      <c r="C316" s="4">
        <f>IF('True_Odds_Calculator_3-way'!C317="","",'True_Odds_Calculator_3-way'!C317)</f>
        <v>3.63</v>
      </c>
      <c r="D316" s="4">
        <f t="shared" si="20"/>
        <v>3.2885606424668978E-2</v>
      </c>
      <c r="E316" s="4">
        <f t="shared" si="21"/>
        <v>2.475395248694908</v>
      </c>
      <c r="F316" s="4">
        <f t="shared" si="22"/>
        <v>3.0165559029784723</v>
      </c>
      <c r="G316" s="4">
        <f t="shared" si="23"/>
        <v>3.7804292679153666</v>
      </c>
      <c r="I316" s="4">
        <f t="shared" si="24"/>
        <v>1.032885606424669</v>
      </c>
    </row>
    <row r="317" spans="1:9" x14ac:dyDescent="0.2">
      <c r="A317" s="4">
        <f>IF('True_Odds_Calculator_3-way'!A318="","",'True_Odds_Calculator_3-way'!A318)</f>
        <v>1.76</v>
      </c>
      <c r="B317" s="4">
        <f>IF('True_Odds_Calculator_3-way'!B318="","",'True_Odds_Calculator_3-way'!B318)</f>
        <v>3.41</v>
      </c>
      <c r="C317" s="4">
        <f>IF('True_Odds_Calculator_3-way'!C318="","",'True_Odds_Calculator_3-way'!C318)</f>
        <v>5.68</v>
      </c>
      <c r="D317" s="4">
        <f t="shared" si="20"/>
        <v>3.7493288174796691E-2</v>
      </c>
      <c r="E317" s="4">
        <f t="shared" si="21"/>
        <v>1.7995837565967148</v>
      </c>
      <c r="F317" s="4">
        <f t="shared" si="22"/>
        <v>3.561794309112531</v>
      </c>
      <c r="G317" s="4">
        <f t="shared" si="23"/>
        <v>6.1140175508743884</v>
      </c>
      <c r="I317" s="4">
        <f t="shared" si="24"/>
        <v>1.0374932881747967</v>
      </c>
    </row>
    <row r="318" spans="1:9" x14ac:dyDescent="0.2">
      <c r="A318" s="4">
        <f>IF('True_Odds_Calculator_3-way'!A319="","",'True_Odds_Calculator_3-way'!A319)</f>
        <v>1.78</v>
      </c>
      <c r="B318" s="4">
        <f>IF('True_Odds_Calculator_3-way'!B319="","",'True_Odds_Calculator_3-way'!B319)</f>
        <v>3.41</v>
      </c>
      <c r="C318" s="4">
        <f>IF('True_Odds_Calculator_3-way'!C319="","",'True_Odds_Calculator_3-way'!C319)</f>
        <v>5.51</v>
      </c>
      <c r="D318" s="4">
        <f t="shared" si="20"/>
        <v>3.6541088040585867E-2</v>
      </c>
      <c r="E318" s="4">
        <f t="shared" si="21"/>
        <v>1.8194475246965294</v>
      </c>
      <c r="F318" s="4">
        <f t="shared" si="22"/>
        <v>3.5577721989959472</v>
      </c>
      <c r="G318" s="4">
        <f t="shared" si="23"/>
        <v>5.9064010062106416</v>
      </c>
      <c r="I318" s="4">
        <f t="shared" si="24"/>
        <v>1.0365410880405859</v>
      </c>
    </row>
    <row r="319" spans="1:9" x14ac:dyDescent="0.2">
      <c r="A319" s="4">
        <f>IF('True_Odds_Calculator_3-way'!A320="","",'True_Odds_Calculator_3-way'!A320)</f>
        <v>2.0499999999999998</v>
      </c>
      <c r="B319" s="4">
        <f>IF('True_Odds_Calculator_3-way'!B320="","",'True_Odds_Calculator_3-way'!B320)</f>
        <v>3.48</v>
      </c>
      <c r="C319" s="4">
        <f>IF('True_Odds_Calculator_3-way'!C320="","",'True_Odds_Calculator_3-way'!C320)</f>
        <v>3.78</v>
      </c>
      <c r="D319" s="4">
        <f t="shared" si="20"/>
        <v>3.9711464438125565E-2</v>
      </c>
      <c r="E319" s="4">
        <f t="shared" si="21"/>
        <v>2.1071808111622325</v>
      </c>
      <c r="F319" s="4">
        <f t="shared" si="22"/>
        <v>3.648048441296313</v>
      </c>
      <c r="G319" s="4">
        <f t="shared" si="23"/>
        <v>3.9791000200677584</v>
      </c>
      <c r="I319" s="4">
        <f t="shared" si="24"/>
        <v>1.0397114644381256</v>
      </c>
    </row>
    <row r="320" spans="1:9" x14ac:dyDescent="0.2">
      <c r="A320" s="4">
        <f>IF('True_Odds_Calculator_3-way'!A321="","",'True_Odds_Calculator_3-way'!A321)</f>
        <v>1.95</v>
      </c>
      <c r="B320" s="4">
        <f>IF('True_Odds_Calculator_3-way'!B321="","",'True_Odds_Calculator_3-way'!B321)</f>
        <v>3.59</v>
      </c>
      <c r="C320" s="4">
        <f>IF('True_Odds_Calculator_3-way'!C321="","",'True_Odds_Calculator_3-way'!C321)</f>
        <v>4.01</v>
      </c>
      <c r="D320" s="4">
        <f t="shared" si="20"/>
        <v>4.0748603457430477E-2</v>
      </c>
      <c r="E320" s="4">
        <f t="shared" si="21"/>
        <v>2.0030540765756095</v>
      </c>
      <c r="F320" s="4">
        <f t="shared" si="22"/>
        <v>3.7740311782350626</v>
      </c>
      <c r="G320" s="4">
        <f t="shared" si="23"/>
        <v>4.240995578268377</v>
      </c>
      <c r="I320" s="4">
        <f t="shared" si="24"/>
        <v>1.0407486034574305</v>
      </c>
    </row>
    <row r="321" spans="1:9" x14ac:dyDescent="0.2">
      <c r="A321" s="4">
        <f>IF('True_Odds_Calculator_3-way'!A322="","",'True_Odds_Calculator_3-way'!A322)</f>
        <v>1.93</v>
      </c>
      <c r="B321" s="4">
        <f>IF('True_Odds_Calculator_3-way'!B322="","",'True_Odds_Calculator_3-way'!B322)</f>
        <v>3.73</v>
      </c>
      <c r="C321" s="4">
        <f>IF('True_Odds_Calculator_3-way'!C322="","",'True_Odds_Calculator_3-way'!C322)</f>
        <v>3.93</v>
      </c>
      <c r="D321" s="4">
        <f t="shared" si="20"/>
        <v>4.0684155979866521E-2</v>
      </c>
      <c r="E321" s="4">
        <f t="shared" si="21"/>
        <v>1.981872487386481</v>
      </c>
      <c r="F321" s="4">
        <f t="shared" si="22"/>
        <v>3.928730789670666</v>
      </c>
      <c r="G321" s="4">
        <f t="shared" si="23"/>
        <v>4.151245811033796</v>
      </c>
      <c r="I321" s="4">
        <f t="shared" si="24"/>
        <v>1.0406841559798665</v>
      </c>
    </row>
    <row r="322" spans="1:9" x14ac:dyDescent="0.2">
      <c r="A322" s="4">
        <f>IF('True_Odds_Calculator_3-way'!A323="","",'True_Odds_Calculator_3-way'!A323)</f>
        <v>1.37</v>
      </c>
      <c r="B322" s="4">
        <f>IF('True_Odds_Calculator_3-way'!B323="","",'True_Odds_Calculator_3-way'!B323)</f>
        <v>5</v>
      </c>
      <c r="C322" s="4">
        <f>IF('True_Odds_Calculator_3-way'!C323="","",'True_Odds_Calculator_3-way'!C323)</f>
        <v>8.69</v>
      </c>
      <c r="D322" s="4">
        <f t="shared" si="20"/>
        <v>4.5001805918372551E-2</v>
      </c>
      <c r="E322" s="4">
        <f t="shared" si="21"/>
        <v>1.3987453709215549</v>
      </c>
      <c r="F322" s="4">
        <f t="shared" si="22"/>
        <v>5.4054229941490028</v>
      </c>
      <c r="G322" s="4">
        <f t="shared" si="23"/>
        <v>9.9925858364295657</v>
      </c>
      <c r="I322" s="4">
        <f t="shared" si="24"/>
        <v>1.0450018059183726</v>
      </c>
    </row>
    <row r="323" spans="1:9" x14ac:dyDescent="0.2">
      <c r="A323" s="4">
        <f>IF('True_Odds_Calculator_3-way'!A324="","",'True_Odds_Calculator_3-way'!A324)</f>
        <v>1.61</v>
      </c>
      <c r="B323" s="4">
        <f>IF('True_Odds_Calculator_3-way'!B324="","",'True_Odds_Calculator_3-way'!B324)</f>
        <v>3.75</v>
      </c>
      <c r="C323" s="4">
        <f>IF('True_Odds_Calculator_3-way'!C324="","",'True_Odds_Calculator_3-way'!C324)</f>
        <v>6.49</v>
      </c>
      <c r="D323" s="4">
        <f t="shared" ref="D323:D386" si="25">IF(A323="","",((1/A323)+(1/B323)+(1/C323))-1)</f>
        <v>4.186788401968955E-2</v>
      </c>
      <c r="E323" s="4">
        <f t="shared" ref="E323:E386" si="26">IF(A323="","",(3*A323)/(3-($D323*A323)))</f>
        <v>1.6470067558029604</v>
      </c>
      <c r="F323" s="4">
        <f t="shared" ref="F323:F386" si="27">IF(B323="","",(3*B323)/(3-($D323*B323)))</f>
        <v>3.9570939375399226</v>
      </c>
      <c r="G323" s="4">
        <f t="shared" ref="G323:G386" si="28">IF(C323="","",(3*C323)/(3-($D323*C323)))</f>
        <v>7.1363710180473205</v>
      </c>
      <c r="I323" s="4">
        <f t="shared" ref="I323:I386" si="29">IF(A323="","",D323+1)</f>
        <v>1.0418678840196895</v>
      </c>
    </row>
    <row r="324" spans="1:9" x14ac:dyDescent="0.2">
      <c r="A324" s="4">
        <f>IF('True_Odds_Calculator_3-way'!A325="","",'True_Odds_Calculator_3-way'!A325)</f>
        <v>3.31</v>
      </c>
      <c r="B324" s="4">
        <f>IF('True_Odds_Calculator_3-way'!B325="","",'True_Odds_Calculator_3-way'!B325)</f>
        <v>4.12</v>
      </c>
      <c r="C324" s="4">
        <f>IF('True_Odds_Calculator_3-way'!C325="","",'True_Odds_Calculator_3-way'!C325)</f>
        <v>2.02</v>
      </c>
      <c r="D324" s="4">
        <f t="shared" si="25"/>
        <v>3.9882755177814477E-2</v>
      </c>
      <c r="E324" s="4">
        <f t="shared" si="26"/>
        <v>3.4623574860703696</v>
      </c>
      <c r="F324" s="4">
        <f t="shared" si="27"/>
        <v>4.3587381903659637</v>
      </c>
      <c r="G324" s="4">
        <f t="shared" si="28"/>
        <v>2.0757428036469747</v>
      </c>
      <c r="I324" s="4">
        <f t="shared" si="29"/>
        <v>1.0398827551778145</v>
      </c>
    </row>
    <row r="325" spans="1:9" x14ac:dyDescent="0.2">
      <c r="A325" s="4">
        <f>IF('True_Odds_Calculator_3-way'!A326="","",'True_Odds_Calculator_3-way'!A326)</f>
        <v>2.35</v>
      </c>
      <c r="B325" s="4">
        <f>IF('True_Odds_Calculator_3-way'!B326="","",'True_Odds_Calculator_3-way'!B326)</f>
        <v>3.3</v>
      </c>
      <c r="C325" s="4">
        <f>IF('True_Odds_Calculator_3-way'!C326="","",'True_Odds_Calculator_3-way'!C326)</f>
        <v>3.22</v>
      </c>
      <c r="D325" s="4">
        <f t="shared" si="25"/>
        <v>3.9121224135100219E-2</v>
      </c>
      <c r="E325" s="4">
        <f t="shared" si="26"/>
        <v>2.4242923391076694</v>
      </c>
      <c r="F325" s="4">
        <f t="shared" si="27"/>
        <v>3.4483960210089255</v>
      </c>
      <c r="G325" s="4">
        <f t="shared" si="28"/>
        <v>3.3611344170207422</v>
      </c>
      <c r="I325" s="4">
        <f t="shared" si="29"/>
        <v>1.0391212241351002</v>
      </c>
    </row>
    <row r="326" spans="1:9" x14ac:dyDescent="0.2">
      <c r="A326" s="4">
        <f>IF('True_Odds_Calculator_3-way'!A327="","",'True_Odds_Calculator_3-way'!A327)</f>
        <v>2.1800000000000002</v>
      </c>
      <c r="B326" s="4">
        <f>IF('True_Odds_Calculator_3-way'!B327="","",'True_Odds_Calculator_3-way'!B327)</f>
        <v>3.31</v>
      </c>
      <c r="C326" s="4">
        <f>IF('True_Odds_Calculator_3-way'!C327="","",'True_Odds_Calculator_3-way'!C327)</f>
        <v>3.59</v>
      </c>
      <c r="D326" s="4">
        <f t="shared" si="25"/>
        <v>3.9381931989078911E-2</v>
      </c>
      <c r="E326" s="4">
        <f t="shared" si="26"/>
        <v>2.2442241687358186</v>
      </c>
      <c r="F326" s="4">
        <f t="shared" si="27"/>
        <v>3.4603573661586728</v>
      </c>
      <c r="G326" s="4">
        <f t="shared" si="28"/>
        <v>3.7675536725207097</v>
      </c>
      <c r="I326" s="4">
        <f t="shared" si="29"/>
        <v>1.0393819319890789</v>
      </c>
    </row>
    <row r="327" spans="1:9" x14ac:dyDescent="0.2">
      <c r="A327" s="4">
        <f>IF('True_Odds_Calculator_3-way'!A328="","",'True_Odds_Calculator_3-way'!A328)</f>
        <v>2.3199999999999998</v>
      </c>
      <c r="B327" s="4">
        <f>IF('True_Odds_Calculator_3-way'!B328="","",'True_Odds_Calculator_3-way'!B328)</f>
        <v>3.27</v>
      </c>
      <c r="C327" s="4">
        <f>IF('True_Odds_Calculator_3-way'!C328="","",'True_Odds_Calculator_3-way'!C328)</f>
        <v>3.5</v>
      </c>
      <c r="D327" s="4">
        <f t="shared" si="25"/>
        <v>2.255916602642305E-2</v>
      </c>
      <c r="E327" s="4">
        <f t="shared" si="26"/>
        <v>2.3611927910837083</v>
      </c>
      <c r="F327" s="4">
        <f t="shared" si="27"/>
        <v>3.3524346618408307</v>
      </c>
      <c r="G327" s="4">
        <f t="shared" si="28"/>
        <v>3.5946065468723201</v>
      </c>
      <c r="I327" s="4">
        <f t="shared" si="29"/>
        <v>1.022559166026423</v>
      </c>
    </row>
    <row r="328" spans="1:9" x14ac:dyDescent="0.2">
      <c r="A328" s="4">
        <f>IF('True_Odds_Calculator_3-way'!A329="","",'True_Odds_Calculator_3-way'!A329)</f>
        <v>1.88</v>
      </c>
      <c r="B328" s="4">
        <f>IF('True_Odds_Calculator_3-way'!B329="","",'True_Odds_Calculator_3-way'!B329)</f>
        <v>3.82</v>
      </c>
      <c r="C328" s="4">
        <f>IF('True_Odds_Calculator_3-way'!C329="","",'True_Odds_Calculator_3-way'!C329)</f>
        <v>4.3899999999999997</v>
      </c>
      <c r="D328" s="4">
        <f t="shared" si="25"/>
        <v>2.1485431130885413E-2</v>
      </c>
      <c r="E328" s="4">
        <f t="shared" si="26"/>
        <v>1.9056581694109431</v>
      </c>
      <c r="F328" s="4">
        <f t="shared" si="27"/>
        <v>3.9274475646435301</v>
      </c>
      <c r="G328" s="4">
        <f t="shared" si="28"/>
        <v>4.5325034848575454</v>
      </c>
      <c r="I328" s="4">
        <f t="shared" si="29"/>
        <v>1.0214854311308854</v>
      </c>
    </row>
    <row r="329" spans="1:9" x14ac:dyDescent="0.2">
      <c r="A329" s="4">
        <f>IF('True_Odds_Calculator_3-way'!A330="","",'True_Odds_Calculator_3-way'!A330)</f>
        <v>2.13</v>
      </c>
      <c r="B329" s="4">
        <f>IF('True_Odds_Calculator_3-way'!B330="","",'True_Odds_Calculator_3-way'!B330)</f>
        <v>3.58</v>
      </c>
      <c r="C329" s="4">
        <f>IF('True_Odds_Calculator_3-way'!C330="","",'True_Odds_Calculator_3-way'!C330)</f>
        <v>3.58</v>
      </c>
      <c r="D329" s="4">
        <f t="shared" si="25"/>
        <v>2.8142785952212312E-2</v>
      </c>
      <c r="E329" s="4">
        <f t="shared" si="26"/>
        <v>2.1734280882436772</v>
      </c>
      <c r="F329" s="4">
        <f t="shared" si="27"/>
        <v>3.7044078116397317</v>
      </c>
      <c r="G329" s="4">
        <f t="shared" si="28"/>
        <v>3.7044078116397317</v>
      </c>
      <c r="I329" s="4">
        <f t="shared" si="29"/>
        <v>1.0281427859522123</v>
      </c>
    </row>
    <row r="330" spans="1:9" x14ac:dyDescent="0.2">
      <c r="A330" s="4">
        <f>IF('True_Odds_Calculator_3-way'!A331="","",'True_Odds_Calculator_3-way'!A331)</f>
        <v>2.0299999999999998</v>
      </c>
      <c r="B330" s="4">
        <f>IF('True_Odds_Calculator_3-way'!B331="","",'True_Odds_Calculator_3-way'!B331)</f>
        <v>3.4</v>
      </c>
      <c r="C330" s="4">
        <f>IF('True_Odds_Calculator_3-way'!C331="","",'True_Odds_Calculator_3-way'!C331)</f>
        <v>4.1399999999999997</v>
      </c>
      <c r="D330" s="4">
        <f t="shared" si="25"/>
        <v>2.827437821705403E-2</v>
      </c>
      <c r="E330" s="4">
        <f t="shared" si="26"/>
        <v>2.0695961958547642</v>
      </c>
      <c r="F330" s="4">
        <f t="shared" si="27"/>
        <v>3.5125574275098055</v>
      </c>
      <c r="G330" s="4">
        <f t="shared" si="28"/>
        <v>4.3080960575090659</v>
      </c>
      <c r="I330" s="4">
        <f t="shared" si="29"/>
        <v>1.028274378217054</v>
      </c>
    </row>
    <row r="331" spans="1:9" x14ac:dyDescent="0.2">
      <c r="A331" s="4">
        <f>IF('True_Odds_Calculator_3-way'!A332="","",'True_Odds_Calculator_3-way'!A332)</f>
        <v>3.02</v>
      </c>
      <c r="B331" s="4">
        <f>IF('True_Odds_Calculator_3-way'!B332="","",'True_Odds_Calculator_3-way'!B332)</f>
        <v>3.27</v>
      </c>
      <c r="C331" s="4">
        <f>IF('True_Odds_Calculator_3-way'!C332="","",'True_Odds_Calculator_3-way'!C332)</f>
        <v>2.56</v>
      </c>
      <c r="D331" s="4">
        <f t="shared" si="25"/>
        <v>2.7561225368086362E-2</v>
      </c>
      <c r="E331" s="4">
        <f t="shared" si="26"/>
        <v>3.1061808857695827</v>
      </c>
      <c r="F331" s="4">
        <f t="shared" si="27"/>
        <v>3.3712790747707322</v>
      </c>
      <c r="G331" s="4">
        <f t="shared" si="28"/>
        <v>2.6216585577369256</v>
      </c>
      <c r="I331" s="4">
        <f t="shared" si="29"/>
        <v>1.0275612253680864</v>
      </c>
    </row>
    <row r="332" spans="1:9" x14ac:dyDescent="0.2">
      <c r="A332" s="4">
        <f>IF('True_Odds_Calculator_3-way'!A333="","",'True_Odds_Calculator_3-way'!A333)</f>
        <v>1.36</v>
      </c>
      <c r="B332" s="4">
        <f>IF('True_Odds_Calculator_3-way'!B333="","",'True_Odds_Calculator_3-way'!B333)</f>
        <v>5.25</v>
      </c>
      <c r="C332" s="4">
        <f>IF('True_Odds_Calculator_3-way'!C333="","",'True_Odds_Calculator_3-way'!C333)</f>
        <v>10.02</v>
      </c>
      <c r="D332" s="4">
        <f t="shared" si="25"/>
        <v>2.557070732484612E-2</v>
      </c>
      <c r="E332" s="4">
        <f t="shared" si="26"/>
        <v>1.3759500877004032</v>
      </c>
      <c r="F332" s="4">
        <f t="shared" si="27"/>
        <v>5.4959362084594474</v>
      </c>
      <c r="G332" s="4">
        <f t="shared" si="28"/>
        <v>10.955682827478485</v>
      </c>
      <c r="I332" s="4">
        <f t="shared" si="29"/>
        <v>1.0255707073248461</v>
      </c>
    </row>
    <row r="333" spans="1:9" x14ac:dyDescent="0.2">
      <c r="A333" s="4">
        <f>IF('True_Odds_Calculator_3-way'!A334="","",'True_Odds_Calculator_3-way'!A334)</f>
        <v>1.81</v>
      </c>
      <c r="B333" s="4">
        <f>IF('True_Odds_Calculator_3-way'!B334="","",'True_Odds_Calculator_3-way'!B334)</f>
        <v>4.18</v>
      </c>
      <c r="C333" s="4">
        <f>IF('True_Odds_Calculator_3-way'!C334="","",'True_Odds_Calculator_3-way'!C334)</f>
        <v>4.2699999999999996</v>
      </c>
      <c r="D333" s="4">
        <f t="shared" si="25"/>
        <v>2.5912675076795511E-2</v>
      </c>
      <c r="E333" s="4">
        <f t="shared" si="26"/>
        <v>1.838746933948205</v>
      </c>
      <c r="F333" s="4">
        <f t="shared" si="27"/>
        <v>4.3365719022526594</v>
      </c>
      <c r="G333" s="4">
        <f t="shared" si="28"/>
        <v>4.4335186955181607</v>
      </c>
      <c r="I333" s="4">
        <f t="shared" si="29"/>
        <v>1.0259126750767955</v>
      </c>
    </row>
    <row r="334" spans="1:9" x14ac:dyDescent="0.2">
      <c r="A334" s="4">
        <f>IF('True_Odds_Calculator_3-way'!A335="","",'True_Odds_Calculator_3-way'!A335)</f>
        <v>4.6500000000000004</v>
      </c>
      <c r="B334" s="4">
        <f>IF('True_Odds_Calculator_3-way'!B335="","",'True_Odds_Calculator_3-way'!B335)</f>
        <v>4.0999999999999996</v>
      </c>
      <c r="C334" s="4">
        <f>IF('True_Odds_Calculator_3-way'!C335="","",'True_Odds_Calculator_3-way'!C335)</f>
        <v>1.77</v>
      </c>
      <c r="D334" s="4">
        <f t="shared" si="25"/>
        <v>2.3927953877679986E-2</v>
      </c>
      <c r="E334" s="4">
        <f t="shared" si="26"/>
        <v>4.8291033722818906</v>
      </c>
      <c r="F334" s="4">
        <f t="shared" si="27"/>
        <v>4.2386090298755867</v>
      </c>
      <c r="G334" s="4">
        <f t="shared" si="28"/>
        <v>1.7953457811165765</v>
      </c>
      <c r="I334" s="4">
        <f t="shared" si="29"/>
        <v>1.02392795387768</v>
      </c>
    </row>
    <row r="335" spans="1:9" x14ac:dyDescent="0.2">
      <c r="A335" s="4">
        <f>IF('True_Odds_Calculator_3-way'!A336="","",'True_Odds_Calculator_3-way'!A336)</f>
        <v>3.18</v>
      </c>
      <c r="B335" s="4">
        <f>IF('True_Odds_Calculator_3-way'!B336="","",'True_Odds_Calculator_3-way'!B336)</f>
        <v>3.46</v>
      </c>
      <c r="C335" s="4">
        <f>IF('True_Odds_Calculator_3-way'!C336="","",'True_Odds_Calculator_3-way'!C336)</f>
        <v>2.39</v>
      </c>
      <c r="D335" s="4">
        <f t="shared" si="25"/>
        <v>2.1892791686497937E-2</v>
      </c>
      <c r="E335" s="4">
        <f t="shared" si="26"/>
        <v>3.2555494498873658</v>
      </c>
      <c r="F335" s="4">
        <f t="shared" si="27"/>
        <v>3.5496269678160859</v>
      </c>
      <c r="G335" s="4">
        <f t="shared" si="28"/>
        <v>2.4324245424955779</v>
      </c>
      <c r="I335" s="4">
        <f t="shared" si="29"/>
        <v>1.0218927916864979</v>
      </c>
    </row>
    <row r="336" spans="1:9" x14ac:dyDescent="0.2">
      <c r="A336" s="4">
        <f>IF('True_Odds_Calculator_3-way'!A337="","",'True_Odds_Calculator_3-way'!A337)</f>
        <v>2.2200000000000002</v>
      </c>
      <c r="B336" s="4">
        <f>IF('True_Odds_Calculator_3-way'!B337="","",'True_Odds_Calculator_3-way'!B337)</f>
        <v>3.66</v>
      </c>
      <c r="C336" s="4">
        <f>IF('True_Odds_Calculator_3-way'!C337="","",'True_Odds_Calculator_3-way'!C337)</f>
        <v>3.35</v>
      </c>
      <c r="D336" s="4">
        <f t="shared" si="25"/>
        <v>2.2181956852864504E-2</v>
      </c>
      <c r="E336" s="4">
        <f t="shared" si="26"/>
        <v>2.2570486594238348</v>
      </c>
      <c r="F336" s="4">
        <f t="shared" si="27"/>
        <v>3.7618018336756149</v>
      </c>
      <c r="G336" s="4">
        <f t="shared" si="28"/>
        <v>3.4350865857136728</v>
      </c>
      <c r="I336" s="4">
        <f t="shared" si="29"/>
        <v>1.0221819568528645</v>
      </c>
    </row>
    <row r="337" spans="1:9" x14ac:dyDescent="0.2">
      <c r="A337" s="4">
        <f>IF('True_Odds_Calculator_3-way'!A338="","",'True_Odds_Calculator_3-way'!A338)</f>
        <v>1.67</v>
      </c>
      <c r="B337" s="4">
        <f>IF('True_Odds_Calculator_3-way'!B338="","",'True_Odds_Calculator_3-way'!B338)</f>
        <v>4.08</v>
      </c>
      <c r="C337" s="4">
        <f>IF('True_Odds_Calculator_3-way'!C338="","",'True_Odds_Calculator_3-way'!C338)</f>
        <v>5.55</v>
      </c>
      <c r="D337" s="4">
        <f t="shared" si="25"/>
        <v>2.4080614605447304E-2</v>
      </c>
      <c r="E337" s="4">
        <f t="shared" si="26"/>
        <v>1.69269030270639</v>
      </c>
      <c r="F337" s="4">
        <f t="shared" si="27"/>
        <v>4.2181426353268732</v>
      </c>
      <c r="G337" s="4">
        <f t="shared" si="28"/>
        <v>5.8087759559819716</v>
      </c>
      <c r="I337" s="4">
        <f t="shared" si="29"/>
        <v>1.0240806146054473</v>
      </c>
    </row>
    <row r="338" spans="1:9" x14ac:dyDescent="0.2">
      <c r="A338" s="4">
        <f>IF('True_Odds_Calculator_3-way'!A339="","",'True_Odds_Calculator_3-way'!A339)</f>
        <v>2.19</v>
      </c>
      <c r="B338" s="4">
        <f>IF('True_Odds_Calculator_3-way'!B339="","",'True_Odds_Calculator_3-way'!B339)</f>
        <v>3.48</v>
      </c>
      <c r="C338" s="4">
        <f>IF('True_Odds_Calculator_3-way'!C339="","",'True_Odds_Calculator_3-way'!C339)</f>
        <v>3.59</v>
      </c>
      <c r="D338" s="4">
        <f t="shared" si="25"/>
        <v>2.2528858438716659E-2</v>
      </c>
      <c r="E338" s="4">
        <f t="shared" si="26"/>
        <v>2.2266191265827975</v>
      </c>
      <c r="F338" s="4">
        <f t="shared" si="27"/>
        <v>3.5733849695871656</v>
      </c>
      <c r="G338" s="4">
        <f t="shared" si="28"/>
        <v>3.6894662916802861</v>
      </c>
      <c r="I338" s="4">
        <f t="shared" si="29"/>
        <v>1.0225288584387167</v>
      </c>
    </row>
    <row r="339" spans="1:9" x14ac:dyDescent="0.2">
      <c r="A339" s="4">
        <f>IF('True_Odds_Calculator_3-way'!A340="","",'True_Odds_Calculator_3-way'!A340)</f>
        <v>13.76</v>
      </c>
      <c r="B339" s="4">
        <f>IF('True_Odds_Calculator_3-way'!B340="","",'True_Odds_Calculator_3-way'!B340)</f>
        <v>8.65</v>
      </c>
      <c r="C339" s="4">
        <f>IF('True_Odds_Calculator_3-way'!C340="","",'True_Odds_Calculator_3-way'!C340)</f>
        <v>1.19</v>
      </c>
      <c r="D339" s="4">
        <f t="shared" si="25"/>
        <v>2.8617489474617619E-2</v>
      </c>
      <c r="E339" s="4">
        <f t="shared" si="26"/>
        <v>15.839010912821184</v>
      </c>
      <c r="F339" s="4">
        <f t="shared" si="27"/>
        <v>9.4279343224052621</v>
      </c>
      <c r="G339" s="4">
        <f t="shared" si="28"/>
        <v>1.2036635117248475</v>
      </c>
      <c r="I339" s="4">
        <f t="shared" si="29"/>
        <v>1.0286174894746176</v>
      </c>
    </row>
    <row r="340" spans="1:9" x14ac:dyDescent="0.2">
      <c r="A340" s="4">
        <f>IF('True_Odds_Calculator_3-way'!A341="","",'True_Odds_Calculator_3-way'!A341)</f>
        <v>2.13</v>
      </c>
      <c r="B340" s="4">
        <f>IF('True_Odds_Calculator_3-way'!B341="","",'True_Odds_Calculator_3-way'!B341)</f>
        <v>3.33</v>
      </c>
      <c r="C340" s="4">
        <f>IF('True_Odds_Calculator_3-way'!C341="","",'True_Odds_Calculator_3-way'!C341)</f>
        <v>3.95</v>
      </c>
      <c r="D340" s="4">
        <f t="shared" si="25"/>
        <v>2.2948425337443012E-2</v>
      </c>
      <c r="E340" s="4">
        <f t="shared" si="26"/>
        <v>2.1652797297511395</v>
      </c>
      <c r="F340" s="4">
        <f t="shared" si="27"/>
        <v>3.4170414498514186</v>
      </c>
      <c r="G340" s="4">
        <f t="shared" si="28"/>
        <v>4.0730695339230385</v>
      </c>
      <c r="I340" s="4">
        <f t="shared" si="29"/>
        <v>1.022948425337443</v>
      </c>
    </row>
    <row r="341" spans="1:9" x14ac:dyDescent="0.2">
      <c r="A341" s="4">
        <f>IF('True_Odds_Calculator_3-way'!A342="","",'True_Odds_Calculator_3-way'!A342)</f>
        <v>1.38</v>
      </c>
      <c r="B341" s="4">
        <f>IF('True_Odds_Calculator_3-way'!B342="","",'True_Odds_Calculator_3-way'!B342)</f>
        <v>4.9400000000000004</v>
      </c>
      <c r="C341" s="4">
        <f>IF('True_Odds_Calculator_3-way'!C342="","",'True_Odds_Calculator_3-way'!C342)</f>
        <v>10.08</v>
      </c>
      <c r="D341" s="4">
        <f t="shared" si="25"/>
        <v>2.6273180163340459E-2</v>
      </c>
      <c r="E341" s="4">
        <f t="shared" si="26"/>
        <v>1.3968822479246805</v>
      </c>
      <c r="F341" s="4">
        <f t="shared" si="27"/>
        <v>5.1633843760481959</v>
      </c>
      <c r="G341" s="4">
        <f t="shared" si="28"/>
        <v>11.056000329504563</v>
      </c>
      <c r="I341" s="4">
        <f t="shared" si="29"/>
        <v>1.0262731801633405</v>
      </c>
    </row>
    <row r="342" spans="1:9" x14ac:dyDescent="0.2">
      <c r="A342" s="4">
        <f>IF('True_Odds_Calculator_3-way'!A343="","",'True_Odds_Calculator_3-way'!A343)</f>
        <v>4.29</v>
      </c>
      <c r="B342" s="4">
        <f>IF('True_Odds_Calculator_3-way'!B343="","",'True_Odds_Calculator_3-way'!B343)</f>
        <v>4.09</v>
      </c>
      <c r="C342" s="4">
        <f>IF('True_Odds_Calculator_3-way'!C343="","",'True_Odds_Calculator_3-way'!C343)</f>
        <v>1.83</v>
      </c>
      <c r="D342" s="4">
        <f t="shared" si="25"/>
        <v>2.4047098038039394E-2</v>
      </c>
      <c r="E342" s="4">
        <f t="shared" si="26"/>
        <v>4.4427752690104665</v>
      </c>
      <c r="F342" s="4">
        <f t="shared" si="27"/>
        <v>4.2286323731078923</v>
      </c>
      <c r="G342" s="4">
        <f t="shared" si="28"/>
        <v>1.8572434016374026</v>
      </c>
      <c r="I342" s="4">
        <f t="shared" si="29"/>
        <v>1.0240470980380394</v>
      </c>
    </row>
    <row r="343" spans="1:9" x14ac:dyDescent="0.2">
      <c r="A343" s="4">
        <f>IF('True_Odds_Calculator_3-way'!A344="","",'True_Odds_Calculator_3-way'!A344)</f>
        <v>4.32</v>
      </c>
      <c r="B343" s="4">
        <f>IF('True_Odds_Calculator_3-way'!B344="","",'True_Odds_Calculator_3-way'!B344)</f>
        <v>3.7</v>
      </c>
      <c r="C343" s="4">
        <f>IF('True_Odds_Calculator_3-way'!C344="","",'True_Odds_Calculator_3-way'!C344)</f>
        <v>1.81</v>
      </c>
      <c r="D343" s="4">
        <f t="shared" si="25"/>
        <v>5.4237939597055584E-2</v>
      </c>
      <c r="E343" s="4">
        <f t="shared" si="26"/>
        <v>4.685988001192106</v>
      </c>
      <c r="F343" s="4">
        <f t="shared" si="27"/>
        <v>3.9652492365833294</v>
      </c>
      <c r="G343" s="4">
        <f t="shared" si="28"/>
        <v>1.8712334130467214</v>
      </c>
      <c r="I343" s="4">
        <f t="shared" si="29"/>
        <v>1.0542379395970556</v>
      </c>
    </row>
    <row r="344" spans="1:9" x14ac:dyDescent="0.2">
      <c r="A344" s="4">
        <f>IF('True_Odds_Calculator_3-way'!A345="","",'True_Odds_Calculator_3-way'!A345)</f>
        <v>2.58</v>
      </c>
      <c r="B344" s="4">
        <f>IF('True_Odds_Calculator_3-way'!B345="","",'True_Odds_Calculator_3-way'!B345)</f>
        <v>2.69</v>
      </c>
      <c r="C344" s="4">
        <f>IF('True_Odds_Calculator_3-way'!C345="","",'True_Odds_Calculator_3-way'!C345)</f>
        <v>3.45</v>
      </c>
      <c r="D344" s="4">
        <f t="shared" si="25"/>
        <v>4.9199183584485162E-2</v>
      </c>
      <c r="E344" s="4">
        <f t="shared" si="26"/>
        <v>2.6939860460877405</v>
      </c>
      <c r="F344" s="4">
        <f t="shared" si="27"/>
        <v>2.8141468419772155</v>
      </c>
      <c r="G344" s="4">
        <f t="shared" si="28"/>
        <v>3.6569042066244832</v>
      </c>
      <c r="I344" s="4">
        <f t="shared" si="29"/>
        <v>1.0491991835844852</v>
      </c>
    </row>
    <row r="345" spans="1:9" x14ac:dyDescent="0.2">
      <c r="A345" s="4">
        <f>IF('True_Odds_Calculator_3-way'!A346="","",'True_Odds_Calculator_3-way'!A346)</f>
        <v>1.17</v>
      </c>
      <c r="B345" s="4">
        <f>IF('True_Odds_Calculator_3-way'!B346="","",'True_Odds_Calculator_3-way'!B346)</f>
        <v>7.25</v>
      </c>
      <c r="C345" s="4">
        <f>IF('True_Odds_Calculator_3-way'!C346="","",'True_Odds_Calculator_3-way'!C346)</f>
        <v>16</v>
      </c>
      <c r="D345" s="4">
        <f t="shared" si="25"/>
        <v>5.5131889183613447E-2</v>
      </c>
      <c r="E345" s="4">
        <f t="shared" si="26"/>
        <v>1.1957094716130594</v>
      </c>
      <c r="F345" s="4">
        <f t="shared" si="27"/>
        <v>8.3644394227312446</v>
      </c>
      <c r="G345" s="4">
        <f t="shared" si="28"/>
        <v>22.664069023100495</v>
      </c>
      <c r="I345" s="4">
        <f t="shared" si="29"/>
        <v>1.0551318891836134</v>
      </c>
    </row>
    <row r="346" spans="1:9" x14ac:dyDescent="0.2">
      <c r="A346" s="4">
        <f>IF('True_Odds_Calculator_3-way'!A347="","",'True_Odds_Calculator_3-way'!A347)</f>
        <v>17.07</v>
      </c>
      <c r="B346" s="4">
        <f>IF('True_Odds_Calculator_3-way'!B347="","",'True_Odds_Calculator_3-way'!B347)</f>
        <v>6.13</v>
      </c>
      <c r="C346" s="4">
        <f>IF('True_Odds_Calculator_3-way'!C347="","",'True_Odds_Calculator_3-way'!C347)</f>
        <v>1.19</v>
      </c>
      <c r="D346" s="4">
        <f t="shared" si="25"/>
        <v>6.2050579627717539E-2</v>
      </c>
      <c r="E346" s="4">
        <f t="shared" si="26"/>
        <v>26.386072527204451</v>
      </c>
      <c r="F346" s="4">
        <f t="shared" si="27"/>
        <v>7.0200754964982561</v>
      </c>
      <c r="G346" s="4">
        <f t="shared" si="28"/>
        <v>1.2200290590770957</v>
      </c>
      <c r="I346" s="4">
        <f t="shared" si="29"/>
        <v>1.0620505796277175</v>
      </c>
    </row>
    <row r="347" spans="1:9" x14ac:dyDescent="0.2">
      <c r="A347" s="4">
        <f>IF('True_Odds_Calculator_3-way'!A348="","",'True_Odds_Calculator_3-way'!A348)</f>
        <v>4.07</v>
      </c>
      <c r="B347" s="4">
        <f>IF('True_Odds_Calculator_3-way'!B348="","",'True_Odds_Calculator_3-way'!B348)</f>
        <v>3.23</v>
      </c>
      <c r="C347" s="4">
        <f>IF('True_Odds_Calculator_3-way'!C348="","",'True_Odds_Calculator_3-way'!C348)</f>
        <v>2.14</v>
      </c>
      <c r="D347" s="4">
        <f t="shared" si="25"/>
        <v>2.2587488546228274E-2</v>
      </c>
      <c r="E347" s="4">
        <f t="shared" si="26"/>
        <v>4.1986625245495865</v>
      </c>
      <c r="F347" s="4">
        <f t="shared" si="27"/>
        <v>3.3105089151725937</v>
      </c>
      <c r="G347" s="4">
        <f t="shared" si="28"/>
        <v>2.1750452170348091</v>
      </c>
      <c r="I347" s="4">
        <f t="shared" si="29"/>
        <v>1.0225874885462283</v>
      </c>
    </row>
    <row r="348" spans="1:9" x14ac:dyDescent="0.2">
      <c r="A348" s="4">
        <f>IF('True_Odds_Calculator_3-way'!A349="","",'True_Odds_Calculator_3-way'!A349)</f>
        <v>1.78</v>
      </c>
      <c r="B348" s="4">
        <f>IF('True_Odds_Calculator_3-way'!B349="","",'True_Odds_Calculator_3-way'!B349)</f>
        <v>4.24</v>
      </c>
      <c r="C348" s="4">
        <f>IF('True_Odds_Calculator_3-way'!C349="","",'True_Odds_Calculator_3-way'!C349)</f>
        <v>4.46</v>
      </c>
      <c r="D348" s="4">
        <f t="shared" si="25"/>
        <v>2.1862056049533729E-2</v>
      </c>
      <c r="E348" s="4">
        <f t="shared" si="26"/>
        <v>1.803392684016119</v>
      </c>
      <c r="F348" s="4">
        <f t="shared" si="27"/>
        <v>4.3751861310528994</v>
      </c>
      <c r="G348" s="4">
        <f t="shared" si="28"/>
        <v>4.609826697255949</v>
      </c>
      <c r="I348" s="4">
        <f t="shared" si="29"/>
        <v>1.0218620560495337</v>
      </c>
    </row>
    <row r="349" spans="1:9" x14ac:dyDescent="0.2">
      <c r="A349" s="4">
        <f>IF('True_Odds_Calculator_3-way'!A350="","",'True_Odds_Calculator_3-way'!A350)</f>
        <v>3.22</v>
      </c>
      <c r="B349" s="4">
        <f>IF('True_Odds_Calculator_3-way'!B350="","",'True_Odds_Calculator_3-way'!B350)</f>
        <v>3.45</v>
      </c>
      <c r="C349" s="4">
        <f>IF('True_Odds_Calculator_3-way'!C350="","",'True_Odds_Calculator_3-way'!C350)</f>
        <v>2.37</v>
      </c>
      <c r="D349" s="4">
        <f t="shared" si="25"/>
        <v>2.2355006944990485E-2</v>
      </c>
      <c r="E349" s="4">
        <f t="shared" si="26"/>
        <v>3.2991613107761482</v>
      </c>
      <c r="F349" s="4">
        <f t="shared" si="27"/>
        <v>3.5410338107464354</v>
      </c>
      <c r="G349" s="4">
        <f t="shared" si="28"/>
        <v>2.4126077518072799</v>
      </c>
      <c r="I349" s="4">
        <f t="shared" si="29"/>
        <v>1.0223550069449905</v>
      </c>
    </row>
    <row r="350" spans="1:9" x14ac:dyDescent="0.2">
      <c r="A350" s="4">
        <f>IF('True_Odds_Calculator_3-way'!A351="","",'True_Odds_Calculator_3-way'!A351)</f>
        <v>3.08</v>
      </c>
      <c r="B350" s="4">
        <f>IF('True_Odds_Calculator_3-way'!B351="","",'True_Odds_Calculator_3-way'!B351)</f>
        <v>3.29</v>
      </c>
      <c r="C350" s="4">
        <f>IF('True_Odds_Calculator_3-way'!C351="","",'True_Odds_Calculator_3-way'!C351)</f>
        <v>2.54</v>
      </c>
      <c r="D350" s="4">
        <f t="shared" si="25"/>
        <v>2.2327479858054389E-2</v>
      </c>
      <c r="E350" s="4">
        <f t="shared" si="26"/>
        <v>3.1522588491882955</v>
      </c>
      <c r="F350" s="4">
        <f t="shared" si="27"/>
        <v>3.372580337444171</v>
      </c>
      <c r="G350" s="4">
        <f t="shared" si="28"/>
        <v>2.5889411702854739</v>
      </c>
      <c r="I350" s="4">
        <f t="shared" si="29"/>
        <v>1.0223274798580544</v>
      </c>
    </row>
    <row r="351" spans="1:9" x14ac:dyDescent="0.2">
      <c r="A351" s="4">
        <f>IF('True_Odds_Calculator_3-way'!A352="","",'True_Odds_Calculator_3-way'!A352)</f>
        <v>1.31</v>
      </c>
      <c r="B351" s="4">
        <f>IF('True_Odds_Calculator_3-way'!B352="","",'True_Odds_Calculator_3-way'!B352)</f>
        <v>5.78</v>
      </c>
      <c r="C351" s="4">
        <f>IF('True_Odds_Calculator_3-way'!C352="","",'True_Odds_Calculator_3-way'!C352)</f>
        <v>11.12</v>
      </c>
      <c r="D351" s="4">
        <f t="shared" si="25"/>
        <v>2.6297216802748435E-2</v>
      </c>
      <c r="E351" s="4">
        <f t="shared" si="26"/>
        <v>1.3252176304310446</v>
      </c>
      <c r="F351" s="4">
        <f t="shared" si="27"/>
        <v>6.0884786847173133</v>
      </c>
      <c r="G351" s="4">
        <f t="shared" si="28"/>
        <v>12.320988569653625</v>
      </c>
      <c r="I351" s="4">
        <f t="shared" si="29"/>
        <v>1.0262972168027484</v>
      </c>
    </row>
    <row r="352" spans="1:9" x14ac:dyDescent="0.2">
      <c r="A352" s="4">
        <f>IF('True_Odds_Calculator_3-way'!A353="","",'True_Odds_Calculator_3-way'!A353)</f>
        <v>1.67</v>
      </c>
      <c r="B352" s="4">
        <f>IF('True_Odds_Calculator_3-way'!B353="","",'True_Odds_Calculator_3-way'!B353)</f>
        <v>4.0999999999999996</v>
      </c>
      <c r="C352" s="4">
        <f>IF('True_Odds_Calculator_3-way'!C353="","",'True_Odds_Calculator_3-way'!C353)</f>
        <v>5.47</v>
      </c>
      <c r="D352" s="4">
        <f t="shared" si="25"/>
        <v>2.5520190723916203E-2</v>
      </c>
      <c r="E352" s="4">
        <f t="shared" si="26"/>
        <v>1.6940663117587751</v>
      </c>
      <c r="F352" s="4">
        <f t="shared" si="27"/>
        <v>4.2481658020431103</v>
      </c>
      <c r="G352" s="4">
        <f t="shared" si="28"/>
        <v>5.7369507265438831</v>
      </c>
      <c r="I352" s="4">
        <f t="shared" si="29"/>
        <v>1.0255201907239162</v>
      </c>
    </row>
    <row r="353" spans="1:9" x14ac:dyDescent="0.2">
      <c r="A353" s="4">
        <f>IF('True_Odds_Calculator_3-way'!A354="","",'True_Odds_Calculator_3-way'!A354)</f>
        <v>1.61</v>
      </c>
      <c r="B353" s="4">
        <f>IF('True_Odds_Calculator_3-way'!B354="","",'True_Odds_Calculator_3-way'!B354)</f>
        <v>3.87</v>
      </c>
      <c r="C353" s="4">
        <f>IF('True_Odds_Calculator_3-way'!C354="","",'True_Odds_Calculator_3-way'!C354)</f>
        <v>6.64</v>
      </c>
      <c r="D353" s="4">
        <f t="shared" si="25"/>
        <v>3.0118354877451958E-2</v>
      </c>
      <c r="E353" s="4">
        <f t="shared" si="26"/>
        <v>1.6364508005263625</v>
      </c>
      <c r="F353" s="4">
        <f t="shared" si="27"/>
        <v>4.0264378941505807</v>
      </c>
      <c r="G353" s="4">
        <f t="shared" si="28"/>
        <v>7.114249828958398</v>
      </c>
      <c r="I353" s="4">
        <f t="shared" si="29"/>
        <v>1.030118354877452</v>
      </c>
    </row>
    <row r="354" spans="1:9" x14ac:dyDescent="0.2">
      <c r="A354" s="4">
        <f>IF('True_Odds_Calculator_3-way'!A355="","",'True_Odds_Calculator_3-way'!A355)</f>
        <v>3.15</v>
      </c>
      <c r="B354" s="4">
        <f>IF('True_Odds_Calculator_3-way'!B355="","",'True_Odds_Calculator_3-way'!B355)</f>
        <v>3.12</v>
      </c>
      <c r="C354" s="4">
        <f>IF('True_Odds_Calculator_3-way'!C355="","",'True_Odds_Calculator_3-way'!C355)</f>
        <v>2.56</v>
      </c>
      <c r="D354" s="4">
        <f t="shared" si="25"/>
        <v>2.8598137973137927E-2</v>
      </c>
      <c r="E354" s="4">
        <f t="shared" si="26"/>
        <v>3.2475165733875797</v>
      </c>
      <c r="F354" s="4">
        <f t="shared" si="27"/>
        <v>3.2156397619680575</v>
      </c>
      <c r="G354" s="4">
        <f t="shared" si="28"/>
        <v>2.624036311450789</v>
      </c>
      <c r="I354" s="4">
        <f t="shared" si="29"/>
        <v>1.0285981379731379</v>
      </c>
    </row>
    <row r="355" spans="1:9" x14ac:dyDescent="0.2">
      <c r="A355" s="4">
        <f>IF('True_Odds_Calculator_3-way'!A356="","",'True_Odds_Calculator_3-way'!A356)</f>
        <v>2.0299999999999998</v>
      </c>
      <c r="B355" s="4">
        <f>IF('True_Odds_Calculator_3-way'!B356="","",'True_Odds_Calculator_3-way'!B356)</f>
        <v>3.17</v>
      </c>
      <c r="C355" s="4">
        <f>IF('True_Odds_Calculator_3-way'!C356="","",'True_Odds_Calculator_3-way'!C356)</f>
        <v>4.55</v>
      </c>
      <c r="D355" s="4">
        <f t="shared" si="25"/>
        <v>2.7848470467854991E-2</v>
      </c>
      <c r="E355" s="4">
        <f t="shared" si="26"/>
        <v>2.0689882877453725</v>
      </c>
      <c r="F355" s="4">
        <f t="shared" si="27"/>
        <v>3.2661103613598601</v>
      </c>
      <c r="G355" s="4">
        <f t="shared" si="28"/>
        <v>4.7506525858299442</v>
      </c>
      <c r="I355" s="4">
        <f t="shared" si="29"/>
        <v>1.027848470467855</v>
      </c>
    </row>
    <row r="356" spans="1:9" x14ac:dyDescent="0.2">
      <c r="A356" s="4">
        <f>IF('True_Odds_Calculator_3-way'!A357="","",'True_Odds_Calculator_3-way'!A357)</f>
        <v>2.2200000000000002</v>
      </c>
      <c r="B356" s="4">
        <f>IF('True_Odds_Calculator_3-way'!B357="","",'True_Odds_Calculator_3-way'!B357)</f>
        <v>3.73</v>
      </c>
      <c r="C356" s="4">
        <f>IF('True_Odds_Calculator_3-way'!C357="","",'True_Odds_Calculator_3-way'!C357)</f>
        <v>3.23</v>
      </c>
      <c r="D356" s="4">
        <f t="shared" si="25"/>
        <v>2.8144488415573043E-2</v>
      </c>
      <c r="E356" s="4">
        <f t="shared" si="26"/>
        <v>2.2672191960552164</v>
      </c>
      <c r="F356" s="4">
        <f t="shared" si="27"/>
        <v>3.8652568582416968</v>
      </c>
      <c r="G356" s="4">
        <f t="shared" si="28"/>
        <v>3.3309347596197072</v>
      </c>
      <c r="I356" s="4">
        <f t="shared" si="29"/>
        <v>1.028144488415573</v>
      </c>
    </row>
    <row r="357" spans="1:9" x14ac:dyDescent="0.2">
      <c r="A357" s="4">
        <f>IF('True_Odds_Calculator_3-way'!A358="","",'True_Odds_Calculator_3-way'!A358)</f>
        <v>2.87</v>
      </c>
      <c r="B357" s="4">
        <f>IF('True_Odds_Calculator_3-way'!B358="","",'True_Odds_Calculator_3-way'!B358)</f>
        <v>3.76</v>
      </c>
      <c r="C357" s="4">
        <f>IF('True_Odds_Calculator_3-way'!C358="","",'True_Odds_Calculator_3-way'!C358)</f>
        <v>2.42</v>
      </c>
      <c r="D357" s="4">
        <f t="shared" si="25"/>
        <v>2.7612643053507302E-2</v>
      </c>
      <c r="E357" s="4">
        <f t="shared" si="26"/>
        <v>2.9478712474748368</v>
      </c>
      <c r="F357" s="4">
        <f t="shared" si="27"/>
        <v>3.8947903028490427</v>
      </c>
      <c r="G357" s="4">
        <f t="shared" si="28"/>
        <v>2.4751315725289853</v>
      </c>
      <c r="I357" s="4">
        <f t="shared" si="29"/>
        <v>1.0276126430535073</v>
      </c>
    </row>
    <row r="358" spans="1:9" x14ac:dyDescent="0.2">
      <c r="A358" s="4">
        <f>IF('True_Odds_Calculator_3-way'!A359="","",'True_Odds_Calculator_3-way'!A359)</f>
        <v>2.09</v>
      </c>
      <c r="B358" s="4">
        <f>IF('True_Odds_Calculator_3-way'!B359="","",'True_Odds_Calculator_3-way'!B359)</f>
        <v>3.76</v>
      </c>
      <c r="C358" s="4">
        <f>IF('True_Odds_Calculator_3-way'!C359="","",'True_Odds_Calculator_3-way'!C359)</f>
        <v>3.53</v>
      </c>
      <c r="D358" s="4">
        <f t="shared" si="25"/>
        <v>2.7712465310211876E-2</v>
      </c>
      <c r="E358" s="4">
        <f t="shared" si="26"/>
        <v>2.1311446258215052</v>
      </c>
      <c r="F358" s="4">
        <f t="shared" si="27"/>
        <v>3.8952951159014795</v>
      </c>
      <c r="G358" s="4">
        <f t="shared" si="28"/>
        <v>3.6489874005829588</v>
      </c>
      <c r="I358" s="4">
        <f t="shared" si="29"/>
        <v>1.0277124653102119</v>
      </c>
    </row>
    <row r="359" spans="1:9" x14ac:dyDescent="0.2">
      <c r="A359" s="4">
        <f>IF('True_Odds_Calculator_3-way'!A360="","",'True_Odds_Calculator_3-way'!A360)</f>
        <v>3.98</v>
      </c>
      <c r="B359" s="4">
        <f>IF('True_Odds_Calculator_3-way'!B360="","",'True_Odds_Calculator_3-way'!B360)</f>
        <v>4.33</v>
      </c>
      <c r="C359" s="4">
        <f>IF('True_Odds_Calculator_3-way'!C360="","",'True_Odds_Calculator_3-way'!C360)</f>
        <v>1.83</v>
      </c>
      <c r="D359" s="4">
        <f t="shared" si="25"/>
        <v>2.8651251055819227E-2</v>
      </c>
      <c r="E359" s="4">
        <f t="shared" si="26"/>
        <v>4.1372599813836919</v>
      </c>
      <c r="F359" s="4">
        <f t="shared" si="27"/>
        <v>4.5167839473114091</v>
      </c>
      <c r="G359" s="4">
        <f t="shared" si="28"/>
        <v>1.8625523169631242</v>
      </c>
      <c r="I359" s="4">
        <f t="shared" si="29"/>
        <v>1.0286512510558192</v>
      </c>
    </row>
    <row r="360" spans="1:9" x14ac:dyDescent="0.2">
      <c r="A360" s="4">
        <f>IF('True_Odds_Calculator_3-way'!A361="","",'True_Odds_Calculator_3-way'!A361)</f>
        <v>4.91</v>
      </c>
      <c r="B360" s="4">
        <f>IF('True_Odds_Calculator_3-way'!B361="","",'True_Odds_Calculator_3-way'!B361)</f>
        <v>4.34</v>
      </c>
      <c r="C360" s="4">
        <f>IF('True_Odds_Calculator_3-way'!C361="","",'True_Odds_Calculator_3-way'!C361)</f>
        <v>1.68</v>
      </c>
      <c r="D360" s="4">
        <f t="shared" si="25"/>
        <v>2.9318829561914672E-2</v>
      </c>
      <c r="E360" s="4">
        <f t="shared" si="26"/>
        <v>5.1574825806694502</v>
      </c>
      <c r="F360" s="4">
        <f t="shared" si="27"/>
        <v>4.5322327174074859</v>
      </c>
      <c r="G360" s="4">
        <f t="shared" si="28"/>
        <v>1.7080435897801274</v>
      </c>
      <c r="I360" s="4">
        <f t="shared" si="29"/>
        <v>1.0293188295619147</v>
      </c>
    </row>
    <row r="361" spans="1:9" x14ac:dyDescent="0.2">
      <c r="A361" s="4">
        <f>IF('True_Odds_Calculator_3-way'!A362="","",'True_Odds_Calculator_3-way'!A362)</f>
        <v>1.81</v>
      </c>
      <c r="B361" s="4">
        <f>IF('True_Odds_Calculator_3-way'!B362="","",'True_Odds_Calculator_3-way'!B362)</f>
        <v>3.88</v>
      </c>
      <c r="C361" s="4">
        <f>IF('True_Odds_Calculator_3-way'!C362="","",'True_Odds_Calculator_3-way'!C362)</f>
        <v>4.5599999999999996</v>
      </c>
      <c r="D361" s="4">
        <f t="shared" si="25"/>
        <v>2.9516392222225685E-2</v>
      </c>
      <c r="E361" s="4">
        <f t="shared" si="26"/>
        <v>1.8428173020292955</v>
      </c>
      <c r="F361" s="4">
        <f t="shared" si="27"/>
        <v>4.0339959139332739</v>
      </c>
      <c r="G361" s="4">
        <f t="shared" si="28"/>
        <v>4.774193804872076</v>
      </c>
      <c r="I361" s="4">
        <f t="shared" si="29"/>
        <v>1.0295163922222257</v>
      </c>
    </row>
    <row r="362" spans="1:9" x14ac:dyDescent="0.2">
      <c r="A362" s="4">
        <f>IF('True_Odds_Calculator_3-way'!A363="","",'True_Odds_Calculator_3-way'!A363)</f>
        <v>2.0099999999999998</v>
      </c>
      <c r="B362" s="4">
        <f>IF('True_Odds_Calculator_3-way'!B363="","",'True_Odds_Calculator_3-way'!B363)</f>
        <v>3.2</v>
      </c>
      <c r="C362" s="4">
        <f>IF('True_Odds_Calculator_3-way'!C363="","",'True_Odds_Calculator_3-way'!C363)</f>
        <v>4.66</v>
      </c>
      <c r="D362" s="4">
        <f t="shared" si="25"/>
        <v>2.4604712489056935E-2</v>
      </c>
      <c r="E362" s="4">
        <f t="shared" si="26"/>
        <v>2.043690560500671</v>
      </c>
      <c r="F362" s="4">
        <f t="shared" si="27"/>
        <v>3.286247657362388</v>
      </c>
      <c r="G362" s="4">
        <f t="shared" si="28"/>
        <v>4.8451794647418014</v>
      </c>
      <c r="I362" s="4">
        <f t="shared" si="29"/>
        <v>1.0246047124890569</v>
      </c>
    </row>
    <row r="363" spans="1:9" x14ac:dyDescent="0.2">
      <c r="A363" s="4">
        <f>IF('True_Odds_Calculator_3-way'!A364="","",'True_Odds_Calculator_3-way'!A364)</f>
        <v>9.9600000000000009</v>
      </c>
      <c r="B363" s="4">
        <f>IF('True_Odds_Calculator_3-way'!B364="","",'True_Odds_Calculator_3-way'!B364)</f>
        <v>3.88</v>
      </c>
      <c r="C363" s="4">
        <f>IF('True_Odds_Calculator_3-way'!C364="","",'True_Odds_Calculator_3-way'!C364)</f>
        <v>1.5</v>
      </c>
      <c r="D363" s="4">
        <f t="shared" si="25"/>
        <v>2.4800231855256039E-2</v>
      </c>
      <c r="E363" s="4">
        <f t="shared" si="26"/>
        <v>10.85365488316357</v>
      </c>
      <c r="F363" s="4">
        <f t="shared" si="27"/>
        <v>4.0085749059526448</v>
      </c>
      <c r="G363" s="4">
        <f t="shared" si="28"/>
        <v>1.5188337141300019</v>
      </c>
      <c r="I363" s="4">
        <f t="shared" si="29"/>
        <v>1.024800231855256</v>
      </c>
    </row>
    <row r="364" spans="1:9" x14ac:dyDescent="0.2">
      <c r="A364" s="4">
        <f>IF('True_Odds_Calculator_3-way'!A365="","",'True_Odds_Calculator_3-way'!A365)</f>
        <v>2.8</v>
      </c>
      <c r="B364" s="4">
        <f>IF('True_Odds_Calculator_3-way'!B365="","",'True_Odds_Calculator_3-way'!B365)</f>
        <v>3.34</v>
      </c>
      <c r="C364" s="4">
        <f>IF('True_Odds_Calculator_3-way'!C365="","",'True_Odds_Calculator_3-way'!C365)</f>
        <v>2.74</v>
      </c>
      <c r="D364" s="4">
        <f t="shared" si="25"/>
        <v>2.1507558397282578E-2</v>
      </c>
      <c r="E364" s="4">
        <f t="shared" si="26"/>
        <v>2.857357803839474</v>
      </c>
      <c r="F364" s="4">
        <f t="shared" si="27"/>
        <v>3.4219385992713955</v>
      </c>
      <c r="G364" s="4">
        <f t="shared" si="28"/>
        <v>2.7949018501444112</v>
      </c>
      <c r="I364" s="4">
        <f t="shared" si="29"/>
        <v>1.0215075583972826</v>
      </c>
    </row>
    <row r="365" spans="1:9" x14ac:dyDescent="0.2">
      <c r="A365" s="4">
        <f>IF('True_Odds_Calculator_3-way'!A366="","",'True_Odds_Calculator_3-way'!A366)</f>
        <v>1.42</v>
      </c>
      <c r="B365" s="4">
        <f>IF('True_Odds_Calculator_3-way'!B366="","",'True_Odds_Calculator_3-way'!B366)</f>
        <v>4.87</v>
      </c>
      <c r="C365" s="4">
        <f>IF('True_Odds_Calculator_3-way'!C366="","",'True_Odds_Calculator_3-way'!C366)</f>
        <v>7.14</v>
      </c>
      <c r="D365" s="4">
        <f t="shared" si="25"/>
        <v>4.9620183556547293E-2</v>
      </c>
      <c r="E365" s="4">
        <f t="shared" si="26"/>
        <v>1.4541535396980305</v>
      </c>
      <c r="F365" s="4">
        <f t="shared" si="27"/>
        <v>5.2966452976569416</v>
      </c>
      <c r="G365" s="4">
        <f t="shared" si="28"/>
        <v>8.0961196439295779</v>
      </c>
      <c r="I365" s="4">
        <f t="shared" si="29"/>
        <v>1.0496201835565473</v>
      </c>
    </row>
    <row r="366" spans="1:9" x14ac:dyDescent="0.2">
      <c r="A366" s="4">
        <f>IF('True_Odds_Calculator_3-way'!A367="","",'True_Odds_Calculator_3-way'!A367)</f>
        <v>1.89</v>
      </c>
      <c r="B366" s="4">
        <f>IF('True_Odds_Calculator_3-way'!B367="","",'True_Odds_Calculator_3-way'!B367)</f>
        <v>3.44</v>
      </c>
      <c r="C366" s="4">
        <f>IF('True_Odds_Calculator_3-way'!C367="","",'True_Odds_Calculator_3-way'!C367)</f>
        <v>4.5999999999999996</v>
      </c>
      <c r="D366" s="4">
        <f t="shared" si="25"/>
        <v>3.7189507866959959E-2</v>
      </c>
      <c r="E366" s="4">
        <f t="shared" si="26"/>
        <v>1.9353439275785727</v>
      </c>
      <c r="F366" s="4">
        <f t="shared" si="27"/>
        <v>3.5932295704884636</v>
      </c>
      <c r="G366" s="4">
        <f t="shared" si="28"/>
        <v>4.8781724784369338</v>
      </c>
      <c r="I366" s="4">
        <f t="shared" si="29"/>
        <v>1.03718950786696</v>
      </c>
    </row>
    <row r="367" spans="1:9" x14ac:dyDescent="0.2">
      <c r="A367" s="4">
        <f>IF('True_Odds_Calculator_3-way'!A368="","",'True_Odds_Calculator_3-way'!A368)</f>
        <v>2.35</v>
      </c>
      <c r="B367" s="4">
        <f>IF('True_Odds_Calculator_3-way'!B368="","",'True_Odds_Calculator_3-way'!B368)</f>
        <v>3</v>
      </c>
      <c r="C367" s="4">
        <f>IF('True_Odds_Calculator_3-way'!C368="","",'True_Odds_Calculator_3-way'!C368)</f>
        <v>3.64</v>
      </c>
      <c r="D367" s="4">
        <f t="shared" si="25"/>
        <v>3.3590522952225088E-2</v>
      </c>
      <c r="E367" s="4">
        <f t="shared" si="26"/>
        <v>2.4135055489372377</v>
      </c>
      <c r="F367" s="4">
        <f t="shared" si="27"/>
        <v>3.1042741935483873</v>
      </c>
      <c r="G367" s="4">
        <f t="shared" si="28"/>
        <v>3.7946569400630912</v>
      </c>
      <c r="I367" s="4">
        <f t="shared" si="29"/>
        <v>1.0335905229522251</v>
      </c>
    </row>
    <row r="368" spans="1:9" x14ac:dyDescent="0.2">
      <c r="A368" s="4">
        <f>IF('True_Odds_Calculator_3-way'!A369="","",'True_Odds_Calculator_3-way'!A369)</f>
        <v>2.33</v>
      </c>
      <c r="B368" s="4">
        <f>IF('True_Odds_Calculator_3-way'!B369="","",'True_Odds_Calculator_3-way'!B369)</f>
        <v>2.91</v>
      </c>
      <c r="C368" s="4">
        <f>IF('True_Odds_Calculator_3-way'!C369="","",'True_Odds_Calculator_3-way'!C369)</f>
        <v>3.82</v>
      </c>
      <c r="D368" s="4">
        <f t="shared" si="25"/>
        <v>3.4607265752113925E-2</v>
      </c>
      <c r="E368" s="4">
        <f t="shared" si="26"/>
        <v>2.3943562488710337</v>
      </c>
      <c r="F368" s="4">
        <f t="shared" si="27"/>
        <v>3.0110790567231431</v>
      </c>
      <c r="G368" s="4">
        <f t="shared" si="28"/>
        <v>3.9960942261135846</v>
      </c>
      <c r="I368" s="4">
        <f t="shared" si="29"/>
        <v>1.0346072657521139</v>
      </c>
    </row>
    <row r="369" spans="1:9" x14ac:dyDescent="0.2">
      <c r="A369" s="4">
        <f>IF('True_Odds_Calculator_3-way'!A370="","",'True_Odds_Calculator_3-way'!A370)</f>
        <v>2.44</v>
      </c>
      <c r="B369" s="4">
        <f>IF('True_Odds_Calculator_3-way'!B370="","",'True_Odds_Calculator_3-way'!B370)</f>
        <v>2.67</v>
      </c>
      <c r="C369" s="4">
        <f>IF('True_Odds_Calculator_3-way'!C370="","",'True_Odds_Calculator_3-way'!C370)</f>
        <v>4</v>
      </c>
      <c r="D369" s="4">
        <f t="shared" si="25"/>
        <v>3.4367900779763039E-2</v>
      </c>
      <c r="E369" s="4">
        <f t="shared" si="26"/>
        <v>2.5101655514313972</v>
      </c>
      <c r="F369" s="4">
        <f t="shared" si="27"/>
        <v>2.7542452896661547</v>
      </c>
      <c r="G369" s="4">
        <f t="shared" si="28"/>
        <v>4.1920981510874693</v>
      </c>
      <c r="I369" s="4">
        <f t="shared" si="29"/>
        <v>1.034367900779763</v>
      </c>
    </row>
    <row r="370" spans="1:9" x14ac:dyDescent="0.2">
      <c r="A370" s="4">
        <f>IF('True_Odds_Calculator_3-way'!A371="","",'True_Odds_Calculator_3-way'!A371)</f>
        <v>2.44</v>
      </c>
      <c r="B370" s="4">
        <f>IF('True_Odds_Calculator_3-way'!B371="","",'True_Odds_Calculator_3-way'!B371)</f>
        <v>3.33</v>
      </c>
      <c r="C370" s="4">
        <f>IF('True_Odds_Calculator_3-way'!C371="","",'True_Odds_Calculator_3-way'!C371)</f>
        <v>3.04</v>
      </c>
      <c r="D370" s="4">
        <f t="shared" si="25"/>
        <v>3.9083734295123573E-2</v>
      </c>
      <c r="E370" s="4">
        <f t="shared" si="26"/>
        <v>2.5201095026943086</v>
      </c>
      <c r="F370" s="4">
        <f t="shared" si="27"/>
        <v>3.4810167588275664</v>
      </c>
      <c r="G370" s="4">
        <f t="shared" si="28"/>
        <v>3.1653637592626267</v>
      </c>
      <c r="I370" s="4">
        <f t="shared" si="29"/>
        <v>1.0390837342951236</v>
      </c>
    </row>
    <row r="371" spans="1:9" x14ac:dyDescent="0.2">
      <c r="A371" s="4">
        <f>IF('True_Odds_Calculator_3-way'!A372="","",'True_Odds_Calculator_3-way'!A372)</f>
        <v>2.86</v>
      </c>
      <c r="B371" s="4">
        <f>IF('True_Odds_Calculator_3-way'!B372="","",'True_Odds_Calculator_3-way'!B372)</f>
        <v>3.44</v>
      </c>
      <c r="C371" s="4">
        <f>IF('True_Odds_Calculator_3-way'!C372="","",'True_Odds_Calculator_3-way'!C372)</f>
        <v>2.5099999999999998</v>
      </c>
      <c r="D371" s="4">
        <f t="shared" si="25"/>
        <v>3.8754398570946424E-2</v>
      </c>
      <c r="E371" s="4">
        <f t="shared" si="26"/>
        <v>2.9697188155110217</v>
      </c>
      <c r="F371" s="4">
        <f t="shared" si="27"/>
        <v>3.5999771415065149</v>
      </c>
      <c r="G371" s="4">
        <f t="shared" si="28"/>
        <v>2.5941128469513326</v>
      </c>
      <c r="I371" s="4">
        <f t="shared" si="29"/>
        <v>1.0387543985709464</v>
      </c>
    </row>
    <row r="372" spans="1:9" x14ac:dyDescent="0.2">
      <c r="A372" s="4">
        <f>IF('True_Odds_Calculator_3-way'!A373="","",'True_Odds_Calculator_3-way'!A373)</f>
        <v>2.82</v>
      </c>
      <c r="B372" s="4">
        <f>IF('True_Odds_Calculator_3-way'!B373="","",'True_Odds_Calculator_3-way'!B373)</f>
        <v>3.54</v>
      </c>
      <c r="C372" s="4">
        <f>IF('True_Odds_Calculator_3-way'!C373="","",'True_Odds_Calculator_3-way'!C373)</f>
        <v>2.4900000000000002</v>
      </c>
      <c r="D372" s="4">
        <f t="shared" si="25"/>
        <v>3.8702230487040135E-2</v>
      </c>
      <c r="E372" s="4">
        <f t="shared" si="26"/>
        <v>2.9264650825696106</v>
      </c>
      <c r="F372" s="4">
        <f t="shared" si="27"/>
        <v>3.7094033777020101</v>
      </c>
      <c r="G372" s="4">
        <f t="shared" si="28"/>
        <v>2.5726405498418363</v>
      </c>
      <c r="I372" s="4">
        <f t="shared" si="29"/>
        <v>1.0387022304870401</v>
      </c>
    </row>
    <row r="373" spans="1:9" x14ac:dyDescent="0.2">
      <c r="A373" s="4">
        <f>IF('True_Odds_Calculator_3-way'!A374="","",'True_Odds_Calculator_3-way'!A374)</f>
        <v>1.88</v>
      </c>
      <c r="B373" s="4">
        <f>IF('True_Odds_Calculator_3-way'!B374="","",'True_Odds_Calculator_3-way'!B374)</f>
        <v>3.73</v>
      </c>
      <c r="C373" s="4">
        <f>IF('True_Odds_Calculator_3-way'!C374="","",'True_Odds_Calculator_3-way'!C374)</f>
        <v>4.1500000000000004</v>
      </c>
      <c r="D373" s="4">
        <f t="shared" si="25"/>
        <v>4.0975263784016169E-2</v>
      </c>
      <c r="E373" s="4">
        <f t="shared" si="26"/>
        <v>1.9295465726739518</v>
      </c>
      <c r="F373" s="4">
        <f t="shared" si="27"/>
        <v>3.930229103304467</v>
      </c>
      <c r="G373" s="4">
        <f t="shared" si="28"/>
        <v>4.3993668857673258</v>
      </c>
      <c r="I373" s="4">
        <f t="shared" si="29"/>
        <v>1.0409752637840162</v>
      </c>
    </row>
    <row r="374" spans="1:9" x14ac:dyDescent="0.2">
      <c r="A374" s="4">
        <f>IF('True_Odds_Calculator_3-way'!A375="","",'True_Odds_Calculator_3-way'!A375)</f>
        <v>2.11</v>
      </c>
      <c r="B374" s="4">
        <f>IF('True_Odds_Calculator_3-way'!B375="","",'True_Odds_Calculator_3-way'!B375)</f>
        <v>3.33</v>
      </c>
      <c r="C374" s="4">
        <f>IF('True_Odds_Calculator_3-way'!C375="","",'True_Odds_Calculator_3-way'!C375)</f>
        <v>4.03</v>
      </c>
      <c r="D374" s="4">
        <f t="shared" si="25"/>
        <v>2.2372907405777021E-2</v>
      </c>
      <c r="E374" s="4">
        <f t="shared" si="26"/>
        <v>2.1437329489343524</v>
      </c>
      <c r="F374" s="4">
        <f t="shared" si="27"/>
        <v>3.4148029683890218</v>
      </c>
      <c r="G374" s="4">
        <f t="shared" si="28"/>
        <v>4.1548716436747668</v>
      </c>
      <c r="I374" s="4">
        <f t="shared" si="29"/>
        <v>1.022372907405777</v>
      </c>
    </row>
    <row r="375" spans="1:9" x14ac:dyDescent="0.2">
      <c r="A375" s="4">
        <f>IF('True_Odds_Calculator_3-way'!A376="","",'True_Odds_Calculator_3-way'!A376)</f>
        <v>3.71</v>
      </c>
      <c r="B375" s="4">
        <f>IF('True_Odds_Calculator_3-way'!B376="","",'True_Odds_Calculator_3-way'!B376)</f>
        <v>3.36</v>
      </c>
      <c r="C375" s="4">
        <f>IF('True_Odds_Calculator_3-way'!C376="","",'True_Odds_Calculator_3-way'!C376)</f>
        <v>2.2000000000000002</v>
      </c>
      <c r="D375" s="4">
        <f t="shared" si="25"/>
        <v>2.1706281140243311E-2</v>
      </c>
      <c r="E375" s="4">
        <f t="shared" si="26"/>
        <v>3.8123361963826961</v>
      </c>
      <c r="F375" s="4">
        <f t="shared" si="27"/>
        <v>3.4437204069195064</v>
      </c>
      <c r="G375" s="4">
        <f t="shared" si="28"/>
        <v>2.2355859214510705</v>
      </c>
      <c r="I375" s="4">
        <f t="shared" si="29"/>
        <v>1.0217062811402433</v>
      </c>
    </row>
    <row r="376" spans="1:9" x14ac:dyDescent="0.2">
      <c r="A376" s="4">
        <f>IF('True_Odds_Calculator_3-way'!A377="","",'True_Odds_Calculator_3-way'!A377)</f>
        <v>1.46</v>
      </c>
      <c r="B376" s="4">
        <f>IF('True_Odds_Calculator_3-way'!B377="","",'True_Odds_Calculator_3-way'!B377)</f>
        <v>4.8099999999999996</v>
      </c>
      <c r="C376" s="4">
        <f>IF('True_Odds_Calculator_3-way'!C377="","",'True_Odds_Calculator_3-way'!C377)</f>
        <v>7.59</v>
      </c>
      <c r="D376" s="4">
        <f t="shared" si="25"/>
        <v>2.4584020414872176E-2</v>
      </c>
      <c r="E376" s="4">
        <f t="shared" si="26"/>
        <v>1.477679284883691</v>
      </c>
      <c r="F376" s="4">
        <f t="shared" si="27"/>
        <v>5.0073724940137163</v>
      </c>
      <c r="G376" s="4">
        <f t="shared" si="28"/>
        <v>8.0933891516479335</v>
      </c>
      <c r="I376" s="4">
        <f t="shared" si="29"/>
        <v>1.0245840204148722</v>
      </c>
    </row>
    <row r="377" spans="1:9" x14ac:dyDescent="0.2">
      <c r="A377" s="4">
        <f>IF('True_Odds_Calculator_3-way'!A378="","",'True_Odds_Calculator_3-way'!A378)</f>
        <v>3.01</v>
      </c>
      <c r="B377" s="4">
        <f>IF('True_Odds_Calculator_3-way'!B378="","",'True_Odds_Calculator_3-way'!B378)</f>
        <v>3.16</v>
      </c>
      <c r="C377" s="4">
        <f>IF('True_Odds_Calculator_3-way'!C378="","",'True_Odds_Calculator_3-way'!C378)</f>
        <v>2.68</v>
      </c>
      <c r="D377" s="4">
        <f t="shared" si="25"/>
        <v>2.1815938182002892E-2</v>
      </c>
      <c r="E377" s="4">
        <f t="shared" si="26"/>
        <v>3.0773592644077197</v>
      </c>
      <c r="F377" s="4">
        <f t="shared" si="27"/>
        <v>3.234322978979109</v>
      </c>
      <c r="G377" s="4">
        <f t="shared" si="28"/>
        <v>2.7332684077251943</v>
      </c>
      <c r="I377" s="4">
        <f t="shared" si="29"/>
        <v>1.0218159381820029</v>
      </c>
    </row>
    <row r="378" spans="1:9" x14ac:dyDescent="0.2">
      <c r="A378" s="4">
        <f>IF('True_Odds_Calculator_3-way'!A379="","",'True_Odds_Calculator_3-way'!A379)</f>
        <v>3.98</v>
      </c>
      <c r="B378" s="4">
        <f>IF('True_Odds_Calculator_3-way'!B379="","",'True_Odds_Calculator_3-way'!B379)</f>
        <v>3.4</v>
      </c>
      <c r="C378" s="4">
        <f>IF('True_Odds_Calculator_3-way'!C379="","",'True_Odds_Calculator_3-way'!C379)</f>
        <v>2.0699999999999998</v>
      </c>
      <c r="D378" s="4">
        <f t="shared" si="25"/>
        <v>2.8465715905472422E-2</v>
      </c>
      <c r="E378" s="4">
        <f t="shared" si="26"/>
        <v>4.1362016553918375</v>
      </c>
      <c r="F378" s="4">
        <f t="shared" si="27"/>
        <v>3.5133445157794578</v>
      </c>
      <c r="G378" s="4">
        <f t="shared" si="28"/>
        <v>2.1114721508071632</v>
      </c>
      <c r="I378" s="4">
        <f t="shared" si="29"/>
        <v>1.0284657159054724</v>
      </c>
    </row>
    <row r="379" spans="1:9" x14ac:dyDescent="0.2">
      <c r="A379" s="4">
        <f>IF('True_Odds_Calculator_3-way'!A380="","",'True_Odds_Calculator_3-way'!A380)</f>
        <v>1.47</v>
      </c>
      <c r="B379" s="4">
        <f>IF('True_Odds_Calculator_3-way'!B380="","",'True_Odds_Calculator_3-way'!B380)</f>
        <v>4.43</v>
      </c>
      <c r="C379" s="4">
        <f>IF('True_Odds_Calculator_3-way'!C380="","",'True_Odds_Calculator_3-way'!C380)</f>
        <v>8.09</v>
      </c>
      <c r="D379" s="4">
        <f t="shared" si="25"/>
        <v>2.9615137469017672E-2</v>
      </c>
      <c r="E379" s="4">
        <f t="shared" si="26"/>
        <v>1.4916458961521244</v>
      </c>
      <c r="F379" s="4">
        <f t="shared" si="27"/>
        <v>4.632591017258445</v>
      </c>
      <c r="G379" s="4">
        <f t="shared" si="28"/>
        <v>8.7921609088606534</v>
      </c>
      <c r="I379" s="4">
        <f t="shared" si="29"/>
        <v>1.0296151374690177</v>
      </c>
    </row>
    <row r="380" spans="1:9" x14ac:dyDescent="0.2">
      <c r="A380" s="4">
        <f>IF('True_Odds_Calculator_3-way'!A381="","",'True_Odds_Calculator_3-way'!A381)</f>
        <v>2.78</v>
      </c>
      <c r="B380" s="4">
        <f>IF('True_Odds_Calculator_3-way'!B381="","",'True_Odds_Calculator_3-way'!B381)</f>
        <v>3.13</v>
      </c>
      <c r="C380" s="4">
        <f>IF('True_Odds_Calculator_3-way'!C381="","",'True_Odds_Calculator_3-way'!C381)</f>
        <v>2.88</v>
      </c>
      <c r="D380" s="4">
        <f t="shared" si="25"/>
        <v>2.6423270329423376E-2</v>
      </c>
      <c r="E380" s="4">
        <f t="shared" si="26"/>
        <v>2.8497784317156354</v>
      </c>
      <c r="F380" s="4">
        <f t="shared" si="27"/>
        <v>3.2187349831091554</v>
      </c>
      <c r="G380" s="4">
        <f t="shared" si="28"/>
        <v>2.9549564280085803</v>
      </c>
      <c r="I380" s="4">
        <f t="shared" si="29"/>
        <v>1.0264232703294234</v>
      </c>
    </row>
    <row r="381" spans="1:9" x14ac:dyDescent="0.2">
      <c r="A381" s="4">
        <f>IF('True_Odds_Calculator_3-way'!A382="","",'True_Odds_Calculator_3-way'!A382)</f>
        <v>2.97</v>
      </c>
      <c r="B381" s="4">
        <f>IF('True_Odds_Calculator_3-way'!B382="","",'True_Odds_Calculator_3-way'!B382)</f>
        <v>3.19</v>
      </c>
      <c r="C381" s="4">
        <f>IF('True_Odds_Calculator_3-way'!C382="","",'True_Odds_Calculator_3-way'!C382)</f>
        <v>2.65</v>
      </c>
      <c r="D381" s="4">
        <f t="shared" si="25"/>
        <v>2.7538451090825866E-2</v>
      </c>
      <c r="E381" s="4">
        <f t="shared" si="26"/>
        <v>3.0532407046144177</v>
      </c>
      <c r="F381" s="4">
        <f t="shared" si="27"/>
        <v>3.2862291801146548</v>
      </c>
      <c r="G381" s="4">
        <f t="shared" si="28"/>
        <v>2.7160701217153993</v>
      </c>
      <c r="I381" s="4">
        <f t="shared" si="29"/>
        <v>1.0275384510908259</v>
      </c>
    </row>
    <row r="382" spans="1:9" x14ac:dyDescent="0.2">
      <c r="A382" s="4">
        <f>IF('True_Odds_Calculator_3-way'!A383="","",'True_Odds_Calculator_3-way'!A383)</f>
        <v>3.39</v>
      </c>
      <c r="B382" s="4">
        <f>IF('True_Odds_Calculator_3-way'!B383="","",'True_Odds_Calculator_3-way'!B383)</f>
        <v>3.31</v>
      </c>
      <c r="C382" s="4">
        <f>IF('True_Odds_Calculator_3-way'!C383="","",'True_Odds_Calculator_3-way'!C383)</f>
        <v>2.3199999999999998</v>
      </c>
      <c r="D382" s="4">
        <f t="shared" si="25"/>
        <v>2.8134537121461412E-2</v>
      </c>
      <c r="E382" s="4">
        <f t="shared" si="26"/>
        <v>3.5013138647385529</v>
      </c>
      <c r="F382" s="4">
        <f t="shared" si="27"/>
        <v>3.4160399349347919</v>
      </c>
      <c r="G382" s="4">
        <f t="shared" si="28"/>
        <v>2.3715997867980989</v>
      </c>
      <c r="I382" s="4">
        <f t="shared" si="29"/>
        <v>1.0281345371214614</v>
      </c>
    </row>
    <row r="383" spans="1:9" x14ac:dyDescent="0.2">
      <c r="A383" s="4">
        <f>IF('True_Odds_Calculator_3-way'!A384="","",'True_Odds_Calculator_3-way'!A384)</f>
        <v>2.4300000000000002</v>
      </c>
      <c r="B383" s="4">
        <f>IF('True_Odds_Calculator_3-way'!B384="","",'True_Odds_Calculator_3-way'!B384)</f>
        <v>3.42</v>
      </c>
      <c r="C383" s="4">
        <f>IF('True_Odds_Calculator_3-way'!C384="","",'True_Odds_Calculator_3-way'!C384)</f>
        <v>3.09</v>
      </c>
      <c r="D383" s="4">
        <f t="shared" si="25"/>
        <v>2.7544890032825009E-2</v>
      </c>
      <c r="E383" s="4">
        <f t="shared" si="26"/>
        <v>2.4854538580943237</v>
      </c>
      <c r="F383" s="4">
        <f t="shared" si="27"/>
        <v>3.5308735778404206</v>
      </c>
      <c r="G383" s="4">
        <f t="shared" si="28"/>
        <v>3.180226972298323</v>
      </c>
      <c r="I383" s="4">
        <f t="shared" si="29"/>
        <v>1.027544890032825</v>
      </c>
    </row>
    <row r="384" spans="1:9" x14ac:dyDescent="0.2">
      <c r="A384" s="4">
        <f>IF('True_Odds_Calculator_3-way'!A385="","",'True_Odds_Calculator_3-way'!A385)</f>
        <v>2.0299999999999998</v>
      </c>
      <c r="B384" s="4">
        <f>IF('True_Odds_Calculator_3-way'!B385="","",'True_Odds_Calculator_3-way'!B385)</f>
        <v>3.6</v>
      </c>
      <c r="C384" s="4">
        <f>IF('True_Odds_Calculator_3-way'!C385="","",'True_Odds_Calculator_3-way'!C385)</f>
        <v>3.86</v>
      </c>
      <c r="D384" s="4">
        <f t="shared" si="25"/>
        <v>2.9455972729155011E-2</v>
      </c>
      <c r="E384" s="4">
        <f t="shared" si="26"/>
        <v>2.0712845851930686</v>
      </c>
      <c r="F384" s="4">
        <f t="shared" si="27"/>
        <v>3.7319125366899986</v>
      </c>
      <c r="G384" s="4">
        <f t="shared" si="28"/>
        <v>4.0120570348190032</v>
      </c>
      <c r="I384" s="4">
        <f t="shared" si="29"/>
        <v>1.029455972729155</v>
      </c>
    </row>
    <row r="385" spans="1:9" x14ac:dyDescent="0.2">
      <c r="A385" s="4">
        <f>IF('True_Odds_Calculator_3-way'!A386="","",'True_Odds_Calculator_3-way'!A386)</f>
        <v>1.61</v>
      </c>
      <c r="B385" s="4">
        <f>IF('True_Odds_Calculator_3-way'!B386="","",'True_Odds_Calculator_3-way'!B386)</f>
        <v>3.72</v>
      </c>
      <c r="C385" s="4">
        <f>IF('True_Odds_Calculator_3-way'!C386="","",'True_Odds_Calculator_3-way'!C386)</f>
        <v>7.01</v>
      </c>
      <c r="D385" s="4">
        <f t="shared" si="25"/>
        <v>3.2588569077215856E-2</v>
      </c>
      <c r="E385" s="4">
        <f t="shared" si="26"/>
        <v>1.6386588299407865</v>
      </c>
      <c r="F385" s="4">
        <f t="shared" si="27"/>
        <v>3.8766549506846584</v>
      </c>
      <c r="G385" s="4">
        <f t="shared" si="28"/>
        <v>7.5878005652255229</v>
      </c>
      <c r="I385" s="4">
        <f t="shared" si="29"/>
        <v>1.0325885690772159</v>
      </c>
    </row>
    <row r="386" spans="1:9" x14ac:dyDescent="0.2">
      <c r="A386" s="4">
        <f>IF('True_Odds_Calculator_3-way'!A387="","",'True_Odds_Calculator_3-way'!A387)</f>
        <v>2.89</v>
      </c>
      <c r="B386" s="4">
        <f>IF('True_Odds_Calculator_3-way'!B387="","",'True_Odds_Calculator_3-way'!B387)</f>
        <v>3.36</v>
      </c>
      <c r="C386" s="4">
        <f>IF('True_Odds_Calculator_3-way'!C387="","",'True_Odds_Calculator_3-way'!C387)</f>
        <v>2.61</v>
      </c>
      <c r="D386" s="4">
        <f t="shared" si="25"/>
        <v>2.6781571316829567E-2</v>
      </c>
      <c r="E386" s="4">
        <f t="shared" si="26"/>
        <v>2.9665353676333912</v>
      </c>
      <c r="F386" s="4">
        <f t="shared" si="27"/>
        <v>3.4639009557382012</v>
      </c>
      <c r="G386" s="4">
        <f t="shared" si="28"/>
        <v>2.6722636551011223</v>
      </c>
      <c r="I386" s="4">
        <f t="shared" si="29"/>
        <v>1.0267815713168296</v>
      </c>
    </row>
    <row r="387" spans="1:9" x14ac:dyDescent="0.2">
      <c r="A387" s="4">
        <f>IF('True_Odds_Calculator_3-way'!A388="","",'True_Odds_Calculator_3-way'!A388)</f>
        <v>2.58</v>
      </c>
      <c r="B387" s="4">
        <f>IF('True_Odds_Calculator_3-way'!B388="","",'True_Odds_Calculator_3-way'!B388)</f>
        <v>3.36</v>
      </c>
      <c r="C387" s="4">
        <f>IF('True_Odds_Calculator_3-way'!C388="","",'True_Odds_Calculator_3-way'!C388)</f>
        <v>2.92</v>
      </c>
      <c r="D387" s="4">
        <f t="shared" ref="D387:D450" si="30">IF(A387="","",((1/A387)+(1/B387)+(1/C387))-1)</f>
        <v>2.7681700268511245E-2</v>
      </c>
      <c r="E387" s="4">
        <f t="shared" ref="E387:E450" si="31">IF(A387="","",(3*A387)/(3-($D387*A387)))</f>
        <v>2.642917998937524</v>
      </c>
      <c r="F387" s="4">
        <f t="shared" ref="F387:F450" si="32">IF(B387="","",(3*B387)/(3-($D387*B387)))</f>
        <v>3.4675047999789586</v>
      </c>
      <c r="G387" s="4">
        <f t="shared" ref="G387:G450" si="33">IF(C387="","",(3*C387)/(3-($D387*C387)))</f>
        <v>3.000853562771006</v>
      </c>
      <c r="I387" s="4">
        <f t="shared" ref="I387:I450" si="34">IF(A387="","",D387+1)</f>
        <v>1.0276817002685112</v>
      </c>
    </row>
    <row r="388" spans="1:9" x14ac:dyDescent="0.2">
      <c r="A388" s="4">
        <f>IF('True_Odds_Calculator_3-way'!A389="","",'True_Odds_Calculator_3-way'!A389)</f>
        <v>1.89</v>
      </c>
      <c r="B388" s="4">
        <f>IF('True_Odds_Calculator_3-way'!B389="","",'True_Odds_Calculator_3-way'!B389)</f>
        <v>3.72</v>
      </c>
      <c r="C388" s="4">
        <f>IF('True_Odds_Calculator_3-way'!C389="","",'True_Odds_Calculator_3-way'!C389)</f>
        <v>4.3</v>
      </c>
      <c r="D388" s="4">
        <f t="shared" si="30"/>
        <v>3.0475872936488235E-2</v>
      </c>
      <c r="E388" s="4">
        <f t="shared" si="31"/>
        <v>1.926997975636247</v>
      </c>
      <c r="F388" s="4">
        <f t="shared" si="32"/>
        <v>3.8661002470626156</v>
      </c>
      <c r="G388" s="4">
        <f t="shared" si="33"/>
        <v>4.4964126787711498</v>
      </c>
      <c r="I388" s="4">
        <f t="shared" si="34"/>
        <v>1.0304758729364882</v>
      </c>
    </row>
    <row r="389" spans="1:9" x14ac:dyDescent="0.2">
      <c r="A389" s="4">
        <f>IF('True_Odds_Calculator_3-way'!A390="","",'True_Odds_Calculator_3-way'!A390)</f>
        <v>2.31</v>
      </c>
      <c r="B389" s="4">
        <f>IF('True_Odds_Calculator_3-way'!B390="","",'True_Odds_Calculator_3-way'!B390)</f>
        <v>3.45</v>
      </c>
      <c r="C389" s="4">
        <f>IF('True_Odds_Calculator_3-way'!C390="","",'True_Odds_Calculator_3-way'!C390)</f>
        <v>3.28</v>
      </c>
      <c r="D389" s="4">
        <f t="shared" si="30"/>
        <v>2.7633554144688821E-2</v>
      </c>
      <c r="E389" s="4">
        <f t="shared" si="31"/>
        <v>2.3602203838840219</v>
      </c>
      <c r="F389" s="4">
        <f t="shared" si="32"/>
        <v>3.5632345604292253</v>
      </c>
      <c r="G389" s="4">
        <f t="shared" si="33"/>
        <v>3.3821848896065583</v>
      </c>
      <c r="I389" s="4">
        <f t="shared" si="34"/>
        <v>1.0276335541446888</v>
      </c>
    </row>
    <row r="390" spans="1:9" x14ac:dyDescent="0.2">
      <c r="A390" s="4">
        <f>IF('True_Odds_Calculator_3-way'!A391="","",'True_Odds_Calculator_3-way'!A391)</f>
        <v>2.2200000000000002</v>
      </c>
      <c r="B390" s="4">
        <f>IF('True_Odds_Calculator_3-way'!B391="","",'True_Odds_Calculator_3-way'!B391)</f>
        <v>3.43</v>
      </c>
      <c r="C390" s="4">
        <f>IF('True_Odds_Calculator_3-way'!C391="","",'True_Odds_Calculator_3-way'!C391)</f>
        <v>3.5</v>
      </c>
      <c r="D390" s="4">
        <f t="shared" si="30"/>
        <v>2.7709925669109126E-2</v>
      </c>
      <c r="E390" s="4">
        <f t="shared" si="31"/>
        <v>2.2664748486953066</v>
      </c>
      <c r="F390" s="4">
        <f t="shared" si="32"/>
        <v>3.5422236005582257</v>
      </c>
      <c r="G390" s="4">
        <f t="shared" si="33"/>
        <v>3.6169289717850459</v>
      </c>
      <c r="I390" s="4">
        <f t="shared" si="34"/>
        <v>1.0277099256691091</v>
      </c>
    </row>
    <row r="391" spans="1:9" x14ac:dyDescent="0.2">
      <c r="A391" s="4">
        <f>IF('True_Odds_Calculator_3-way'!A392="","",'True_Odds_Calculator_3-way'!A392)</f>
        <v>1.63</v>
      </c>
      <c r="B391" s="4">
        <f>IF('True_Odds_Calculator_3-way'!B392="","",'True_Odds_Calculator_3-way'!B392)</f>
        <v>3.96</v>
      </c>
      <c r="C391" s="4">
        <f>IF('True_Odds_Calculator_3-way'!C392="","",'True_Odds_Calculator_3-way'!C392)</f>
        <v>6.04</v>
      </c>
      <c r="D391" s="4">
        <f t="shared" si="30"/>
        <v>3.1585098947874757E-2</v>
      </c>
      <c r="E391" s="4">
        <f t="shared" si="31"/>
        <v>1.6584612466669404</v>
      </c>
      <c r="F391" s="4">
        <f t="shared" si="32"/>
        <v>4.1322845746665369</v>
      </c>
      <c r="G391" s="4">
        <f t="shared" si="33"/>
        <v>6.4501752385927276</v>
      </c>
      <c r="I391" s="4">
        <f t="shared" si="34"/>
        <v>1.0315850989478748</v>
      </c>
    </row>
    <row r="392" spans="1:9" x14ac:dyDescent="0.2">
      <c r="A392" s="4">
        <f>IF('True_Odds_Calculator_3-way'!A393="","",'True_Odds_Calculator_3-way'!A393)</f>
        <v>3.8</v>
      </c>
      <c r="B392" s="4">
        <f>IF('True_Odds_Calculator_3-way'!B393="","",'True_Odds_Calculator_3-way'!B393)</f>
        <v>3.31</v>
      </c>
      <c r="C392" s="4">
        <f>IF('True_Odds_Calculator_3-way'!C393="","",'True_Odds_Calculator_3-way'!C393)</f>
        <v>2.16</v>
      </c>
      <c r="D392" s="4">
        <f t="shared" si="30"/>
        <v>2.8235661325182626E-2</v>
      </c>
      <c r="E392" s="4">
        <f t="shared" si="31"/>
        <v>3.9409487043605735</v>
      </c>
      <c r="F392" s="4">
        <f t="shared" si="32"/>
        <v>3.4164333307624464</v>
      </c>
      <c r="G392" s="4">
        <f t="shared" si="33"/>
        <v>2.2048233445722225</v>
      </c>
      <c r="I392" s="4">
        <f t="shared" si="34"/>
        <v>1.0282356613251826</v>
      </c>
    </row>
    <row r="393" spans="1:9" x14ac:dyDescent="0.2">
      <c r="A393" s="4">
        <f>IF('True_Odds_Calculator_3-way'!A394="","",'True_Odds_Calculator_3-way'!A394)</f>
        <v>1.73</v>
      </c>
      <c r="B393" s="4">
        <f>IF('True_Odds_Calculator_3-way'!B394="","",'True_Odds_Calculator_3-way'!B394)</f>
        <v>4.03</v>
      </c>
      <c r="C393" s="4">
        <f>IF('True_Odds_Calculator_3-way'!C394="","",'True_Odds_Calculator_3-way'!C394)</f>
        <v>4.4000000000000004</v>
      </c>
      <c r="D393" s="4">
        <f t="shared" si="30"/>
        <v>5.3446367170029374E-2</v>
      </c>
      <c r="E393" s="4">
        <f t="shared" si="31"/>
        <v>1.7850154956333308</v>
      </c>
      <c r="F393" s="4">
        <f t="shared" si="32"/>
        <v>4.341719324830656</v>
      </c>
      <c r="G393" s="4">
        <f t="shared" si="33"/>
        <v>4.7742434177761552</v>
      </c>
      <c r="I393" s="4">
        <f t="shared" si="34"/>
        <v>1.0534463671700294</v>
      </c>
    </row>
    <row r="394" spans="1:9" x14ac:dyDescent="0.2">
      <c r="A394" s="4">
        <f>IF('True_Odds_Calculator_3-way'!A395="","",'True_Odds_Calculator_3-way'!A395)</f>
        <v>1.64</v>
      </c>
      <c r="B394" s="4">
        <f>IF('True_Odds_Calculator_3-way'!B395="","",'True_Odds_Calculator_3-way'!B395)</f>
        <v>4.17</v>
      </c>
      <c r="C394" s="4">
        <f>IF('True_Odds_Calculator_3-way'!C395="","",'True_Odds_Calculator_3-way'!C395)</f>
        <v>4.9000000000000004</v>
      </c>
      <c r="D394" s="4">
        <f t="shared" si="30"/>
        <v>5.3645883691255003E-2</v>
      </c>
      <c r="E394" s="4">
        <f t="shared" si="31"/>
        <v>1.689548399934657</v>
      </c>
      <c r="F394" s="4">
        <f t="shared" si="32"/>
        <v>4.5060026032795575</v>
      </c>
      <c r="G394" s="4">
        <f t="shared" si="33"/>
        <v>5.3705787575218817</v>
      </c>
      <c r="I394" s="4">
        <f t="shared" si="34"/>
        <v>1.053645883691255</v>
      </c>
    </row>
    <row r="395" spans="1:9" x14ac:dyDescent="0.2">
      <c r="A395" s="4">
        <f>IF('True_Odds_Calculator_3-way'!A396="","",'True_Odds_Calculator_3-way'!A396)</f>
        <v>2.4700000000000002</v>
      </c>
      <c r="B395" s="4">
        <f>IF('True_Odds_Calculator_3-way'!B396="","",'True_Odds_Calculator_3-way'!B396)</f>
        <v>3.35</v>
      </c>
      <c r="C395" s="4">
        <f>IF('True_Odds_Calculator_3-way'!C396="","",'True_Odds_Calculator_3-way'!C396)</f>
        <v>2.93</v>
      </c>
      <c r="D395" s="4">
        <f t="shared" si="30"/>
        <v>4.4662690609353906E-2</v>
      </c>
      <c r="E395" s="4">
        <f t="shared" si="31"/>
        <v>2.5642949778916244</v>
      </c>
      <c r="F395" s="4">
        <f t="shared" si="32"/>
        <v>3.5258456934670677</v>
      </c>
      <c r="G395" s="4">
        <f t="shared" si="33"/>
        <v>3.0636375909119726</v>
      </c>
      <c r="I395" s="4">
        <f t="shared" si="34"/>
        <v>1.0446626906093539</v>
      </c>
    </row>
    <row r="396" spans="1:9" x14ac:dyDescent="0.2">
      <c r="A396" s="4">
        <f>IF('True_Odds_Calculator_3-way'!A397="","",'True_Odds_Calculator_3-way'!A397)</f>
        <v>2.0699999999999998</v>
      </c>
      <c r="B396" s="4">
        <f>IF('True_Odds_Calculator_3-way'!B397="","",'True_Odds_Calculator_3-way'!B397)</f>
        <v>3.5</v>
      </c>
      <c r="C396" s="4">
        <f>IF('True_Odds_Calculator_3-way'!C397="","",'True_Odds_Calculator_3-way'!C397)</f>
        <v>3.61</v>
      </c>
      <c r="D396" s="4">
        <f t="shared" si="30"/>
        <v>4.581438340320676E-2</v>
      </c>
      <c r="E396" s="4">
        <f t="shared" si="31"/>
        <v>2.137572789745755</v>
      </c>
      <c r="F396" s="4">
        <f t="shared" si="32"/>
        <v>3.6976392387316595</v>
      </c>
      <c r="G396" s="4">
        <f t="shared" si="33"/>
        <v>3.8206313072905891</v>
      </c>
      <c r="I396" s="4">
        <f t="shared" si="34"/>
        <v>1.0458143834032068</v>
      </c>
    </row>
    <row r="397" spans="1:9" x14ac:dyDescent="0.2">
      <c r="A397" s="4">
        <f>IF('True_Odds_Calculator_3-way'!A398="","",'True_Odds_Calculator_3-way'!A398)</f>
        <v>1.71</v>
      </c>
      <c r="B397" s="4">
        <f>IF('True_Odds_Calculator_3-way'!B398="","",'True_Odds_Calculator_3-way'!B398)</f>
        <v>3.68</v>
      </c>
      <c r="C397" s="4">
        <f>IF('True_Odds_Calculator_3-way'!C398="","",'True_Odds_Calculator_3-way'!C398)</f>
        <v>5.09</v>
      </c>
      <c r="D397" s="4">
        <f t="shared" si="30"/>
        <v>5.299810629617796E-2</v>
      </c>
      <c r="E397" s="4">
        <f t="shared" si="31"/>
        <v>1.7632663738650278</v>
      </c>
      <c r="F397" s="4">
        <f t="shared" si="32"/>
        <v>3.9358752251562947</v>
      </c>
      <c r="G397" s="4">
        <f t="shared" si="33"/>
        <v>5.5929156481878763</v>
      </c>
      <c r="I397" s="4">
        <f t="shared" si="34"/>
        <v>1.052998106296178</v>
      </c>
    </row>
    <row r="398" spans="1:9" x14ac:dyDescent="0.2">
      <c r="A398" s="4">
        <f>IF('True_Odds_Calculator_3-way'!A399="","",'True_Odds_Calculator_3-way'!A399)</f>
        <v>1.68</v>
      </c>
      <c r="B398" s="4">
        <f>IF('True_Odds_Calculator_3-way'!B399="","",'True_Odds_Calculator_3-way'!B399)</f>
        <v>3.76</v>
      </c>
      <c r="C398" s="4">
        <f>IF('True_Odds_Calculator_3-way'!C399="","",'True_Odds_Calculator_3-way'!C399)</f>
        <v>5.12</v>
      </c>
      <c r="D398" s="4">
        <f t="shared" si="30"/>
        <v>5.6508042046605755E-2</v>
      </c>
      <c r="E398" s="4">
        <f t="shared" si="31"/>
        <v>1.7349000508099843</v>
      </c>
      <c r="F398" s="4">
        <f t="shared" si="32"/>
        <v>4.0465935661588057</v>
      </c>
      <c r="G398" s="4">
        <f t="shared" si="33"/>
        <v>5.6664772897168305</v>
      </c>
      <c r="I398" s="4">
        <f t="shared" si="34"/>
        <v>1.0565080420466058</v>
      </c>
    </row>
    <row r="399" spans="1:9" x14ac:dyDescent="0.2">
      <c r="A399" s="4">
        <f>IF('True_Odds_Calculator_3-way'!A400="","",'True_Odds_Calculator_3-way'!A400)</f>
        <v>2.04</v>
      </c>
      <c r="B399" s="4">
        <f>IF('True_Odds_Calculator_3-way'!B400="","",'True_Odds_Calculator_3-way'!B400)</f>
        <v>3.65</v>
      </c>
      <c r="C399" s="4">
        <f>IF('True_Odds_Calculator_3-way'!C400="","",'True_Odds_Calculator_3-way'!C400)</f>
        <v>3.49</v>
      </c>
      <c r="D399" s="4">
        <f t="shared" si="30"/>
        <v>5.070163246049697E-2</v>
      </c>
      <c r="E399" s="4">
        <f t="shared" si="31"/>
        <v>2.1128447821206278</v>
      </c>
      <c r="F399" s="4">
        <f t="shared" si="32"/>
        <v>3.8899599026806726</v>
      </c>
      <c r="G399" s="4">
        <f t="shared" si="33"/>
        <v>3.7087530042187518</v>
      </c>
      <c r="I399" s="4">
        <f t="shared" si="34"/>
        <v>1.050701632460497</v>
      </c>
    </row>
    <row r="400" spans="1:9" x14ac:dyDescent="0.2">
      <c r="A400" s="4">
        <f>IF('True_Odds_Calculator_3-way'!A401="","",'True_Odds_Calculator_3-way'!A401)</f>
        <v>2.73</v>
      </c>
      <c r="B400" s="4">
        <f>IF('True_Odds_Calculator_3-way'!B401="","",'True_Odds_Calculator_3-way'!B401)</f>
        <v>3.86</v>
      </c>
      <c r="C400" s="4">
        <f>IF('True_Odds_Calculator_3-way'!C401="","",'True_Odds_Calculator_3-way'!C401)</f>
        <v>2.35</v>
      </c>
      <c r="D400" s="4">
        <f t="shared" si="30"/>
        <v>5.0899638706936701E-2</v>
      </c>
      <c r="E400" s="4">
        <f t="shared" si="31"/>
        <v>2.8625914313556327</v>
      </c>
      <c r="F400" s="4">
        <f t="shared" si="32"/>
        <v>4.1305107352762116</v>
      </c>
      <c r="G400" s="4">
        <f t="shared" si="33"/>
        <v>2.4475887500811289</v>
      </c>
      <c r="I400" s="4">
        <f t="shared" si="34"/>
        <v>1.0508996387069367</v>
      </c>
    </row>
    <row r="401" spans="1:9" x14ac:dyDescent="0.2">
      <c r="A401" s="4">
        <f>IF('True_Odds_Calculator_3-way'!A402="","",'True_Odds_Calculator_3-way'!A402)</f>
        <v>2.6</v>
      </c>
      <c r="B401" s="4">
        <f>IF('True_Odds_Calculator_3-way'!B402="","",'True_Odds_Calculator_3-way'!B402)</f>
        <v>3.27</v>
      </c>
      <c r="C401" s="4">
        <f>IF('True_Odds_Calculator_3-way'!C402="","",'True_Odds_Calculator_3-way'!C402)</f>
        <v>2.92</v>
      </c>
      <c r="D401" s="4">
        <f t="shared" si="30"/>
        <v>3.289153559355884E-2</v>
      </c>
      <c r="E401" s="4">
        <f t="shared" si="31"/>
        <v>2.6762903253626482</v>
      </c>
      <c r="F401" s="4">
        <f t="shared" si="32"/>
        <v>3.3915946854746748</v>
      </c>
      <c r="G401" s="4">
        <f t="shared" si="33"/>
        <v>3.0165738874595776</v>
      </c>
      <c r="I401" s="4">
        <f t="shared" si="34"/>
        <v>1.0328915355935588</v>
      </c>
    </row>
    <row r="402" spans="1:9" x14ac:dyDescent="0.2">
      <c r="A402" s="4">
        <f>IF('True_Odds_Calculator_3-way'!A403="","",'True_Odds_Calculator_3-way'!A403)</f>
        <v>2.5499999999999998</v>
      </c>
      <c r="B402" s="4">
        <f>IF('True_Odds_Calculator_3-way'!B403="","",'True_Odds_Calculator_3-way'!B403)</f>
        <v>3.09</v>
      </c>
      <c r="C402" s="4">
        <f>IF('True_Odds_Calculator_3-way'!C403="","",'True_Odds_Calculator_3-way'!C403)</f>
        <v>3.16</v>
      </c>
      <c r="D402" s="4">
        <f t="shared" si="30"/>
        <v>3.223715441688535E-2</v>
      </c>
      <c r="E402" s="4">
        <f t="shared" si="31"/>
        <v>2.6218426339708785</v>
      </c>
      <c r="F402" s="4">
        <f t="shared" si="32"/>
        <v>3.1961249942236898</v>
      </c>
      <c r="G402" s="4">
        <f t="shared" si="33"/>
        <v>3.2710741282774172</v>
      </c>
      <c r="I402" s="4">
        <f t="shared" si="34"/>
        <v>1.0322371544168853</v>
      </c>
    </row>
    <row r="403" spans="1:9" x14ac:dyDescent="0.2">
      <c r="A403" s="4">
        <f>IF('True_Odds_Calculator_3-way'!A404="","",'True_Odds_Calculator_3-way'!A404)</f>
        <v>2.6</v>
      </c>
      <c r="B403" s="4">
        <f>IF('True_Odds_Calculator_3-way'!B404="","",'True_Odds_Calculator_3-way'!B404)</f>
        <v>3.07</v>
      </c>
      <c r="C403" s="4">
        <f>IF('True_Odds_Calculator_3-way'!C404="","",'True_Odds_Calculator_3-way'!C404)</f>
        <v>3.1</v>
      </c>
      <c r="D403" s="4">
        <f t="shared" si="30"/>
        <v>3.2928928799476287E-2</v>
      </c>
      <c r="E403" s="4">
        <f t="shared" si="31"/>
        <v>2.6763796049927535</v>
      </c>
      <c r="F403" s="4">
        <f t="shared" si="32"/>
        <v>3.1770581891017411</v>
      </c>
      <c r="G403" s="4">
        <f t="shared" si="33"/>
        <v>3.2091979663830674</v>
      </c>
      <c r="I403" s="4">
        <f t="shared" si="34"/>
        <v>1.0329289287994763</v>
      </c>
    </row>
    <row r="404" spans="1:9" x14ac:dyDescent="0.2">
      <c r="A404" s="4">
        <f>IF('True_Odds_Calculator_3-way'!A405="","",'True_Odds_Calculator_3-way'!A405)</f>
        <v>2.3199999999999998</v>
      </c>
      <c r="B404" s="4">
        <f>IF('True_Odds_Calculator_3-way'!B405="","",'True_Odds_Calculator_3-way'!B405)</f>
        <v>3.27</v>
      </c>
      <c r="C404" s="4">
        <f>IF('True_Odds_Calculator_3-way'!C405="","",'True_Odds_Calculator_3-way'!C405)</f>
        <v>3.37</v>
      </c>
      <c r="D404" s="4">
        <f t="shared" si="30"/>
        <v>3.358078535664788E-2</v>
      </c>
      <c r="E404" s="4">
        <f t="shared" si="31"/>
        <v>2.3818547203008285</v>
      </c>
      <c r="F404" s="4">
        <f t="shared" si="32"/>
        <v>3.3942395400950263</v>
      </c>
      <c r="G404" s="4">
        <f t="shared" si="33"/>
        <v>3.5021079722317139</v>
      </c>
      <c r="I404" s="4">
        <f t="shared" si="34"/>
        <v>1.0335807853566479</v>
      </c>
    </row>
    <row r="405" spans="1:9" x14ac:dyDescent="0.2">
      <c r="A405" s="4">
        <f>IF('True_Odds_Calculator_3-way'!A406="","",'True_Odds_Calculator_3-way'!A406)</f>
        <v>3.06</v>
      </c>
      <c r="B405" s="4">
        <f>IF('True_Odds_Calculator_3-way'!B406="","",'True_Odds_Calculator_3-way'!B406)</f>
        <v>3.08</v>
      </c>
      <c r="C405" s="4">
        <f>IF('True_Odds_Calculator_3-way'!C406="","",'True_Odds_Calculator_3-way'!C406)</f>
        <v>2.62</v>
      </c>
      <c r="D405" s="4">
        <f t="shared" si="30"/>
        <v>3.3152099609216723E-2</v>
      </c>
      <c r="E405" s="4">
        <f t="shared" si="31"/>
        <v>3.1670957926951893</v>
      </c>
      <c r="F405" s="4">
        <f t="shared" si="32"/>
        <v>3.1885251377180435</v>
      </c>
      <c r="G405" s="4">
        <f t="shared" si="33"/>
        <v>2.6981181664652278</v>
      </c>
      <c r="I405" s="4">
        <f t="shared" si="34"/>
        <v>1.0331520996092167</v>
      </c>
    </row>
    <row r="406" spans="1:9" x14ac:dyDescent="0.2">
      <c r="A406" s="4">
        <f>IF('True_Odds_Calculator_3-way'!A407="","",'True_Odds_Calculator_3-way'!A407)</f>
        <v>2.23</v>
      </c>
      <c r="B406" s="4">
        <f>IF('True_Odds_Calculator_3-way'!B407="","",'True_Odds_Calculator_3-way'!B407)</f>
        <v>3.33</v>
      </c>
      <c r="C406" s="4">
        <f>IF('True_Odds_Calculator_3-way'!C407="","",'True_Odds_Calculator_3-way'!C407)</f>
        <v>3.5</v>
      </c>
      <c r="D406" s="4">
        <f t="shared" si="30"/>
        <v>3.4445079288128788E-2</v>
      </c>
      <c r="E406" s="4">
        <f t="shared" si="31"/>
        <v>2.2885976562786636</v>
      </c>
      <c r="F406" s="4">
        <f t="shared" si="32"/>
        <v>3.4623807990763669</v>
      </c>
      <c r="G406" s="4">
        <f t="shared" si="33"/>
        <v>3.6465395686649571</v>
      </c>
      <c r="I406" s="4">
        <f t="shared" si="34"/>
        <v>1.0344450792881288</v>
      </c>
    </row>
    <row r="407" spans="1:9" x14ac:dyDescent="0.2">
      <c r="A407" s="4">
        <f>IF('True_Odds_Calculator_3-way'!A408="","",'True_Odds_Calculator_3-way'!A408)</f>
        <v>2.58</v>
      </c>
      <c r="B407" s="4">
        <f>IF('True_Odds_Calculator_3-way'!B408="","",'True_Odds_Calculator_3-way'!B408)</f>
        <v>2.93</v>
      </c>
      <c r="C407" s="4">
        <f>IF('True_Odds_Calculator_3-way'!C408="","",'True_Odds_Calculator_3-way'!C408)</f>
        <v>3.29</v>
      </c>
      <c r="D407" s="4">
        <f t="shared" si="30"/>
        <v>3.2845195333606192E-2</v>
      </c>
      <c r="E407" s="4">
        <f t="shared" si="31"/>
        <v>2.6549953017956658</v>
      </c>
      <c r="F407" s="4">
        <f t="shared" si="32"/>
        <v>3.0271059488408789</v>
      </c>
      <c r="G407" s="4">
        <f t="shared" si="33"/>
        <v>3.4129346957270568</v>
      </c>
      <c r="I407" s="4">
        <f t="shared" si="34"/>
        <v>1.0328451953336062</v>
      </c>
    </row>
    <row r="408" spans="1:9" x14ac:dyDescent="0.2">
      <c r="A408" s="4">
        <f>IF('True_Odds_Calculator_3-way'!A409="","",'True_Odds_Calculator_3-way'!A409)</f>
        <v>1.83</v>
      </c>
      <c r="B408" s="4">
        <f>IF('True_Odds_Calculator_3-way'!B409="","",'True_Odds_Calculator_3-way'!B409)</f>
        <v>3.52</v>
      </c>
      <c r="C408" s="4">
        <f>IF('True_Odds_Calculator_3-way'!C409="","",'True_Odds_Calculator_3-way'!C409)</f>
        <v>4.87</v>
      </c>
      <c r="D408" s="4">
        <f t="shared" si="30"/>
        <v>3.5877805557510634E-2</v>
      </c>
      <c r="E408" s="4">
        <f t="shared" si="31"/>
        <v>1.8709465280014836</v>
      </c>
      <c r="F408" s="4">
        <f t="shared" si="32"/>
        <v>3.6746921375957449</v>
      </c>
      <c r="G408" s="4">
        <f t="shared" si="33"/>
        <v>5.1711778677983729</v>
      </c>
      <c r="I408" s="4">
        <f t="shared" si="34"/>
        <v>1.0358778055575106</v>
      </c>
    </row>
    <row r="409" spans="1:9" x14ac:dyDescent="0.2">
      <c r="A409" s="4">
        <f>IF('True_Odds_Calculator_3-way'!A410="","",'True_Odds_Calculator_3-way'!A410)</f>
        <v>3.46</v>
      </c>
      <c r="B409" s="4">
        <f>IF('True_Odds_Calculator_3-way'!B410="","",'True_Odds_Calculator_3-way'!B410)</f>
        <v>3.12</v>
      </c>
      <c r="C409" s="4">
        <f>IF('True_Odds_Calculator_3-way'!C410="","",'True_Odds_Calculator_3-way'!C410)</f>
        <v>2.36</v>
      </c>
      <c r="D409" s="4">
        <f t="shared" si="30"/>
        <v>3.3258975112604894E-2</v>
      </c>
      <c r="E409" s="4">
        <f t="shared" si="31"/>
        <v>3.5980151275720407</v>
      </c>
      <c r="F409" s="4">
        <f t="shared" si="32"/>
        <v>3.2317853015915108</v>
      </c>
      <c r="G409" s="4">
        <f t="shared" si="33"/>
        <v>2.4234053152943824</v>
      </c>
      <c r="I409" s="4">
        <f t="shared" si="34"/>
        <v>1.0332589751126049</v>
      </c>
    </row>
    <row r="410" spans="1:9" x14ac:dyDescent="0.2">
      <c r="A410" s="4">
        <f>IF('True_Odds_Calculator_3-way'!A411="","",'True_Odds_Calculator_3-way'!A411)</f>
        <v>2.74</v>
      </c>
      <c r="B410" s="4">
        <f>IF('True_Odds_Calculator_3-way'!B411="","",'True_Odds_Calculator_3-way'!B411)</f>
        <v>2.9</v>
      </c>
      <c r="C410" s="4">
        <f>IF('True_Odds_Calculator_3-way'!C411="","",'True_Odds_Calculator_3-way'!C411)</f>
        <v>3.09</v>
      </c>
      <c r="D410" s="4">
        <f t="shared" si="30"/>
        <v>3.3415685325787425E-2</v>
      </c>
      <c r="E410" s="4">
        <f t="shared" si="31"/>
        <v>2.8262563817647863</v>
      </c>
      <c r="F410" s="4">
        <f t="shared" si="32"/>
        <v>2.9968021924103745</v>
      </c>
      <c r="G410" s="4">
        <f t="shared" si="33"/>
        <v>3.2001430213654465</v>
      </c>
      <c r="I410" s="4">
        <f t="shared" si="34"/>
        <v>1.0334156853257874</v>
      </c>
    </row>
    <row r="411" spans="1:9" x14ac:dyDescent="0.2">
      <c r="A411" s="4">
        <f>IF('True_Odds_Calculator_3-way'!A412="","",'True_Odds_Calculator_3-way'!A412)</f>
        <v>2.92</v>
      </c>
      <c r="B411" s="4">
        <f>IF('True_Odds_Calculator_3-way'!B412="","",'True_Odds_Calculator_3-way'!B412)</f>
        <v>3.06</v>
      </c>
      <c r="C411" s="4">
        <f>IF('True_Odds_Calculator_3-way'!C412="","",'True_Odds_Calculator_3-way'!C412)</f>
        <v>2.79</v>
      </c>
      <c r="D411" s="4">
        <f t="shared" si="30"/>
        <v>2.7686078113672963E-2</v>
      </c>
      <c r="E411" s="4">
        <f t="shared" si="31"/>
        <v>3.0008667038386312</v>
      </c>
      <c r="F411" s="4">
        <f t="shared" si="32"/>
        <v>3.1489250115198995</v>
      </c>
      <c r="G411" s="4">
        <f t="shared" si="33"/>
        <v>2.8637356153884332</v>
      </c>
      <c r="I411" s="4">
        <f t="shared" si="34"/>
        <v>1.027686078113673</v>
      </c>
    </row>
    <row r="412" spans="1:9" x14ac:dyDescent="0.2">
      <c r="A412" s="4">
        <f>IF('True_Odds_Calculator_3-way'!A413="","",'True_Odds_Calculator_3-way'!A413)</f>
        <v>3.24</v>
      </c>
      <c r="B412" s="4">
        <f>IF('True_Odds_Calculator_3-way'!B413="","",'True_Odds_Calculator_3-way'!B413)</f>
        <v>3.14</v>
      </c>
      <c r="C412" s="4">
        <f>IF('True_Odds_Calculator_3-way'!C413="","",'True_Odds_Calculator_3-way'!C413)</f>
        <v>2.5</v>
      </c>
      <c r="D412" s="4">
        <f t="shared" si="30"/>
        <v>2.7113312888259689E-2</v>
      </c>
      <c r="E412" s="4">
        <f t="shared" si="31"/>
        <v>3.3377368724956695</v>
      </c>
      <c r="F412" s="4">
        <f t="shared" si="32"/>
        <v>3.2317114491918808</v>
      </c>
      <c r="G412" s="4">
        <f t="shared" si="33"/>
        <v>2.5577918420982053</v>
      </c>
      <c r="I412" s="4">
        <f t="shared" si="34"/>
        <v>1.0271133128882597</v>
      </c>
    </row>
    <row r="413" spans="1:9" x14ac:dyDescent="0.2">
      <c r="A413" s="4">
        <f>IF('True_Odds_Calculator_3-way'!A414="","",'True_Odds_Calculator_3-way'!A414)</f>
        <v>2.41</v>
      </c>
      <c r="B413" s="4">
        <f>IF('True_Odds_Calculator_3-way'!B414="","",'True_Odds_Calculator_3-way'!B414)</f>
        <v>3.04</v>
      </c>
      <c r="C413" s="4">
        <f>IF('True_Odds_Calculator_3-way'!C414="","",'True_Odds_Calculator_3-way'!C414)</f>
        <v>3.53</v>
      </c>
      <c r="D413" s="4">
        <f t="shared" si="30"/>
        <v>2.7171246737322186E-2</v>
      </c>
      <c r="E413" s="4">
        <f t="shared" si="31"/>
        <v>2.4637782886556532</v>
      </c>
      <c r="F413" s="4">
        <f t="shared" si="32"/>
        <v>3.1260717915393865</v>
      </c>
      <c r="G413" s="4">
        <f t="shared" si="33"/>
        <v>3.6465868527574941</v>
      </c>
      <c r="I413" s="4">
        <f t="shared" si="34"/>
        <v>1.0271712467373222</v>
      </c>
    </row>
    <row r="414" spans="1:9" x14ac:dyDescent="0.2">
      <c r="A414" s="4">
        <f>IF('True_Odds_Calculator_3-way'!A415="","",'True_Odds_Calculator_3-way'!A415)</f>
        <v>3.15</v>
      </c>
      <c r="B414" s="4">
        <f>IF('True_Odds_Calculator_3-way'!B415="","",'True_Odds_Calculator_3-way'!B415)</f>
        <v>3.29</v>
      </c>
      <c r="C414" s="4">
        <f>IF('True_Odds_Calculator_3-way'!C415="","",'True_Odds_Calculator_3-way'!C415)</f>
        <v>2.46</v>
      </c>
      <c r="D414" s="4">
        <f t="shared" si="30"/>
        <v>2.7915750282122787E-2</v>
      </c>
      <c r="E414" s="4">
        <f t="shared" si="31"/>
        <v>3.2451194411526219</v>
      </c>
      <c r="F414" s="4">
        <f t="shared" si="32"/>
        <v>3.3939018367175779</v>
      </c>
      <c r="G414" s="4">
        <f t="shared" si="33"/>
        <v>2.5176308749421055</v>
      </c>
      <c r="I414" s="4">
        <f t="shared" si="34"/>
        <v>1.0279157502821228</v>
      </c>
    </row>
    <row r="415" spans="1:9" x14ac:dyDescent="0.2">
      <c r="A415" s="4">
        <f>IF('True_Odds_Calculator_3-way'!A416="","",'True_Odds_Calculator_3-way'!A416)</f>
        <v>9.3000000000000007</v>
      </c>
      <c r="B415" s="4">
        <f>IF('True_Odds_Calculator_3-way'!B416="","",'True_Odds_Calculator_3-way'!B416)</f>
        <v>5.51</v>
      </c>
      <c r="C415" s="4">
        <f>IF('True_Odds_Calculator_3-way'!C416="","",'True_Odds_Calculator_3-way'!C416)</f>
        <v>1.34</v>
      </c>
      <c r="D415" s="4">
        <f t="shared" si="30"/>
        <v>3.5283741703635574E-2</v>
      </c>
      <c r="E415" s="4">
        <f t="shared" si="31"/>
        <v>10.442159187567352</v>
      </c>
      <c r="F415" s="4">
        <f t="shared" si="32"/>
        <v>5.8918160283864003</v>
      </c>
      <c r="G415" s="4">
        <f t="shared" si="33"/>
        <v>1.3614566539300235</v>
      </c>
      <c r="I415" s="4">
        <f t="shared" si="34"/>
        <v>1.0352837417036356</v>
      </c>
    </row>
    <row r="416" spans="1:9" x14ac:dyDescent="0.2">
      <c r="A416" s="4">
        <f>IF('True_Odds_Calculator_3-way'!A417="","",'True_Odds_Calculator_3-way'!A417)</f>
        <v>3.92</v>
      </c>
      <c r="B416" s="4">
        <f>IF('True_Odds_Calculator_3-way'!B417="","",'True_Odds_Calculator_3-way'!B417)</f>
        <v>3.81</v>
      </c>
      <c r="C416" s="4">
        <f>IF('True_Odds_Calculator_3-way'!C417="","",'True_Odds_Calculator_3-way'!C417)</f>
        <v>1.93</v>
      </c>
      <c r="D416" s="4">
        <f t="shared" si="30"/>
        <v>3.5703947443283202E-2</v>
      </c>
      <c r="E416" s="4">
        <f t="shared" si="31"/>
        <v>4.1118298475146098</v>
      </c>
      <c r="F416" s="4">
        <f t="shared" si="32"/>
        <v>3.9909664349170355</v>
      </c>
      <c r="G416" s="4">
        <f t="shared" si="33"/>
        <v>1.9753734177903381</v>
      </c>
      <c r="I416" s="4">
        <f t="shared" si="34"/>
        <v>1.0357039474432832</v>
      </c>
    </row>
    <row r="417" spans="1:9" x14ac:dyDescent="0.2">
      <c r="A417" s="4">
        <f>IF('True_Odds_Calculator_3-way'!A418="","",'True_Odds_Calculator_3-way'!A418)</f>
        <v>1.68</v>
      </c>
      <c r="B417" s="4">
        <f>IF('True_Odds_Calculator_3-way'!B418="","",'True_Odds_Calculator_3-way'!B418)</f>
        <v>4.1500000000000004</v>
      </c>
      <c r="C417" s="4">
        <f>IF('True_Odds_Calculator_3-way'!C418="","",'True_Odds_Calculator_3-way'!C418)</f>
        <v>4.95</v>
      </c>
      <c r="D417" s="4">
        <f t="shared" si="30"/>
        <v>3.8222152679983967E-2</v>
      </c>
      <c r="E417" s="4">
        <f t="shared" si="31"/>
        <v>1.716745925940665</v>
      </c>
      <c r="F417" s="4">
        <f t="shared" si="32"/>
        <v>4.3816766755964096</v>
      </c>
      <c r="G417" s="4">
        <f t="shared" si="33"/>
        <v>5.2831927498737041</v>
      </c>
      <c r="I417" s="4">
        <f t="shared" si="34"/>
        <v>1.038222152679984</v>
      </c>
    </row>
    <row r="418" spans="1:9" x14ac:dyDescent="0.2">
      <c r="A418" s="4">
        <f>IF('True_Odds_Calculator_3-way'!A419="","",'True_Odds_Calculator_3-way'!A419)</f>
        <v>2.63</v>
      </c>
      <c r="B418" s="4">
        <f>IF('True_Odds_Calculator_3-way'!B419="","",'True_Odds_Calculator_3-way'!B419)</f>
        <v>3.3</v>
      </c>
      <c r="C418" s="4">
        <f>IF('True_Odds_Calculator_3-way'!C419="","",'True_Odds_Calculator_3-way'!C419)</f>
        <v>2.86</v>
      </c>
      <c r="D418" s="4">
        <f t="shared" si="30"/>
        <v>3.2908789562782204E-2</v>
      </c>
      <c r="E418" s="4">
        <f t="shared" si="31"/>
        <v>2.7081296454831305</v>
      </c>
      <c r="F418" s="4">
        <f t="shared" si="32"/>
        <v>3.4239456993434967</v>
      </c>
      <c r="G418" s="4">
        <f t="shared" si="33"/>
        <v>2.9526330940272345</v>
      </c>
      <c r="I418" s="4">
        <f t="shared" si="34"/>
        <v>1.0329087895627822</v>
      </c>
    </row>
    <row r="419" spans="1:9" x14ac:dyDescent="0.2">
      <c r="A419" s="4">
        <f>IF('True_Odds_Calculator_3-way'!A420="","",'True_Odds_Calculator_3-way'!A420)</f>
        <v>14.8</v>
      </c>
      <c r="B419" s="4">
        <f>IF('True_Odds_Calculator_3-way'!B420="","",'True_Odds_Calculator_3-way'!B420)</f>
        <v>6.57</v>
      </c>
      <c r="C419" s="4">
        <f>IF('True_Odds_Calculator_3-way'!C420="","",'True_Odds_Calculator_3-way'!C420)</f>
        <v>1.23</v>
      </c>
      <c r="D419" s="4">
        <f t="shared" si="30"/>
        <v>3.2782699170938345E-2</v>
      </c>
      <c r="E419" s="4">
        <f t="shared" si="31"/>
        <v>17.655366864673994</v>
      </c>
      <c r="F419" s="4">
        <f t="shared" si="32"/>
        <v>7.0781709954276071</v>
      </c>
      <c r="G419" s="4">
        <f t="shared" si="33"/>
        <v>1.2467575518826099</v>
      </c>
      <c r="I419" s="4">
        <f t="shared" si="34"/>
        <v>1.0327826991709383</v>
      </c>
    </row>
    <row r="420" spans="1:9" x14ac:dyDescent="0.2">
      <c r="A420" s="4">
        <f>IF('True_Odds_Calculator_3-way'!A421="","",'True_Odds_Calculator_3-way'!A421)</f>
        <v>4.12</v>
      </c>
      <c r="B420" s="4">
        <f>IF('True_Odds_Calculator_3-way'!B421="","",'True_Odds_Calculator_3-way'!B421)</f>
        <v>3.56</v>
      </c>
      <c r="C420" s="4">
        <f>IF('True_Odds_Calculator_3-way'!C421="","",'True_Odds_Calculator_3-way'!C421)</f>
        <v>2</v>
      </c>
      <c r="D420" s="4">
        <f t="shared" si="30"/>
        <v>2.3617323006436042E-2</v>
      </c>
      <c r="E420" s="4">
        <f t="shared" si="31"/>
        <v>4.2581094681427567</v>
      </c>
      <c r="F420" s="4">
        <f t="shared" si="32"/>
        <v>3.6626489978024903</v>
      </c>
      <c r="G420" s="4">
        <f t="shared" si="33"/>
        <v>2.0319934978572483</v>
      </c>
      <c r="I420" s="4">
        <f t="shared" si="34"/>
        <v>1.023617323006436</v>
      </c>
    </row>
    <row r="421" spans="1:9" x14ac:dyDescent="0.2">
      <c r="A421" s="4">
        <f>IF('True_Odds_Calculator_3-way'!A422="","",'True_Odds_Calculator_3-way'!A422)</f>
        <v>2.5099999999999998</v>
      </c>
      <c r="B421" s="4">
        <f>IF('True_Odds_Calculator_3-way'!B422="","",'True_Odds_Calculator_3-way'!B422)</f>
        <v>3.71</v>
      </c>
      <c r="C421" s="4">
        <f>IF('True_Odds_Calculator_3-way'!C422="","",'True_Odds_Calculator_3-way'!C422)</f>
        <v>2.82</v>
      </c>
      <c r="D421" s="4">
        <f t="shared" si="30"/>
        <v>2.2558082555747427E-2</v>
      </c>
      <c r="E421" s="4">
        <f t="shared" si="31"/>
        <v>2.5582840183460389</v>
      </c>
      <c r="F421" s="4">
        <f t="shared" si="32"/>
        <v>3.8164673357354646</v>
      </c>
      <c r="G421" s="4">
        <f t="shared" si="33"/>
        <v>2.8810924051056022</v>
      </c>
      <c r="I421" s="4">
        <f t="shared" si="34"/>
        <v>1.0225580825557474</v>
      </c>
    </row>
    <row r="422" spans="1:9" x14ac:dyDescent="0.2">
      <c r="A422" s="4">
        <f>IF('True_Odds_Calculator_3-way'!A423="","",'True_Odds_Calculator_3-way'!A423)</f>
        <v>2.23</v>
      </c>
      <c r="B422" s="4">
        <f>IF('True_Odds_Calculator_3-way'!B423="","",'True_Odds_Calculator_3-way'!B423)</f>
        <v>3.5</v>
      </c>
      <c r="C422" s="4">
        <f>IF('True_Odds_Calculator_3-way'!C423="","",'True_Odds_Calculator_3-way'!C423)</f>
        <v>3.46</v>
      </c>
      <c r="D422" s="4">
        <f t="shared" si="30"/>
        <v>2.3162120028290767E-2</v>
      </c>
      <c r="E422" s="4">
        <f t="shared" si="31"/>
        <v>2.2690669243372685</v>
      </c>
      <c r="F422" s="4">
        <f t="shared" si="32"/>
        <v>3.5972053867568903</v>
      </c>
      <c r="G422" s="4">
        <f t="shared" si="33"/>
        <v>3.5549661028105044</v>
      </c>
      <c r="I422" s="4">
        <f t="shared" si="34"/>
        <v>1.0231621200282908</v>
      </c>
    </row>
    <row r="423" spans="1:9" x14ac:dyDescent="0.2">
      <c r="A423" s="4">
        <f>IF('True_Odds_Calculator_3-way'!A424="","",'True_Odds_Calculator_3-way'!A424)</f>
        <v>1.37</v>
      </c>
      <c r="B423" s="4">
        <f>IF('True_Odds_Calculator_3-way'!B424="","",'True_Odds_Calculator_3-way'!B424)</f>
        <v>5.5</v>
      </c>
      <c r="C423" s="4">
        <f>IF('True_Odds_Calculator_3-way'!C424="","",'True_Odds_Calculator_3-way'!C424)</f>
        <v>8.8699999999999992</v>
      </c>
      <c r="D423" s="4">
        <f t="shared" si="30"/>
        <v>2.4484760707079944E-2</v>
      </c>
      <c r="E423" s="4">
        <f t="shared" si="31"/>
        <v>1.3854917009602434</v>
      </c>
      <c r="F423" s="4">
        <f t="shared" si="32"/>
        <v>5.758491351766625</v>
      </c>
      <c r="G423" s="4">
        <f t="shared" si="33"/>
        <v>9.5622420243650641</v>
      </c>
      <c r="I423" s="4">
        <f t="shared" si="34"/>
        <v>1.0244847607070799</v>
      </c>
    </row>
    <row r="424" spans="1:9" x14ac:dyDescent="0.2">
      <c r="A424" s="4">
        <f>IF('True_Odds_Calculator_3-way'!A425="","",'True_Odds_Calculator_3-way'!A425)</f>
        <v>1.42</v>
      </c>
      <c r="B424" s="4">
        <f>IF('True_Odds_Calculator_3-way'!B425="","",'True_Odds_Calculator_3-way'!B425)</f>
        <v>4.5</v>
      </c>
      <c r="C424" s="4">
        <f>IF('True_Odds_Calculator_3-way'!C425="","",'True_Odds_Calculator_3-way'!C425)</f>
        <v>9.36</v>
      </c>
      <c r="D424" s="4">
        <f t="shared" si="30"/>
        <v>3.3285181172505229E-2</v>
      </c>
      <c r="E424" s="4">
        <f t="shared" si="31"/>
        <v>1.4427301936492314</v>
      </c>
      <c r="F424" s="4">
        <f t="shared" si="32"/>
        <v>4.7364819918274268</v>
      </c>
      <c r="G424" s="4">
        <f t="shared" si="33"/>
        <v>10.44467728415759</v>
      </c>
      <c r="I424" s="4">
        <f t="shared" si="34"/>
        <v>1.0332851811725052</v>
      </c>
    </row>
    <row r="425" spans="1:9" x14ac:dyDescent="0.2">
      <c r="A425" s="4">
        <f>IF('True_Odds_Calculator_3-way'!A426="","",'True_Odds_Calculator_3-way'!A426)</f>
        <v>4.05</v>
      </c>
      <c r="B425" s="4">
        <f>IF('True_Odds_Calculator_3-way'!B426="","",'True_Odds_Calculator_3-way'!B426)</f>
        <v>3.14</v>
      </c>
      <c r="C425" s="4">
        <f>IF('True_Odds_Calculator_3-way'!C426="","",'True_Odds_Calculator_3-way'!C426)</f>
        <v>2.08</v>
      </c>
      <c r="D425" s="4">
        <f t="shared" si="30"/>
        <v>4.6154148595762168E-2</v>
      </c>
      <c r="E425" s="4">
        <f t="shared" si="31"/>
        <v>4.3191159085515727</v>
      </c>
      <c r="F425" s="4">
        <f t="shared" si="32"/>
        <v>3.2993868071228163</v>
      </c>
      <c r="G425" s="4">
        <f t="shared" si="33"/>
        <v>2.1487607960539572</v>
      </c>
      <c r="I425" s="4">
        <f t="shared" si="34"/>
        <v>1.0461541485957622</v>
      </c>
    </row>
    <row r="426" spans="1:9" x14ac:dyDescent="0.2">
      <c r="A426" s="4">
        <f>IF('True_Odds_Calculator_3-way'!A427="","",'True_Odds_Calculator_3-way'!A427)</f>
        <v>2.58</v>
      </c>
      <c r="B426" s="4">
        <f>IF('True_Odds_Calculator_3-way'!B427="","",'True_Odds_Calculator_3-way'!B427)</f>
        <v>3.02</v>
      </c>
      <c r="C426" s="4">
        <f>IF('True_Odds_Calculator_3-way'!C427="","",'True_Odds_Calculator_3-way'!C427)</f>
        <v>3.07</v>
      </c>
      <c r="D426" s="4">
        <f t="shared" si="30"/>
        <v>4.4455626062176901E-2</v>
      </c>
      <c r="E426" s="4">
        <f t="shared" si="31"/>
        <v>2.682559168671216</v>
      </c>
      <c r="F426" s="4">
        <f t="shared" si="32"/>
        <v>3.1614826623113541</v>
      </c>
      <c r="G426" s="4">
        <f t="shared" si="33"/>
        <v>3.216319791862567</v>
      </c>
      <c r="I426" s="4">
        <f t="shared" si="34"/>
        <v>1.0444556260621769</v>
      </c>
    </row>
    <row r="427" spans="1:9" x14ac:dyDescent="0.2">
      <c r="A427" s="4">
        <f>IF('True_Odds_Calculator_3-way'!A428="","",'True_Odds_Calculator_3-way'!A428)</f>
        <v>2.67</v>
      </c>
      <c r="B427" s="4">
        <f>IF('True_Odds_Calculator_3-way'!B428="","",'True_Odds_Calculator_3-way'!B428)</f>
        <v>3.08</v>
      </c>
      <c r="C427" s="4">
        <f>IF('True_Odds_Calculator_3-way'!C428="","",'True_Odds_Calculator_3-way'!C428)</f>
        <v>2.9</v>
      </c>
      <c r="D427" s="4">
        <f t="shared" si="30"/>
        <v>4.4034746088213783E-2</v>
      </c>
      <c r="E427" s="4">
        <f t="shared" si="31"/>
        <v>2.7789079711518441</v>
      </c>
      <c r="F427" s="4">
        <f t="shared" si="32"/>
        <v>3.2258368787547052</v>
      </c>
      <c r="G427" s="4">
        <f t="shared" si="33"/>
        <v>3.0289323235949572</v>
      </c>
      <c r="I427" s="4">
        <f t="shared" si="34"/>
        <v>1.0440347460882138</v>
      </c>
    </row>
    <row r="428" spans="1:9" x14ac:dyDescent="0.2">
      <c r="A428" s="4">
        <f>IF('True_Odds_Calculator_3-way'!A429="","",'True_Odds_Calculator_3-way'!A429)</f>
        <v>1.6</v>
      </c>
      <c r="B428" s="4">
        <f>IF('True_Odds_Calculator_3-way'!B429="","",'True_Odds_Calculator_3-way'!B429)</f>
        <v>4.2</v>
      </c>
      <c r="C428" s="4">
        <f>IF('True_Odds_Calculator_3-way'!C429="","",'True_Odds_Calculator_3-way'!C429)</f>
        <v>5.36</v>
      </c>
      <c r="D428" s="4">
        <f t="shared" si="30"/>
        <v>4.9662402274342599E-2</v>
      </c>
      <c r="E428" s="4">
        <f t="shared" si="31"/>
        <v>1.6435315876569649</v>
      </c>
      <c r="F428" s="4">
        <f t="shared" si="32"/>
        <v>4.513835048790269</v>
      </c>
      <c r="G428" s="4">
        <f t="shared" si="33"/>
        <v>5.8819021076467521</v>
      </c>
      <c r="I428" s="4">
        <f t="shared" si="34"/>
        <v>1.0496624022743426</v>
      </c>
    </row>
    <row r="429" spans="1:9" x14ac:dyDescent="0.2">
      <c r="A429" s="4">
        <f>IF('True_Odds_Calculator_3-way'!A430="","",'True_Odds_Calculator_3-way'!A430)</f>
        <v>2.1800000000000002</v>
      </c>
      <c r="B429" s="4">
        <f>IF('True_Odds_Calculator_3-way'!B430="","",'True_Odds_Calculator_3-way'!B430)</f>
        <v>3.36</v>
      </c>
      <c r="C429" s="4">
        <f>IF('True_Odds_Calculator_3-way'!C430="","",'True_Odds_Calculator_3-way'!C430)</f>
        <v>3.47</v>
      </c>
      <c r="D429" s="4">
        <f t="shared" si="30"/>
        <v>4.4519081989668585E-2</v>
      </c>
      <c r="E429" s="4">
        <f t="shared" si="31"/>
        <v>2.2528819310586736</v>
      </c>
      <c r="F429" s="4">
        <f t="shared" si="32"/>
        <v>3.5363260690347058</v>
      </c>
      <c r="G429" s="4">
        <f t="shared" si="33"/>
        <v>3.6583838606379087</v>
      </c>
      <c r="I429" s="4">
        <f t="shared" si="34"/>
        <v>1.0445190819896686</v>
      </c>
    </row>
    <row r="430" spans="1:9" x14ac:dyDescent="0.2">
      <c r="A430" s="4">
        <f>IF('True_Odds_Calculator_3-way'!A431="","",'True_Odds_Calculator_3-way'!A431)</f>
        <v>8.01</v>
      </c>
      <c r="B430" s="4">
        <f>IF('True_Odds_Calculator_3-way'!B431="","",'True_Odds_Calculator_3-way'!B431)</f>
        <v>5.0199999999999996</v>
      </c>
      <c r="C430" s="4">
        <f>IF('True_Odds_Calculator_3-way'!C431="","",'True_Odds_Calculator_3-way'!C431)</f>
        <v>1.37</v>
      </c>
      <c r="D430" s="4">
        <f t="shared" si="30"/>
        <v>5.3974139618930383E-2</v>
      </c>
      <c r="E430" s="4">
        <f t="shared" si="31"/>
        <v>9.3586896876890382</v>
      </c>
      <c r="F430" s="4">
        <f t="shared" si="32"/>
        <v>5.5184042059353073</v>
      </c>
      <c r="G430" s="4">
        <f t="shared" si="33"/>
        <v>1.4046213751306191</v>
      </c>
      <c r="I430" s="4">
        <f t="shared" si="34"/>
        <v>1.0539741396189304</v>
      </c>
    </row>
    <row r="431" spans="1:9" x14ac:dyDescent="0.2">
      <c r="A431" s="4">
        <f>IF('True_Odds_Calculator_3-way'!A432="","",'True_Odds_Calculator_3-way'!A432)</f>
        <v>2.48</v>
      </c>
      <c r="B431" s="4">
        <f>IF('True_Odds_Calculator_3-way'!B432="","",'True_Odds_Calculator_3-way'!B432)</f>
        <v>3.17</v>
      </c>
      <c r="C431" s="4">
        <f>IF('True_Odds_Calculator_3-way'!C432="","",'True_Odds_Calculator_3-way'!C432)</f>
        <v>3.07</v>
      </c>
      <c r="D431" s="4">
        <f t="shared" si="30"/>
        <v>4.4416118723625608E-2</v>
      </c>
      <c r="E431" s="4">
        <f t="shared" si="31"/>
        <v>2.5745298486913817</v>
      </c>
      <c r="F431" s="4">
        <f t="shared" si="32"/>
        <v>3.3261041530424351</v>
      </c>
      <c r="G431" s="4">
        <f t="shared" si="33"/>
        <v>3.2161835669395722</v>
      </c>
      <c r="I431" s="4">
        <f t="shared" si="34"/>
        <v>1.0444161187236256</v>
      </c>
    </row>
    <row r="432" spans="1:9" x14ac:dyDescent="0.2">
      <c r="A432" s="4">
        <f>IF('True_Odds_Calculator_3-way'!A433="","",'True_Odds_Calculator_3-way'!A433)</f>
        <v>1.5</v>
      </c>
      <c r="B432" s="4">
        <f>IF('True_Odds_Calculator_3-way'!B433="","",'True_Odds_Calculator_3-way'!B433)</f>
        <v>4.6500000000000004</v>
      </c>
      <c r="C432" s="4">
        <f>IF('True_Odds_Calculator_3-way'!C433="","",'True_Odds_Calculator_3-way'!C433)</f>
        <v>5.96</v>
      </c>
      <c r="D432" s="4">
        <f t="shared" si="30"/>
        <v>4.9505665006855715E-2</v>
      </c>
      <c r="E432" s="4">
        <f t="shared" si="31"/>
        <v>1.5380716294213408</v>
      </c>
      <c r="F432" s="4">
        <f t="shared" si="32"/>
        <v>5.0364671674339716</v>
      </c>
      <c r="G432" s="4">
        <f t="shared" si="33"/>
        <v>6.6101128955318806</v>
      </c>
      <c r="I432" s="4">
        <f t="shared" si="34"/>
        <v>1.0495056650068557</v>
      </c>
    </row>
    <row r="433" spans="1:9" x14ac:dyDescent="0.2">
      <c r="A433" s="4">
        <f>IF('True_Odds_Calculator_3-way'!A434="","",'True_Odds_Calculator_3-way'!A434)</f>
        <v>1.08</v>
      </c>
      <c r="B433" s="4">
        <f>IF('True_Odds_Calculator_3-way'!B434="","",'True_Odds_Calculator_3-way'!B434)</f>
        <v>11.91</v>
      </c>
      <c r="C433" s="4">
        <f>IF('True_Odds_Calculator_3-way'!C434="","",'True_Odds_Calculator_3-way'!C434)</f>
        <v>24.99</v>
      </c>
      <c r="D433" s="4">
        <f t="shared" si="30"/>
        <v>4.9904988583734378E-2</v>
      </c>
      <c r="E433" s="4">
        <f t="shared" si="31"/>
        <v>1.0997580282643449</v>
      </c>
      <c r="F433" s="4">
        <f t="shared" si="32"/>
        <v>14.852648347492803</v>
      </c>
      <c r="G433" s="4">
        <f t="shared" si="33"/>
        <v>42.769751653355563</v>
      </c>
      <c r="I433" s="4">
        <f t="shared" si="34"/>
        <v>1.0499049885837344</v>
      </c>
    </row>
    <row r="434" spans="1:9" x14ac:dyDescent="0.2">
      <c r="A434" s="4">
        <f>IF('True_Odds_Calculator_3-way'!A435="","",'True_Odds_Calculator_3-way'!A435)</f>
        <v>2.11</v>
      </c>
      <c r="B434" s="4">
        <f>IF('True_Odds_Calculator_3-way'!B435="","",'True_Odds_Calculator_3-way'!B435)</f>
        <v>3.17</v>
      </c>
      <c r="C434" s="4">
        <f>IF('True_Odds_Calculator_3-way'!C435="","",'True_Odds_Calculator_3-way'!C435)</f>
        <v>3.9</v>
      </c>
      <c r="D434" s="4">
        <f t="shared" si="30"/>
        <v>4.5801318948567316E-2</v>
      </c>
      <c r="E434" s="4">
        <f t="shared" si="31"/>
        <v>2.180233146107327</v>
      </c>
      <c r="F434" s="4">
        <f t="shared" si="32"/>
        <v>3.3312201523652711</v>
      </c>
      <c r="G434" s="4">
        <f t="shared" si="33"/>
        <v>4.1469143934211319</v>
      </c>
      <c r="I434" s="4">
        <f t="shared" si="34"/>
        <v>1.0458013189485673</v>
      </c>
    </row>
    <row r="435" spans="1:9" x14ac:dyDescent="0.2">
      <c r="A435" s="4">
        <f>IF('True_Odds_Calculator_3-way'!A436="","",'True_Odds_Calculator_3-way'!A436)</f>
        <v>3.26</v>
      </c>
      <c r="B435" s="4">
        <f>IF('True_Odds_Calculator_3-way'!B436="","",'True_Odds_Calculator_3-way'!B436)</f>
        <v>3.54</v>
      </c>
      <c r="C435" s="4">
        <f>IF('True_Odds_Calculator_3-way'!C436="","",'True_Odds_Calculator_3-way'!C436)</f>
        <v>2.2799999999999998</v>
      </c>
      <c r="D435" s="4">
        <f t="shared" si="30"/>
        <v>2.7830833191953674E-2</v>
      </c>
      <c r="E435" s="4">
        <f t="shared" si="31"/>
        <v>3.361666332784131</v>
      </c>
      <c r="F435" s="4">
        <f t="shared" si="32"/>
        <v>3.6602024509563904</v>
      </c>
      <c r="G435" s="4">
        <f t="shared" si="33"/>
        <v>2.329267342663583</v>
      </c>
      <c r="I435" s="4">
        <f t="shared" si="34"/>
        <v>1.0278308331919537</v>
      </c>
    </row>
    <row r="436" spans="1:9" x14ac:dyDescent="0.2">
      <c r="A436" s="4">
        <f>IF('True_Odds_Calculator_3-way'!A437="","",'True_Odds_Calculator_3-way'!A437)</f>
        <v>2.04</v>
      </c>
      <c r="B436" s="4">
        <f>IF('True_Odds_Calculator_3-way'!B437="","",'True_Odds_Calculator_3-way'!B437)</f>
        <v>3.54</v>
      </c>
      <c r="C436" s="4">
        <f>IF('True_Odds_Calculator_3-way'!C437="","",'True_Odds_Calculator_3-way'!C437)</f>
        <v>3.92</v>
      </c>
      <c r="D436" s="4">
        <f t="shared" si="30"/>
        <v>2.7783994953913815E-2</v>
      </c>
      <c r="E436" s="4">
        <f t="shared" si="31"/>
        <v>2.0792841579760117</v>
      </c>
      <c r="F436" s="4">
        <f t="shared" si="32"/>
        <v>3.6599932976703204</v>
      </c>
      <c r="G436" s="4">
        <f t="shared" si="33"/>
        <v>4.0676745661709939</v>
      </c>
      <c r="I436" s="4">
        <f t="shared" si="34"/>
        <v>1.0277839949539138</v>
      </c>
    </row>
    <row r="437" spans="1:9" x14ac:dyDescent="0.2">
      <c r="A437" s="4">
        <f>IF('True_Odds_Calculator_3-way'!A438="","",'True_Odds_Calculator_3-way'!A438)</f>
        <v>1.24</v>
      </c>
      <c r="B437" s="4">
        <f>IF('True_Odds_Calculator_3-way'!B438="","",'True_Odds_Calculator_3-way'!B438)</f>
        <v>6.93</v>
      </c>
      <c r="C437" s="4">
        <f>IF('True_Odds_Calculator_3-way'!C438="","",'True_Odds_Calculator_3-way'!C438)</f>
        <v>11.87</v>
      </c>
      <c r="D437" s="4">
        <f t="shared" si="30"/>
        <v>3.4997755518450191E-2</v>
      </c>
      <c r="E437" s="4">
        <f t="shared" si="31"/>
        <v>1.258200804379852</v>
      </c>
      <c r="F437" s="4">
        <f t="shared" si="32"/>
        <v>7.5395320778905672</v>
      </c>
      <c r="G437" s="4">
        <f t="shared" si="33"/>
        <v>13.777885097846971</v>
      </c>
      <c r="I437" s="4">
        <f t="shared" si="34"/>
        <v>1.0349977555184502</v>
      </c>
    </row>
    <row r="438" spans="1:9" x14ac:dyDescent="0.2">
      <c r="A438" s="4">
        <f>IF('True_Odds_Calculator_3-way'!A439="","",'True_Odds_Calculator_3-way'!A439)</f>
        <v>3.98</v>
      </c>
      <c r="B438" s="4">
        <f>IF('True_Odds_Calculator_3-way'!B439="","",'True_Odds_Calculator_3-way'!B439)</f>
        <v>3.67</v>
      </c>
      <c r="C438" s="4">
        <f>IF('True_Odds_Calculator_3-way'!C439="","",'True_Odds_Calculator_3-way'!C439)</f>
        <v>1.93</v>
      </c>
      <c r="D438" s="4">
        <f t="shared" si="30"/>
        <v>4.1870560465639528E-2</v>
      </c>
      <c r="E438" s="4">
        <f t="shared" si="31"/>
        <v>4.2140851698281203</v>
      </c>
      <c r="F438" s="4">
        <f t="shared" si="32"/>
        <v>3.8681321184322717</v>
      </c>
      <c r="G438" s="4">
        <f t="shared" si="33"/>
        <v>1.9834270329735584</v>
      </c>
      <c r="I438" s="4">
        <f t="shared" si="34"/>
        <v>1.0418705604656395</v>
      </c>
    </row>
    <row r="439" spans="1:9" x14ac:dyDescent="0.2">
      <c r="A439" s="4">
        <f>IF('True_Odds_Calculator_3-way'!A440="","",'True_Odds_Calculator_3-way'!A440)</f>
        <v>1.93</v>
      </c>
      <c r="B439" s="4">
        <f>IF('True_Odds_Calculator_3-way'!B440="","",'True_Odds_Calculator_3-way'!B440)</f>
        <v>3.76</v>
      </c>
      <c r="C439" s="4">
        <f>IF('True_Odds_Calculator_3-way'!C440="","",'True_Odds_Calculator_3-way'!C440)</f>
        <v>3.89</v>
      </c>
      <c r="D439" s="4">
        <f t="shared" si="30"/>
        <v>4.1161570574777429E-2</v>
      </c>
      <c r="E439" s="4">
        <f t="shared" si="31"/>
        <v>1.9824977505575503</v>
      </c>
      <c r="F439" s="4">
        <f t="shared" si="32"/>
        <v>3.9645266322715185</v>
      </c>
      <c r="G439" s="4">
        <f t="shared" si="33"/>
        <v>4.1093264064666295</v>
      </c>
      <c r="I439" s="4">
        <f t="shared" si="34"/>
        <v>1.0411615705747774</v>
      </c>
    </row>
    <row r="440" spans="1:9" x14ac:dyDescent="0.2">
      <c r="A440" s="4">
        <f>IF('True_Odds_Calculator_3-way'!A441="","",'True_Odds_Calculator_3-way'!A441)</f>
        <v>1.7</v>
      </c>
      <c r="B440" s="4">
        <f>IF('True_Odds_Calculator_3-way'!B441="","",'True_Odds_Calculator_3-way'!B441)</f>
        <v>3.78</v>
      </c>
      <c r="C440" s="4">
        <f>IF('True_Odds_Calculator_3-way'!C441="","",'True_Odds_Calculator_3-way'!C441)</f>
        <v>5.27</v>
      </c>
      <c r="D440" s="4">
        <f t="shared" si="30"/>
        <v>4.2538879351023517E-2</v>
      </c>
      <c r="E440" s="4">
        <f t="shared" si="31"/>
        <v>1.7419913369439115</v>
      </c>
      <c r="F440" s="4">
        <f t="shared" si="32"/>
        <v>3.9940785692326197</v>
      </c>
      <c r="G440" s="4">
        <f t="shared" si="33"/>
        <v>5.6956140518079401</v>
      </c>
      <c r="I440" s="4">
        <f t="shared" si="34"/>
        <v>1.0425388793510235</v>
      </c>
    </row>
    <row r="441" spans="1:9" x14ac:dyDescent="0.2">
      <c r="A441" s="4">
        <f>IF('True_Odds_Calculator_3-way'!A442="","",'True_Odds_Calculator_3-way'!A442)</f>
        <v>2.39</v>
      </c>
      <c r="B441" s="4">
        <f>IF('True_Odds_Calculator_3-way'!B442="","",'True_Odds_Calculator_3-way'!B442)</f>
        <v>3.44</v>
      </c>
      <c r="C441" s="4">
        <f>IF('True_Odds_Calculator_3-way'!C442="","",'True_Odds_Calculator_3-way'!C442)</f>
        <v>3.03</v>
      </c>
      <c r="D441" s="4">
        <f t="shared" si="30"/>
        <v>3.9140719559938919E-2</v>
      </c>
      <c r="E441" s="4">
        <f t="shared" si="31"/>
        <v>2.4669238834657641</v>
      </c>
      <c r="F441" s="4">
        <f t="shared" si="32"/>
        <v>3.6016468010098102</v>
      </c>
      <c r="G441" s="4">
        <f t="shared" si="33"/>
        <v>3.1547124941979119</v>
      </c>
      <c r="I441" s="4">
        <f t="shared" si="34"/>
        <v>1.0391407195599389</v>
      </c>
    </row>
    <row r="442" spans="1:9" x14ac:dyDescent="0.2">
      <c r="A442" s="4">
        <f>IF('True_Odds_Calculator_3-way'!A443="","",'True_Odds_Calculator_3-way'!A443)</f>
        <v>3.91</v>
      </c>
      <c r="B442" s="4">
        <f>IF('True_Odds_Calculator_3-way'!B443="","",'True_Odds_Calculator_3-way'!B443)</f>
        <v>3.72</v>
      </c>
      <c r="C442" s="4">
        <f>IF('True_Odds_Calculator_3-way'!C443="","",'True_Odds_Calculator_3-way'!C443)</f>
        <v>1.93</v>
      </c>
      <c r="D442" s="4">
        <f t="shared" si="30"/>
        <v>4.2706395030306821E-2</v>
      </c>
      <c r="E442" s="4">
        <f t="shared" si="31"/>
        <v>4.1404608156092531</v>
      </c>
      <c r="F442" s="4">
        <f t="shared" si="32"/>
        <v>3.9280115014732253</v>
      </c>
      <c r="G442" s="4">
        <f t="shared" si="33"/>
        <v>1.984523691925788</v>
      </c>
      <c r="I442" s="4">
        <f t="shared" si="34"/>
        <v>1.0427063950303068</v>
      </c>
    </row>
    <row r="443" spans="1:9" x14ac:dyDescent="0.2">
      <c r="A443" s="4">
        <f>IF('True_Odds_Calculator_3-way'!A444="","",'True_Odds_Calculator_3-way'!A444)</f>
        <v>4.53</v>
      </c>
      <c r="B443" s="4">
        <f>IF('True_Odds_Calculator_3-way'!B444="","",'True_Odds_Calculator_3-way'!B444)</f>
        <v>3.82</v>
      </c>
      <c r="C443" s="4">
        <f>IF('True_Odds_Calculator_3-way'!C444="","",'True_Odds_Calculator_3-way'!C444)</f>
        <v>1.79</v>
      </c>
      <c r="D443" s="4">
        <f t="shared" si="30"/>
        <v>4.1189874465516585E-2</v>
      </c>
      <c r="E443" s="4">
        <f t="shared" si="31"/>
        <v>4.8304373107280805</v>
      </c>
      <c r="F443" s="4">
        <f t="shared" si="32"/>
        <v>4.0314428912088269</v>
      </c>
      <c r="G443" s="4">
        <f t="shared" si="33"/>
        <v>1.8351005789454207</v>
      </c>
      <c r="I443" s="4">
        <f t="shared" si="34"/>
        <v>1.0411898744655166</v>
      </c>
    </row>
    <row r="444" spans="1:9" x14ac:dyDescent="0.2">
      <c r="A444" s="4">
        <f>IF('True_Odds_Calculator_3-way'!A445="","",'True_Odds_Calculator_3-way'!A445)</f>
        <v>1.8</v>
      </c>
      <c r="B444" s="4">
        <f>IF('True_Odds_Calculator_3-way'!B445="","",'True_Odds_Calculator_3-way'!B445)</f>
        <v>3.68</v>
      </c>
      <c r="C444" s="4">
        <f>IF('True_Odds_Calculator_3-way'!C445="","",'True_Odds_Calculator_3-way'!C445)</f>
        <v>4.66</v>
      </c>
      <c r="D444" s="4">
        <f t="shared" si="30"/>
        <v>4.1886960668449769E-2</v>
      </c>
      <c r="E444" s="4">
        <f t="shared" si="31"/>
        <v>1.8464041549293531</v>
      </c>
      <c r="F444" s="4">
        <f t="shared" si="32"/>
        <v>3.8793249058273127</v>
      </c>
      <c r="G444" s="4">
        <f t="shared" si="33"/>
        <v>4.9843005881897016</v>
      </c>
      <c r="I444" s="4">
        <f t="shared" si="34"/>
        <v>1.0418869606684498</v>
      </c>
    </row>
    <row r="445" spans="1:9" x14ac:dyDescent="0.2">
      <c r="A445" s="4">
        <f>IF('True_Odds_Calculator_3-way'!A446="","",'True_Odds_Calculator_3-way'!A446)</f>
        <v>3.58</v>
      </c>
      <c r="B445" s="4">
        <f>IF('True_Odds_Calculator_3-way'!B446="","",'True_Odds_Calculator_3-way'!B446)</f>
        <v>3.52</v>
      </c>
      <c r="C445" s="4">
        <f>IF('True_Odds_Calculator_3-way'!C446="","",'True_Odds_Calculator_3-way'!C446)</f>
        <v>2.1800000000000002</v>
      </c>
      <c r="D445" s="4">
        <f t="shared" si="30"/>
        <v>2.213611435973184E-2</v>
      </c>
      <c r="E445" s="4">
        <f t="shared" si="31"/>
        <v>3.6771343089235886</v>
      </c>
      <c r="F445" s="4">
        <f t="shared" si="32"/>
        <v>3.6138630116226698</v>
      </c>
      <c r="G445" s="4">
        <f t="shared" si="33"/>
        <v>2.2156398440635363</v>
      </c>
      <c r="I445" s="4">
        <f t="shared" si="34"/>
        <v>1.0221361143597318</v>
      </c>
    </row>
    <row r="446" spans="1:9" x14ac:dyDescent="0.2">
      <c r="A446" s="4">
        <f>IF('True_Odds_Calculator_3-way'!A447="","",'True_Odds_Calculator_3-way'!A447)</f>
        <v>2.78</v>
      </c>
      <c r="B446" s="4">
        <f>IF('True_Odds_Calculator_3-way'!B447="","",'True_Odds_Calculator_3-way'!B447)</f>
        <v>2.93</v>
      </c>
      <c r="C446" s="4">
        <f>IF('True_Odds_Calculator_3-way'!C447="","",'True_Odds_Calculator_3-way'!C447)</f>
        <v>3.07</v>
      </c>
      <c r="D446" s="4">
        <f t="shared" si="30"/>
        <v>2.6742057566273569E-2</v>
      </c>
      <c r="E446" s="4">
        <f t="shared" si="31"/>
        <v>2.8506416753728385</v>
      </c>
      <c r="F446" s="4">
        <f t="shared" si="32"/>
        <v>3.0085782767553404</v>
      </c>
      <c r="G446" s="4">
        <f t="shared" si="33"/>
        <v>3.1563775508701424</v>
      </c>
      <c r="I446" s="4">
        <f t="shared" si="34"/>
        <v>1.0267420575662736</v>
      </c>
    </row>
    <row r="447" spans="1:9" x14ac:dyDescent="0.2">
      <c r="A447" s="4">
        <f>IF('True_Odds_Calculator_3-way'!A448="","",'True_Odds_Calculator_3-way'!A448)</f>
        <v>8.9600000000000009</v>
      </c>
      <c r="B447" s="4">
        <f>IF('True_Odds_Calculator_3-way'!B448="","",'True_Odds_Calculator_3-way'!B448)</f>
        <v>4.7</v>
      </c>
      <c r="C447" s="4">
        <f>IF('True_Odds_Calculator_3-way'!C448="","",'True_Odds_Calculator_3-way'!C448)</f>
        <v>1.41</v>
      </c>
      <c r="D447" s="4">
        <f t="shared" si="30"/>
        <v>3.3592958459979894E-2</v>
      </c>
      <c r="E447" s="4">
        <f t="shared" si="31"/>
        <v>9.9592179945343755</v>
      </c>
      <c r="F447" s="4">
        <f t="shared" si="32"/>
        <v>4.9610974396565277</v>
      </c>
      <c r="G447" s="4">
        <f t="shared" si="33"/>
        <v>1.4326191808161599</v>
      </c>
      <c r="I447" s="4">
        <f t="shared" si="34"/>
        <v>1.0335929584599799</v>
      </c>
    </row>
    <row r="448" spans="1:9" x14ac:dyDescent="0.2">
      <c r="A448" s="4">
        <f>IF('True_Odds_Calculator_3-way'!A449="","",'True_Odds_Calculator_3-way'!A449)</f>
        <v>1.42</v>
      </c>
      <c r="B448" s="4">
        <f>IF('True_Odds_Calculator_3-way'!B449="","",'True_Odds_Calculator_3-way'!B449)</f>
        <v>4.9000000000000004</v>
      </c>
      <c r="C448" s="4">
        <f>IF('True_Odds_Calculator_3-way'!C449="","",'True_Odds_Calculator_3-way'!C449)</f>
        <v>7.99</v>
      </c>
      <c r="D448" s="4">
        <f t="shared" si="30"/>
        <v>3.3463430322683507E-2</v>
      </c>
      <c r="E448" s="4">
        <f t="shared" si="31"/>
        <v>1.4428538776956521</v>
      </c>
      <c r="F448" s="4">
        <f t="shared" si="32"/>
        <v>5.1833034880172253</v>
      </c>
      <c r="G448" s="4">
        <f t="shared" si="33"/>
        <v>8.7717783357403807</v>
      </c>
      <c r="I448" s="4">
        <f t="shared" si="34"/>
        <v>1.0334634303226835</v>
      </c>
    </row>
    <row r="449" spans="1:9" x14ac:dyDescent="0.2">
      <c r="A449" s="4">
        <f>IF('True_Odds_Calculator_3-way'!A450="","",'True_Odds_Calculator_3-way'!A450)</f>
        <v>2.13</v>
      </c>
      <c r="B449" s="4">
        <f>IF('True_Odds_Calculator_3-way'!B450="","",'True_Odds_Calculator_3-way'!B450)</f>
        <v>3.19</v>
      </c>
      <c r="C449" s="4">
        <f>IF('True_Odds_Calculator_3-way'!C450="","",'True_Odds_Calculator_3-way'!C450)</f>
        <v>4.07</v>
      </c>
      <c r="D449" s="4">
        <f t="shared" si="30"/>
        <v>2.866343759981449E-2</v>
      </c>
      <c r="E449" s="4">
        <f t="shared" si="31"/>
        <v>2.1742482138836654</v>
      </c>
      <c r="F449" s="4">
        <f t="shared" si="32"/>
        <v>3.2902838665601628</v>
      </c>
      <c r="G449" s="4">
        <f t="shared" si="33"/>
        <v>4.2346725703367536</v>
      </c>
      <c r="I449" s="4">
        <f t="shared" si="34"/>
        <v>1.0286634375998145</v>
      </c>
    </row>
    <row r="450" spans="1:9" x14ac:dyDescent="0.2">
      <c r="A450" s="4">
        <f>IF('True_Odds_Calculator_3-way'!A451="","",'True_Odds_Calculator_3-way'!A451)</f>
        <v>2.38</v>
      </c>
      <c r="B450" s="4">
        <f>IF('True_Odds_Calculator_3-way'!B451="","",'True_Odds_Calculator_3-way'!B451)</f>
        <v>3.46</v>
      </c>
      <c r="C450" s="4">
        <f>IF('True_Odds_Calculator_3-way'!C451="","",'True_Odds_Calculator_3-way'!C451)</f>
        <v>3.03</v>
      </c>
      <c r="D450" s="4">
        <f t="shared" si="30"/>
        <v>3.9218411567683242E-2</v>
      </c>
      <c r="E450" s="4">
        <f t="shared" si="31"/>
        <v>2.4564274998421545</v>
      </c>
      <c r="F450" s="4">
        <f t="shared" si="32"/>
        <v>3.6239166399265978</v>
      </c>
      <c r="G450" s="4">
        <f t="shared" si="33"/>
        <v>3.1549702510056123</v>
      </c>
      <c r="I450" s="4">
        <f t="shared" si="34"/>
        <v>1.0392184115676832</v>
      </c>
    </row>
    <row r="451" spans="1:9" x14ac:dyDescent="0.2">
      <c r="A451" s="4">
        <f>IF('True_Odds_Calculator_3-way'!A452="","",'True_Odds_Calculator_3-way'!A452)</f>
        <v>1.57</v>
      </c>
      <c r="B451" s="4">
        <f>IF('True_Odds_Calculator_3-way'!B452="","",'True_Odds_Calculator_3-way'!B452)</f>
        <v>3.88</v>
      </c>
      <c r="C451" s="4">
        <f>IF('True_Odds_Calculator_3-way'!C452="","",'True_Odds_Calculator_3-way'!C452)</f>
        <v>6.73</v>
      </c>
      <c r="D451" s="4">
        <f t="shared" ref="D451:D514" si="35">IF(A451="","",((1/A451)+(1/B451)+(1/C451))-1)</f>
        <v>4.3263044026134123E-2</v>
      </c>
      <c r="E451" s="4">
        <f t="shared" ref="E451:E514" si="36">IF(A451="","",(3*A451)/(3-($D451*A451)))</f>
        <v>1.6063698076348794</v>
      </c>
      <c r="F451" s="4">
        <f t="shared" ref="F451:F514" si="37">IF(B451="","",(3*B451)/(3-($D451*B451)))</f>
        <v>4.1099672016411342</v>
      </c>
      <c r="G451" s="4">
        <f t="shared" ref="G451:G514" si="38">IF(C451="","",(3*C451)/(3-($D451*C451)))</f>
        <v>7.4533756640742039</v>
      </c>
      <c r="I451" s="4">
        <f t="shared" ref="I451:I514" si="39">IF(A451="","",D451+1)</f>
        <v>1.0432630440261341</v>
      </c>
    </row>
    <row r="452" spans="1:9" x14ac:dyDescent="0.2">
      <c r="A452" s="4">
        <f>IF('True_Odds_Calculator_3-way'!A453="","",'True_Odds_Calculator_3-way'!A453)</f>
        <v>1.88</v>
      </c>
      <c r="B452" s="4">
        <f>IF('True_Odds_Calculator_3-way'!B453="","",'True_Odds_Calculator_3-way'!B453)</f>
        <v>3.27</v>
      </c>
      <c r="C452" s="4">
        <f>IF('True_Odds_Calculator_3-way'!C453="","",'True_Odds_Calculator_3-way'!C453)</f>
        <v>4.99</v>
      </c>
      <c r="D452" s="4">
        <f t="shared" si="35"/>
        <v>3.8126092773744347E-2</v>
      </c>
      <c r="E452" s="4">
        <f t="shared" si="36"/>
        <v>1.9260170769425109</v>
      </c>
      <c r="F452" s="4">
        <f t="shared" si="37"/>
        <v>3.4117850566159498</v>
      </c>
      <c r="G452" s="4">
        <f t="shared" si="38"/>
        <v>5.3278746341736767</v>
      </c>
      <c r="I452" s="4">
        <f t="shared" si="39"/>
        <v>1.0381260927737443</v>
      </c>
    </row>
    <row r="453" spans="1:9" x14ac:dyDescent="0.2">
      <c r="A453" s="4">
        <f>IF('True_Odds_Calculator_3-way'!A454="","",'True_Odds_Calculator_3-way'!A454)</f>
        <v>1.45</v>
      </c>
      <c r="B453" s="4">
        <f>IF('True_Odds_Calculator_3-way'!B454="","",'True_Odds_Calculator_3-way'!B454)</f>
        <v>4.6900000000000004</v>
      </c>
      <c r="C453" s="4">
        <f>IF('True_Odds_Calculator_3-way'!C454="","",'True_Odds_Calculator_3-way'!C454)</f>
        <v>7.33</v>
      </c>
      <c r="D453" s="4">
        <f t="shared" si="35"/>
        <v>3.9300436640312242E-2</v>
      </c>
      <c r="E453" s="4">
        <f t="shared" si="36"/>
        <v>1.4780763726356156</v>
      </c>
      <c r="F453" s="4">
        <f t="shared" si="37"/>
        <v>4.9970150166416269</v>
      </c>
      <c r="G453" s="4">
        <f t="shared" si="38"/>
        <v>8.1086229525174698</v>
      </c>
      <c r="I453" s="4">
        <f t="shared" si="39"/>
        <v>1.0393004366403122</v>
      </c>
    </row>
    <row r="454" spans="1:9" x14ac:dyDescent="0.2">
      <c r="A454" s="4">
        <f>IF('True_Odds_Calculator_3-way'!A455="","",'True_Odds_Calculator_3-way'!A455)</f>
        <v>7.86</v>
      </c>
      <c r="B454" s="4">
        <f>IF('True_Odds_Calculator_3-way'!B455="","",'True_Odds_Calculator_3-way'!B455)</f>
        <v>3.87</v>
      </c>
      <c r="C454" s="4">
        <f>IF('True_Odds_Calculator_3-way'!C455="","",'True_Odds_Calculator_3-way'!C455)</f>
        <v>1.53</v>
      </c>
      <c r="D454" s="4">
        <f t="shared" si="35"/>
        <v>3.9219167162693136E-2</v>
      </c>
      <c r="E454" s="4">
        <f t="shared" si="36"/>
        <v>8.7601414878586734</v>
      </c>
      <c r="F454" s="4">
        <f t="shared" si="37"/>
        <v>4.0762274573978505</v>
      </c>
      <c r="G454" s="4">
        <f t="shared" si="38"/>
        <v>1.5612273179320801</v>
      </c>
      <c r="I454" s="4">
        <f t="shared" si="39"/>
        <v>1.0392191671626931</v>
      </c>
    </row>
    <row r="455" spans="1:9" x14ac:dyDescent="0.2">
      <c r="A455" s="4">
        <f>IF('True_Odds_Calculator_3-way'!A456="","",'True_Odds_Calculator_3-way'!A456)</f>
        <v>2.4300000000000002</v>
      </c>
      <c r="B455" s="4">
        <f>IF('True_Odds_Calculator_3-way'!B456="","",'True_Odds_Calculator_3-way'!B456)</f>
        <v>2.92</v>
      </c>
      <c r="C455" s="4">
        <f>IF('True_Odds_Calculator_3-way'!C456="","",'True_Odds_Calculator_3-way'!C456)</f>
        <v>3.58</v>
      </c>
      <c r="D455" s="4">
        <f t="shared" si="35"/>
        <v>3.3317996108060965E-2</v>
      </c>
      <c r="E455" s="4">
        <f t="shared" si="36"/>
        <v>2.4973987404261746</v>
      </c>
      <c r="F455" s="4">
        <f t="shared" si="37"/>
        <v>3.0178679992054445</v>
      </c>
      <c r="G455" s="4">
        <f t="shared" si="38"/>
        <v>3.7282325710277973</v>
      </c>
      <c r="I455" s="4">
        <f t="shared" si="39"/>
        <v>1.033317996108061</v>
      </c>
    </row>
    <row r="456" spans="1:9" x14ac:dyDescent="0.2">
      <c r="A456" s="4">
        <f>IF('True_Odds_Calculator_3-way'!A457="","",'True_Odds_Calculator_3-way'!A457)</f>
        <v>1.7</v>
      </c>
      <c r="B456" s="4">
        <f>IF('True_Odds_Calculator_3-way'!B457="","",'True_Odds_Calculator_3-way'!B457)</f>
        <v>3.86</v>
      </c>
      <c r="C456" s="4">
        <f>IF('True_Odds_Calculator_3-way'!C457="","",'True_Odds_Calculator_3-way'!C457)</f>
        <v>5.28</v>
      </c>
      <c r="D456" s="4">
        <f t="shared" si="35"/>
        <v>3.6696591024539815E-2</v>
      </c>
      <c r="E456" s="4">
        <f t="shared" si="36"/>
        <v>1.736101776220057</v>
      </c>
      <c r="F456" s="4">
        <f t="shared" si="37"/>
        <v>4.0512866884726559</v>
      </c>
      <c r="G456" s="4">
        <f t="shared" si="38"/>
        <v>5.6445595224648315</v>
      </c>
      <c r="I456" s="4">
        <f t="shared" si="39"/>
        <v>1.0366965910245398</v>
      </c>
    </row>
    <row r="457" spans="1:9" x14ac:dyDescent="0.2">
      <c r="A457" s="4">
        <f>IF('True_Odds_Calculator_3-way'!A458="","",'True_Odds_Calculator_3-way'!A458)</f>
        <v>3.18</v>
      </c>
      <c r="B457" s="4">
        <f>IF('True_Odds_Calculator_3-way'!B458="","",'True_Odds_Calculator_3-way'!B458)</f>
        <v>3.38</v>
      </c>
      <c r="C457" s="4">
        <f>IF('True_Odds_Calculator_3-way'!C458="","",'True_Odds_Calculator_3-way'!C458)</f>
        <v>2.36</v>
      </c>
      <c r="D457" s="4">
        <f t="shared" si="35"/>
        <v>3.4052210530034044E-2</v>
      </c>
      <c r="E457" s="4">
        <f t="shared" si="36"/>
        <v>3.2990814780697866</v>
      </c>
      <c r="F457" s="4">
        <f t="shared" si="37"/>
        <v>3.5148489022764431</v>
      </c>
      <c r="G457" s="4">
        <f t="shared" si="38"/>
        <v>2.4249591732994658</v>
      </c>
      <c r="I457" s="4">
        <f t="shared" si="39"/>
        <v>1.034052210530034</v>
      </c>
    </row>
    <row r="458" spans="1:9" x14ac:dyDescent="0.2">
      <c r="A458" s="4">
        <f>IF('True_Odds_Calculator_3-way'!A459="","",'True_Odds_Calculator_3-way'!A459)</f>
        <v>7.39</v>
      </c>
      <c r="B458" s="4">
        <f>IF('True_Odds_Calculator_3-way'!B459="","",'True_Odds_Calculator_3-way'!B459)</f>
        <v>5.66</v>
      </c>
      <c r="C458" s="4">
        <f>IF('True_Odds_Calculator_3-way'!C459="","",'True_Odds_Calculator_3-way'!C459)</f>
        <v>1.4</v>
      </c>
      <c r="D458" s="4">
        <f t="shared" si="35"/>
        <v>2.6282156809036339E-2</v>
      </c>
      <c r="E458" s="4">
        <f t="shared" si="36"/>
        <v>7.90156056593454</v>
      </c>
      <c r="F458" s="4">
        <f t="shared" si="37"/>
        <v>5.9552974070950295</v>
      </c>
      <c r="G458" s="4">
        <f t="shared" si="38"/>
        <v>1.4173842267697545</v>
      </c>
      <c r="I458" s="4">
        <f t="shared" si="39"/>
        <v>1.0262821568090363</v>
      </c>
    </row>
    <row r="459" spans="1:9" x14ac:dyDescent="0.2">
      <c r="A459" s="4">
        <f>IF('True_Odds_Calculator_3-way'!A460="","",'True_Odds_Calculator_3-way'!A460)</f>
        <v>5.04</v>
      </c>
      <c r="B459" s="4">
        <f>IF('True_Odds_Calculator_3-way'!B460="","",'True_Odds_Calculator_3-way'!B460)</f>
        <v>4.17</v>
      </c>
      <c r="C459" s="4">
        <f>IF('True_Odds_Calculator_3-way'!C460="","",'True_Odds_Calculator_3-way'!C460)</f>
        <v>1.69</v>
      </c>
      <c r="D459" s="4">
        <f t="shared" si="35"/>
        <v>2.9936828221277523E-2</v>
      </c>
      <c r="E459" s="4">
        <f t="shared" si="36"/>
        <v>5.3069047869492039</v>
      </c>
      <c r="F459" s="4">
        <f t="shared" si="37"/>
        <v>4.3510570166175757</v>
      </c>
      <c r="G459" s="4">
        <f t="shared" si="38"/>
        <v>1.7189897535441734</v>
      </c>
      <c r="I459" s="4">
        <f t="shared" si="39"/>
        <v>1.0299368282212775</v>
      </c>
    </row>
    <row r="460" spans="1:9" x14ac:dyDescent="0.2">
      <c r="A460" s="4">
        <f>IF('True_Odds_Calculator_3-way'!A461="","",'True_Odds_Calculator_3-way'!A461)</f>
        <v>2.1</v>
      </c>
      <c r="B460" s="4">
        <f>IF('True_Odds_Calculator_3-way'!B461="","",'True_Odds_Calculator_3-way'!B461)</f>
        <v>3.71</v>
      </c>
      <c r="C460" s="4">
        <f>IF('True_Odds_Calculator_3-way'!C461="","",'True_Odds_Calculator_3-way'!C461)</f>
        <v>3.55</v>
      </c>
      <c r="D460" s="4">
        <f t="shared" si="35"/>
        <v>2.742239601128782E-2</v>
      </c>
      <c r="E460" s="4">
        <f t="shared" si="36"/>
        <v>2.1410998618173283</v>
      </c>
      <c r="F460" s="4">
        <f t="shared" si="37"/>
        <v>3.8402313187436214</v>
      </c>
      <c r="G460" s="4">
        <f t="shared" si="38"/>
        <v>3.6690604058006899</v>
      </c>
      <c r="I460" s="4">
        <f t="shared" si="39"/>
        <v>1.0274223960112878</v>
      </c>
    </row>
    <row r="461" spans="1:9" x14ac:dyDescent="0.2">
      <c r="A461" s="4">
        <f>IF('True_Odds_Calculator_3-way'!A462="","",'True_Odds_Calculator_3-way'!A462)</f>
        <v>2.89</v>
      </c>
      <c r="B461" s="4">
        <f>IF('True_Odds_Calculator_3-way'!B462="","",'True_Odds_Calculator_3-way'!B462)</f>
        <v>3.15</v>
      </c>
      <c r="C461" s="4">
        <f>IF('True_Odds_Calculator_3-way'!C462="","",'True_Odds_Calculator_3-way'!C462)</f>
        <v>2.75</v>
      </c>
      <c r="D461" s="4">
        <f t="shared" si="35"/>
        <v>2.7117442342355691E-2</v>
      </c>
      <c r="E461" s="4">
        <f t="shared" si="36"/>
        <v>2.9675209538250296</v>
      </c>
      <c r="F461" s="4">
        <f t="shared" si="37"/>
        <v>3.2423195851253848</v>
      </c>
      <c r="G461" s="4">
        <f t="shared" si="38"/>
        <v>2.820101101603826</v>
      </c>
      <c r="I461" s="4">
        <f t="shared" si="39"/>
        <v>1.0271174423423557</v>
      </c>
    </row>
    <row r="462" spans="1:9" x14ac:dyDescent="0.2">
      <c r="A462" s="4">
        <f>IF('True_Odds_Calculator_3-way'!A463="","",'True_Odds_Calculator_3-way'!A463)</f>
        <v>4.1900000000000004</v>
      </c>
      <c r="B462" s="4">
        <f>IF('True_Odds_Calculator_3-way'!B463="","",'True_Odds_Calculator_3-way'!B463)</f>
        <v>3.61</v>
      </c>
      <c r="C462" s="4">
        <f>IF('True_Odds_Calculator_3-way'!C463="","",'True_Odds_Calculator_3-way'!C463)</f>
        <v>1.94</v>
      </c>
      <c r="D462" s="4">
        <f t="shared" si="35"/>
        <v>3.1135712261954218E-2</v>
      </c>
      <c r="E462" s="4">
        <f t="shared" si="36"/>
        <v>4.3804909560080629</v>
      </c>
      <c r="F462" s="4">
        <f t="shared" si="37"/>
        <v>3.75051936026642</v>
      </c>
      <c r="G462" s="4">
        <f t="shared" si="38"/>
        <v>1.9798634159383517</v>
      </c>
      <c r="I462" s="4">
        <f t="shared" si="39"/>
        <v>1.0311357122619542</v>
      </c>
    </row>
    <row r="463" spans="1:9" x14ac:dyDescent="0.2">
      <c r="A463" s="4">
        <f>IF('True_Odds_Calculator_3-way'!A464="","",'True_Odds_Calculator_3-way'!A464)</f>
        <v>2.54</v>
      </c>
      <c r="B463" s="4">
        <f>IF('True_Odds_Calculator_3-way'!B464="","",'True_Odds_Calculator_3-way'!B464)</f>
        <v>3.11</v>
      </c>
      <c r="C463" s="4">
        <f>IF('True_Odds_Calculator_3-way'!C464="","",'True_Odds_Calculator_3-way'!C464)</f>
        <v>3.14</v>
      </c>
      <c r="D463" s="4">
        <f t="shared" si="35"/>
        <v>3.3715533341321269E-2</v>
      </c>
      <c r="E463" s="4">
        <f t="shared" si="36"/>
        <v>2.6146369511420904</v>
      </c>
      <c r="F463" s="4">
        <f t="shared" si="37"/>
        <v>3.222636860951916</v>
      </c>
      <c r="G463" s="4">
        <f t="shared" si="38"/>
        <v>3.2548605287500836</v>
      </c>
      <c r="I463" s="4">
        <f t="shared" si="39"/>
        <v>1.0337155333413213</v>
      </c>
    </row>
    <row r="464" spans="1:9" x14ac:dyDescent="0.2">
      <c r="A464" s="4">
        <f>IF('True_Odds_Calculator_3-way'!A465="","",'True_Odds_Calculator_3-way'!A465)</f>
        <v>2.23</v>
      </c>
      <c r="B464" s="4">
        <f>IF('True_Odds_Calculator_3-way'!B465="","",'True_Odds_Calculator_3-way'!B465)</f>
        <v>3.15</v>
      </c>
      <c r="C464" s="4">
        <f>IF('True_Odds_Calculator_3-way'!C465="","",'True_Odds_Calculator_3-way'!C465)</f>
        <v>3.73</v>
      </c>
      <c r="D464" s="4">
        <f t="shared" si="35"/>
        <v>3.3987325479168273E-2</v>
      </c>
      <c r="E464" s="4">
        <f t="shared" si="36"/>
        <v>2.2877987460556839</v>
      </c>
      <c r="F464" s="4">
        <f t="shared" si="37"/>
        <v>3.2665731905398223</v>
      </c>
      <c r="G464" s="4">
        <f t="shared" si="38"/>
        <v>3.8945753068735862</v>
      </c>
      <c r="I464" s="4">
        <f t="shared" si="39"/>
        <v>1.0339873254791683</v>
      </c>
    </row>
    <row r="465" spans="1:9" x14ac:dyDescent="0.2">
      <c r="A465" s="4">
        <f>IF('True_Odds_Calculator_3-way'!A466="","",'True_Odds_Calculator_3-way'!A466)</f>
        <v>3.58</v>
      </c>
      <c r="B465" s="4">
        <f>IF('True_Odds_Calculator_3-way'!B466="","",'True_Odds_Calculator_3-way'!B466)</f>
        <v>3.04</v>
      </c>
      <c r="C465" s="4">
        <f>IF('True_Odds_Calculator_3-way'!C466="","",'True_Odds_Calculator_3-way'!C466)</f>
        <v>2.35</v>
      </c>
      <c r="D465" s="4">
        <f t="shared" si="35"/>
        <v>3.3808892253217149E-2</v>
      </c>
      <c r="E465" s="4">
        <f t="shared" si="36"/>
        <v>3.7305083987607524</v>
      </c>
      <c r="F465" s="4">
        <f t="shared" si="37"/>
        <v>3.1478441244719857</v>
      </c>
      <c r="G465" s="4">
        <f t="shared" si="38"/>
        <v>2.4139296244885942</v>
      </c>
      <c r="I465" s="4">
        <f t="shared" si="39"/>
        <v>1.0338088922532171</v>
      </c>
    </row>
    <row r="466" spans="1:9" x14ac:dyDescent="0.2">
      <c r="A466" s="4">
        <f>IF('True_Odds_Calculator_3-way'!A467="","",'True_Odds_Calculator_3-way'!A467)</f>
        <v>1.86</v>
      </c>
      <c r="B466" s="4">
        <f>IF('True_Odds_Calculator_3-way'!B467="","",'True_Odds_Calculator_3-way'!B467)</f>
        <v>3.47</v>
      </c>
      <c r="C466" s="4">
        <f>IF('True_Odds_Calculator_3-way'!C467="","",'True_Odds_Calculator_3-way'!C467)</f>
        <v>4.75</v>
      </c>
      <c r="D466" s="4">
        <f t="shared" si="35"/>
        <v>3.6345162431969946E-2</v>
      </c>
      <c r="E466" s="4">
        <f t="shared" si="36"/>
        <v>1.9028794877232544</v>
      </c>
      <c r="F466" s="4">
        <f t="shared" si="37"/>
        <v>3.6222777980169942</v>
      </c>
      <c r="G466" s="4">
        <f t="shared" si="38"/>
        <v>5.0400364964503632</v>
      </c>
      <c r="I466" s="4">
        <f t="shared" si="39"/>
        <v>1.0363451624319699</v>
      </c>
    </row>
    <row r="467" spans="1:9" x14ac:dyDescent="0.2">
      <c r="A467" s="4">
        <f>IF('True_Odds_Calculator_3-way'!A468="","",'True_Odds_Calculator_3-way'!A468)</f>
        <v>2.17</v>
      </c>
      <c r="B467" s="4">
        <f>IF('True_Odds_Calculator_3-way'!B468="","",'True_Odds_Calculator_3-way'!B468)</f>
        <v>3.21</v>
      </c>
      <c r="C467" s="4">
        <f>IF('True_Odds_Calculator_3-way'!C468="","",'True_Odds_Calculator_3-way'!C468)</f>
        <v>3.82</v>
      </c>
      <c r="D467" s="4">
        <f t="shared" si="35"/>
        <v>3.4136077550378285E-2</v>
      </c>
      <c r="E467" s="4">
        <f t="shared" si="36"/>
        <v>2.2249376321726069</v>
      </c>
      <c r="F467" s="4">
        <f t="shared" si="37"/>
        <v>3.3316920614857986</v>
      </c>
      <c r="G467" s="4">
        <f t="shared" si="38"/>
        <v>3.9935877007764451</v>
      </c>
      <c r="I467" s="4">
        <f t="shared" si="39"/>
        <v>1.0341360775503783</v>
      </c>
    </row>
    <row r="468" spans="1:9" x14ac:dyDescent="0.2">
      <c r="A468" s="4">
        <f>IF('True_Odds_Calculator_3-way'!A469="","",'True_Odds_Calculator_3-way'!A469)</f>
        <v>2.89</v>
      </c>
      <c r="B468" s="4">
        <f>IF('True_Odds_Calculator_3-way'!B469="","",'True_Odds_Calculator_3-way'!B469)</f>
        <v>3.3</v>
      </c>
      <c r="C468" s="4">
        <f>IF('True_Odds_Calculator_3-way'!C469="","",'True_Odds_Calculator_3-way'!C469)</f>
        <v>2.6</v>
      </c>
      <c r="D468" s="4">
        <f t="shared" si="35"/>
        <v>3.3666448891362277E-2</v>
      </c>
      <c r="E468" s="4">
        <f t="shared" si="36"/>
        <v>2.9868702118433097</v>
      </c>
      <c r="F468" s="4">
        <f t="shared" si="37"/>
        <v>3.4269090440038323</v>
      </c>
      <c r="G468" s="4">
        <f t="shared" si="38"/>
        <v>2.6781417184496079</v>
      </c>
      <c r="I468" s="4">
        <f t="shared" si="39"/>
        <v>1.0336664488913623</v>
      </c>
    </row>
    <row r="469" spans="1:9" x14ac:dyDescent="0.2">
      <c r="A469" s="4">
        <f>IF('True_Odds_Calculator_3-way'!A470="","",'True_Odds_Calculator_3-way'!A470)</f>
        <v>5.25</v>
      </c>
      <c r="B469" s="4">
        <f>IF('True_Odds_Calculator_3-way'!B470="","",'True_Odds_Calculator_3-way'!B470)</f>
        <v>3.77</v>
      </c>
      <c r="C469" s="4">
        <f>IF('True_Odds_Calculator_3-way'!C470="","",'True_Odds_Calculator_3-way'!C470)</f>
        <v>1.72</v>
      </c>
      <c r="D469" s="4">
        <f t="shared" si="35"/>
        <v>3.7123528703320252E-2</v>
      </c>
      <c r="E469" s="4">
        <f t="shared" si="36"/>
        <v>5.6147701408512649</v>
      </c>
      <c r="F469" s="4">
        <f t="shared" si="37"/>
        <v>3.9544842059613887</v>
      </c>
      <c r="G469" s="4">
        <f t="shared" si="38"/>
        <v>1.7574048804326692</v>
      </c>
      <c r="I469" s="4">
        <f t="shared" si="39"/>
        <v>1.0371235287033203</v>
      </c>
    </row>
    <row r="470" spans="1:9" x14ac:dyDescent="0.2">
      <c r="A470" s="4">
        <f>IF('True_Odds_Calculator_3-way'!A471="","",'True_Odds_Calculator_3-way'!A471)</f>
        <v>3.07</v>
      </c>
      <c r="B470" s="4">
        <f>IF('True_Odds_Calculator_3-way'!B471="","",'True_Odds_Calculator_3-way'!B471)</f>
        <v>3.3</v>
      </c>
      <c r="C470" s="4">
        <f>IF('True_Odds_Calculator_3-way'!C471="","",'True_Odds_Calculator_3-way'!C471)</f>
        <v>2.48</v>
      </c>
      <c r="D470" s="4">
        <f t="shared" si="35"/>
        <v>3.198900850471742E-2</v>
      </c>
      <c r="E470" s="4">
        <f t="shared" si="36"/>
        <v>3.1738989097315682</v>
      </c>
      <c r="F470" s="4">
        <f t="shared" si="37"/>
        <v>3.4203551468706381</v>
      </c>
      <c r="G470" s="4">
        <f t="shared" si="38"/>
        <v>2.5473630990683112</v>
      </c>
      <c r="I470" s="4">
        <f t="shared" si="39"/>
        <v>1.0319890085047174</v>
      </c>
    </row>
    <row r="471" spans="1:9" x14ac:dyDescent="0.2">
      <c r="A471" s="4">
        <f>IF('True_Odds_Calculator_3-way'!A472="","",'True_Odds_Calculator_3-way'!A472)</f>
        <v>6.83</v>
      </c>
      <c r="B471" s="4">
        <f>IF('True_Odds_Calculator_3-way'!B472="","",'True_Odds_Calculator_3-way'!B472)</f>
        <v>4.1900000000000004</v>
      </c>
      <c r="C471" s="4">
        <f>IF('True_Odds_Calculator_3-way'!C472="","",'True_Odds_Calculator_3-way'!C472)</f>
        <v>1.56</v>
      </c>
      <c r="D471" s="4">
        <f t="shared" si="35"/>
        <v>2.6102009846335816E-2</v>
      </c>
      <c r="E471" s="4">
        <f t="shared" si="36"/>
        <v>7.2615200072522565</v>
      </c>
      <c r="F471" s="4">
        <f t="shared" si="37"/>
        <v>4.3485291394115517</v>
      </c>
      <c r="G471" s="4">
        <f t="shared" si="38"/>
        <v>1.5814652998710133</v>
      </c>
      <c r="I471" s="4">
        <f t="shared" si="39"/>
        <v>1.0261020098463358</v>
      </c>
    </row>
    <row r="472" spans="1:9" x14ac:dyDescent="0.2">
      <c r="A472" s="4">
        <f>IF('True_Odds_Calculator_3-way'!A473="","",'True_Odds_Calculator_3-way'!A473)</f>
        <v>1.62</v>
      </c>
      <c r="B472" s="4">
        <f>IF('True_Odds_Calculator_3-way'!B473="","",'True_Odds_Calculator_3-way'!B473)</f>
        <v>3.98</v>
      </c>
      <c r="C472" s="4">
        <f>IF('True_Odds_Calculator_3-way'!C473="","",'True_Odds_Calculator_3-way'!C473)</f>
        <v>6.2</v>
      </c>
      <c r="D472" s="4">
        <f t="shared" si="35"/>
        <v>2.9830554604964199E-2</v>
      </c>
      <c r="E472" s="4">
        <f t="shared" si="36"/>
        <v>1.6465230151442591</v>
      </c>
      <c r="F472" s="4">
        <f t="shared" si="37"/>
        <v>4.1439996240435217</v>
      </c>
      <c r="G472" s="4">
        <f t="shared" si="38"/>
        <v>6.6073413581688909</v>
      </c>
      <c r="I472" s="4">
        <f t="shared" si="39"/>
        <v>1.0298305546049642</v>
      </c>
    </row>
    <row r="473" spans="1:9" x14ac:dyDescent="0.2">
      <c r="A473" s="4">
        <f>IF('True_Odds_Calculator_3-way'!A474="","",'True_Odds_Calculator_3-way'!A474)</f>
        <v>2.93</v>
      </c>
      <c r="B473" s="4">
        <f>IF('True_Odds_Calculator_3-way'!B474="","",'True_Odds_Calculator_3-way'!B474)</f>
        <v>3.38</v>
      </c>
      <c r="C473" s="4">
        <f>IF('True_Odds_Calculator_3-way'!C474="","",'True_Odds_Calculator_3-way'!C474)</f>
        <v>2.56</v>
      </c>
      <c r="D473" s="4">
        <f t="shared" si="35"/>
        <v>2.7779916493325452E-2</v>
      </c>
      <c r="E473" s="4">
        <f t="shared" si="36"/>
        <v>3.0117129477252491</v>
      </c>
      <c r="F473" s="4">
        <f t="shared" si="37"/>
        <v>3.4892076852188612</v>
      </c>
      <c r="G473" s="4">
        <f t="shared" si="38"/>
        <v>2.6221596816979051</v>
      </c>
      <c r="I473" s="4">
        <f t="shared" si="39"/>
        <v>1.0277799164933255</v>
      </c>
    </row>
    <row r="474" spans="1:9" x14ac:dyDescent="0.2">
      <c r="A474" s="4">
        <f>IF('True_Odds_Calculator_3-way'!A475="","",'True_Odds_Calculator_3-way'!A475)</f>
        <v>1.88</v>
      </c>
      <c r="B474" s="4">
        <f>IF('True_Odds_Calculator_3-way'!B475="","",'True_Odds_Calculator_3-way'!B475)</f>
        <v>3.27</v>
      </c>
      <c r="C474" s="4">
        <f>IF('True_Odds_Calculator_3-way'!C475="","",'True_Odds_Calculator_3-way'!C475)</f>
        <v>4.99</v>
      </c>
      <c r="D474" s="4">
        <f t="shared" si="35"/>
        <v>3.8126092773744347E-2</v>
      </c>
      <c r="E474" s="4">
        <f t="shared" si="36"/>
        <v>1.9260170769425109</v>
      </c>
      <c r="F474" s="4">
        <f t="shared" si="37"/>
        <v>3.4117850566159498</v>
      </c>
      <c r="G474" s="4">
        <f t="shared" si="38"/>
        <v>5.3278746341736767</v>
      </c>
      <c r="I474" s="4">
        <f t="shared" si="39"/>
        <v>1.0381260927737443</v>
      </c>
    </row>
    <row r="475" spans="1:9" x14ac:dyDescent="0.2">
      <c r="A475" s="4">
        <f>IF('True_Odds_Calculator_3-way'!A476="","",'True_Odds_Calculator_3-way'!A476)</f>
        <v>1.45</v>
      </c>
      <c r="B475" s="4">
        <f>IF('True_Odds_Calculator_3-way'!B476="","",'True_Odds_Calculator_3-way'!B476)</f>
        <v>4.6900000000000004</v>
      </c>
      <c r="C475" s="4">
        <f>IF('True_Odds_Calculator_3-way'!C476="","",'True_Odds_Calculator_3-way'!C476)</f>
        <v>7.33</v>
      </c>
      <c r="D475" s="4">
        <f t="shared" si="35"/>
        <v>3.9300436640312242E-2</v>
      </c>
      <c r="E475" s="4">
        <f t="shared" si="36"/>
        <v>1.4780763726356156</v>
      </c>
      <c r="F475" s="4">
        <f t="shared" si="37"/>
        <v>4.9970150166416269</v>
      </c>
      <c r="G475" s="4">
        <f t="shared" si="38"/>
        <v>8.1086229525174698</v>
      </c>
      <c r="I475" s="4">
        <f t="shared" si="39"/>
        <v>1.0393004366403122</v>
      </c>
    </row>
    <row r="476" spans="1:9" x14ac:dyDescent="0.2">
      <c r="A476" s="4">
        <f>IF('True_Odds_Calculator_3-way'!A477="","",'True_Odds_Calculator_3-way'!A477)</f>
        <v>7.86</v>
      </c>
      <c r="B476" s="4">
        <f>IF('True_Odds_Calculator_3-way'!B477="","",'True_Odds_Calculator_3-way'!B477)</f>
        <v>3.87</v>
      </c>
      <c r="C476" s="4">
        <f>IF('True_Odds_Calculator_3-way'!C477="","",'True_Odds_Calculator_3-way'!C477)</f>
        <v>1.53</v>
      </c>
      <c r="D476" s="4">
        <f t="shared" si="35"/>
        <v>3.9219167162693136E-2</v>
      </c>
      <c r="E476" s="4">
        <f t="shared" si="36"/>
        <v>8.7601414878586734</v>
      </c>
      <c r="F476" s="4">
        <f t="shared" si="37"/>
        <v>4.0762274573978505</v>
      </c>
      <c r="G476" s="4">
        <f t="shared" si="38"/>
        <v>1.5612273179320801</v>
      </c>
      <c r="I476" s="4">
        <f t="shared" si="39"/>
        <v>1.0392191671626931</v>
      </c>
    </row>
    <row r="477" spans="1:9" x14ac:dyDescent="0.2">
      <c r="A477" s="4">
        <f>IF('True_Odds_Calculator_3-way'!A478="","",'True_Odds_Calculator_3-way'!A478)</f>
        <v>2.4300000000000002</v>
      </c>
      <c r="B477" s="4">
        <f>IF('True_Odds_Calculator_3-way'!B478="","",'True_Odds_Calculator_3-way'!B478)</f>
        <v>2.92</v>
      </c>
      <c r="C477" s="4">
        <f>IF('True_Odds_Calculator_3-way'!C478="","",'True_Odds_Calculator_3-way'!C478)</f>
        <v>3.58</v>
      </c>
      <c r="D477" s="4">
        <f t="shared" si="35"/>
        <v>3.3317996108060965E-2</v>
      </c>
      <c r="E477" s="4">
        <f t="shared" si="36"/>
        <v>2.4973987404261746</v>
      </c>
      <c r="F477" s="4">
        <f t="shared" si="37"/>
        <v>3.0178679992054445</v>
      </c>
      <c r="G477" s="4">
        <f t="shared" si="38"/>
        <v>3.7282325710277973</v>
      </c>
      <c r="I477" s="4">
        <f t="shared" si="39"/>
        <v>1.033317996108061</v>
      </c>
    </row>
    <row r="478" spans="1:9" x14ac:dyDescent="0.2">
      <c r="A478" s="4">
        <f>IF('True_Odds_Calculator_3-way'!A479="","",'True_Odds_Calculator_3-way'!A479)</f>
        <v>1.7</v>
      </c>
      <c r="B478" s="4">
        <f>IF('True_Odds_Calculator_3-way'!B479="","",'True_Odds_Calculator_3-way'!B479)</f>
        <v>3.86</v>
      </c>
      <c r="C478" s="4">
        <f>IF('True_Odds_Calculator_3-way'!C479="","",'True_Odds_Calculator_3-way'!C479)</f>
        <v>5.28</v>
      </c>
      <c r="D478" s="4">
        <f t="shared" si="35"/>
        <v>3.6696591024539815E-2</v>
      </c>
      <c r="E478" s="4">
        <f t="shared" si="36"/>
        <v>1.736101776220057</v>
      </c>
      <c r="F478" s="4">
        <f t="shared" si="37"/>
        <v>4.0512866884726559</v>
      </c>
      <c r="G478" s="4">
        <f t="shared" si="38"/>
        <v>5.6445595224648315</v>
      </c>
      <c r="I478" s="4">
        <f t="shared" si="39"/>
        <v>1.0366965910245398</v>
      </c>
    </row>
    <row r="479" spans="1:9" x14ac:dyDescent="0.2">
      <c r="A479" s="4">
        <f>IF('True_Odds_Calculator_3-way'!A480="","",'True_Odds_Calculator_3-way'!A480)</f>
        <v>6.04</v>
      </c>
      <c r="B479" s="4">
        <f>IF('True_Odds_Calculator_3-way'!B480="","",'True_Odds_Calculator_3-way'!B480)</f>
        <v>4.3899999999999997</v>
      </c>
      <c r="C479" s="4">
        <f>IF('True_Odds_Calculator_3-way'!C480="","",'True_Odds_Calculator_3-way'!C480)</f>
        <v>1.55</v>
      </c>
      <c r="D479" s="4">
        <f t="shared" si="35"/>
        <v>3.8514637031687782E-2</v>
      </c>
      <c r="E479" s="4">
        <f t="shared" si="36"/>
        <v>6.5477292786520653</v>
      </c>
      <c r="F479" s="4">
        <f t="shared" si="37"/>
        <v>4.6521966503515815</v>
      </c>
      <c r="G479" s="4">
        <f t="shared" si="38"/>
        <v>1.5814700345852466</v>
      </c>
      <c r="I479" s="4">
        <f t="shared" si="39"/>
        <v>1.0385146370316878</v>
      </c>
    </row>
    <row r="480" spans="1:9" x14ac:dyDescent="0.2">
      <c r="A480" s="4">
        <f>IF('True_Odds_Calculator_3-way'!A481="","",'True_Odds_Calculator_3-way'!A481)</f>
        <v>2.67</v>
      </c>
      <c r="B480" s="4">
        <f>IF('True_Odds_Calculator_3-way'!B481="","",'True_Odds_Calculator_3-way'!B481)</f>
        <v>3.09</v>
      </c>
      <c r="C480" s="4">
        <f>IF('True_Odds_Calculator_3-way'!C481="","",'True_Odds_Calculator_3-way'!C481)</f>
        <v>3.09</v>
      </c>
      <c r="D480" s="4">
        <f t="shared" si="35"/>
        <v>2.1781026144503945E-2</v>
      </c>
      <c r="E480" s="4">
        <f t="shared" si="36"/>
        <v>2.7227814263555659</v>
      </c>
      <c r="F480" s="4">
        <f t="shared" si="37"/>
        <v>3.1609133749664768</v>
      </c>
      <c r="G480" s="4">
        <f t="shared" si="38"/>
        <v>3.1609133749664768</v>
      </c>
      <c r="I480" s="4">
        <f t="shared" si="39"/>
        <v>1.0217810261445039</v>
      </c>
    </row>
    <row r="481" spans="1:9" x14ac:dyDescent="0.2">
      <c r="A481" s="4">
        <f>IF('True_Odds_Calculator_3-way'!A482="","",'True_Odds_Calculator_3-way'!A482)</f>
        <v>4.9000000000000004</v>
      </c>
      <c r="B481" s="4">
        <f>IF('True_Odds_Calculator_3-way'!B482="","",'True_Odds_Calculator_3-way'!B482)</f>
        <v>3.2</v>
      </c>
      <c r="C481" s="4">
        <f>IF('True_Odds_Calculator_3-way'!C482="","",'True_Odds_Calculator_3-way'!C482)</f>
        <v>1.95</v>
      </c>
      <c r="D481" s="4">
        <f t="shared" si="35"/>
        <v>2.9402145473574226E-2</v>
      </c>
      <c r="E481" s="4">
        <f t="shared" si="36"/>
        <v>5.1471859042702448</v>
      </c>
      <c r="F481" s="4">
        <f t="shared" si="37"/>
        <v>3.3036087301015642</v>
      </c>
      <c r="G481" s="4">
        <f t="shared" si="38"/>
        <v>1.9879933248087385</v>
      </c>
      <c r="I481" s="4">
        <f t="shared" si="39"/>
        <v>1.0294021454735742</v>
      </c>
    </row>
    <row r="482" spans="1:9" x14ac:dyDescent="0.2">
      <c r="A482" s="4">
        <f>IF('True_Odds_Calculator_3-way'!A483="","",'True_Odds_Calculator_3-way'!A483)</f>
        <v>2.1</v>
      </c>
      <c r="B482" s="4">
        <f>IF('True_Odds_Calculator_3-way'!B483="","",'True_Odds_Calculator_3-way'!B483)</f>
        <v>3.16</v>
      </c>
      <c r="C482" s="4">
        <f>IF('True_Odds_Calculator_3-way'!C483="","",'True_Odds_Calculator_3-way'!C483)</f>
        <v>4.04</v>
      </c>
      <c r="D482" s="4">
        <f t="shared" si="35"/>
        <v>4.0170924868255353E-2</v>
      </c>
      <c r="E482" s="4">
        <f t="shared" si="36"/>
        <v>2.1607598038162132</v>
      </c>
      <c r="F482" s="4">
        <f t="shared" si="37"/>
        <v>3.2996179698576906</v>
      </c>
      <c r="G482" s="4">
        <f t="shared" si="38"/>
        <v>4.2710503509099871</v>
      </c>
      <c r="I482" s="4">
        <f t="shared" si="39"/>
        <v>1.0401709248682554</v>
      </c>
    </row>
    <row r="483" spans="1:9" x14ac:dyDescent="0.2">
      <c r="A483" s="4">
        <f>IF('True_Odds_Calculator_3-way'!A484="","",'True_Odds_Calculator_3-way'!A484)</f>
        <v>2.99</v>
      </c>
      <c r="B483" s="4">
        <f>IF('True_Odds_Calculator_3-way'!B484="","",'True_Odds_Calculator_3-way'!B484)</f>
        <v>3.85</v>
      </c>
      <c r="C483" s="4">
        <f>IF('True_Odds_Calculator_3-way'!C484="","",'True_Odds_Calculator_3-way'!C484)</f>
        <v>2.25</v>
      </c>
      <c r="D483" s="4">
        <f t="shared" si="35"/>
        <v>3.8632864719821303E-2</v>
      </c>
      <c r="E483" s="4">
        <f t="shared" si="36"/>
        <v>3.10973761224643</v>
      </c>
      <c r="F483" s="4">
        <f t="shared" si="37"/>
        <v>4.0508357498941061</v>
      </c>
      <c r="G483" s="4">
        <f t="shared" si="38"/>
        <v>2.3171382669017522</v>
      </c>
      <c r="I483" s="4">
        <f t="shared" si="39"/>
        <v>1.0386328647198213</v>
      </c>
    </row>
    <row r="484" spans="1:9" x14ac:dyDescent="0.2">
      <c r="A484" s="4">
        <f>IF('True_Odds_Calculator_3-way'!A485="","",'True_Odds_Calculator_3-way'!A485)</f>
        <v>15.04</v>
      </c>
      <c r="B484" s="4">
        <f>IF('True_Odds_Calculator_3-way'!B485="","",'True_Odds_Calculator_3-way'!B485)</f>
        <v>6.64</v>
      </c>
      <c r="C484" s="4">
        <f>IF('True_Odds_Calculator_3-way'!C485="","",'True_Odds_Calculator_3-way'!C485)</f>
        <v>1.2</v>
      </c>
      <c r="D484" s="4">
        <f t="shared" si="35"/>
        <v>5.0425104674015175E-2</v>
      </c>
      <c r="E484" s="4">
        <f t="shared" si="36"/>
        <v>20.128421957861541</v>
      </c>
      <c r="F484" s="4">
        <f t="shared" si="37"/>
        <v>7.4741744059181974</v>
      </c>
      <c r="G484" s="4">
        <f t="shared" si="38"/>
        <v>1.2247022966002292</v>
      </c>
      <c r="I484" s="4">
        <f t="shared" si="39"/>
        <v>1.0504251046740152</v>
      </c>
    </row>
    <row r="485" spans="1:9" x14ac:dyDescent="0.2">
      <c r="A485" s="4">
        <f>IF('True_Odds_Calculator_3-way'!A486="","",'True_Odds_Calculator_3-way'!A486)</f>
        <v>1.69</v>
      </c>
      <c r="B485" s="4">
        <f>IF('True_Odds_Calculator_3-way'!B486="","",'True_Odds_Calculator_3-way'!B486)</f>
        <v>4.08</v>
      </c>
      <c r="C485" s="4">
        <f>IF('True_Odds_Calculator_3-way'!C486="","",'True_Odds_Calculator_3-way'!C486)</f>
        <v>4.84</v>
      </c>
      <c r="D485" s="4">
        <f t="shared" si="35"/>
        <v>4.3425585794981236E-2</v>
      </c>
      <c r="E485" s="4">
        <f t="shared" si="36"/>
        <v>1.7323793342401199</v>
      </c>
      <c r="F485" s="4">
        <f t="shared" si="37"/>
        <v>4.3360838972820979</v>
      </c>
      <c r="G485" s="4">
        <f t="shared" si="38"/>
        <v>5.2046365509331087</v>
      </c>
      <c r="I485" s="4">
        <f t="shared" si="39"/>
        <v>1.0434255857949812</v>
      </c>
    </row>
    <row r="486" spans="1:9" x14ac:dyDescent="0.2">
      <c r="A486" s="4">
        <f>IF('True_Odds_Calculator_3-way'!A487="","",'True_Odds_Calculator_3-way'!A487)</f>
        <v>4.96</v>
      </c>
      <c r="B486" s="4">
        <f>IF('True_Odds_Calculator_3-way'!B487="","",'True_Odds_Calculator_3-way'!B487)</f>
        <v>3.56</v>
      </c>
      <c r="C486" s="4">
        <f>IF('True_Odds_Calculator_3-way'!C487="","",'True_Odds_Calculator_3-way'!C487)</f>
        <v>1.85</v>
      </c>
      <c r="D486" s="4">
        <f t="shared" si="35"/>
        <v>2.3052320170841245E-2</v>
      </c>
      <c r="E486" s="4">
        <f t="shared" si="36"/>
        <v>5.1565317685488399</v>
      </c>
      <c r="F486" s="4">
        <f t="shared" si="37"/>
        <v>3.6601242354797159</v>
      </c>
      <c r="G486" s="4">
        <f t="shared" si="38"/>
        <v>1.8766781003972444</v>
      </c>
      <c r="I486" s="4">
        <f t="shared" si="39"/>
        <v>1.0230523201708412</v>
      </c>
    </row>
    <row r="487" spans="1:9" x14ac:dyDescent="0.2">
      <c r="A487" s="4">
        <f>IF('True_Odds_Calculator_3-way'!A488="","",'True_Odds_Calculator_3-way'!A488)</f>
        <v>5.47</v>
      </c>
      <c r="B487" s="4">
        <f>IF('True_Odds_Calculator_3-way'!B488="","",'True_Odds_Calculator_3-way'!B488)</f>
        <v>4.33</v>
      </c>
      <c r="C487" s="4">
        <f>IF('True_Odds_Calculator_3-way'!C488="","",'True_Odds_Calculator_3-way'!C488)</f>
        <v>1.64</v>
      </c>
      <c r="D487" s="4">
        <f t="shared" si="35"/>
        <v>2.351833626801092E-2</v>
      </c>
      <c r="E487" s="4">
        <f t="shared" si="36"/>
        <v>5.7150723999689266</v>
      </c>
      <c r="F487" s="4">
        <f t="shared" si="37"/>
        <v>4.4821455275892061</v>
      </c>
      <c r="G487" s="4">
        <f t="shared" si="38"/>
        <v>1.6613595859950143</v>
      </c>
      <c r="I487" s="4">
        <f t="shared" si="39"/>
        <v>1.0235183362680109</v>
      </c>
    </row>
    <row r="488" spans="1:9" x14ac:dyDescent="0.2">
      <c r="A488" s="4">
        <f>IF('True_Odds_Calculator_3-way'!A489="","",'True_Odds_Calculator_3-way'!A489)</f>
        <v>2.0099999999999998</v>
      </c>
      <c r="B488" s="4">
        <f>IF('True_Odds_Calculator_3-way'!B489="","",'True_Odds_Calculator_3-way'!B489)</f>
        <v>3.86</v>
      </c>
      <c r="C488" s="4">
        <f>IF('True_Odds_Calculator_3-way'!C489="","",'True_Odds_Calculator_3-way'!C489)</f>
        <v>3.76</v>
      </c>
      <c r="D488" s="4">
        <f t="shared" si="35"/>
        <v>2.2537242132409485E-2</v>
      </c>
      <c r="E488" s="4">
        <f t="shared" si="36"/>
        <v>2.0408162275434916</v>
      </c>
      <c r="F488" s="4">
        <f t="shared" si="37"/>
        <v>3.9752746903340483</v>
      </c>
      <c r="G488" s="4">
        <f t="shared" si="38"/>
        <v>3.8692947173479086</v>
      </c>
      <c r="I488" s="4">
        <f t="shared" si="39"/>
        <v>1.0225372421324095</v>
      </c>
    </row>
    <row r="489" spans="1:9" x14ac:dyDescent="0.2">
      <c r="A489" s="4">
        <f>IF('True_Odds_Calculator_3-way'!A490="","",'True_Odds_Calculator_3-way'!A490)</f>
        <v>3.36</v>
      </c>
      <c r="B489" s="4">
        <f>IF('True_Odds_Calculator_3-way'!B490="","",'True_Odds_Calculator_3-way'!B490)</f>
        <v>3.45</v>
      </c>
      <c r="C489" s="4">
        <f>IF('True_Odds_Calculator_3-way'!C490="","",'True_Odds_Calculator_3-way'!C490)</f>
        <v>2.2999999999999998</v>
      </c>
      <c r="D489" s="4">
        <f t="shared" si="35"/>
        <v>2.2256728778467849E-2</v>
      </c>
      <c r="E489" s="4">
        <f t="shared" si="36"/>
        <v>3.4458977407847797</v>
      </c>
      <c r="F489" s="4">
        <f t="shared" si="37"/>
        <v>3.540623091020159</v>
      </c>
      <c r="G489" s="4">
        <f t="shared" si="38"/>
        <v>2.3399273314493336</v>
      </c>
      <c r="I489" s="4">
        <f t="shared" si="39"/>
        <v>1.0222567287784678</v>
      </c>
    </row>
    <row r="490" spans="1:9" x14ac:dyDescent="0.2">
      <c r="A490" s="4">
        <f>IF('True_Odds_Calculator_3-way'!A491="","",'True_Odds_Calculator_3-way'!A491)</f>
        <v>10.09</v>
      </c>
      <c r="B490" s="4">
        <f>IF('True_Odds_Calculator_3-way'!B491="","",'True_Odds_Calculator_3-way'!B491)</f>
        <v>5.47</v>
      </c>
      <c r="C490" s="4">
        <f>IF('True_Odds_Calculator_3-way'!C491="","",'True_Odds_Calculator_3-way'!C491)</f>
        <v>1.34</v>
      </c>
      <c r="D490" s="4">
        <f t="shared" si="35"/>
        <v>2.8192040956610764E-2</v>
      </c>
      <c r="E490" s="4">
        <f t="shared" si="36"/>
        <v>11.146944728050332</v>
      </c>
      <c r="F490" s="4">
        <f t="shared" si="37"/>
        <v>5.7664137816930729</v>
      </c>
      <c r="G490" s="4">
        <f t="shared" si="38"/>
        <v>1.3570890694132447</v>
      </c>
      <c r="I490" s="4">
        <f t="shared" si="39"/>
        <v>1.0281920409566108</v>
      </c>
    </row>
    <row r="491" spans="1:9" x14ac:dyDescent="0.2">
      <c r="A491" s="4">
        <f>IF('True_Odds_Calculator_3-way'!A492="","",'True_Odds_Calculator_3-way'!A492)</f>
        <v>1.48</v>
      </c>
      <c r="B491" s="4">
        <f>IF('True_Odds_Calculator_3-way'!B492="","",'True_Odds_Calculator_3-way'!B492)</f>
        <v>4.6500000000000004</v>
      </c>
      <c r="C491" s="4">
        <f>IF('True_Odds_Calculator_3-way'!C492="","",'True_Odds_Calculator_3-way'!C492)</f>
        <v>7.4</v>
      </c>
      <c r="D491" s="4">
        <f t="shared" si="35"/>
        <v>2.5864574251670991E-2</v>
      </c>
      <c r="E491" s="4">
        <f t="shared" si="36"/>
        <v>1.4991286668602959</v>
      </c>
      <c r="F491" s="4">
        <f t="shared" si="37"/>
        <v>4.8442045987799158</v>
      </c>
      <c r="G491" s="4">
        <f t="shared" si="38"/>
        <v>7.904287901990811</v>
      </c>
      <c r="I491" s="4">
        <f t="shared" si="39"/>
        <v>1.025864574251671</v>
      </c>
    </row>
    <row r="492" spans="1:9" x14ac:dyDescent="0.2">
      <c r="A492" s="4">
        <f>IF('True_Odds_Calculator_3-way'!A493="","",'True_Odds_Calculator_3-way'!A493)</f>
        <v>4.43</v>
      </c>
      <c r="B492" s="4">
        <f>IF('True_Odds_Calculator_3-way'!B493="","",'True_Odds_Calculator_3-way'!B493)</f>
        <v>3.48</v>
      </c>
      <c r="C492" s="4">
        <f>IF('True_Odds_Calculator_3-way'!C493="","",'True_Odds_Calculator_3-way'!C493)</f>
        <v>1.93</v>
      </c>
      <c r="D492" s="4">
        <f t="shared" si="35"/>
        <v>3.122467117649963E-2</v>
      </c>
      <c r="E492" s="4">
        <f t="shared" si="36"/>
        <v>4.6441337196500836</v>
      </c>
      <c r="F492" s="4">
        <f t="shared" si="37"/>
        <v>3.6107848611759916</v>
      </c>
      <c r="G492" s="4">
        <f t="shared" si="38"/>
        <v>1.9695643562713558</v>
      </c>
      <c r="I492" s="4">
        <f t="shared" si="39"/>
        <v>1.0312246711764996</v>
      </c>
    </row>
    <row r="493" spans="1:9" x14ac:dyDescent="0.2">
      <c r="A493" s="4">
        <f>IF('True_Odds_Calculator_3-way'!A494="","",'True_Odds_Calculator_3-way'!A494)</f>
        <v>2.4300000000000002</v>
      </c>
      <c r="B493" s="4">
        <f>IF('True_Odds_Calculator_3-way'!B494="","",'True_Odds_Calculator_3-way'!B494)</f>
        <v>3.44</v>
      </c>
      <c r="C493" s="4">
        <f>IF('True_Odds_Calculator_3-way'!C494="","",'True_Odds_Calculator_3-way'!C494)</f>
        <v>3.07</v>
      </c>
      <c r="D493" s="4">
        <f t="shared" si="35"/>
        <v>2.7953207186262041E-2</v>
      </c>
      <c r="E493" s="4">
        <f t="shared" si="36"/>
        <v>2.4862949330864836</v>
      </c>
      <c r="F493" s="4">
        <f t="shared" si="37"/>
        <v>3.5539136324222604</v>
      </c>
      <c r="G493" s="4">
        <f t="shared" si="38"/>
        <v>3.1604047972590092</v>
      </c>
      <c r="I493" s="4">
        <f t="shared" si="39"/>
        <v>1.027953207186262</v>
      </c>
    </row>
    <row r="494" spans="1:9" x14ac:dyDescent="0.2">
      <c r="A494" s="4">
        <f>IF('True_Odds_Calculator_3-way'!A495="","",'True_Odds_Calculator_3-way'!A495)</f>
        <v>3.86</v>
      </c>
      <c r="B494" s="4">
        <f>IF('True_Odds_Calculator_3-way'!B495="","",'True_Odds_Calculator_3-way'!B495)</f>
        <v>3.58</v>
      </c>
      <c r="C494" s="4">
        <f>IF('True_Odds_Calculator_3-way'!C495="","",'True_Odds_Calculator_3-way'!C495)</f>
        <v>2.04</v>
      </c>
      <c r="D494" s="4">
        <f t="shared" si="35"/>
        <v>2.8593044882873508E-2</v>
      </c>
      <c r="E494" s="4">
        <f t="shared" si="36"/>
        <v>4.007432303339268</v>
      </c>
      <c r="F494" s="4">
        <f t="shared" si="37"/>
        <v>3.7064685373529533</v>
      </c>
      <c r="G494" s="4">
        <f t="shared" si="38"/>
        <v>2.0804507670683887</v>
      </c>
      <c r="I494" s="4">
        <f t="shared" si="39"/>
        <v>1.0285930448828735</v>
      </c>
    </row>
    <row r="495" spans="1:9" x14ac:dyDescent="0.2">
      <c r="A495" s="4">
        <f>IF('True_Odds_Calculator_3-way'!A496="","",'True_Odds_Calculator_3-way'!A496)</f>
        <v>2.84</v>
      </c>
      <c r="B495" s="4">
        <f>IF('True_Odds_Calculator_3-way'!B496="","",'True_Odds_Calculator_3-way'!B496)</f>
        <v>3.51</v>
      </c>
      <c r="C495" s="4">
        <f>IF('True_Odds_Calculator_3-way'!C496="","",'True_Odds_Calculator_3-way'!C496)</f>
        <v>2.6</v>
      </c>
      <c r="D495" s="4">
        <f t="shared" si="35"/>
        <v>2.1628345572007657E-2</v>
      </c>
      <c r="E495" s="4">
        <f t="shared" si="36"/>
        <v>2.8993639959668038</v>
      </c>
      <c r="F495" s="4">
        <f t="shared" si="37"/>
        <v>3.6011271133375078</v>
      </c>
      <c r="G495" s="4">
        <f t="shared" si="38"/>
        <v>2.6496668556847185</v>
      </c>
      <c r="I495" s="4">
        <f t="shared" si="39"/>
        <v>1.0216283455720077</v>
      </c>
    </row>
    <row r="496" spans="1:9" x14ac:dyDescent="0.2">
      <c r="A496" s="4">
        <f>IF('True_Odds_Calculator_3-way'!A497="","",'True_Odds_Calculator_3-way'!A497)</f>
        <v>3.74</v>
      </c>
      <c r="B496" s="4">
        <f>IF('True_Odds_Calculator_3-way'!B497="","",'True_Odds_Calculator_3-way'!B497)</f>
        <v>3.21</v>
      </c>
      <c r="C496" s="4">
        <f>IF('True_Odds_Calculator_3-way'!C497="","",'True_Odds_Calculator_3-way'!C497)</f>
        <v>2.2599999999999998</v>
      </c>
      <c r="D496" s="4">
        <f t="shared" si="35"/>
        <v>2.1384035001358548E-2</v>
      </c>
      <c r="E496" s="4">
        <f t="shared" si="36"/>
        <v>3.8424345545734337</v>
      </c>
      <c r="F496" s="4">
        <f t="shared" si="37"/>
        <v>3.2851676498094764</v>
      </c>
      <c r="G496" s="4">
        <f t="shared" si="38"/>
        <v>2.2970031271020286</v>
      </c>
      <c r="I496" s="4">
        <f t="shared" si="39"/>
        <v>1.0213840350013585</v>
      </c>
    </row>
    <row r="497" spans="1:9" x14ac:dyDescent="0.2">
      <c r="A497" s="4">
        <f>IF('True_Odds_Calculator_3-way'!A498="","",'True_Odds_Calculator_3-way'!A498)</f>
        <v>3.06</v>
      </c>
      <c r="B497" s="4">
        <f>IF('True_Odds_Calculator_3-way'!B498="","",'True_Odds_Calculator_3-way'!B498)</f>
        <v>3.32</v>
      </c>
      <c r="C497" s="4">
        <f>IF('True_Odds_Calculator_3-way'!C498="","",'True_Odds_Calculator_3-way'!C498)</f>
        <v>2.54</v>
      </c>
      <c r="D497" s="4">
        <f t="shared" si="35"/>
        <v>2.1702992299598378E-2</v>
      </c>
      <c r="E497" s="4">
        <f t="shared" si="36"/>
        <v>3.129272876852669</v>
      </c>
      <c r="F497" s="4">
        <f t="shared" si="37"/>
        <v>3.4017020043970323</v>
      </c>
      <c r="G497" s="4">
        <f t="shared" si="38"/>
        <v>2.5875466882869627</v>
      </c>
      <c r="I497" s="4">
        <f t="shared" si="39"/>
        <v>1.0217029922995984</v>
      </c>
    </row>
    <row r="498" spans="1:9" x14ac:dyDescent="0.2">
      <c r="A498" s="4">
        <f>IF('True_Odds_Calculator_3-way'!A499="","",'True_Odds_Calculator_3-way'!A499)</f>
        <v>3.66</v>
      </c>
      <c r="B498" s="4">
        <f>IF('True_Odds_Calculator_3-way'!B499="","",'True_Odds_Calculator_3-way'!B499)</f>
        <v>3.56</v>
      </c>
      <c r="C498" s="4">
        <f>IF('True_Odds_Calculator_3-way'!C499="","",'True_Odds_Calculator_3-way'!C499)</f>
        <v>2.13</v>
      </c>
      <c r="D498" s="4">
        <f t="shared" si="35"/>
        <v>2.3606488195458741E-2</v>
      </c>
      <c r="E498" s="4">
        <f t="shared" si="36"/>
        <v>3.7685334451503012</v>
      </c>
      <c r="F498" s="4">
        <f t="shared" si="37"/>
        <v>3.6626005487886633</v>
      </c>
      <c r="G498" s="4">
        <f t="shared" si="38"/>
        <v>2.1663086470480244</v>
      </c>
      <c r="I498" s="4">
        <f t="shared" si="39"/>
        <v>1.0236064881954587</v>
      </c>
    </row>
    <row r="499" spans="1:9" x14ac:dyDescent="0.2">
      <c r="A499" s="4">
        <f>IF('True_Odds_Calculator_3-way'!A500="","",'True_Odds_Calculator_3-way'!A500)</f>
        <v>1.57</v>
      </c>
      <c r="B499" s="4">
        <f>IF('True_Odds_Calculator_3-way'!B500="","",'True_Odds_Calculator_3-way'!B500)</f>
        <v>4.3499999999999996</v>
      </c>
      <c r="C499" s="4">
        <f>IF('True_Odds_Calculator_3-way'!C500="","",'True_Odds_Calculator_3-way'!C500)</f>
        <v>6.22</v>
      </c>
      <c r="D499" s="4">
        <f t="shared" si="35"/>
        <v>2.7599436810564315E-2</v>
      </c>
      <c r="E499" s="4">
        <f t="shared" si="36"/>
        <v>1.5930089517827752</v>
      </c>
      <c r="F499" s="4">
        <f t="shared" si="37"/>
        <v>4.5313405483400349</v>
      </c>
      <c r="G499" s="4">
        <f t="shared" si="38"/>
        <v>6.5975293136447384</v>
      </c>
      <c r="I499" s="4">
        <f t="shared" si="39"/>
        <v>1.0275994368105643</v>
      </c>
    </row>
    <row r="500" spans="1:9" x14ac:dyDescent="0.2">
      <c r="A500" s="4">
        <f>IF('True_Odds_Calculator_3-way'!A501="","",'True_Odds_Calculator_3-way'!A501)</f>
        <v>3.89</v>
      </c>
      <c r="B500" s="4">
        <f>IF('True_Odds_Calculator_3-way'!B501="","",'True_Odds_Calculator_3-way'!B501)</f>
        <v>3.3</v>
      </c>
      <c r="C500" s="4">
        <f>IF('True_Odds_Calculator_3-way'!C501="","",'True_Odds_Calculator_3-way'!C501)</f>
        <v>2.13</v>
      </c>
      <c r="D500" s="4">
        <f t="shared" si="35"/>
        <v>2.9583279845780464E-2</v>
      </c>
      <c r="E500" s="4">
        <f t="shared" si="36"/>
        <v>4.0451713695211247</v>
      </c>
      <c r="F500" s="4">
        <f t="shared" si="37"/>
        <v>3.4109994049453163</v>
      </c>
      <c r="G500" s="4">
        <f t="shared" si="38"/>
        <v>2.1756986545315367</v>
      </c>
      <c r="I500" s="4">
        <f t="shared" si="39"/>
        <v>1.0295832798457805</v>
      </c>
    </row>
    <row r="501" spans="1:9" x14ac:dyDescent="0.2">
      <c r="A501" s="4">
        <f>IF('True_Odds_Calculator_3-way'!A502="","",'True_Odds_Calculator_3-way'!A502)</f>
        <v>2.5299999999999998</v>
      </c>
      <c r="B501" s="4">
        <f>IF('True_Odds_Calculator_3-way'!B502="","",'True_Odds_Calculator_3-way'!B502)</f>
        <v>3.18</v>
      </c>
      <c r="C501" s="4">
        <f>IF('True_Odds_Calculator_3-way'!C502="","",'True_Odds_Calculator_3-way'!C502)</f>
        <v>3.14</v>
      </c>
      <c r="D501" s="4">
        <f t="shared" si="35"/>
        <v>2.8193663380696732E-2</v>
      </c>
      <c r="E501" s="4">
        <f t="shared" si="36"/>
        <v>2.5916200589289407</v>
      </c>
      <c r="F501" s="4">
        <f t="shared" si="37"/>
        <v>3.2779628479769087</v>
      </c>
      <c r="G501" s="4">
        <f t="shared" si="38"/>
        <v>3.2354768767495981</v>
      </c>
      <c r="I501" s="4">
        <f t="shared" si="39"/>
        <v>1.0281936633806967</v>
      </c>
    </row>
    <row r="502" spans="1:9" x14ac:dyDescent="0.2">
      <c r="A502" s="4">
        <f>IF('True_Odds_Calculator_3-way'!A503="","",'True_Odds_Calculator_3-way'!A503)</f>
        <v>1.72</v>
      </c>
      <c r="B502" s="4">
        <f>IF('True_Odds_Calculator_3-way'!B503="","",'True_Odds_Calculator_3-way'!B503)</f>
        <v>3.73</v>
      </c>
      <c r="C502" s="4">
        <f>IF('True_Odds_Calculator_3-way'!C503="","",'True_Odds_Calculator_3-way'!C503)</f>
        <v>5.45</v>
      </c>
      <c r="D502" s="4">
        <f t="shared" si="35"/>
        <v>3.2978102114627816E-2</v>
      </c>
      <c r="E502" s="4">
        <f t="shared" si="36"/>
        <v>1.753147541082243</v>
      </c>
      <c r="F502" s="4">
        <f t="shared" si="37"/>
        <v>3.889479445228063</v>
      </c>
      <c r="G502" s="4">
        <f t="shared" si="38"/>
        <v>5.7973186276785551</v>
      </c>
      <c r="I502" s="4">
        <f t="shared" si="39"/>
        <v>1.0329781021146278</v>
      </c>
    </row>
    <row r="503" spans="1:9" x14ac:dyDescent="0.2">
      <c r="A503" s="4">
        <f>IF('True_Odds_Calculator_3-way'!A504="","",'True_Odds_Calculator_3-way'!A504)</f>
        <v>3.45</v>
      </c>
      <c r="B503" s="4">
        <f>IF('True_Odds_Calculator_3-way'!B504="","",'True_Odds_Calculator_3-way'!B504)</f>
        <v>3.27</v>
      </c>
      <c r="C503" s="4">
        <f>IF('True_Odds_Calculator_3-way'!C504="","",'True_Odds_Calculator_3-way'!C504)</f>
        <v>2.3199999999999998</v>
      </c>
      <c r="D503" s="4">
        <f t="shared" si="35"/>
        <v>2.6699952775905755E-2</v>
      </c>
      <c r="E503" s="4">
        <f t="shared" si="36"/>
        <v>3.5592877366573026</v>
      </c>
      <c r="F503" s="4">
        <f t="shared" si="37"/>
        <v>3.3680192920914274</v>
      </c>
      <c r="G503" s="4">
        <f t="shared" si="38"/>
        <v>2.3689132339417989</v>
      </c>
      <c r="I503" s="4">
        <f t="shared" si="39"/>
        <v>1.0266999527759058</v>
      </c>
    </row>
    <row r="504" spans="1:9" x14ac:dyDescent="0.2">
      <c r="A504" s="4">
        <f>IF('True_Odds_Calculator_3-way'!A505="","",'True_Odds_Calculator_3-way'!A505)</f>
        <v>2.41</v>
      </c>
      <c r="B504" s="4">
        <f>IF('True_Odds_Calculator_3-way'!B505="","",'True_Odds_Calculator_3-way'!B505)</f>
        <v>3.24</v>
      </c>
      <c r="C504" s="4">
        <f>IF('True_Odds_Calculator_3-way'!C505="","",'True_Odds_Calculator_3-way'!C505)</f>
        <v>3.29</v>
      </c>
      <c r="D504" s="4">
        <f t="shared" si="35"/>
        <v>2.7531102425896403E-2</v>
      </c>
      <c r="E504" s="4">
        <f t="shared" si="36"/>
        <v>2.4645066363225649</v>
      </c>
      <c r="F504" s="4">
        <f t="shared" si="37"/>
        <v>3.3392890536839803</v>
      </c>
      <c r="G504" s="4">
        <f t="shared" si="38"/>
        <v>3.3924256147213372</v>
      </c>
      <c r="I504" s="4">
        <f t="shared" si="39"/>
        <v>1.0275311024258964</v>
      </c>
    </row>
    <row r="505" spans="1:9" x14ac:dyDescent="0.2">
      <c r="A505" s="4">
        <f>IF('True_Odds_Calculator_3-way'!A506="","",'True_Odds_Calculator_3-way'!A506)</f>
        <v>3.43</v>
      </c>
      <c r="B505" s="4">
        <f>IF('True_Odds_Calculator_3-way'!B506="","",'True_Odds_Calculator_3-way'!B506)</f>
        <v>3.11</v>
      </c>
      <c r="C505" s="4">
        <f>IF('True_Odds_Calculator_3-way'!C506="","",'True_Odds_Calculator_3-way'!C506)</f>
        <v>2.41</v>
      </c>
      <c r="D505" s="4">
        <f t="shared" si="35"/>
        <v>2.8026357200601204E-2</v>
      </c>
      <c r="E505" s="4">
        <f t="shared" si="36"/>
        <v>3.5435475540704657</v>
      </c>
      <c r="F505" s="4">
        <f t="shared" si="37"/>
        <v>3.2030617242604182</v>
      </c>
      <c r="G505" s="4">
        <f t="shared" si="38"/>
        <v>2.4655097360913563</v>
      </c>
      <c r="I505" s="4">
        <f t="shared" si="39"/>
        <v>1.0280263572006012</v>
      </c>
    </row>
    <row r="506" spans="1:9" x14ac:dyDescent="0.2">
      <c r="A506" s="4">
        <f>IF('True_Odds_Calculator_3-way'!A507="","",'True_Odds_Calculator_3-way'!A507)</f>
        <v>2.09</v>
      </c>
      <c r="B506" s="4">
        <f>IF('True_Odds_Calculator_3-way'!B507="","",'True_Odds_Calculator_3-way'!B507)</f>
        <v>3.23</v>
      </c>
      <c r="C506" s="4">
        <f>IF('True_Odds_Calculator_3-way'!C507="","",'True_Odds_Calculator_3-way'!C507)</f>
        <v>4.17</v>
      </c>
      <c r="D506" s="4">
        <f t="shared" si="35"/>
        <v>2.7874576218563707E-2</v>
      </c>
      <c r="E506" s="4">
        <f t="shared" si="36"/>
        <v>2.1313900779754111</v>
      </c>
      <c r="F506" s="4">
        <f t="shared" si="37"/>
        <v>3.3299368220431362</v>
      </c>
      <c r="G506" s="4">
        <f t="shared" si="38"/>
        <v>4.3380818484463717</v>
      </c>
      <c r="I506" s="4">
        <f t="shared" si="39"/>
        <v>1.0278745762185637</v>
      </c>
    </row>
    <row r="507" spans="1:9" x14ac:dyDescent="0.2">
      <c r="A507" s="4">
        <f>IF('True_Odds_Calculator_3-way'!A508="","",'True_Odds_Calculator_3-way'!A508)</f>
        <v>2.41</v>
      </c>
      <c r="B507" s="4">
        <f>IF('True_Odds_Calculator_3-way'!B508="","",'True_Odds_Calculator_3-way'!B508)</f>
        <v>3.32</v>
      </c>
      <c r="C507" s="4">
        <f>IF('True_Odds_Calculator_3-way'!C508="","",'True_Odds_Calculator_3-way'!C508)</f>
        <v>3.21</v>
      </c>
      <c r="D507" s="4">
        <f t="shared" si="35"/>
        <v>2.766905836398692E-2</v>
      </c>
      <c r="E507" s="4">
        <f t="shared" si="36"/>
        <v>2.4647859732486719</v>
      </c>
      <c r="F507" s="4">
        <f t="shared" si="37"/>
        <v>3.4248710043163615</v>
      </c>
      <c r="G507" s="4">
        <f t="shared" si="38"/>
        <v>3.3079343485531587</v>
      </c>
      <c r="I507" s="4">
        <f t="shared" si="39"/>
        <v>1.0276690583639869</v>
      </c>
    </row>
    <row r="508" spans="1:9" x14ac:dyDescent="0.2">
      <c r="A508" s="4">
        <f>IF('True_Odds_Calculator_3-way'!A509="","",'True_Odds_Calculator_3-way'!A509)</f>
        <v>3.09</v>
      </c>
      <c r="B508" s="4">
        <f>IF('True_Odds_Calculator_3-way'!B509="","",'True_Odds_Calculator_3-way'!B509)</f>
        <v>3.44</v>
      </c>
      <c r="C508" s="4">
        <f>IF('True_Odds_Calculator_3-way'!C509="","",'True_Odds_Calculator_3-way'!C509)</f>
        <v>2.42</v>
      </c>
      <c r="D508" s="4">
        <f t="shared" si="35"/>
        <v>2.7545410383728042E-2</v>
      </c>
      <c r="E508" s="4">
        <f t="shared" si="36"/>
        <v>3.1802287265485063</v>
      </c>
      <c r="F508" s="4">
        <f t="shared" si="37"/>
        <v>3.5521975958203038</v>
      </c>
      <c r="G508" s="4">
        <f t="shared" si="38"/>
        <v>2.4749942848404718</v>
      </c>
      <c r="I508" s="4">
        <f t="shared" si="39"/>
        <v>1.027545410383728</v>
      </c>
    </row>
    <row r="509" spans="1:9" x14ac:dyDescent="0.2">
      <c r="A509" s="4">
        <f>IF('True_Odds_Calculator_3-way'!A510="","",'True_Odds_Calculator_3-way'!A510)</f>
        <v>2.66</v>
      </c>
      <c r="B509" s="4">
        <f>IF('True_Odds_Calculator_3-way'!B510="","",'True_Odds_Calculator_3-way'!B510)</f>
        <v>3.12</v>
      </c>
      <c r="C509" s="4">
        <f>IF('True_Odds_Calculator_3-way'!C510="","",'True_Odds_Calculator_3-way'!C510)</f>
        <v>3.01</v>
      </c>
      <c r="D509" s="4">
        <f t="shared" si="35"/>
        <v>2.8678583758143139E-2</v>
      </c>
      <c r="E509" s="4">
        <f t="shared" si="36"/>
        <v>2.7294042304107431</v>
      </c>
      <c r="F509" s="4">
        <f t="shared" si="37"/>
        <v>3.2159170647775226</v>
      </c>
      <c r="G509" s="4">
        <f t="shared" si="38"/>
        <v>3.099176252353482</v>
      </c>
      <c r="I509" s="4">
        <f t="shared" si="39"/>
        <v>1.0286785837581431</v>
      </c>
    </row>
    <row r="510" spans="1:9" x14ac:dyDescent="0.2">
      <c r="A510" s="4">
        <f>IF('True_Odds_Calculator_3-way'!A511="","",'True_Odds_Calculator_3-way'!A511)</f>
        <v>3.98</v>
      </c>
      <c r="B510" s="4">
        <f>IF('True_Odds_Calculator_3-way'!B511="","",'True_Odds_Calculator_3-way'!B511)</f>
        <v>3.49</v>
      </c>
      <c r="C510" s="4">
        <f>IF('True_Odds_Calculator_3-way'!C511="","",'True_Odds_Calculator_3-way'!C511)</f>
        <v>2.04</v>
      </c>
      <c r="D510" s="4">
        <f t="shared" si="35"/>
        <v>2.798531112780589E-2</v>
      </c>
      <c r="E510" s="4">
        <f t="shared" si="36"/>
        <v>4.1334638541797135</v>
      </c>
      <c r="F510" s="4">
        <f t="shared" si="37"/>
        <v>3.607444859681094</v>
      </c>
      <c r="G510" s="4">
        <f t="shared" si="38"/>
        <v>2.0795743234291009</v>
      </c>
      <c r="I510" s="4">
        <f t="shared" si="39"/>
        <v>1.0279853111278059</v>
      </c>
    </row>
    <row r="511" spans="1:9" x14ac:dyDescent="0.2">
      <c r="A511" s="4">
        <f>IF('True_Odds_Calculator_3-way'!A512="","",'True_Odds_Calculator_3-way'!A512)</f>
        <v>1.69</v>
      </c>
      <c r="B511" s="4">
        <f>IF('True_Odds_Calculator_3-way'!B512="","",'True_Odds_Calculator_3-way'!B512)</f>
        <v>4.12</v>
      </c>
      <c r="C511" s="4">
        <f>IF('True_Odds_Calculator_3-way'!C512="","",'True_Odds_Calculator_3-way'!C512)</f>
        <v>4.9000000000000004</v>
      </c>
      <c r="D511" s="4">
        <f t="shared" si="35"/>
        <v>3.8516055586363951E-2</v>
      </c>
      <c r="E511" s="4">
        <f t="shared" si="36"/>
        <v>1.7274818261357991</v>
      </c>
      <c r="F511" s="4">
        <f t="shared" si="37"/>
        <v>4.3501002170945373</v>
      </c>
      <c r="G511" s="4">
        <f t="shared" si="38"/>
        <v>5.2289509929335987</v>
      </c>
      <c r="I511" s="4">
        <f t="shared" si="39"/>
        <v>1.038516055586364</v>
      </c>
    </row>
    <row r="512" spans="1:9" x14ac:dyDescent="0.2">
      <c r="A512" s="4">
        <f>IF('True_Odds_Calculator_3-way'!A513="","",'True_Odds_Calculator_3-way'!A513)</f>
        <v>4.76</v>
      </c>
      <c r="B512" s="4">
        <f>IF('True_Odds_Calculator_3-way'!B513="","",'True_Odds_Calculator_3-way'!B513)</f>
        <v>4.0599999999999996</v>
      </c>
      <c r="C512" s="4">
        <f>IF('True_Odds_Calculator_3-way'!C513="","",'True_Odds_Calculator_3-way'!C513)</f>
        <v>1.72</v>
      </c>
      <c r="D512" s="4">
        <f t="shared" si="35"/>
        <v>3.7784801169866711E-2</v>
      </c>
      <c r="E512" s="4">
        <f t="shared" si="36"/>
        <v>5.0635705998771599</v>
      </c>
      <c r="F512" s="4">
        <f t="shared" si="37"/>
        <v>4.2787981892102316</v>
      </c>
      <c r="G512" s="4">
        <f t="shared" si="38"/>
        <v>1.7580859180626973</v>
      </c>
      <c r="I512" s="4">
        <f t="shared" si="39"/>
        <v>1.0377848011698667</v>
      </c>
    </row>
    <row r="513" spans="1:9" x14ac:dyDescent="0.2">
      <c r="A513" s="4">
        <f>IF('True_Odds_Calculator_3-way'!A514="","",'True_Odds_Calculator_3-way'!A514)</f>
        <v>2.58</v>
      </c>
      <c r="B513" s="4">
        <f>IF('True_Odds_Calculator_3-way'!B514="","",'True_Odds_Calculator_3-way'!B514)</f>
        <v>3.2</v>
      </c>
      <c r="C513" s="4">
        <f>IF('True_Odds_Calculator_3-way'!C514="","",'True_Odds_Calculator_3-way'!C514)</f>
        <v>3</v>
      </c>
      <c r="D513" s="4">
        <f t="shared" si="35"/>
        <v>3.3430232558139483E-2</v>
      </c>
      <c r="E513" s="4">
        <f t="shared" si="36"/>
        <v>2.6563706563706564</v>
      </c>
      <c r="F513" s="4">
        <f t="shared" si="37"/>
        <v>3.3183279742765279</v>
      </c>
      <c r="G513" s="4">
        <f t="shared" si="38"/>
        <v>3.1037593984962406</v>
      </c>
      <c r="I513" s="4">
        <f t="shared" si="39"/>
        <v>1.0334302325581395</v>
      </c>
    </row>
    <row r="514" spans="1:9" x14ac:dyDescent="0.2">
      <c r="A514" s="4">
        <f>IF('True_Odds_Calculator_3-way'!A515="","",'True_Odds_Calculator_3-way'!A515)</f>
        <v>1.92</v>
      </c>
      <c r="B514" s="4">
        <f>IF('True_Odds_Calculator_3-way'!B515="","",'True_Odds_Calculator_3-way'!B515)</f>
        <v>3.77</v>
      </c>
      <c r="C514" s="4">
        <f>IF('True_Odds_Calculator_3-way'!C515="","",'True_Odds_Calculator_3-way'!C515)</f>
        <v>4.04</v>
      </c>
      <c r="D514" s="4">
        <f t="shared" si="35"/>
        <v>3.3610075198501344E-2</v>
      </c>
      <c r="E514" s="4">
        <f t="shared" si="36"/>
        <v>1.9622079728136743</v>
      </c>
      <c r="F514" s="4">
        <f t="shared" si="37"/>
        <v>3.93625423644857</v>
      </c>
      <c r="G514" s="4">
        <f t="shared" si="38"/>
        <v>4.231525477881509</v>
      </c>
      <c r="I514" s="4">
        <f t="shared" si="39"/>
        <v>1.0336100751985013</v>
      </c>
    </row>
    <row r="515" spans="1:9" x14ac:dyDescent="0.2">
      <c r="A515" s="4">
        <f>IF('True_Odds_Calculator_3-way'!A516="","",'True_Odds_Calculator_3-way'!A516)</f>
        <v>3.12</v>
      </c>
      <c r="B515" s="4">
        <f>IF('True_Odds_Calculator_3-way'!B516="","",'True_Odds_Calculator_3-way'!B516)</f>
        <v>3.28</v>
      </c>
      <c r="C515" s="4">
        <f>IF('True_Odds_Calculator_3-way'!C516="","",'True_Odds_Calculator_3-way'!C516)</f>
        <v>2.4500000000000002</v>
      </c>
      <c r="D515" s="4">
        <f t="shared" ref="D515:D578" si="40">IF(A515="","",((1/A515)+(1/B515)+(1/C515))-1)</f>
        <v>3.3554134599430796E-2</v>
      </c>
      <c r="E515" s="4">
        <f t="shared" ref="E515:E578" si="41">IF(A515="","",(3*A515)/(3-($D515*A515)))</f>
        <v>3.2328132199123898</v>
      </c>
      <c r="F515" s="4">
        <f t="shared" ref="F515:F578" si="42">IF(B515="","",(3*B515)/(3-($D515*B515)))</f>
        <v>3.4049121078896478</v>
      </c>
      <c r="G515" s="4">
        <f t="shared" ref="G515:G578" si="43">IF(C515="","",(3*C515)/(3-($D515*C515)))</f>
        <v>2.5190277673586183</v>
      </c>
      <c r="I515" s="4">
        <f t="shared" ref="I515:I578" si="44">IF(A515="","",D515+1)</f>
        <v>1.0335541345994308</v>
      </c>
    </row>
    <row r="516" spans="1:9" x14ac:dyDescent="0.2">
      <c r="A516" s="4">
        <f>IF('True_Odds_Calculator_3-way'!A517="","",'True_Odds_Calculator_3-way'!A517)</f>
        <v>3.24</v>
      </c>
      <c r="B516" s="4">
        <f>IF('True_Odds_Calculator_3-way'!B517="","",'True_Odds_Calculator_3-way'!B517)</f>
        <v>3.28</v>
      </c>
      <c r="C516" s="4">
        <f>IF('True_Odds_Calculator_3-way'!C517="","",'True_Odds_Calculator_3-way'!C517)</f>
        <v>2.38</v>
      </c>
      <c r="D516" s="4">
        <f t="shared" si="40"/>
        <v>3.3688091316020463E-2</v>
      </c>
      <c r="E516" s="4">
        <f t="shared" si="41"/>
        <v>3.3623321984677186</v>
      </c>
      <c r="F516" s="4">
        <f t="shared" si="42"/>
        <v>3.4054298590545997</v>
      </c>
      <c r="G516" s="4">
        <f t="shared" si="43"/>
        <v>2.4453542586005796</v>
      </c>
      <c r="I516" s="4">
        <f t="shared" si="44"/>
        <v>1.0336880913160205</v>
      </c>
    </row>
    <row r="517" spans="1:9" x14ac:dyDescent="0.2">
      <c r="A517" s="4">
        <f>IF('True_Odds_Calculator_3-way'!A518="","",'True_Odds_Calculator_3-way'!A518)</f>
        <v>2.09</v>
      </c>
      <c r="B517" s="4">
        <f>IF('True_Odds_Calculator_3-way'!B518="","",'True_Odds_Calculator_3-way'!B518)</f>
        <v>3.37</v>
      </c>
      <c r="C517" s="4">
        <f>IF('True_Odds_Calculator_3-way'!C518="","",'True_Odds_Calculator_3-way'!C518)</f>
        <v>3.85</v>
      </c>
      <c r="D517" s="4">
        <f t="shared" si="40"/>
        <v>3.4945064306301177E-2</v>
      </c>
      <c r="E517" s="4">
        <f t="shared" si="41"/>
        <v>2.1421507927197521</v>
      </c>
      <c r="F517" s="4">
        <f t="shared" si="42"/>
        <v>3.5076943873304067</v>
      </c>
      <c r="G517" s="4">
        <f t="shared" si="43"/>
        <v>4.0307643254821492</v>
      </c>
      <c r="I517" s="4">
        <f t="shared" si="44"/>
        <v>1.0349450643063012</v>
      </c>
    </row>
    <row r="518" spans="1:9" x14ac:dyDescent="0.2">
      <c r="A518" s="4">
        <f>IF('True_Odds_Calculator_3-way'!A519="","",'True_Odds_Calculator_3-way'!A519)</f>
        <v>1.74</v>
      </c>
      <c r="B518" s="4">
        <f>IF('True_Odds_Calculator_3-way'!B519="","",'True_Odds_Calculator_3-way'!B519)</f>
        <v>3.88</v>
      </c>
      <c r="C518" s="4">
        <f>IF('True_Odds_Calculator_3-way'!C519="","",'True_Odds_Calculator_3-way'!C519)</f>
        <v>4.93</v>
      </c>
      <c r="D518" s="4">
        <f t="shared" si="40"/>
        <v>3.5284359033339596E-2</v>
      </c>
      <c r="E518" s="4">
        <f t="shared" si="41"/>
        <v>1.7763529353496665</v>
      </c>
      <c r="F518" s="4">
        <f t="shared" si="42"/>
        <v>4.0655280881894527</v>
      </c>
      <c r="G518" s="4">
        <f t="shared" si="43"/>
        <v>5.2334565529317345</v>
      </c>
      <c r="I518" s="4">
        <f t="shared" si="44"/>
        <v>1.0352843590333396</v>
      </c>
    </row>
    <row r="519" spans="1:9" x14ac:dyDescent="0.2">
      <c r="A519" s="4">
        <f>IF('True_Odds_Calculator_3-way'!A520="","",'True_Odds_Calculator_3-way'!A520)</f>
        <v>3.89</v>
      </c>
      <c r="B519" s="4">
        <f>IF('True_Odds_Calculator_3-way'!B520="","",'True_Odds_Calculator_3-way'!B520)</f>
        <v>3.98</v>
      </c>
      <c r="C519" s="4">
        <f>IF('True_Odds_Calculator_3-way'!C520="","",'True_Odds_Calculator_3-way'!C520)</f>
        <v>1.9</v>
      </c>
      <c r="D519" s="4">
        <f t="shared" si="40"/>
        <v>3.4641479621079219E-2</v>
      </c>
      <c r="E519" s="4">
        <f t="shared" si="41"/>
        <v>4.0729506373292441</v>
      </c>
      <c r="F519" s="4">
        <f t="shared" si="42"/>
        <v>4.1717227680086673</v>
      </c>
      <c r="G519" s="4">
        <f t="shared" si="43"/>
        <v>1.9426203200786831</v>
      </c>
      <c r="I519" s="4">
        <f t="shared" si="44"/>
        <v>1.0346414796210792</v>
      </c>
    </row>
    <row r="520" spans="1:9" x14ac:dyDescent="0.2">
      <c r="A520" s="4">
        <f>IF('True_Odds_Calculator_3-way'!A521="","",'True_Odds_Calculator_3-way'!A521)</f>
        <v>3.14</v>
      </c>
      <c r="B520" s="4">
        <f>IF('True_Odds_Calculator_3-way'!B521="","",'True_Odds_Calculator_3-way'!B521)</f>
        <v>3.44</v>
      </c>
      <c r="C520" s="4">
        <f>IF('True_Odds_Calculator_3-way'!C521="","",'True_Odds_Calculator_3-way'!C521)</f>
        <v>2.36</v>
      </c>
      <c r="D520" s="4">
        <f t="shared" si="40"/>
        <v>3.2897825557544502E-2</v>
      </c>
      <c r="E520" s="4">
        <f t="shared" si="41"/>
        <v>3.2519754576516582</v>
      </c>
      <c r="F520" s="4">
        <f t="shared" si="42"/>
        <v>3.5748536314654205</v>
      </c>
      <c r="G520" s="4">
        <f t="shared" si="43"/>
        <v>2.4226985238883545</v>
      </c>
      <c r="I520" s="4">
        <f t="shared" si="44"/>
        <v>1.0328978255575445</v>
      </c>
    </row>
    <row r="521" spans="1:9" x14ac:dyDescent="0.2">
      <c r="A521" s="4">
        <f>IF('True_Odds_Calculator_3-way'!A522="","",'True_Odds_Calculator_3-way'!A522)</f>
        <v>2.79</v>
      </c>
      <c r="B521" s="4">
        <f>IF('True_Odds_Calculator_3-way'!B522="","",'True_Odds_Calculator_3-way'!B522)</f>
        <v>3.41</v>
      </c>
      <c r="C521" s="4">
        <f>IF('True_Odds_Calculator_3-way'!C522="","",'True_Odds_Calculator_3-way'!C522)</f>
        <v>2.62</v>
      </c>
      <c r="D521" s="4">
        <f t="shared" si="40"/>
        <v>3.3357460345886825E-2</v>
      </c>
      <c r="E521" s="4">
        <f t="shared" si="41"/>
        <v>2.8793236394367008</v>
      </c>
      <c r="F521" s="4">
        <f t="shared" si="42"/>
        <v>3.5443902094983968</v>
      </c>
      <c r="G521" s="4">
        <f t="shared" si="43"/>
        <v>2.6986165897359595</v>
      </c>
      <c r="I521" s="4">
        <f t="shared" si="44"/>
        <v>1.0333574603458868</v>
      </c>
    </row>
    <row r="522" spans="1:9" x14ac:dyDescent="0.2">
      <c r="A522" s="4">
        <f>IF('True_Odds_Calculator_3-way'!A523="","",'True_Odds_Calculator_3-way'!A523)</f>
        <v>2.12</v>
      </c>
      <c r="B522" s="4">
        <f>IF('True_Odds_Calculator_3-way'!B523="","",'True_Odds_Calculator_3-way'!B523)</f>
        <v>3.37</v>
      </c>
      <c r="C522" s="4">
        <f>IF('True_Odds_Calculator_3-way'!C523="","",'True_Odds_Calculator_3-way'!C523)</f>
        <v>3.75</v>
      </c>
      <c r="D522" s="4">
        <f t="shared" si="40"/>
        <v>3.510068491872409E-2</v>
      </c>
      <c r="E522" s="4">
        <f t="shared" si="41"/>
        <v>2.1739230392647428</v>
      </c>
      <c r="F522" s="4">
        <f t="shared" si="42"/>
        <v>3.5083327513356837</v>
      </c>
      <c r="G522" s="4">
        <f t="shared" si="43"/>
        <v>3.922084829793878</v>
      </c>
      <c r="I522" s="4">
        <f t="shared" si="44"/>
        <v>1.0351006849187241</v>
      </c>
    </row>
    <row r="523" spans="1:9" x14ac:dyDescent="0.2">
      <c r="A523" s="4">
        <f>IF('True_Odds_Calculator_3-way'!A524="","",'True_Odds_Calculator_3-way'!A524)</f>
        <v>2.86</v>
      </c>
      <c r="B523" s="4">
        <f>IF('True_Odds_Calculator_3-way'!B524="","",'True_Odds_Calculator_3-way'!B524)</f>
        <v>3.15</v>
      </c>
      <c r="C523" s="4">
        <f>IF('True_Odds_Calculator_3-way'!C524="","",'True_Odds_Calculator_3-way'!C524)</f>
        <v>2.73</v>
      </c>
      <c r="D523" s="4">
        <f t="shared" si="40"/>
        <v>3.3411033411033353E-2</v>
      </c>
      <c r="E523" s="4">
        <f t="shared" si="41"/>
        <v>2.9540933435348125</v>
      </c>
      <c r="F523" s="4">
        <f t="shared" si="42"/>
        <v>3.2645247010508509</v>
      </c>
      <c r="G523" s="4">
        <f t="shared" si="43"/>
        <v>2.8156057922700275</v>
      </c>
      <c r="I523" s="4">
        <f t="shared" si="44"/>
        <v>1.0334110334110334</v>
      </c>
    </row>
    <row r="524" spans="1:9" x14ac:dyDescent="0.2">
      <c r="A524" s="4">
        <f>IF('True_Odds_Calculator_3-way'!A525="","",'True_Odds_Calculator_3-way'!A525)</f>
        <v>2.5499999999999998</v>
      </c>
      <c r="B524" s="4">
        <f>IF('True_Odds_Calculator_3-way'!B525="","",'True_Odds_Calculator_3-way'!B525)</f>
        <v>3.33</v>
      </c>
      <c r="C524" s="4">
        <f>IF('True_Odds_Calculator_3-way'!C525="","",'True_Odds_Calculator_3-way'!C525)</f>
        <v>2.93</v>
      </c>
      <c r="D524" s="4">
        <f t="shared" si="40"/>
        <v>3.3754091373043416E-2</v>
      </c>
      <c r="E524" s="4">
        <f t="shared" si="41"/>
        <v>2.6253230860301793</v>
      </c>
      <c r="F524" s="4">
        <f t="shared" si="42"/>
        <v>3.4596217930311415</v>
      </c>
      <c r="G524" s="4">
        <f t="shared" si="43"/>
        <v>3.0298846809347553</v>
      </c>
      <c r="I524" s="4">
        <f t="shared" si="44"/>
        <v>1.0337540913730434</v>
      </c>
    </row>
    <row r="525" spans="1:9" x14ac:dyDescent="0.2">
      <c r="A525" s="4">
        <f>IF('True_Odds_Calculator_3-way'!A526="","",'True_Odds_Calculator_3-way'!A526)</f>
        <v>2.08</v>
      </c>
      <c r="B525" s="4">
        <f>IF('True_Odds_Calculator_3-way'!B526="","",'True_Odds_Calculator_3-way'!B526)</f>
        <v>3.57</v>
      </c>
      <c r="C525" s="4">
        <f>IF('True_Odds_Calculator_3-way'!C526="","",'True_Odds_Calculator_3-way'!C526)</f>
        <v>3.66</v>
      </c>
      <c r="D525" s="4">
        <f t="shared" si="40"/>
        <v>3.4105319303004755E-2</v>
      </c>
      <c r="E525" s="4">
        <f t="shared" si="41"/>
        <v>2.1303756175320792</v>
      </c>
      <c r="F525" s="4">
        <f t="shared" si="42"/>
        <v>3.7210187748020482</v>
      </c>
      <c r="G525" s="4">
        <f t="shared" si="43"/>
        <v>3.8188986025974074</v>
      </c>
      <c r="I525" s="4">
        <f t="shared" si="44"/>
        <v>1.0341053193030048</v>
      </c>
    </row>
    <row r="526" spans="1:9" x14ac:dyDescent="0.2">
      <c r="A526" s="4">
        <f>IF('True_Odds_Calculator_3-way'!A527="","",'True_Odds_Calculator_3-way'!A527)</f>
        <v>2.31</v>
      </c>
      <c r="B526" s="4">
        <f>IF('True_Odds_Calculator_3-way'!B527="","",'True_Odds_Calculator_3-way'!B527)</f>
        <v>3.53</v>
      </c>
      <c r="C526" s="4">
        <f>IF('True_Odds_Calculator_3-way'!C527="","",'True_Odds_Calculator_3-way'!C527)</f>
        <v>3.14</v>
      </c>
      <c r="D526" s="4">
        <f t="shared" si="40"/>
        <v>3.4657889460220748E-2</v>
      </c>
      <c r="E526" s="4">
        <f t="shared" si="41"/>
        <v>2.3733362146171681</v>
      </c>
      <c r="F526" s="4">
        <f t="shared" si="42"/>
        <v>3.6800763979843243</v>
      </c>
      <c r="G526" s="4">
        <f t="shared" si="43"/>
        <v>3.2581917449732356</v>
      </c>
      <c r="I526" s="4">
        <f t="shared" si="44"/>
        <v>1.0346578894602207</v>
      </c>
    </row>
    <row r="527" spans="1:9" x14ac:dyDescent="0.2">
      <c r="A527" s="4">
        <f>IF('True_Odds_Calculator_3-way'!A528="","",'True_Odds_Calculator_3-way'!A528)</f>
        <v>1.92</v>
      </c>
      <c r="B527" s="4">
        <f>IF('True_Odds_Calculator_3-way'!B528="","",'True_Odds_Calculator_3-way'!B528)</f>
        <v>3.64</v>
      </c>
      <c r="C527" s="4">
        <f>IF('True_Odds_Calculator_3-way'!C528="","",'True_Odds_Calculator_3-way'!C528)</f>
        <v>4.18</v>
      </c>
      <c r="D527" s="4">
        <f t="shared" si="40"/>
        <v>3.4793057819373807E-2</v>
      </c>
      <c r="E527" s="4">
        <f t="shared" si="41"/>
        <v>1.9637274120898114</v>
      </c>
      <c r="F527" s="4">
        <f t="shared" si="42"/>
        <v>3.8004376683406496</v>
      </c>
      <c r="G527" s="4">
        <f t="shared" si="43"/>
        <v>4.392963523178766</v>
      </c>
      <c r="I527" s="4">
        <f t="shared" si="44"/>
        <v>1.0347930578193738</v>
      </c>
    </row>
    <row r="528" spans="1:9" x14ac:dyDescent="0.2">
      <c r="A528" s="4">
        <f>IF('True_Odds_Calculator_3-way'!A529="","",'True_Odds_Calculator_3-way'!A529)</f>
        <v>2.42</v>
      </c>
      <c r="B528" s="4">
        <f>IF('True_Odds_Calculator_3-way'!B529="","",'True_Odds_Calculator_3-way'!B529)</f>
        <v>3.46</v>
      </c>
      <c r="C528" s="4">
        <f>IF('True_Odds_Calculator_3-way'!C529="","",'True_Odds_Calculator_3-way'!C529)</f>
        <v>3.02</v>
      </c>
      <c r="D528" s="4">
        <f t="shared" si="40"/>
        <v>3.3366309350899792E-2</v>
      </c>
      <c r="E528" s="4">
        <f t="shared" si="41"/>
        <v>2.4869371303255221</v>
      </c>
      <c r="F528" s="4">
        <f t="shared" si="42"/>
        <v>3.5984783599469181</v>
      </c>
      <c r="G528" s="4">
        <f t="shared" si="43"/>
        <v>3.1249636264233485</v>
      </c>
      <c r="I528" s="4">
        <f t="shared" si="44"/>
        <v>1.0333663093508998</v>
      </c>
    </row>
    <row r="529" spans="1:9" x14ac:dyDescent="0.2">
      <c r="A529" s="4">
        <f>IF('True_Odds_Calculator_3-way'!A530="","",'True_Odds_Calculator_3-way'!A530)</f>
        <v>2.77</v>
      </c>
      <c r="B529" s="4">
        <f>IF('True_Odds_Calculator_3-way'!B530="","",'True_Odds_Calculator_3-way'!B530)</f>
        <v>3.08</v>
      </c>
      <c r="C529" s="4">
        <f>IF('True_Odds_Calculator_3-way'!C530="","",'True_Odds_Calculator_3-way'!C530)</f>
        <v>2.88</v>
      </c>
      <c r="D529" s="4">
        <f t="shared" si="40"/>
        <v>3.2908377222456764E-2</v>
      </c>
      <c r="E529" s="4">
        <f t="shared" si="41"/>
        <v>2.8568051725624017</v>
      </c>
      <c r="F529" s="4">
        <f t="shared" si="42"/>
        <v>3.1876994014238242</v>
      </c>
      <c r="G529" s="4">
        <f t="shared" si="43"/>
        <v>2.973953256585276</v>
      </c>
      <c r="I529" s="4">
        <f t="shared" si="44"/>
        <v>1.0329083772224568</v>
      </c>
    </row>
    <row r="530" spans="1:9" x14ac:dyDescent="0.2">
      <c r="A530" s="4">
        <f>IF('True_Odds_Calculator_3-way'!A531="","",'True_Odds_Calculator_3-way'!A531)</f>
        <v>3.89</v>
      </c>
      <c r="B530" s="4">
        <f>IF('True_Odds_Calculator_3-way'!B531="","",'True_Odds_Calculator_3-way'!B531)</f>
        <v>3.63</v>
      </c>
      <c r="C530" s="4">
        <f>IF('True_Odds_Calculator_3-way'!C531="","",'True_Odds_Calculator_3-way'!C531)</f>
        <v>1.99</v>
      </c>
      <c r="D530" s="4">
        <f t="shared" si="40"/>
        <v>3.5064065218342044E-2</v>
      </c>
      <c r="E530" s="4">
        <f t="shared" si="41"/>
        <v>4.075288725938619</v>
      </c>
      <c r="F530" s="4">
        <f t="shared" si="42"/>
        <v>3.7908357557266967</v>
      </c>
      <c r="G530" s="4">
        <f t="shared" si="43"/>
        <v>2.0373879386930733</v>
      </c>
      <c r="I530" s="4">
        <f t="shared" si="44"/>
        <v>1.035064065218342</v>
      </c>
    </row>
    <row r="531" spans="1:9" x14ac:dyDescent="0.2">
      <c r="A531" s="4">
        <f>IF('True_Odds_Calculator_3-way'!A532="","",'True_Odds_Calculator_3-way'!A532)</f>
        <v>3.1</v>
      </c>
      <c r="B531" s="4">
        <f>IF('True_Odds_Calculator_3-way'!B532="","",'True_Odds_Calculator_3-way'!B532)</f>
        <v>3.18</v>
      </c>
      <c r="C531" s="4">
        <f>IF('True_Odds_Calculator_3-way'!C532="","",'True_Odds_Calculator_3-way'!C532)</f>
        <v>2.5299999999999998</v>
      </c>
      <c r="D531" s="4">
        <f t="shared" si="40"/>
        <v>3.2302970962369226E-2</v>
      </c>
      <c r="E531" s="4">
        <f t="shared" si="41"/>
        <v>3.2070505011885713</v>
      </c>
      <c r="F531" s="4">
        <f t="shared" si="42"/>
        <v>3.2927474570199631</v>
      </c>
      <c r="G531" s="4">
        <f t="shared" si="43"/>
        <v>2.60085288202239</v>
      </c>
      <c r="I531" s="4">
        <f t="shared" si="44"/>
        <v>1.0323029709623692</v>
      </c>
    </row>
    <row r="532" spans="1:9" x14ac:dyDescent="0.2">
      <c r="A532" s="4">
        <f>IF('True_Odds_Calculator_3-way'!A533="","",'True_Odds_Calculator_3-way'!A533)</f>
        <v>2.12</v>
      </c>
      <c r="B532" s="4">
        <f>IF('True_Odds_Calculator_3-way'!B533="","",'True_Odds_Calculator_3-way'!B533)</f>
        <v>3.61</v>
      </c>
      <c r="C532" s="4">
        <f>IF('True_Odds_Calculator_3-way'!C533="","",'True_Odds_Calculator_3-way'!C533)</f>
        <v>3.52</v>
      </c>
      <c r="D532" s="4">
        <f t="shared" si="40"/>
        <v>3.2797332547763736E-2</v>
      </c>
      <c r="E532" s="4">
        <f t="shared" si="41"/>
        <v>2.1703005827585451</v>
      </c>
      <c r="F532" s="4">
        <f t="shared" si="42"/>
        <v>3.7583265809956852</v>
      </c>
      <c r="G532" s="4">
        <f t="shared" si="43"/>
        <v>3.6608786783731015</v>
      </c>
      <c r="I532" s="4">
        <f t="shared" si="44"/>
        <v>1.0327973325477637</v>
      </c>
    </row>
    <row r="533" spans="1:9" x14ac:dyDescent="0.2">
      <c r="A533" s="4">
        <f>IF('True_Odds_Calculator_3-way'!A534="","",'True_Odds_Calculator_3-way'!A534)</f>
        <v>4.07</v>
      </c>
      <c r="B533" s="4">
        <f>IF('True_Odds_Calculator_3-way'!B534="","",'True_Odds_Calculator_3-way'!B534)</f>
        <v>3.83</v>
      </c>
      <c r="C533" s="4">
        <f>IF('True_Odds_Calculator_3-way'!C534="","",'True_Odds_Calculator_3-way'!C534)</f>
        <v>1.83</v>
      </c>
      <c r="D533" s="4">
        <f t="shared" si="40"/>
        <v>5.3244938876064962E-2</v>
      </c>
      <c r="E533" s="4">
        <f t="shared" si="41"/>
        <v>4.3868897621226104</v>
      </c>
      <c r="F533" s="4">
        <f t="shared" si="42"/>
        <v>4.1093364105977583</v>
      </c>
      <c r="G533" s="4">
        <f t="shared" si="43"/>
        <v>1.8914326207095025</v>
      </c>
      <c r="I533" s="4">
        <f t="shared" si="44"/>
        <v>1.053244938876065</v>
      </c>
    </row>
    <row r="534" spans="1:9" x14ac:dyDescent="0.2">
      <c r="A534" s="4">
        <f>IF('True_Odds_Calculator_3-way'!A535="","",'True_Odds_Calculator_3-way'!A535)</f>
        <v>2.38</v>
      </c>
      <c r="B534" s="4">
        <f>IF('True_Odds_Calculator_3-way'!B535="","",'True_Odds_Calculator_3-way'!B535)</f>
        <v>3.42</v>
      </c>
      <c r="C534" s="4">
        <f>IF('True_Odds_Calculator_3-way'!C535="","",'True_Odds_Calculator_3-way'!C535)</f>
        <v>2.97</v>
      </c>
      <c r="D534" s="4">
        <f t="shared" si="40"/>
        <v>4.9266064745940863E-2</v>
      </c>
      <c r="E534" s="4">
        <f t="shared" si="41"/>
        <v>2.4768044437504839</v>
      </c>
      <c r="F534" s="4">
        <f t="shared" si="42"/>
        <v>3.6235082298050059</v>
      </c>
      <c r="G534" s="4">
        <f t="shared" si="43"/>
        <v>3.1222844407385422</v>
      </c>
      <c r="I534" s="4">
        <f t="shared" si="44"/>
        <v>1.0492660647459409</v>
      </c>
    </row>
    <row r="535" spans="1:9" x14ac:dyDescent="0.2">
      <c r="A535" s="4">
        <f>IF('True_Odds_Calculator_3-way'!A536="","",'True_Odds_Calculator_3-way'!A536)</f>
        <v>2.92</v>
      </c>
      <c r="B535" s="4">
        <f>IF('True_Odds_Calculator_3-way'!B536="","",'True_Odds_Calculator_3-way'!B536)</f>
        <v>3.79</v>
      </c>
      <c r="C535" s="4">
        <f>IF('True_Odds_Calculator_3-way'!C536="","",'True_Odds_Calculator_3-way'!C536)</f>
        <v>2.25</v>
      </c>
      <c r="D535" s="4">
        <f t="shared" si="40"/>
        <v>5.0762440613165261E-2</v>
      </c>
      <c r="E535" s="4">
        <f t="shared" si="41"/>
        <v>3.0717725188642389</v>
      </c>
      <c r="F535" s="4">
        <f t="shared" si="42"/>
        <v>4.049707253605118</v>
      </c>
      <c r="G535" s="4">
        <f t="shared" si="43"/>
        <v>2.3390519908317784</v>
      </c>
      <c r="I535" s="4">
        <f t="shared" si="44"/>
        <v>1.0507624406131653</v>
      </c>
    </row>
    <row r="536" spans="1:9" x14ac:dyDescent="0.2">
      <c r="A536" s="4">
        <f>IF('True_Odds_Calculator_3-way'!A537="","",'True_Odds_Calculator_3-way'!A537)</f>
        <v>3.53</v>
      </c>
      <c r="B536" s="4">
        <f>IF('True_Odds_Calculator_3-way'!B537="","",'True_Odds_Calculator_3-way'!B537)</f>
        <v>3.46</v>
      </c>
      <c r="C536" s="4">
        <f>IF('True_Odds_Calculator_3-way'!C537="","",'True_Odds_Calculator_3-way'!C537)</f>
        <v>2.04</v>
      </c>
      <c r="D536" s="4">
        <f t="shared" si="40"/>
        <v>6.2499538452005066E-2</v>
      </c>
      <c r="E536" s="4">
        <f t="shared" si="41"/>
        <v>3.8102068962142437</v>
      </c>
      <c r="F536" s="4">
        <f t="shared" si="42"/>
        <v>3.7287809772072249</v>
      </c>
      <c r="G536" s="4">
        <f t="shared" si="43"/>
        <v>2.1305476045138563</v>
      </c>
      <c r="I536" s="4">
        <f t="shared" si="44"/>
        <v>1.0624995384520051</v>
      </c>
    </row>
    <row r="537" spans="1:9" x14ac:dyDescent="0.2">
      <c r="A537" s="4">
        <f>IF('True_Odds_Calculator_3-way'!A538="","",'True_Odds_Calculator_3-way'!A538)</f>
        <v>2.3199999999999998</v>
      </c>
      <c r="B537" s="4">
        <f>IF('True_Odds_Calculator_3-way'!B538="","",'True_Odds_Calculator_3-way'!B538)</f>
        <v>2.99</v>
      </c>
      <c r="C537" s="4">
        <f>IF('True_Odds_Calculator_3-way'!C538="","",'True_Odds_Calculator_3-way'!C538)</f>
        <v>3.53</v>
      </c>
      <c r="D537" s="4">
        <f t="shared" si="40"/>
        <v>4.8768762273907917E-2</v>
      </c>
      <c r="E537" s="4">
        <f t="shared" si="41"/>
        <v>2.4109269264517539</v>
      </c>
      <c r="F537" s="4">
        <f t="shared" si="42"/>
        <v>3.1427574986938827</v>
      </c>
      <c r="G537" s="4">
        <f t="shared" si="43"/>
        <v>3.7448994718855908</v>
      </c>
      <c r="I537" s="4">
        <f t="shared" si="44"/>
        <v>1.0487687622739079</v>
      </c>
    </row>
    <row r="538" spans="1:9" x14ac:dyDescent="0.2">
      <c r="A538" s="4">
        <f>IF('True_Odds_Calculator_3-way'!A539="","",'True_Odds_Calculator_3-way'!A539)</f>
        <v>2.0299999999999998</v>
      </c>
      <c r="B538" s="4">
        <f>IF('True_Odds_Calculator_3-way'!B539="","",'True_Odds_Calculator_3-way'!B539)</f>
        <v>3.79</v>
      </c>
      <c r="C538" s="4">
        <f>IF('True_Odds_Calculator_3-way'!C539="","",'True_Odds_Calculator_3-way'!C539)</f>
        <v>3.4</v>
      </c>
      <c r="D538" s="4">
        <f t="shared" si="40"/>
        <v>5.0580727241310575E-2</v>
      </c>
      <c r="E538" s="4">
        <f t="shared" si="41"/>
        <v>2.101941669559404</v>
      </c>
      <c r="F538" s="4">
        <f t="shared" si="42"/>
        <v>4.0487141229786294</v>
      </c>
      <c r="G538" s="4">
        <f t="shared" si="43"/>
        <v>3.6067566934062816</v>
      </c>
      <c r="I538" s="4">
        <f t="shared" si="44"/>
        <v>1.0505807272413106</v>
      </c>
    </row>
    <row r="539" spans="1:9" x14ac:dyDescent="0.2">
      <c r="A539" s="4">
        <f>IF('True_Odds_Calculator_3-way'!A540="","",'True_Odds_Calculator_3-way'!A540)</f>
        <v>2.6</v>
      </c>
      <c r="B539" s="4">
        <f>IF('True_Odds_Calculator_3-way'!B540="","",'True_Odds_Calculator_3-way'!B540)</f>
        <v>3.24</v>
      </c>
      <c r="C539" s="4">
        <f>IF('True_Odds_Calculator_3-way'!C540="","",'True_Odds_Calculator_3-way'!C540)</f>
        <v>3.04</v>
      </c>
      <c r="D539" s="4">
        <f t="shared" si="40"/>
        <v>2.220472834507925E-2</v>
      </c>
      <c r="E539" s="4">
        <f t="shared" si="41"/>
        <v>2.6510164195090713</v>
      </c>
      <c r="F539" s="4">
        <f t="shared" si="42"/>
        <v>3.3196078702487455</v>
      </c>
      <c r="G539" s="4">
        <f t="shared" si="43"/>
        <v>3.1099769424078345</v>
      </c>
      <c r="I539" s="4">
        <f t="shared" si="44"/>
        <v>1.0222047283450792</v>
      </c>
    </row>
    <row r="540" spans="1:9" x14ac:dyDescent="0.2">
      <c r="A540" s="4">
        <f>IF('True_Odds_Calculator_3-way'!A541="","",'True_Odds_Calculator_3-way'!A541)</f>
        <v>1.46</v>
      </c>
      <c r="B540" s="4">
        <f>IF('True_Odds_Calculator_3-way'!B541="","",'True_Odds_Calculator_3-way'!B541)</f>
        <v>5.04</v>
      </c>
      <c r="C540" s="4">
        <f>IF('True_Odds_Calculator_3-way'!C541="","",'True_Odds_Calculator_3-way'!C541)</f>
        <v>7.08</v>
      </c>
      <c r="D540" s="4">
        <f t="shared" si="40"/>
        <v>2.458714311512078E-2</v>
      </c>
      <c r="E540" s="4">
        <f t="shared" si="41"/>
        <v>1.4776815577300619</v>
      </c>
      <c r="F540" s="4">
        <f t="shared" si="42"/>
        <v>5.2571541129287462</v>
      </c>
      <c r="G540" s="4">
        <f t="shared" si="43"/>
        <v>7.5161282876361337</v>
      </c>
      <c r="I540" s="4">
        <f t="shared" si="44"/>
        <v>1.0245871431151208</v>
      </c>
    </row>
    <row r="541" spans="1:9" x14ac:dyDescent="0.2">
      <c r="A541" s="4">
        <f>IF('True_Odds_Calculator_3-way'!A542="","",'True_Odds_Calculator_3-way'!A542)</f>
        <v>2.8</v>
      </c>
      <c r="B541" s="4">
        <f>IF('True_Odds_Calculator_3-way'!B542="","",'True_Odds_Calculator_3-way'!B542)</f>
        <v>3.29</v>
      </c>
      <c r="C541" s="4">
        <f>IF('True_Odds_Calculator_3-way'!C542="","",'True_Odds_Calculator_3-way'!C542)</f>
        <v>2.77</v>
      </c>
      <c r="D541" s="4">
        <f t="shared" si="40"/>
        <v>2.2105055248921923E-2</v>
      </c>
      <c r="E541" s="4">
        <f t="shared" si="41"/>
        <v>2.8589848161626299</v>
      </c>
      <c r="F541" s="4">
        <f t="shared" si="42"/>
        <v>3.3717372403204031</v>
      </c>
      <c r="G541" s="4">
        <f t="shared" si="43"/>
        <v>2.8277146004312956</v>
      </c>
      <c r="I541" s="4">
        <f t="shared" si="44"/>
        <v>1.0221050552489219</v>
      </c>
    </row>
    <row r="542" spans="1:9" x14ac:dyDescent="0.2">
      <c r="A542" s="4">
        <f>IF('True_Odds_Calculator_3-way'!A543="","",'True_Odds_Calculator_3-way'!A543)</f>
        <v>3.15</v>
      </c>
      <c r="B542" s="4">
        <f>IF('True_Odds_Calculator_3-way'!B543="","",'True_Odds_Calculator_3-way'!B543)</f>
        <v>3.35</v>
      </c>
      <c r="C542" s="4">
        <f>IF('True_Odds_Calculator_3-way'!C543="","",'True_Odds_Calculator_3-way'!C543)</f>
        <v>2.37</v>
      </c>
      <c r="D542" s="4">
        <f t="shared" si="40"/>
        <v>3.7908708416926729E-2</v>
      </c>
      <c r="E542" s="4">
        <f t="shared" si="41"/>
        <v>3.2805807063051953</v>
      </c>
      <c r="F542" s="4">
        <f t="shared" si="42"/>
        <v>3.4980785302417305</v>
      </c>
      <c r="G542" s="4">
        <f t="shared" si="43"/>
        <v>2.4431676920033505</v>
      </c>
      <c r="I542" s="4">
        <f t="shared" si="44"/>
        <v>1.0379087084169267</v>
      </c>
    </row>
    <row r="543" spans="1:9" x14ac:dyDescent="0.2">
      <c r="A543" s="4">
        <f>IF('True_Odds_Calculator_3-way'!A544="","",'True_Odds_Calculator_3-way'!A544)</f>
        <v>2.2000000000000002</v>
      </c>
      <c r="B543" s="4">
        <f>IF('True_Odds_Calculator_3-way'!B544="","",'True_Odds_Calculator_3-way'!B544)</f>
        <v>3.15</v>
      </c>
      <c r="C543" s="4">
        <f>IF('True_Odds_Calculator_3-way'!C544="","",'True_Odds_Calculator_3-way'!C544)</f>
        <v>3.73</v>
      </c>
      <c r="D543" s="4">
        <f t="shared" si="40"/>
        <v>4.0102286751080296E-2</v>
      </c>
      <c r="E543" s="4">
        <f t="shared" si="41"/>
        <v>2.2666586772438833</v>
      </c>
      <c r="F543" s="4">
        <f t="shared" si="42"/>
        <v>3.2884688780140277</v>
      </c>
      <c r="G543" s="4">
        <f t="shared" si="43"/>
        <v>3.9257393663875586</v>
      </c>
      <c r="I543" s="4">
        <f t="shared" si="44"/>
        <v>1.0401022867510803</v>
      </c>
    </row>
    <row r="544" spans="1:9" x14ac:dyDescent="0.2">
      <c r="A544" s="4">
        <f>IF('True_Odds_Calculator_3-way'!A545="","",'True_Odds_Calculator_3-way'!A545)</f>
        <v>2.08</v>
      </c>
      <c r="B544" s="4">
        <f>IF('True_Odds_Calculator_3-way'!B545="","",'True_Odds_Calculator_3-way'!B545)</f>
        <v>3.28</v>
      </c>
      <c r="C544" s="4">
        <f>IF('True_Odds_Calculator_3-way'!C545="","",'True_Odds_Calculator_3-way'!C545)</f>
        <v>3.76</v>
      </c>
      <c r="D544" s="4">
        <f t="shared" si="40"/>
        <v>5.1604726358229103E-2</v>
      </c>
      <c r="E544" s="4">
        <f t="shared" si="41"/>
        <v>2.1571824274868319</v>
      </c>
      <c r="F544" s="4">
        <f t="shared" si="42"/>
        <v>3.4761271522566166</v>
      </c>
      <c r="G544" s="4">
        <f t="shared" si="43"/>
        <v>4.0200056165501001</v>
      </c>
      <c r="I544" s="4">
        <f t="shared" si="44"/>
        <v>1.0516047263582291</v>
      </c>
    </row>
    <row r="545" spans="1:9" x14ac:dyDescent="0.2">
      <c r="A545" s="4">
        <f>IF('True_Odds_Calculator_3-way'!A546="","",'True_Odds_Calculator_3-way'!A546)</f>
        <v>3.52</v>
      </c>
      <c r="B545" s="4">
        <f>IF('True_Odds_Calculator_3-way'!B546="","",'True_Odds_Calculator_3-way'!B546)</f>
        <v>3.22</v>
      </c>
      <c r="C545" s="4">
        <f>IF('True_Odds_Calculator_3-way'!C546="","",'True_Odds_Calculator_3-way'!C546)</f>
        <v>2.2000000000000002</v>
      </c>
      <c r="D545" s="4">
        <f t="shared" si="40"/>
        <v>4.9195369847543802E-2</v>
      </c>
      <c r="E545" s="4">
        <f t="shared" si="41"/>
        <v>3.7356301634733704</v>
      </c>
      <c r="F545" s="4">
        <f t="shared" si="42"/>
        <v>3.3995041190114375</v>
      </c>
      <c r="G545" s="4">
        <f t="shared" si="43"/>
        <v>2.2823390431187245</v>
      </c>
      <c r="I545" s="4">
        <f t="shared" si="44"/>
        <v>1.0491953698475438</v>
      </c>
    </row>
    <row r="546" spans="1:9" x14ac:dyDescent="0.2">
      <c r="A546" s="4">
        <f>IF('True_Odds_Calculator_3-way'!A547="","",'True_Odds_Calculator_3-way'!A547)</f>
        <v>1.45</v>
      </c>
      <c r="B546" s="4">
        <f>IF('True_Odds_Calculator_3-way'!B547="","",'True_Odds_Calculator_3-way'!B547)</f>
        <v>4.95</v>
      </c>
      <c r="C546" s="4">
        <f>IF('True_Odds_Calculator_3-way'!C547="","",'True_Odds_Calculator_3-way'!C547)</f>
        <v>7.54</v>
      </c>
      <c r="D546" s="4">
        <f t="shared" si="40"/>
        <v>2.4301369128955308E-2</v>
      </c>
      <c r="E546" s="4">
        <f t="shared" si="41"/>
        <v>1.4672336299188866</v>
      </c>
      <c r="F546" s="4">
        <f t="shared" si="42"/>
        <v>5.156772440473449</v>
      </c>
      <c r="G546" s="4">
        <f t="shared" si="43"/>
        <v>8.0304812450692094</v>
      </c>
      <c r="I546" s="4">
        <f t="shared" si="44"/>
        <v>1.0243013691289553</v>
      </c>
    </row>
    <row r="547" spans="1:9" x14ac:dyDescent="0.2">
      <c r="A547" s="4">
        <f>IF('True_Odds_Calculator_3-way'!A548="","",'True_Odds_Calculator_3-way'!A548)</f>
        <v>1.88</v>
      </c>
      <c r="B547" s="4">
        <f>IF('True_Odds_Calculator_3-way'!B548="","",'True_Odds_Calculator_3-way'!B548)</f>
        <v>3.78</v>
      </c>
      <c r="C547" s="4">
        <f>IF('True_Odds_Calculator_3-way'!C548="","",'True_Odds_Calculator_3-way'!C548)</f>
        <v>4.3600000000000003</v>
      </c>
      <c r="D547" s="4">
        <f t="shared" si="40"/>
        <v>2.5822956332423486E-2</v>
      </c>
      <c r="E547" s="4">
        <f t="shared" si="41"/>
        <v>1.9109232983700772</v>
      </c>
      <c r="F547" s="4">
        <f t="shared" si="42"/>
        <v>3.9071258610230455</v>
      </c>
      <c r="G547" s="4">
        <f t="shared" si="43"/>
        <v>4.5300083278490142</v>
      </c>
      <c r="I547" s="4">
        <f t="shared" si="44"/>
        <v>1.0258229563324235</v>
      </c>
    </row>
    <row r="548" spans="1:9" x14ac:dyDescent="0.2">
      <c r="A548" s="4">
        <f>IF('True_Odds_Calculator_3-way'!A549="","",'True_Odds_Calculator_3-way'!A549)</f>
        <v>1.78</v>
      </c>
      <c r="B548" s="4">
        <f>IF('True_Odds_Calculator_3-way'!B549="","",'True_Odds_Calculator_3-way'!B549)</f>
        <v>4.13</v>
      </c>
      <c r="C548" s="4">
        <f>IF('True_Odds_Calculator_3-way'!C549="","",'True_Odds_Calculator_3-way'!C549)</f>
        <v>4.55</v>
      </c>
      <c r="D548" s="4">
        <f t="shared" si="40"/>
        <v>2.370872319453543E-2</v>
      </c>
      <c r="E548" s="4">
        <f t="shared" si="41"/>
        <v>1.805396834592536</v>
      </c>
      <c r="F548" s="4">
        <f t="shared" si="42"/>
        <v>4.2693472634623006</v>
      </c>
      <c r="G548" s="4">
        <f t="shared" si="43"/>
        <v>4.7197125087659808</v>
      </c>
      <c r="I548" s="4">
        <f t="shared" si="44"/>
        <v>1.0237087231945354</v>
      </c>
    </row>
    <row r="549" spans="1:9" x14ac:dyDescent="0.2">
      <c r="A549" s="4">
        <f>IF('True_Odds_Calculator_3-way'!A550="","",'True_Odds_Calculator_3-way'!A550)</f>
        <v>5.49</v>
      </c>
      <c r="B549" s="4">
        <f>IF('True_Odds_Calculator_3-way'!B550="","",'True_Odds_Calculator_3-way'!B550)</f>
        <v>3.94</v>
      </c>
      <c r="C549" s="4">
        <f>IF('True_Odds_Calculator_3-way'!C550="","",'True_Odds_Calculator_3-way'!C550)</f>
        <v>1.7</v>
      </c>
      <c r="D549" s="4">
        <f t="shared" si="40"/>
        <v>2.4191763193863292E-2</v>
      </c>
      <c r="E549" s="4">
        <f t="shared" si="41"/>
        <v>5.7443057379499107</v>
      </c>
      <c r="F549" s="4">
        <f t="shared" si="42"/>
        <v>4.0692888302294925</v>
      </c>
      <c r="G549" s="4">
        <f t="shared" si="43"/>
        <v>1.7236286491312331</v>
      </c>
      <c r="I549" s="4">
        <f t="shared" si="44"/>
        <v>1.0241917631938633</v>
      </c>
    </row>
    <row r="550" spans="1:9" x14ac:dyDescent="0.2">
      <c r="A550" s="4">
        <f>IF('True_Odds_Calculator_3-way'!A551="","",'True_Odds_Calculator_3-way'!A551)</f>
        <v>3.5</v>
      </c>
      <c r="B550" s="4">
        <f>IF('True_Odds_Calculator_3-way'!B551="","",'True_Odds_Calculator_3-way'!B551)</f>
        <v>3.15</v>
      </c>
      <c r="C550" s="4">
        <f>IF('True_Odds_Calculator_3-way'!C551="","",'True_Odds_Calculator_3-way'!C551)</f>
        <v>2.35</v>
      </c>
      <c r="D550" s="4">
        <f t="shared" si="40"/>
        <v>2.8706518068220221E-2</v>
      </c>
      <c r="E550" s="4">
        <f t="shared" si="41"/>
        <v>3.6212800652262538</v>
      </c>
      <c r="F550" s="4">
        <f t="shared" si="42"/>
        <v>3.2478976234003656</v>
      </c>
      <c r="G550" s="4">
        <f t="shared" si="43"/>
        <v>2.4040595399188098</v>
      </c>
      <c r="I550" s="4">
        <f t="shared" si="44"/>
        <v>1.0287065180682202</v>
      </c>
    </row>
    <row r="551" spans="1:9" x14ac:dyDescent="0.2">
      <c r="A551" s="4">
        <f>IF('True_Odds_Calculator_3-way'!A552="","",'True_Odds_Calculator_3-way'!A552)</f>
        <v>3.55</v>
      </c>
      <c r="B551" s="4">
        <f>IF('True_Odds_Calculator_3-way'!B552="","",'True_Odds_Calculator_3-way'!B552)</f>
        <v>2.99</v>
      </c>
      <c r="C551" s="4">
        <f>IF('True_Odds_Calculator_3-way'!C552="","",'True_Odds_Calculator_3-way'!C552)</f>
        <v>2.4300000000000002</v>
      </c>
      <c r="D551" s="4">
        <f t="shared" si="40"/>
        <v>2.7660935125043418E-2</v>
      </c>
      <c r="E551" s="4">
        <f t="shared" si="41"/>
        <v>3.6701311230250373</v>
      </c>
      <c r="F551" s="4">
        <f t="shared" si="42"/>
        <v>3.0747674395271245</v>
      </c>
      <c r="G551" s="4">
        <f t="shared" si="43"/>
        <v>2.4856928365162458</v>
      </c>
      <c r="I551" s="4">
        <f t="shared" si="44"/>
        <v>1.0276609351250434</v>
      </c>
    </row>
    <row r="552" spans="1:9" x14ac:dyDescent="0.2">
      <c r="A552" s="4">
        <f>IF('True_Odds_Calculator_3-way'!A553="","",'True_Odds_Calculator_3-way'!A553)</f>
        <v>2.2599999999999998</v>
      </c>
      <c r="B552" s="4">
        <f>IF('True_Odds_Calculator_3-way'!B553="","",'True_Odds_Calculator_3-way'!B553)</f>
        <v>3.21</v>
      </c>
      <c r="C552" s="4">
        <f>IF('True_Odds_Calculator_3-way'!C553="","",'True_Odds_Calculator_3-way'!C553)</f>
        <v>3.67</v>
      </c>
      <c r="D552" s="4">
        <f t="shared" si="40"/>
        <v>2.6483919889671137E-2</v>
      </c>
      <c r="E552" s="4">
        <f t="shared" si="41"/>
        <v>2.3060076654484503</v>
      </c>
      <c r="F552" s="4">
        <f t="shared" si="42"/>
        <v>3.3036172253173426</v>
      </c>
      <c r="G552" s="4">
        <f t="shared" si="43"/>
        <v>3.7928843789938997</v>
      </c>
      <c r="I552" s="4">
        <f t="shared" si="44"/>
        <v>1.0264839198896711</v>
      </c>
    </row>
    <row r="553" spans="1:9" x14ac:dyDescent="0.2">
      <c r="A553" s="4">
        <f>IF('True_Odds_Calculator_3-way'!A554="","",'True_Odds_Calculator_3-way'!A554)</f>
        <v>2.72</v>
      </c>
      <c r="B553" s="4">
        <f>IF('True_Odds_Calculator_3-way'!B554="","",'True_Odds_Calculator_3-way'!B554)</f>
        <v>2.85</v>
      </c>
      <c r="C553" s="4">
        <f>IF('True_Odds_Calculator_3-way'!C554="","",'True_Odds_Calculator_3-way'!C554)</f>
        <v>3.24</v>
      </c>
      <c r="D553" s="4">
        <f t="shared" si="40"/>
        <v>2.7166227114627572E-2</v>
      </c>
      <c r="E553" s="4">
        <f t="shared" si="41"/>
        <v>2.7886873567710651</v>
      </c>
      <c r="F553" s="4">
        <f t="shared" si="42"/>
        <v>2.9255010855689223</v>
      </c>
      <c r="G553" s="4">
        <f t="shared" si="43"/>
        <v>3.3379333808222675</v>
      </c>
      <c r="I553" s="4">
        <f t="shared" si="44"/>
        <v>1.0271662271146276</v>
      </c>
    </row>
    <row r="554" spans="1:9" x14ac:dyDescent="0.2">
      <c r="A554" s="4">
        <f>IF('True_Odds_Calculator_3-way'!A555="","",'True_Odds_Calculator_3-way'!A555)</f>
        <v>2.88</v>
      </c>
      <c r="B554" s="4">
        <f>IF('True_Odds_Calculator_3-way'!B555="","",'True_Odds_Calculator_3-way'!B555)</f>
        <v>3.17</v>
      </c>
      <c r="C554" s="4">
        <f>IF('True_Odds_Calculator_3-way'!C555="","",'True_Odds_Calculator_3-way'!C555)</f>
        <v>2.74</v>
      </c>
      <c r="D554" s="4">
        <f t="shared" si="40"/>
        <v>2.7643139121068527E-2</v>
      </c>
      <c r="E554" s="4">
        <f t="shared" si="41"/>
        <v>2.9585112361853927</v>
      </c>
      <c r="F554" s="4">
        <f t="shared" si="42"/>
        <v>3.2653804020728474</v>
      </c>
      <c r="G554" s="4">
        <f t="shared" si="43"/>
        <v>2.8109696769381656</v>
      </c>
      <c r="I554" s="4">
        <f t="shared" si="44"/>
        <v>1.0276431391210685</v>
      </c>
    </row>
    <row r="555" spans="1:9" x14ac:dyDescent="0.2">
      <c r="A555" s="4">
        <f>IF('True_Odds_Calculator_3-way'!A556="","",'True_Odds_Calculator_3-way'!A556)</f>
        <v>3.87</v>
      </c>
      <c r="B555" s="4">
        <f>IF('True_Odds_Calculator_3-way'!B556="","",'True_Odds_Calculator_3-way'!B556)</f>
        <v>3.14</v>
      </c>
      <c r="C555" s="4">
        <f>IF('True_Odds_Calculator_3-way'!C556="","",'True_Odds_Calculator_3-way'!C556)</f>
        <v>2.21</v>
      </c>
      <c r="D555" s="4">
        <f t="shared" si="40"/>
        <v>2.9357958178960697E-2</v>
      </c>
      <c r="E555" s="4">
        <f t="shared" si="41"/>
        <v>4.0223328486216872</v>
      </c>
      <c r="F555" s="4">
        <f t="shared" si="42"/>
        <v>3.2395447178688843</v>
      </c>
      <c r="G555" s="4">
        <f t="shared" si="43"/>
        <v>2.2588522638503323</v>
      </c>
      <c r="I555" s="4">
        <f t="shared" si="44"/>
        <v>1.0293579581789607</v>
      </c>
    </row>
    <row r="556" spans="1:9" x14ac:dyDescent="0.2">
      <c r="A556" s="4">
        <f>IF('True_Odds_Calculator_3-way'!A557="","",'True_Odds_Calculator_3-way'!A557)</f>
        <v>2.1800000000000002</v>
      </c>
      <c r="B556" s="4">
        <f>IF('True_Odds_Calculator_3-way'!B557="","",'True_Odds_Calculator_3-way'!B557)</f>
        <v>3.24</v>
      </c>
      <c r="C556" s="4">
        <f>IF('True_Odds_Calculator_3-way'!C557="","",'True_Odds_Calculator_3-way'!C557)</f>
        <v>3.84</v>
      </c>
      <c r="D556" s="4">
        <f t="shared" si="40"/>
        <v>2.7774238305583898E-2</v>
      </c>
      <c r="E556" s="4">
        <f t="shared" si="41"/>
        <v>2.2249043845303755</v>
      </c>
      <c r="F556" s="4">
        <f t="shared" si="42"/>
        <v>3.3401930223485046</v>
      </c>
      <c r="G556" s="4">
        <f t="shared" si="43"/>
        <v>3.9815481167617133</v>
      </c>
      <c r="I556" s="4">
        <f t="shared" si="44"/>
        <v>1.0277742383055839</v>
      </c>
    </row>
    <row r="557" spans="1:9" x14ac:dyDescent="0.2">
      <c r="A557" s="4">
        <f>IF('True_Odds_Calculator_3-way'!A558="","",'True_Odds_Calculator_3-way'!A558)</f>
        <v>2.1</v>
      </c>
      <c r="B557" s="4">
        <f>IF('True_Odds_Calculator_3-way'!B558="","",'True_Odds_Calculator_3-way'!B558)</f>
        <v>3.28</v>
      </c>
      <c r="C557" s="4">
        <f>IF('True_Odds_Calculator_3-way'!C558="","",'True_Odds_Calculator_3-way'!C558)</f>
        <v>4.05</v>
      </c>
      <c r="D557" s="4">
        <f t="shared" si="40"/>
        <v>2.7982105217877473E-2</v>
      </c>
      <c r="E557" s="4">
        <f t="shared" si="41"/>
        <v>2.1419554968595955</v>
      </c>
      <c r="F557" s="4">
        <f t="shared" si="42"/>
        <v>3.3835144575975158</v>
      </c>
      <c r="G557" s="4">
        <f t="shared" si="43"/>
        <v>4.2089984610277913</v>
      </c>
      <c r="I557" s="4">
        <f t="shared" si="44"/>
        <v>1.0279821052178775</v>
      </c>
    </row>
    <row r="558" spans="1:9" x14ac:dyDescent="0.2">
      <c r="A558" s="4">
        <f>IF('True_Odds_Calculator_3-way'!A559="","",'True_Odds_Calculator_3-way'!A559)</f>
        <v>7.15</v>
      </c>
      <c r="B558" s="4">
        <f>IF('True_Odds_Calculator_3-way'!B559="","",'True_Odds_Calculator_3-way'!B559)</f>
        <v>4.7699999999999996</v>
      </c>
      <c r="C558" s="4">
        <f>IF('True_Odds_Calculator_3-way'!C559="","",'True_Odds_Calculator_3-way'!C559)</f>
        <v>1.47</v>
      </c>
      <c r="D558" s="4">
        <f t="shared" si="40"/>
        <v>2.9775854573698357E-2</v>
      </c>
      <c r="E558" s="4">
        <f t="shared" si="41"/>
        <v>7.6961643585376498</v>
      </c>
      <c r="F558" s="4">
        <f t="shared" si="42"/>
        <v>5.0070519065664829</v>
      </c>
      <c r="G558" s="4">
        <f t="shared" si="43"/>
        <v>1.4917651045981906</v>
      </c>
      <c r="I558" s="4">
        <f t="shared" si="44"/>
        <v>1.0297758545736984</v>
      </c>
    </row>
    <row r="559" spans="1:9" x14ac:dyDescent="0.2">
      <c r="A559" s="4">
        <f>IF('True_Odds_Calculator_3-way'!A560="","",'True_Odds_Calculator_3-way'!A560)</f>
        <v>1.97</v>
      </c>
      <c r="B559" s="4">
        <f>IF('True_Odds_Calculator_3-way'!B560="","",'True_Odds_Calculator_3-way'!B560)</f>
        <v>3.91</v>
      </c>
      <c r="C559" s="4">
        <f>IF('True_Odds_Calculator_3-way'!C560="","",'True_Odds_Calculator_3-way'!C560)</f>
        <v>3.75</v>
      </c>
      <c r="D559" s="4">
        <f t="shared" si="40"/>
        <v>3.0035355567960886E-2</v>
      </c>
      <c r="E559" s="4">
        <f t="shared" si="41"/>
        <v>2.0096364963529041</v>
      </c>
      <c r="F559" s="4">
        <f t="shared" si="42"/>
        <v>4.0692970273433691</v>
      </c>
      <c r="G559" s="4">
        <f t="shared" si="43"/>
        <v>3.8962827990796076</v>
      </c>
      <c r="I559" s="4">
        <f t="shared" si="44"/>
        <v>1.0300353555679609</v>
      </c>
    </row>
    <row r="560" spans="1:9" x14ac:dyDescent="0.2">
      <c r="A560" s="4">
        <f>IF('True_Odds_Calculator_3-way'!A561="","",'True_Odds_Calculator_3-way'!A561)</f>
        <v>3.83</v>
      </c>
      <c r="B560" s="4">
        <f>IF('True_Odds_Calculator_3-way'!B561="","",'True_Odds_Calculator_3-way'!B561)</f>
        <v>4.17</v>
      </c>
      <c r="C560" s="4">
        <f>IF('True_Odds_Calculator_3-way'!C561="","",'True_Odds_Calculator_3-way'!C561)</f>
        <v>1.89</v>
      </c>
      <c r="D560" s="4">
        <f t="shared" si="40"/>
        <v>3.0005288321872658E-2</v>
      </c>
      <c r="E560" s="4">
        <f t="shared" si="41"/>
        <v>3.98255889356839</v>
      </c>
      <c r="F560" s="4">
        <f t="shared" si="42"/>
        <v>4.3514890814818896</v>
      </c>
      <c r="G560" s="4">
        <f t="shared" si="43"/>
        <v>1.9264156743745515</v>
      </c>
      <c r="I560" s="4">
        <f t="shared" si="44"/>
        <v>1.0300052883218727</v>
      </c>
    </row>
    <row r="561" spans="1:9" x14ac:dyDescent="0.2">
      <c r="A561" s="4">
        <f>IF('True_Odds_Calculator_3-way'!A562="","",'True_Odds_Calculator_3-way'!A562)</f>
        <v>1.43</v>
      </c>
      <c r="B561" s="4">
        <f>IF('True_Odds_Calculator_3-way'!B562="","",'True_Odds_Calculator_3-way'!B562)</f>
        <v>5.05</v>
      </c>
      <c r="C561" s="4">
        <f>IF('True_Odds_Calculator_3-way'!C562="","",'True_Odds_Calculator_3-way'!C562)</f>
        <v>7.38</v>
      </c>
      <c r="D561" s="4">
        <f t="shared" si="40"/>
        <v>3.282185629444756E-2</v>
      </c>
      <c r="E561" s="4">
        <f t="shared" si="41"/>
        <v>1.452728053639466</v>
      </c>
      <c r="F561" s="4">
        <f t="shared" si="42"/>
        <v>5.3453301581326187</v>
      </c>
      <c r="G561" s="4">
        <f t="shared" si="43"/>
        <v>8.0282120202236804</v>
      </c>
      <c r="I561" s="4">
        <f t="shared" si="44"/>
        <v>1.0328218562944476</v>
      </c>
    </row>
    <row r="562" spans="1:9" x14ac:dyDescent="0.2">
      <c r="A562" s="4">
        <f>IF('True_Odds_Calculator_3-way'!A563="","",'True_Odds_Calculator_3-way'!A563)</f>
        <v>1.35</v>
      </c>
      <c r="B562" s="4">
        <f>IF('True_Odds_Calculator_3-way'!B563="","",'True_Odds_Calculator_3-way'!B563)</f>
        <v>5.73</v>
      </c>
      <c r="C562" s="4">
        <f>IF('True_Odds_Calculator_3-way'!C563="","",'True_Odds_Calculator_3-way'!C563)</f>
        <v>8.43</v>
      </c>
      <c r="D562" s="4">
        <f t="shared" si="40"/>
        <v>3.388477258910072E-2</v>
      </c>
      <c r="E562" s="4">
        <f t="shared" si="41"/>
        <v>1.370903742703373</v>
      </c>
      <c r="F562" s="4">
        <f t="shared" si="42"/>
        <v>6.1265070173633758</v>
      </c>
      <c r="G562" s="4">
        <f t="shared" si="43"/>
        <v>9.3171430592138371</v>
      </c>
      <c r="I562" s="4">
        <f t="shared" si="44"/>
        <v>1.0338847725891007</v>
      </c>
    </row>
    <row r="563" spans="1:9" x14ac:dyDescent="0.2">
      <c r="A563" s="4">
        <f>IF('True_Odds_Calculator_3-way'!A564="","",'True_Odds_Calculator_3-way'!A564)</f>
        <v>2.57</v>
      </c>
      <c r="B563" s="4">
        <f>IF('True_Odds_Calculator_3-way'!B564="","",'True_Odds_Calculator_3-way'!B564)</f>
        <v>3.29</v>
      </c>
      <c r="C563" s="4">
        <f>IF('True_Odds_Calculator_3-way'!C564="","",'True_Odds_Calculator_3-way'!C564)</f>
        <v>2.98</v>
      </c>
      <c r="D563" s="4">
        <f t="shared" si="40"/>
        <v>2.8626895945571551E-2</v>
      </c>
      <c r="E563" s="4">
        <f t="shared" si="41"/>
        <v>2.634610415270918</v>
      </c>
      <c r="F563" s="4">
        <f t="shared" si="42"/>
        <v>3.3966344954866199</v>
      </c>
      <c r="G563" s="4">
        <f t="shared" si="43"/>
        <v>3.0672196101100306</v>
      </c>
      <c r="I563" s="4">
        <f t="shared" si="44"/>
        <v>1.0286268959455716</v>
      </c>
    </row>
    <row r="564" spans="1:9" x14ac:dyDescent="0.2">
      <c r="A564" s="4">
        <f>IF('True_Odds_Calculator_3-way'!A565="","",'True_Odds_Calculator_3-way'!A565)</f>
        <v>2.5299999999999998</v>
      </c>
      <c r="B564" s="4">
        <f>IF('True_Odds_Calculator_3-way'!B565="","",'True_Odds_Calculator_3-way'!B565)</f>
        <v>3.16</v>
      </c>
      <c r="C564" s="4">
        <f>IF('True_Odds_Calculator_3-way'!C565="","",'True_Odds_Calculator_3-way'!C565)</f>
        <v>3.16</v>
      </c>
      <c r="D564" s="4">
        <f t="shared" si="40"/>
        <v>2.8168309401110703E-2</v>
      </c>
      <c r="E564" s="4">
        <f t="shared" si="41"/>
        <v>2.5915632968837792</v>
      </c>
      <c r="F564" s="4">
        <f t="shared" si="42"/>
        <v>3.2566261134043013</v>
      </c>
      <c r="G564" s="4">
        <f t="shared" si="43"/>
        <v>3.2566261134043013</v>
      </c>
      <c r="I564" s="4">
        <f t="shared" si="44"/>
        <v>1.0281683094011107</v>
      </c>
    </row>
    <row r="565" spans="1:9" x14ac:dyDescent="0.2">
      <c r="A565" s="4">
        <f>IF('True_Odds_Calculator_3-way'!A566="","",'True_Odds_Calculator_3-way'!A566)</f>
        <v>2.42</v>
      </c>
      <c r="B565" s="4">
        <f>IF('True_Odds_Calculator_3-way'!B566="","",'True_Odds_Calculator_3-way'!B566)</f>
        <v>3.48</v>
      </c>
      <c r="C565" s="4">
        <f>IF('True_Odds_Calculator_3-way'!C566="","",'True_Odds_Calculator_3-way'!C566)</f>
        <v>3.05</v>
      </c>
      <c r="D565" s="4">
        <f t="shared" si="40"/>
        <v>2.8448314793964702E-2</v>
      </c>
      <c r="E565" s="4">
        <f t="shared" si="41"/>
        <v>2.4768392685868279</v>
      </c>
      <c r="F565" s="4">
        <f t="shared" si="42"/>
        <v>3.5987592166737965</v>
      </c>
      <c r="G565" s="4">
        <f t="shared" si="43"/>
        <v>3.1408408222358446</v>
      </c>
      <c r="I565" s="4">
        <f t="shared" si="44"/>
        <v>1.0284483147939647</v>
      </c>
    </row>
    <row r="566" spans="1:9" x14ac:dyDescent="0.2">
      <c r="A566" s="4">
        <f>IF('True_Odds_Calculator_3-way'!A567="","",'True_Odds_Calculator_3-way'!A567)</f>
        <v>2.0499999999999998</v>
      </c>
      <c r="B566" s="4">
        <f>IF('True_Odds_Calculator_3-way'!B567="","",'True_Odds_Calculator_3-way'!B567)</f>
        <v>3.58</v>
      </c>
      <c r="C566" s="4">
        <f>IF('True_Odds_Calculator_3-way'!C567="","",'True_Odds_Calculator_3-way'!C567)</f>
        <v>3.82</v>
      </c>
      <c r="D566" s="4">
        <f t="shared" si="40"/>
        <v>2.8914591699369829E-2</v>
      </c>
      <c r="E566" s="4">
        <f t="shared" si="41"/>
        <v>2.0913209558938712</v>
      </c>
      <c r="F566" s="4">
        <f t="shared" si="42"/>
        <v>3.7079415828497715</v>
      </c>
      <c r="G566" s="4">
        <f t="shared" si="43"/>
        <v>3.9660206032335545</v>
      </c>
      <c r="I566" s="4">
        <f t="shared" si="44"/>
        <v>1.0289145916993698</v>
      </c>
    </row>
    <row r="567" spans="1:9" x14ac:dyDescent="0.2">
      <c r="A567" s="4">
        <f>IF('True_Odds_Calculator_3-way'!A568="","",'True_Odds_Calculator_3-way'!A568)</f>
        <v>2.86</v>
      </c>
      <c r="B567" s="4">
        <f>IF('True_Odds_Calculator_3-way'!B568="","",'True_Odds_Calculator_3-way'!B568)</f>
        <v>3.62</v>
      </c>
      <c r="C567" s="4">
        <f>IF('True_Odds_Calculator_3-way'!C568="","",'True_Odds_Calculator_3-way'!C568)</f>
        <v>2.42</v>
      </c>
      <c r="D567" s="4">
        <f t="shared" si="40"/>
        <v>3.911658406886942E-2</v>
      </c>
      <c r="E567" s="4">
        <f t="shared" si="41"/>
        <v>2.9707839297701324</v>
      </c>
      <c r="F567" s="4">
        <f t="shared" si="42"/>
        <v>3.7993309995418416</v>
      </c>
      <c r="G567" s="4">
        <f t="shared" si="43"/>
        <v>2.4988487857395709</v>
      </c>
      <c r="I567" s="4">
        <f t="shared" si="44"/>
        <v>1.0391165840688694</v>
      </c>
    </row>
    <row r="568" spans="1:9" x14ac:dyDescent="0.2">
      <c r="A568" s="4">
        <f>IF('True_Odds_Calculator_3-way'!A569="","",'True_Odds_Calculator_3-way'!A569)</f>
        <v>3.64</v>
      </c>
      <c r="B568" s="4">
        <f>IF('True_Odds_Calculator_3-way'!B569="","",'True_Odds_Calculator_3-way'!B569)</f>
        <v>3.7</v>
      </c>
      <c r="C568" s="4">
        <f>IF('True_Odds_Calculator_3-way'!C569="","",'True_Odds_Calculator_3-way'!C569)</f>
        <v>2.02</v>
      </c>
      <c r="D568" s="4">
        <f t="shared" si="40"/>
        <v>4.0045049946039857E-2</v>
      </c>
      <c r="E568" s="4">
        <f t="shared" si="41"/>
        <v>3.8258924386008983</v>
      </c>
      <c r="F568" s="4">
        <f t="shared" si="42"/>
        <v>3.8922330911976553</v>
      </c>
      <c r="G568" s="4">
        <f t="shared" si="43"/>
        <v>2.07597592342379</v>
      </c>
      <c r="I568" s="4">
        <f t="shared" si="44"/>
        <v>1.0400450499460399</v>
      </c>
    </row>
    <row r="569" spans="1:9" x14ac:dyDescent="0.2">
      <c r="A569" s="4">
        <f>IF('True_Odds_Calculator_3-way'!A570="","",'True_Odds_Calculator_3-way'!A570)</f>
        <v>2.09</v>
      </c>
      <c r="B569" s="4">
        <f>IF('True_Odds_Calculator_3-way'!B570="","",'True_Odds_Calculator_3-way'!B570)</f>
        <v>3.66</v>
      </c>
      <c r="C569" s="4">
        <f>IF('True_Odds_Calculator_3-way'!C570="","",'True_Odds_Calculator_3-way'!C570)</f>
        <v>3.46</v>
      </c>
      <c r="D569" s="4">
        <f t="shared" si="40"/>
        <v>4.0710284277840625E-2</v>
      </c>
      <c r="E569" s="4">
        <f t="shared" si="41"/>
        <v>2.1510057452425579</v>
      </c>
      <c r="F569" s="4">
        <f t="shared" si="42"/>
        <v>3.8512797668533572</v>
      </c>
      <c r="G569" s="4">
        <f t="shared" si="43"/>
        <v>3.6304592385693315</v>
      </c>
      <c r="I569" s="4">
        <f t="shared" si="44"/>
        <v>1.0407102842778406</v>
      </c>
    </row>
    <row r="570" spans="1:9" x14ac:dyDescent="0.2">
      <c r="A570" s="4">
        <f>IF('True_Odds_Calculator_3-way'!A571="","",'True_Odds_Calculator_3-way'!A571)</f>
        <v>2.92</v>
      </c>
      <c r="B570" s="4">
        <f>IF('True_Odds_Calculator_3-way'!B571="","",'True_Odds_Calculator_3-way'!B571)</f>
        <v>3.15</v>
      </c>
      <c r="C570" s="4">
        <f>IF('True_Odds_Calculator_3-way'!C571="","",'True_Odds_Calculator_3-way'!C571)</f>
        <v>2.64</v>
      </c>
      <c r="D570" s="4">
        <f t="shared" si="40"/>
        <v>3.8713949672853687E-2</v>
      </c>
      <c r="E570" s="4">
        <f t="shared" si="41"/>
        <v>3.0343386682394806</v>
      </c>
      <c r="F570" s="4">
        <f t="shared" si="42"/>
        <v>3.2834719773265681</v>
      </c>
      <c r="G570" s="4">
        <f t="shared" si="43"/>
        <v>2.7331124277404597</v>
      </c>
      <c r="I570" s="4">
        <f t="shared" si="44"/>
        <v>1.0387139496728537</v>
      </c>
    </row>
    <row r="571" spans="1:9" x14ac:dyDescent="0.2">
      <c r="A571" s="4">
        <f>IF('True_Odds_Calculator_3-way'!A572="","",'True_Odds_Calculator_3-way'!A572)</f>
        <v>2.23</v>
      </c>
      <c r="B571" s="4">
        <f>IF('True_Odds_Calculator_3-way'!B572="","",'True_Odds_Calculator_3-way'!B572)</f>
        <v>3.37</v>
      </c>
      <c r="C571" s="4">
        <f>IF('True_Odds_Calculator_3-way'!C572="","",'True_Odds_Calculator_3-way'!C572)</f>
        <v>3.6</v>
      </c>
      <c r="D571" s="4">
        <f t="shared" si="40"/>
        <v>2.294417609583066E-2</v>
      </c>
      <c r="E571" s="4">
        <f t="shared" si="41"/>
        <v>2.2686929459073109</v>
      </c>
      <c r="F571" s="4">
        <f t="shared" si="42"/>
        <v>3.459156144542574</v>
      </c>
      <c r="G571" s="4">
        <f t="shared" si="43"/>
        <v>3.7019251469584793</v>
      </c>
      <c r="I571" s="4">
        <f t="shared" si="44"/>
        <v>1.0229441760958307</v>
      </c>
    </row>
    <row r="572" spans="1:9" x14ac:dyDescent="0.2">
      <c r="A572" s="4">
        <f>IF('True_Odds_Calculator_3-way'!A573="","",'True_Odds_Calculator_3-way'!A573)</f>
        <v>7.17</v>
      </c>
      <c r="B572" s="4">
        <f>IF('True_Odds_Calculator_3-way'!B573="","",'True_Odds_Calculator_3-way'!B573)</f>
        <v>4.62</v>
      </c>
      <c r="C572" s="4">
        <f>IF('True_Odds_Calculator_3-way'!C573="","",'True_Odds_Calculator_3-way'!C573)</f>
        <v>1.49</v>
      </c>
      <c r="D572" s="4">
        <f t="shared" si="40"/>
        <v>2.7061169994533341E-2</v>
      </c>
      <c r="E572" s="4">
        <f t="shared" si="41"/>
        <v>7.6657944249215122</v>
      </c>
      <c r="F572" s="4">
        <f t="shared" si="42"/>
        <v>4.8209074707547765</v>
      </c>
      <c r="G572" s="4">
        <f t="shared" si="43"/>
        <v>1.51029899405089</v>
      </c>
      <c r="I572" s="4">
        <f t="shared" si="44"/>
        <v>1.0270611699945333</v>
      </c>
    </row>
    <row r="573" spans="1:9" x14ac:dyDescent="0.2">
      <c r="A573" s="4">
        <f>IF('True_Odds_Calculator_3-way'!A574="","",'True_Odds_Calculator_3-way'!A574)</f>
        <v>6.76</v>
      </c>
      <c r="B573" s="4">
        <f>IF('True_Odds_Calculator_3-way'!B574="","",'True_Odds_Calculator_3-way'!B574)</f>
        <v>3.95</v>
      </c>
      <c r="C573" s="4">
        <f>IF('True_Odds_Calculator_3-way'!C574="","",'True_Odds_Calculator_3-way'!C574)</f>
        <v>1.6</v>
      </c>
      <c r="D573" s="4">
        <f t="shared" si="40"/>
        <v>2.6093551044865659E-2</v>
      </c>
      <c r="E573" s="4">
        <f t="shared" si="41"/>
        <v>7.1823011229910581</v>
      </c>
      <c r="F573" s="4">
        <f t="shared" si="42"/>
        <v>4.0905365554747055</v>
      </c>
      <c r="G573" s="4">
        <f t="shared" si="43"/>
        <v>1.6225807431713917</v>
      </c>
      <c r="I573" s="4">
        <f t="shared" si="44"/>
        <v>1.0260935510448657</v>
      </c>
    </row>
    <row r="574" spans="1:9" x14ac:dyDescent="0.2">
      <c r="A574" s="4">
        <f>IF('True_Odds_Calculator_3-way'!A575="","",'True_Odds_Calculator_3-way'!A575)</f>
        <v>1.72</v>
      </c>
      <c r="B574" s="4">
        <f>IF('True_Odds_Calculator_3-way'!B575="","",'True_Odds_Calculator_3-way'!B575)</f>
        <v>3.66</v>
      </c>
      <c r="C574" s="4">
        <f>IF('True_Odds_Calculator_3-way'!C575="","",'True_Odds_Calculator_3-way'!C575)</f>
        <v>5.91</v>
      </c>
      <c r="D574" s="4">
        <f t="shared" si="40"/>
        <v>2.382413028571273E-2</v>
      </c>
      <c r="E574" s="4">
        <f t="shared" si="41"/>
        <v>1.7438191183523297</v>
      </c>
      <c r="F574" s="4">
        <f t="shared" si="42"/>
        <v>3.7695640332717844</v>
      </c>
      <c r="G574" s="4">
        <f t="shared" si="43"/>
        <v>6.2010365775606422</v>
      </c>
      <c r="I574" s="4">
        <f t="shared" si="44"/>
        <v>1.0238241302857127</v>
      </c>
    </row>
    <row r="575" spans="1:9" x14ac:dyDescent="0.2">
      <c r="A575" s="4">
        <f>IF('True_Odds_Calculator_3-way'!A576="","",'True_Odds_Calculator_3-way'!A576)</f>
        <v>3.04</v>
      </c>
      <c r="B575" s="4">
        <f>IF('True_Odds_Calculator_3-way'!B576="","",'True_Odds_Calculator_3-way'!B576)</f>
        <v>2.93</v>
      </c>
      <c r="C575" s="4">
        <f>IF('True_Odds_Calculator_3-way'!C576="","",'True_Odds_Calculator_3-way'!C576)</f>
        <v>2.76</v>
      </c>
      <c r="D575" s="4">
        <f t="shared" si="40"/>
        <v>3.2563137328407876E-2</v>
      </c>
      <c r="E575" s="4">
        <f t="shared" si="41"/>
        <v>3.1437347995760598</v>
      </c>
      <c r="F575" s="4">
        <f t="shared" si="42"/>
        <v>3.0262446599749082</v>
      </c>
      <c r="G575" s="4">
        <f t="shared" si="43"/>
        <v>2.8452378821369733</v>
      </c>
      <c r="I575" s="4">
        <f t="shared" si="44"/>
        <v>1.0325631373284079</v>
      </c>
    </row>
    <row r="576" spans="1:9" x14ac:dyDescent="0.2">
      <c r="A576" s="4">
        <f>IF('True_Odds_Calculator_3-way'!A577="","",'True_Odds_Calculator_3-way'!A577)</f>
        <v>3.37</v>
      </c>
      <c r="B576" s="4">
        <f>IF('True_Odds_Calculator_3-way'!B577="","",'True_Odds_Calculator_3-way'!B577)</f>
        <v>2.93</v>
      </c>
      <c r="C576" s="4">
        <f>IF('True_Odds_Calculator_3-way'!C577="","",'True_Odds_Calculator_3-way'!C577)</f>
        <v>2.5299999999999998</v>
      </c>
      <c r="D576" s="4">
        <f t="shared" si="40"/>
        <v>3.328975036820303E-2</v>
      </c>
      <c r="E576" s="4">
        <f t="shared" si="41"/>
        <v>3.5009185515460248</v>
      </c>
      <c r="F576" s="4">
        <f t="shared" si="42"/>
        <v>3.0284644323703644</v>
      </c>
      <c r="G576" s="4">
        <f t="shared" si="43"/>
        <v>2.6030797890691892</v>
      </c>
      <c r="I576" s="4">
        <f t="shared" si="44"/>
        <v>1.033289750368203</v>
      </c>
    </row>
    <row r="577" spans="1:9" x14ac:dyDescent="0.2">
      <c r="A577" s="4">
        <f>IF('True_Odds_Calculator_3-way'!A578="","",'True_Odds_Calculator_3-way'!A578)</f>
        <v>3.23</v>
      </c>
      <c r="B577" s="4">
        <f>IF('True_Odds_Calculator_3-way'!B578="","",'True_Odds_Calculator_3-way'!B578)</f>
        <v>2.85</v>
      </c>
      <c r="C577" s="4">
        <f>IF('True_Odds_Calculator_3-way'!C578="","",'True_Odds_Calculator_3-way'!C578)</f>
        <v>2.69</v>
      </c>
      <c r="D577" s="4">
        <f t="shared" si="40"/>
        <v>3.2221928098181252E-2</v>
      </c>
      <c r="E577" s="4">
        <f t="shared" si="41"/>
        <v>3.3460832431183438</v>
      </c>
      <c r="F577" s="4">
        <f t="shared" si="42"/>
        <v>2.9399957139795703</v>
      </c>
      <c r="G577" s="4">
        <f t="shared" si="43"/>
        <v>2.7700326955979615</v>
      </c>
      <c r="I577" s="4">
        <f t="shared" si="44"/>
        <v>1.0322219280981813</v>
      </c>
    </row>
    <row r="578" spans="1:9" x14ac:dyDescent="0.2">
      <c r="A578" s="4">
        <f>IF('True_Odds_Calculator_3-way'!A579="","",'True_Odds_Calculator_3-way'!A579)</f>
        <v>2.63</v>
      </c>
      <c r="B578" s="4">
        <f>IF('True_Odds_Calculator_3-way'!B579="","",'True_Odds_Calculator_3-way'!B579)</f>
        <v>3.45</v>
      </c>
      <c r="C578" s="4">
        <f>IF('True_Odds_Calculator_3-way'!C579="","",'True_Odds_Calculator_3-way'!C579)</f>
        <v>2.72</v>
      </c>
      <c r="D578" s="4">
        <f t="shared" si="40"/>
        <v>3.7730268169426928E-2</v>
      </c>
      <c r="E578" s="4">
        <f t="shared" si="41"/>
        <v>2.7199680244753832</v>
      </c>
      <c r="F578" s="4">
        <f t="shared" si="42"/>
        <v>3.6064846792098448</v>
      </c>
      <c r="G578" s="4">
        <f t="shared" si="43"/>
        <v>2.8163436711181578</v>
      </c>
      <c r="I578" s="4">
        <f t="shared" si="44"/>
        <v>1.0377302681694269</v>
      </c>
    </row>
    <row r="579" spans="1:9" x14ac:dyDescent="0.2">
      <c r="A579" s="4">
        <f>IF('True_Odds_Calculator_3-way'!A580="","",'True_Odds_Calculator_3-way'!A580)</f>
        <v>1.6</v>
      </c>
      <c r="B579" s="4">
        <f>IF('True_Odds_Calculator_3-way'!B580="","",'True_Odds_Calculator_3-way'!B580)</f>
        <v>4.26</v>
      </c>
      <c r="C579" s="4">
        <f>IF('True_Odds_Calculator_3-way'!C580="","",'True_Odds_Calculator_3-way'!C580)</f>
        <v>5.42</v>
      </c>
      <c r="D579" s="4">
        <f t="shared" ref="D579:D642" si="45">IF(A579="","",((1/A579)+(1/B579)+(1/C579))-1)</f>
        <v>4.4243629056008871E-2</v>
      </c>
      <c r="E579" s="4">
        <f t="shared" ref="E579:E642" si="46">IF(A579="","",(3*A579)/(3-($D579*A579)))</f>
        <v>1.6386669726311609</v>
      </c>
      <c r="F579" s="4">
        <f t="shared" ref="F579:F642" si="47">IF(B579="","",(3*B579)/(3-($D579*B579)))</f>
        <v>4.5455804232057719</v>
      </c>
      <c r="G579" s="4">
        <f t="shared" ref="G579:G642" si="48">IF(C579="","",(3*C579)/(3-($D579*C579)))</f>
        <v>5.8908784746288836</v>
      </c>
      <c r="I579" s="4">
        <f t="shared" ref="I579:I642" si="49">IF(A579="","",D579+1)</f>
        <v>1.0442436290560089</v>
      </c>
    </row>
    <row r="580" spans="1:9" x14ac:dyDescent="0.2">
      <c r="A580" s="4">
        <f>IF('True_Odds_Calculator_3-way'!A581="","",'True_Odds_Calculator_3-way'!A581)</f>
        <v>2.09</v>
      </c>
      <c r="B580" s="4">
        <f>IF('True_Odds_Calculator_3-way'!B581="","",'True_Odds_Calculator_3-way'!B581)</f>
        <v>3.75</v>
      </c>
      <c r="C580" s="4">
        <f>IF('True_Odds_Calculator_3-way'!C581="","",'True_Odds_Calculator_3-way'!C581)</f>
        <v>3.4</v>
      </c>
      <c r="D580" s="4">
        <f t="shared" si="45"/>
        <v>3.9253213247021357E-2</v>
      </c>
      <c r="E580" s="4">
        <f t="shared" si="46"/>
        <v>2.1487608859262446</v>
      </c>
      <c r="F580" s="4">
        <f t="shared" si="47"/>
        <v>3.9434934885556432</v>
      </c>
      <c r="G580" s="4">
        <f t="shared" si="48"/>
        <v>3.5582979102218859</v>
      </c>
      <c r="I580" s="4">
        <f t="shared" si="49"/>
        <v>1.0392532132470214</v>
      </c>
    </row>
    <row r="581" spans="1:9" x14ac:dyDescent="0.2">
      <c r="A581" s="4">
        <f>IF('True_Odds_Calculator_3-way'!A582="","",'True_Odds_Calculator_3-way'!A582)</f>
        <v>2.4700000000000002</v>
      </c>
      <c r="B581" s="4">
        <f>IF('True_Odds_Calculator_3-way'!B582="","",'True_Odds_Calculator_3-way'!B582)</f>
        <v>3.53</v>
      </c>
      <c r="C581" s="4">
        <f>IF('True_Odds_Calculator_3-way'!C582="","",'True_Odds_Calculator_3-way'!C582)</f>
        <v>2.85</v>
      </c>
      <c r="D581" s="4">
        <f t="shared" si="45"/>
        <v>3.9021611557767732E-2</v>
      </c>
      <c r="E581" s="4">
        <f t="shared" si="46"/>
        <v>2.5519898013938525</v>
      </c>
      <c r="F581" s="4">
        <f t="shared" si="47"/>
        <v>3.6998816556887779</v>
      </c>
      <c r="G581" s="4">
        <f t="shared" si="48"/>
        <v>2.9597183300456753</v>
      </c>
      <c r="I581" s="4">
        <f t="shared" si="49"/>
        <v>1.0390216115577677</v>
      </c>
    </row>
    <row r="582" spans="1:9" x14ac:dyDescent="0.2">
      <c r="A582" s="4">
        <f>IF('True_Odds_Calculator_3-way'!A583="","",'True_Odds_Calculator_3-way'!A583)</f>
        <v>3.51</v>
      </c>
      <c r="B582" s="4">
        <f>IF('True_Odds_Calculator_3-way'!B583="","",'True_Odds_Calculator_3-way'!B583)</f>
        <v>3.13</v>
      </c>
      <c r="C582" s="4">
        <f>IF('True_Odds_Calculator_3-way'!C583="","",'True_Odds_Calculator_3-way'!C583)</f>
        <v>2.2999999999999998</v>
      </c>
      <c r="D582" s="4">
        <f t="shared" si="45"/>
        <v>3.9171711487310912E-2</v>
      </c>
      <c r="E582" s="4">
        <f t="shared" si="46"/>
        <v>3.6785932482788772</v>
      </c>
      <c r="F582" s="4">
        <f t="shared" si="47"/>
        <v>3.2633712152683763</v>
      </c>
      <c r="G582" s="4">
        <f t="shared" si="48"/>
        <v>2.3712113794918781</v>
      </c>
      <c r="I582" s="4">
        <f t="shared" si="49"/>
        <v>1.0391717114873109</v>
      </c>
    </row>
    <row r="583" spans="1:9" x14ac:dyDescent="0.2">
      <c r="A583" s="4">
        <f>IF('True_Odds_Calculator_3-way'!A584="","",'True_Odds_Calculator_3-way'!A584)</f>
        <v>1.83</v>
      </c>
      <c r="B583" s="4">
        <f>IF('True_Odds_Calculator_3-way'!B584="","",'True_Odds_Calculator_3-way'!B584)</f>
        <v>3.87</v>
      </c>
      <c r="C583" s="4">
        <f>IF('True_Odds_Calculator_3-way'!C584="","",'True_Odds_Calculator_3-way'!C584)</f>
        <v>4.21</v>
      </c>
      <c r="D583" s="4">
        <f t="shared" si="45"/>
        <v>4.2375711459632814E-2</v>
      </c>
      <c r="E583" s="4">
        <f t="shared" si="46"/>
        <v>1.8785592229919363</v>
      </c>
      <c r="F583" s="4">
        <f t="shared" si="47"/>
        <v>4.09378541995651</v>
      </c>
      <c r="G583" s="4">
        <f t="shared" si="48"/>
        <v>4.4761864942027003</v>
      </c>
      <c r="I583" s="4">
        <f t="shared" si="49"/>
        <v>1.0423757114596328</v>
      </c>
    </row>
    <row r="584" spans="1:9" x14ac:dyDescent="0.2">
      <c r="A584" s="4">
        <f>IF('True_Odds_Calculator_3-way'!A585="","",'True_Odds_Calculator_3-way'!A585)</f>
        <v>2.42</v>
      </c>
      <c r="B584" s="4">
        <f>IF('True_Odds_Calculator_3-way'!B585="","",'True_Odds_Calculator_3-way'!B585)</f>
        <v>3.44</v>
      </c>
      <c r="C584" s="4">
        <f>IF('True_Odds_Calculator_3-way'!C585="","",'True_Odds_Calculator_3-way'!C585)</f>
        <v>2.99</v>
      </c>
      <c r="D584" s="4">
        <f t="shared" si="45"/>
        <v>3.8368975449589504E-2</v>
      </c>
      <c r="E584" s="4">
        <f t="shared" si="46"/>
        <v>2.497293670283935</v>
      </c>
      <c r="F584" s="4">
        <f t="shared" si="47"/>
        <v>3.5983129044842728</v>
      </c>
      <c r="G584" s="4">
        <f t="shared" si="48"/>
        <v>3.1088872006205666</v>
      </c>
      <c r="I584" s="4">
        <f t="shared" si="49"/>
        <v>1.0383689754495895</v>
      </c>
    </row>
    <row r="585" spans="1:9" x14ac:dyDescent="0.2">
      <c r="A585" s="4">
        <f>IF('True_Odds_Calculator_3-way'!A586="","",'True_Odds_Calculator_3-way'!A586)</f>
        <v>1.67</v>
      </c>
      <c r="B585" s="4">
        <f>IF('True_Odds_Calculator_3-way'!B586="","",'True_Odds_Calculator_3-way'!B586)</f>
        <v>4.29</v>
      </c>
      <c r="C585" s="4">
        <f>IF('True_Odds_Calculator_3-way'!C586="","",'True_Odds_Calculator_3-way'!C586)</f>
        <v>4.7699999999999996</v>
      </c>
      <c r="D585" s="4">
        <f t="shared" si="45"/>
        <v>4.154623417983494E-2</v>
      </c>
      <c r="E585" s="4">
        <f t="shared" si="46"/>
        <v>1.7095371559342287</v>
      </c>
      <c r="F585" s="4">
        <f t="shared" si="47"/>
        <v>4.560972458695117</v>
      </c>
      <c r="G585" s="4">
        <f t="shared" si="48"/>
        <v>5.1073863438507363</v>
      </c>
      <c r="I585" s="4">
        <f t="shared" si="49"/>
        <v>1.0415462341798349</v>
      </c>
    </row>
    <row r="586" spans="1:9" x14ac:dyDescent="0.2">
      <c r="A586" s="4">
        <f>IF('True_Odds_Calculator_3-way'!A587="","",'True_Odds_Calculator_3-way'!A587)</f>
        <v>3.04</v>
      </c>
      <c r="B586" s="4">
        <f>IF('True_Odds_Calculator_3-way'!B587="","",'True_Odds_Calculator_3-way'!B587)</f>
        <v>3.92</v>
      </c>
      <c r="C586" s="4">
        <f>IF('True_Odds_Calculator_3-way'!C587="","",'True_Odds_Calculator_3-way'!C587)</f>
        <v>2.2799999999999998</v>
      </c>
      <c r="D586" s="4">
        <f t="shared" si="45"/>
        <v>2.2645900465449342E-2</v>
      </c>
      <c r="E586" s="4">
        <f t="shared" si="46"/>
        <v>3.1113999257333833</v>
      </c>
      <c r="F586" s="4">
        <f t="shared" si="47"/>
        <v>4.0395323610943716</v>
      </c>
      <c r="G586" s="4">
        <f t="shared" si="48"/>
        <v>2.3199280127362081</v>
      </c>
      <c r="I586" s="4">
        <f t="shared" si="49"/>
        <v>1.0226459004654493</v>
      </c>
    </row>
    <row r="587" spans="1:9" x14ac:dyDescent="0.2">
      <c r="A587" s="4">
        <f>IF('True_Odds_Calculator_3-way'!A588="","",'True_Odds_Calculator_3-way'!A588)</f>
        <v>3.12</v>
      </c>
      <c r="B587" s="4">
        <f>IF('True_Odds_Calculator_3-way'!B588="","",'True_Odds_Calculator_3-way'!B588)</f>
        <v>3.26</v>
      </c>
      <c r="C587" s="4">
        <f>IF('True_Odds_Calculator_3-way'!C588="","",'True_Odds_Calculator_3-way'!C588)</f>
        <v>2.5299999999999998</v>
      </c>
      <c r="D587" s="4">
        <f t="shared" si="45"/>
        <v>2.2518203766536793E-2</v>
      </c>
      <c r="E587" s="4">
        <f t="shared" si="46"/>
        <v>3.1948192546115006</v>
      </c>
      <c r="F587" s="4">
        <f t="shared" si="47"/>
        <v>3.3417724412129242</v>
      </c>
      <c r="G587" s="4">
        <f t="shared" si="48"/>
        <v>2.5789756550848839</v>
      </c>
      <c r="I587" s="4">
        <f t="shared" si="49"/>
        <v>1.0225182037665368</v>
      </c>
    </row>
    <row r="588" spans="1:9" x14ac:dyDescent="0.2">
      <c r="A588" s="4">
        <f>IF('True_Odds_Calculator_3-way'!A589="","",'True_Odds_Calculator_3-way'!A589)</f>
        <v>1.57</v>
      </c>
      <c r="B588" s="4">
        <f>IF('True_Odds_Calculator_3-way'!B589="","",'True_Odds_Calculator_3-way'!B589)</f>
        <v>4.32</v>
      </c>
      <c r="C588" s="4">
        <f>IF('True_Odds_Calculator_3-way'!C589="","",'True_Odds_Calculator_3-way'!C589)</f>
        <v>6.17</v>
      </c>
      <c r="D588" s="4">
        <f t="shared" si="45"/>
        <v>3.0498710935692896E-2</v>
      </c>
      <c r="E588" s="4">
        <f t="shared" si="46"/>
        <v>1.5954652075031339</v>
      </c>
      <c r="F588" s="4">
        <f t="shared" si="47"/>
        <v>4.518441566219443</v>
      </c>
      <c r="G588" s="4">
        <f t="shared" si="48"/>
        <v>6.5829180236200608</v>
      </c>
      <c r="I588" s="4">
        <f t="shared" si="49"/>
        <v>1.0304987109356929</v>
      </c>
    </row>
    <row r="589" spans="1:9" x14ac:dyDescent="0.2">
      <c r="A589" s="4">
        <f>IF('True_Odds_Calculator_3-way'!A590="","",'True_Odds_Calculator_3-way'!A590)</f>
        <v>1.98</v>
      </c>
      <c r="B589" s="4">
        <f>IF('True_Odds_Calculator_3-way'!B590="","",'True_Odds_Calculator_3-way'!B590)</f>
        <v>3.59</v>
      </c>
      <c r="C589" s="4">
        <f>IF('True_Odds_Calculator_3-way'!C590="","",'True_Odds_Calculator_3-way'!C590)</f>
        <v>4.07</v>
      </c>
      <c r="D589" s="4">
        <f t="shared" si="45"/>
        <v>2.9302282784176903E-2</v>
      </c>
      <c r="E589" s="4">
        <f t="shared" si="46"/>
        <v>2.0190473802111346</v>
      </c>
      <c r="F589" s="4">
        <f t="shared" si="47"/>
        <v>3.7204581055427037</v>
      </c>
      <c r="G589" s="4">
        <f t="shared" si="48"/>
        <v>4.2384947038302814</v>
      </c>
      <c r="I589" s="4">
        <f t="shared" si="49"/>
        <v>1.0293022827841769</v>
      </c>
    </row>
    <row r="590" spans="1:9" x14ac:dyDescent="0.2">
      <c r="A590" s="4">
        <f>IF('True_Odds_Calculator_3-way'!A591="","",'True_Odds_Calculator_3-way'!A591)</f>
        <v>2.29</v>
      </c>
      <c r="B590" s="4">
        <f>IF('True_Odds_Calculator_3-way'!B591="","",'True_Odds_Calculator_3-way'!B591)</f>
        <v>3.54</v>
      </c>
      <c r="C590" s="4">
        <f>IF('True_Odds_Calculator_3-way'!C591="","",'True_Odds_Calculator_3-way'!C591)</f>
        <v>3.24</v>
      </c>
      <c r="D590" s="4">
        <f t="shared" si="45"/>
        <v>2.7809073722280253E-2</v>
      </c>
      <c r="E590" s="4">
        <f t="shared" si="46"/>
        <v>2.3396654661340044</v>
      </c>
      <c r="F590" s="4">
        <f t="shared" si="47"/>
        <v>3.66010528240299</v>
      </c>
      <c r="G590" s="4">
        <f t="shared" si="48"/>
        <v>3.3403225790041828</v>
      </c>
      <c r="I590" s="4">
        <f t="shared" si="49"/>
        <v>1.0278090737222803</v>
      </c>
    </row>
    <row r="591" spans="1:9" x14ac:dyDescent="0.2">
      <c r="A591" s="4">
        <f>IF('True_Odds_Calculator_3-way'!A592="","",'True_Odds_Calculator_3-way'!A592)</f>
        <v>1.47</v>
      </c>
      <c r="B591" s="4">
        <f>IF('True_Odds_Calculator_3-way'!B592="","",'True_Odds_Calculator_3-way'!B592)</f>
        <v>4.58</v>
      </c>
      <c r="C591" s="4">
        <f>IF('True_Odds_Calculator_3-way'!C592="","",'True_Odds_Calculator_3-way'!C592)</f>
        <v>7.81</v>
      </c>
      <c r="D591" s="4">
        <f t="shared" si="45"/>
        <v>2.6653693308644755E-2</v>
      </c>
      <c r="E591" s="4">
        <f t="shared" si="46"/>
        <v>1.4894527137567992</v>
      </c>
      <c r="F591" s="4">
        <f t="shared" si="47"/>
        <v>4.7742713314640772</v>
      </c>
      <c r="G591" s="4">
        <f t="shared" si="48"/>
        <v>8.3923308122351248</v>
      </c>
      <c r="I591" s="4">
        <f t="shared" si="49"/>
        <v>1.0266536933086448</v>
      </c>
    </row>
    <row r="592" spans="1:9" x14ac:dyDescent="0.2">
      <c r="A592" s="4">
        <f>IF('True_Odds_Calculator_3-way'!A593="","",'True_Odds_Calculator_3-way'!A593)</f>
        <v>3.63</v>
      </c>
      <c r="B592" s="4">
        <f>IF('True_Odds_Calculator_3-way'!B593="","",'True_Odds_Calculator_3-way'!B593)</f>
        <v>3.49</v>
      </c>
      <c r="C592" s="4">
        <f>IF('True_Odds_Calculator_3-way'!C593="","",'True_Odds_Calculator_3-way'!C593)</f>
        <v>2.17</v>
      </c>
      <c r="D592" s="4">
        <f t="shared" si="45"/>
        <v>2.2844538040867723E-2</v>
      </c>
      <c r="E592" s="4">
        <f t="shared" si="46"/>
        <v>3.7331925002848334</v>
      </c>
      <c r="F592" s="4">
        <f t="shared" si="47"/>
        <v>3.5852817765675931</v>
      </c>
      <c r="G592" s="4">
        <f t="shared" si="48"/>
        <v>2.2064600216613592</v>
      </c>
      <c r="I592" s="4">
        <f t="shared" si="49"/>
        <v>1.0228445380408677</v>
      </c>
    </row>
    <row r="593" spans="1:9" x14ac:dyDescent="0.2">
      <c r="A593" s="4">
        <f>IF('True_Odds_Calculator_3-way'!A594="","",'True_Odds_Calculator_3-way'!A594)</f>
        <v>3.44</v>
      </c>
      <c r="B593" s="4">
        <f>IF('True_Odds_Calculator_3-way'!B594="","",'True_Odds_Calculator_3-way'!B594)</f>
        <v>3.7</v>
      </c>
      <c r="C593" s="4">
        <f>IF('True_Odds_Calculator_3-way'!C594="","",'True_Odds_Calculator_3-way'!C594)</f>
        <v>2.17</v>
      </c>
      <c r="D593" s="4">
        <f t="shared" si="45"/>
        <v>2.1797437776432504E-2</v>
      </c>
      <c r="E593" s="4">
        <f t="shared" si="46"/>
        <v>3.5281848468125987</v>
      </c>
      <c r="F593" s="4">
        <f t="shared" si="47"/>
        <v>3.802216923729234</v>
      </c>
      <c r="G593" s="4">
        <f t="shared" si="48"/>
        <v>2.2047620720154031</v>
      </c>
      <c r="I593" s="4">
        <f t="shared" si="49"/>
        <v>1.0217974377764325</v>
      </c>
    </row>
    <row r="594" spans="1:9" x14ac:dyDescent="0.2">
      <c r="A594" s="4">
        <f>IF('True_Odds_Calculator_3-way'!A595="","",'True_Odds_Calculator_3-way'!A595)</f>
        <v>7.64</v>
      </c>
      <c r="B594" s="4">
        <f>IF('True_Odds_Calculator_3-way'!B595="","",'True_Odds_Calculator_3-way'!B595)</f>
        <v>4.46</v>
      </c>
      <c r="C594" s="4">
        <f>IF('True_Odds_Calculator_3-way'!C595="","",'True_Odds_Calculator_3-way'!C595)</f>
        <v>1.49</v>
      </c>
      <c r="D594" s="4">
        <f t="shared" si="45"/>
        <v>2.6246238590107662E-2</v>
      </c>
      <c r="E594" s="4">
        <f t="shared" si="46"/>
        <v>8.1872384653855121</v>
      </c>
      <c r="F594" s="4">
        <f t="shared" si="47"/>
        <v>4.6410926893860536</v>
      </c>
      <c r="G594" s="4">
        <f t="shared" si="48"/>
        <v>1.509679627814096</v>
      </c>
      <c r="I594" s="4">
        <f t="shared" si="49"/>
        <v>1.0262462385901077</v>
      </c>
    </row>
    <row r="595" spans="1:9" x14ac:dyDescent="0.2">
      <c r="A595" s="4">
        <f>IF('True_Odds_Calculator_3-way'!A596="","",'True_Odds_Calculator_3-way'!A596)</f>
        <v>2.66</v>
      </c>
      <c r="B595" s="4">
        <f>IF('True_Odds_Calculator_3-way'!B596="","",'True_Odds_Calculator_3-way'!B596)</f>
        <v>3.28</v>
      </c>
      <c r="C595" s="4">
        <f>IF('True_Odds_Calculator_3-way'!C596="","",'True_Odds_Calculator_3-way'!C596)</f>
        <v>2.94</v>
      </c>
      <c r="D595" s="4">
        <f t="shared" si="45"/>
        <v>2.0953952826316513E-2</v>
      </c>
      <c r="E595" s="4">
        <f t="shared" si="46"/>
        <v>2.7103561721650014</v>
      </c>
      <c r="F595" s="4">
        <f t="shared" si="47"/>
        <v>3.3569055482811851</v>
      </c>
      <c r="G595" s="4">
        <f t="shared" si="48"/>
        <v>3.0016382628297822</v>
      </c>
      <c r="I595" s="4">
        <f t="shared" si="49"/>
        <v>1.0209539528263165</v>
      </c>
    </row>
    <row r="596" spans="1:9" x14ac:dyDescent="0.2">
      <c r="A596" s="4">
        <f>IF('True_Odds_Calculator_3-way'!A597="","",'True_Odds_Calculator_3-way'!A597)</f>
        <v>1.79</v>
      </c>
      <c r="B596" s="4">
        <f>IF('True_Odds_Calculator_3-way'!B597="","",'True_Odds_Calculator_3-way'!B597)</f>
        <v>3.72</v>
      </c>
      <c r="C596" s="4">
        <f>IF('True_Odds_Calculator_3-way'!C597="","",'True_Odds_Calculator_3-way'!C597)</f>
        <v>5.1100000000000003</v>
      </c>
      <c r="D596" s="4">
        <f t="shared" si="45"/>
        <v>2.3171138420831738E-2</v>
      </c>
      <c r="E596" s="4">
        <f t="shared" si="46"/>
        <v>1.8150944907293081</v>
      </c>
      <c r="F596" s="4">
        <f t="shared" si="47"/>
        <v>3.8300456831666261</v>
      </c>
      <c r="G596" s="4">
        <f t="shared" si="48"/>
        <v>5.3199694725361235</v>
      </c>
      <c r="I596" s="4">
        <f t="shared" si="49"/>
        <v>1.0231711384208317</v>
      </c>
    </row>
    <row r="597" spans="1:9" x14ac:dyDescent="0.2">
      <c r="A597" s="4">
        <f>IF('True_Odds_Calculator_3-way'!A598="","",'True_Odds_Calculator_3-way'!A598)</f>
        <v>2.82</v>
      </c>
      <c r="B597" s="4">
        <f>IF('True_Odds_Calculator_3-way'!B598="","",'True_Odds_Calculator_3-way'!B598)</f>
        <v>3.15</v>
      </c>
      <c r="C597" s="4">
        <f>IF('True_Odds_Calculator_3-way'!C598="","",'True_Odds_Calculator_3-way'!C598)</f>
        <v>2.86</v>
      </c>
      <c r="D597" s="4">
        <f t="shared" si="45"/>
        <v>2.1720596188681274E-2</v>
      </c>
      <c r="E597" s="4">
        <f t="shared" si="46"/>
        <v>2.8787770281448508</v>
      </c>
      <c r="F597" s="4">
        <f t="shared" si="47"/>
        <v>3.2235175593750234</v>
      </c>
      <c r="G597" s="4">
        <f t="shared" si="48"/>
        <v>2.9204741661742761</v>
      </c>
      <c r="I597" s="4">
        <f t="shared" si="49"/>
        <v>1.0217205961886813</v>
      </c>
    </row>
    <row r="598" spans="1:9" x14ac:dyDescent="0.2">
      <c r="A598" s="4">
        <f>IF('True_Odds_Calculator_3-way'!A599="","",'True_Odds_Calculator_3-way'!A599)</f>
        <v>8.49</v>
      </c>
      <c r="B598" s="4">
        <f>IF('True_Odds_Calculator_3-way'!B599="","",'True_Odds_Calculator_3-way'!B599)</f>
        <v>4.8</v>
      </c>
      <c r="C598" s="4">
        <f>IF('True_Odds_Calculator_3-way'!C599="","",'True_Odds_Calculator_3-way'!C599)</f>
        <v>1.43</v>
      </c>
      <c r="D598" s="4">
        <f t="shared" si="45"/>
        <v>2.5419662787153907E-2</v>
      </c>
      <c r="E598" s="4">
        <f t="shared" si="46"/>
        <v>9.1480922165953444</v>
      </c>
      <c r="F598" s="4">
        <f t="shared" si="47"/>
        <v>5.0034996376724479</v>
      </c>
      <c r="G598" s="4">
        <f t="shared" si="48"/>
        <v>1.4475394093429863</v>
      </c>
      <c r="I598" s="4">
        <f t="shared" si="49"/>
        <v>1.0254196627871539</v>
      </c>
    </row>
    <row r="599" spans="1:9" x14ac:dyDescent="0.2">
      <c r="A599" s="4">
        <f>IF('True_Odds_Calculator_3-way'!A600="","",'True_Odds_Calculator_3-way'!A600)</f>
        <v>2.2000000000000002</v>
      </c>
      <c r="B599" s="4">
        <f>IF('True_Odds_Calculator_3-way'!B600="","",'True_Odds_Calculator_3-way'!B600)</f>
        <v>3.23</v>
      </c>
      <c r="C599" s="4">
        <f>IF('True_Odds_Calculator_3-way'!C600="","",'True_Odds_Calculator_3-way'!C600)</f>
        <v>3.87</v>
      </c>
      <c r="D599" s="4">
        <f t="shared" si="45"/>
        <v>2.2540910581806184E-2</v>
      </c>
      <c r="E599" s="4">
        <f t="shared" si="46"/>
        <v>2.2369772361594578</v>
      </c>
      <c r="F599" s="4">
        <f t="shared" si="47"/>
        <v>3.31033876732798</v>
      </c>
      <c r="G599" s="4">
        <f t="shared" si="48"/>
        <v>3.9859011349823068</v>
      </c>
      <c r="I599" s="4">
        <f t="shared" si="49"/>
        <v>1.0225409105818062</v>
      </c>
    </row>
    <row r="600" spans="1:9" x14ac:dyDescent="0.2">
      <c r="A600" s="4">
        <f>IF('True_Odds_Calculator_3-way'!A601="","",'True_Odds_Calculator_3-way'!A601)</f>
        <v>4.74</v>
      </c>
      <c r="B600" s="4">
        <f>IF('True_Odds_Calculator_3-way'!B601="","",'True_Odds_Calculator_3-way'!B601)</f>
        <v>3.69</v>
      </c>
      <c r="C600" s="4">
        <f>IF('True_Odds_Calculator_3-way'!C601="","",'True_Odds_Calculator_3-way'!C601)</f>
        <v>1.85</v>
      </c>
      <c r="D600" s="4">
        <f t="shared" si="45"/>
        <v>2.2513714702661947E-2</v>
      </c>
      <c r="E600" s="4">
        <f t="shared" si="46"/>
        <v>4.9148286593951402</v>
      </c>
      <c r="F600" s="4">
        <f t="shared" si="47"/>
        <v>3.7950932247421765</v>
      </c>
      <c r="G600" s="4">
        <f t="shared" si="48"/>
        <v>1.8760460047878655</v>
      </c>
      <c r="I600" s="4">
        <f t="shared" si="49"/>
        <v>1.0225137147026619</v>
      </c>
    </row>
    <row r="601" spans="1:9" x14ac:dyDescent="0.2">
      <c r="A601" s="4">
        <f>IF('True_Odds_Calculator_3-way'!A602="","",'True_Odds_Calculator_3-way'!A602)</f>
        <v>7.9</v>
      </c>
      <c r="B601" s="4">
        <f>IF('True_Odds_Calculator_3-way'!B602="","",'True_Odds_Calculator_3-way'!B602)</f>
        <v>5.34</v>
      </c>
      <c r="C601" s="4">
        <f>IF('True_Odds_Calculator_3-way'!C602="","",'True_Odds_Calculator_3-way'!C602)</f>
        <v>1.4</v>
      </c>
      <c r="D601" s="4">
        <f t="shared" si="45"/>
        <v>2.8133910369723125E-2</v>
      </c>
      <c r="E601" s="4">
        <f t="shared" si="46"/>
        <v>8.5321095615995066</v>
      </c>
      <c r="F601" s="4">
        <f t="shared" si="47"/>
        <v>5.6215163206254113</v>
      </c>
      <c r="G601" s="4">
        <f t="shared" si="48"/>
        <v>1.4186253566956291</v>
      </c>
      <c r="I601" s="4">
        <f t="shared" si="49"/>
        <v>1.0281339103697231</v>
      </c>
    </row>
    <row r="602" spans="1:9" x14ac:dyDescent="0.2">
      <c r="A602" s="4">
        <f>IF('True_Odds_Calculator_3-way'!A603="","",'True_Odds_Calculator_3-way'!A603)</f>
        <v>1.28</v>
      </c>
      <c r="B602" s="4">
        <f>IF('True_Odds_Calculator_3-way'!B603="","",'True_Odds_Calculator_3-way'!B603)</f>
        <v>5.96</v>
      </c>
      <c r="C602" s="4">
        <f>IF('True_Odds_Calculator_3-way'!C603="","",'True_Odds_Calculator_3-way'!C603)</f>
        <v>9.2200000000000006</v>
      </c>
      <c r="D602" s="4">
        <f t="shared" si="45"/>
        <v>5.7495104747484982E-2</v>
      </c>
      <c r="E602" s="4">
        <f t="shared" si="46"/>
        <v>1.312189645270788</v>
      </c>
      <c r="F602" s="4">
        <f t="shared" si="47"/>
        <v>6.7285604521526521</v>
      </c>
      <c r="G602" s="4">
        <f t="shared" si="48"/>
        <v>11.198856022947473</v>
      </c>
      <c r="I602" s="4">
        <f t="shared" si="49"/>
        <v>1.057495104747485</v>
      </c>
    </row>
    <row r="603" spans="1:9" x14ac:dyDescent="0.2">
      <c r="A603" s="4">
        <f>IF('True_Odds_Calculator_3-way'!A604="","",'True_Odds_Calculator_3-way'!A604)</f>
        <v>1.22</v>
      </c>
      <c r="B603" s="4">
        <f>IF('True_Odds_Calculator_3-way'!B604="","",'True_Odds_Calculator_3-way'!B604)</f>
        <v>6.57</v>
      </c>
      <c r="C603" s="4">
        <f>IF('True_Odds_Calculator_3-way'!C604="","",'True_Odds_Calculator_3-way'!C604)</f>
        <v>10.74</v>
      </c>
      <c r="D603" s="4">
        <f t="shared" si="45"/>
        <v>6.498900231579352E-2</v>
      </c>
      <c r="E603" s="4">
        <f t="shared" si="46"/>
        <v>1.2531184944329101</v>
      </c>
      <c r="F603" s="4">
        <f t="shared" si="47"/>
        <v>7.6602524379040569</v>
      </c>
      <c r="G603" s="4">
        <f t="shared" si="48"/>
        <v>13.996414619093114</v>
      </c>
      <c r="I603" s="4">
        <f t="shared" si="49"/>
        <v>1.0649890023157935</v>
      </c>
    </row>
    <row r="604" spans="1:9" x14ac:dyDescent="0.2">
      <c r="A604" s="4">
        <f>IF('True_Odds_Calculator_3-way'!A605="","",'True_Odds_Calculator_3-way'!A605)</f>
        <v>2.94</v>
      </c>
      <c r="B604" s="4">
        <f>IF('True_Odds_Calculator_3-way'!B605="","",'True_Odds_Calculator_3-way'!B605)</f>
        <v>3</v>
      </c>
      <c r="C604" s="4">
        <f>IF('True_Odds_Calculator_3-way'!C605="","",'True_Odds_Calculator_3-way'!C605)</f>
        <v>2.67</v>
      </c>
      <c r="D604" s="4">
        <f t="shared" si="45"/>
        <v>4.8001222961094658E-2</v>
      </c>
      <c r="E604" s="4">
        <f t="shared" si="46"/>
        <v>3.0851281245087256</v>
      </c>
      <c r="F604" s="4">
        <f t="shared" si="47"/>
        <v>3.1512645523885991</v>
      </c>
      <c r="G604" s="4">
        <f t="shared" si="48"/>
        <v>2.7891557703240477</v>
      </c>
      <c r="I604" s="4">
        <f t="shared" si="49"/>
        <v>1.0480012229610947</v>
      </c>
    </row>
    <row r="605" spans="1:9" x14ac:dyDescent="0.2">
      <c r="A605" s="4">
        <f>IF('True_Odds_Calculator_3-way'!A606="","",'True_Odds_Calculator_3-way'!A606)</f>
        <v>1.97</v>
      </c>
      <c r="B605" s="4">
        <f>IF('True_Odds_Calculator_3-way'!B606="","",'True_Odds_Calculator_3-way'!B606)</f>
        <v>3.43</v>
      </c>
      <c r="C605" s="4">
        <f>IF('True_Odds_Calculator_3-way'!C606="","",'True_Odds_Calculator_3-way'!C606)</f>
        <v>3.97</v>
      </c>
      <c r="D605" s="4">
        <f t="shared" si="45"/>
        <v>5.1048571468085724E-2</v>
      </c>
      <c r="E605" s="4">
        <f t="shared" si="46"/>
        <v>2.0383286391554689</v>
      </c>
      <c r="F605" s="4">
        <f t="shared" si="47"/>
        <v>3.6426024339429439</v>
      </c>
      <c r="G605" s="4">
        <f t="shared" si="48"/>
        <v>4.2576204693213962</v>
      </c>
      <c r="I605" s="4">
        <f t="shared" si="49"/>
        <v>1.0510485714680857</v>
      </c>
    </row>
    <row r="606" spans="1:9" x14ac:dyDescent="0.2">
      <c r="A606" s="4">
        <f>IF('True_Odds_Calculator_3-way'!A607="","",'True_Odds_Calculator_3-way'!A607)</f>
        <v>3.11</v>
      </c>
      <c r="B606" s="4">
        <f>IF('True_Odds_Calculator_3-way'!B607="","",'True_Odds_Calculator_3-way'!B607)</f>
        <v>3.25</v>
      </c>
      <c r="C606" s="4">
        <f>IF('True_Odds_Calculator_3-way'!C607="","",'True_Odds_Calculator_3-way'!C607)</f>
        <v>2.5499999999999998</v>
      </c>
      <c r="D606" s="4">
        <f t="shared" si="45"/>
        <v>2.1392578797534423E-2</v>
      </c>
      <c r="E606" s="4">
        <f t="shared" si="46"/>
        <v>3.1805346317786611</v>
      </c>
      <c r="F606" s="4">
        <f t="shared" si="47"/>
        <v>3.3271066743401772</v>
      </c>
      <c r="G606" s="4">
        <f t="shared" si="48"/>
        <v>2.5972271790199395</v>
      </c>
      <c r="I606" s="4">
        <f t="shared" si="49"/>
        <v>1.0213925787975344</v>
      </c>
    </row>
    <row r="607" spans="1:9" x14ac:dyDescent="0.2">
      <c r="A607" s="4">
        <f>IF('True_Odds_Calculator_3-way'!A608="","",'True_Odds_Calculator_3-way'!A608)</f>
        <v>1.24</v>
      </c>
      <c r="B607" s="4">
        <f>IF('True_Odds_Calculator_3-way'!B608="","",'True_Odds_Calculator_3-way'!B608)</f>
        <v>6.64</v>
      </c>
      <c r="C607" s="4">
        <f>IF('True_Odds_Calculator_3-way'!C608="","",'True_Odds_Calculator_3-way'!C608)</f>
        <v>14.05</v>
      </c>
      <c r="D607" s="4">
        <f t="shared" si="45"/>
        <v>2.8228399765979351E-2</v>
      </c>
      <c r="E607" s="4">
        <f t="shared" si="46"/>
        <v>1.2546387974888009</v>
      </c>
      <c r="F607" s="4">
        <f t="shared" si="47"/>
        <v>7.0825069468707254</v>
      </c>
      <c r="G607" s="4">
        <f t="shared" si="48"/>
        <v>16.190422518390246</v>
      </c>
      <c r="I607" s="4">
        <f t="shared" si="49"/>
        <v>1.0282283997659794</v>
      </c>
    </row>
    <row r="608" spans="1:9" x14ac:dyDescent="0.2">
      <c r="A608" s="4">
        <f>IF('True_Odds_Calculator_3-way'!A609="","",'True_Odds_Calculator_3-way'!A609)</f>
        <v>2.4700000000000002</v>
      </c>
      <c r="B608" s="4">
        <f>IF('True_Odds_Calculator_3-way'!B609="","",'True_Odds_Calculator_3-way'!B609)</f>
        <v>3.08</v>
      </c>
      <c r="C608" s="4">
        <f>IF('True_Odds_Calculator_3-way'!C609="","",'True_Odds_Calculator_3-way'!C609)</f>
        <v>3.41</v>
      </c>
      <c r="D608" s="4">
        <f t="shared" si="45"/>
        <v>2.2788756235275764E-2</v>
      </c>
      <c r="E608" s="4">
        <f t="shared" si="46"/>
        <v>2.5172301412908591</v>
      </c>
      <c r="F608" s="4">
        <f t="shared" si="47"/>
        <v>3.1537874505874233</v>
      </c>
      <c r="G608" s="4">
        <f t="shared" si="48"/>
        <v>3.5006788530352453</v>
      </c>
      <c r="I608" s="4">
        <f t="shared" si="49"/>
        <v>1.0227887562352758</v>
      </c>
    </row>
    <row r="609" spans="1:9" x14ac:dyDescent="0.2">
      <c r="A609" s="4">
        <f>IF('True_Odds_Calculator_3-way'!A610="","",'True_Odds_Calculator_3-way'!A610)</f>
        <v>3.41</v>
      </c>
      <c r="B609" s="4">
        <f>IF('True_Odds_Calculator_3-way'!B610="","",'True_Odds_Calculator_3-way'!B610)</f>
        <v>3.36</v>
      </c>
      <c r="C609" s="4">
        <f>IF('True_Odds_Calculator_3-way'!C610="","",'True_Odds_Calculator_3-way'!C610)</f>
        <v>2.3199999999999998</v>
      </c>
      <c r="D609" s="4">
        <f t="shared" si="45"/>
        <v>2.1908662342477792E-2</v>
      </c>
      <c r="E609" s="4">
        <f t="shared" si="46"/>
        <v>3.4970874304133734</v>
      </c>
      <c r="F609" s="4">
        <f t="shared" si="47"/>
        <v>3.4445206198961684</v>
      </c>
      <c r="G609" s="4">
        <f t="shared" si="48"/>
        <v>2.3599845068568519</v>
      </c>
      <c r="I609" s="4">
        <f t="shared" si="49"/>
        <v>1.0219086623424778</v>
      </c>
    </row>
    <row r="610" spans="1:9" x14ac:dyDescent="0.2">
      <c r="A610" s="4">
        <f>IF('True_Odds_Calculator_3-way'!A611="","",'True_Odds_Calculator_3-way'!A611)</f>
        <v>1.39</v>
      </c>
      <c r="B610" s="4">
        <f>IF('True_Odds_Calculator_3-way'!B611="","",'True_Odds_Calculator_3-way'!B611)</f>
        <v>5.31</v>
      </c>
      <c r="C610" s="4">
        <f>IF('True_Odds_Calculator_3-way'!C611="","",'True_Odds_Calculator_3-way'!C611)</f>
        <v>8.36</v>
      </c>
      <c r="D610" s="4">
        <f t="shared" si="45"/>
        <v>2.7365602449514137E-2</v>
      </c>
      <c r="E610" s="4">
        <f t="shared" si="46"/>
        <v>1.4078506962067754</v>
      </c>
      <c r="F610" s="4">
        <f t="shared" si="47"/>
        <v>5.5802933165612734</v>
      </c>
      <c r="G610" s="4">
        <f t="shared" si="48"/>
        <v>9.0501539933951758</v>
      </c>
      <c r="I610" s="4">
        <f t="shared" si="49"/>
        <v>1.0273656024495141</v>
      </c>
    </row>
    <row r="611" spans="1:9" x14ac:dyDescent="0.2">
      <c r="A611" s="4">
        <f>IF('True_Odds_Calculator_3-way'!A612="","",'True_Odds_Calculator_3-way'!A612)</f>
        <v>2.58</v>
      </c>
      <c r="B611" s="4">
        <f>IF('True_Odds_Calculator_3-way'!B612="","",'True_Odds_Calculator_3-way'!B612)</f>
        <v>2.87</v>
      </c>
      <c r="C611" s="4">
        <f>IF('True_Odds_Calculator_3-way'!C612="","",'True_Odds_Calculator_3-way'!C612)</f>
        <v>3.43</v>
      </c>
      <c r="D611" s="4">
        <f t="shared" si="45"/>
        <v>2.7574144478308193E-2</v>
      </c>
      <c r="E611" s="4">
        <f t="shared" si="46"/>
        <v>2.6426675963751078</v>
      </c>
      <c r="F611" s="4">
        <f t="shared" si="47"/>
        <v>2.9477597348610201</v>
      </c>
      <c r="G611" s="4">
        <f t="shared" si="48"/>
        <v>3.5416557936378301</v>
      </c>
      <c r="I611" s="4">
        <f t="shared" si="49"/>
        <v>1.0275741444783082</v>
      </c>
    </row>
    <row r="612" spans="1:9" x14ac:dyDescent="0.2">
      <c r="A612" s="4">
        <f>IF('True_Odds_Calculator_3-way'!A613="","",'True_Odds_Calculator_3-way'!A613)</f>
        <v>1.35</v>
      </c>
      <c r="B612" s="4">
        <f>IF('True_Odds_Calculator_3-way'!B613="","",'True_Odds_Calculator_3-way'!B613)</f>
        <v>5.63</v>
      </c>
      <c r="C612" s="4">
        <f>IF('True_Odds_Calculator_3-way'!C613="","",'True_Odds_Calculator_3-way'!C613)</f>
        <v>8.69</v>
      </c>
      <c r="D612" s="4">
        <f t="shared" si="45"/>
        <v>3.3435432787907171E-2</v>
      </c>
      <c r="E612" s="4">
        <f t="shared" si="46"/>
        <v>1.3706223075182855</v>
      </c>
      <c r="F612" s="4">
        <f t="shared" si="47"/>
        <v>6.0069169949989618</v>
      </c>
      <c r="G612" s="4">
        <f t="shared" si="48"/>
        <v>9.6218928677479845</v>
      </c>
      <c r="I612" s="4">
        <f t="shared" si="49"/>
        <v>1.0334354327879072</v>
      </c>
    </row>
    <row r="613" spans="1:9" x14ac:dyDescent="0.2">
      <c r="A613" s="4">
        <f>IF('True_Odds_Calculator_3-way'!A614="","",'True_Odds_Calculator_3-way'!A614)</f>
        <v>3.66</v>
      </c>
      <c r="B613" s="4">
        <f>IF('True_Odds_Calculator_3-way'!B614="","",'True_Odds_Calculator_3-way'!B614)</f>
        <v>3.8</v>
      </c>
      <c r="C613" s="4">
        <f>IF('True_Odds_Calculator_3-way'!C614="","",'True_Odds_Calculator_3-way'!C614)</f>
        <v>2.0299999999999998</v>
      </c>
      <c r="D613" s="4">
        <f t="shared" si="45"/>
        <v>2.8992775891112821E-2</v>
      </c>
      <c r="E613" s="4">
        <f t="shared" si="46"/>
        <v>3.7942055525492493</v>
      </c>
      <c r="F613" s="4">
        <f t="shared" si="47"/>
        <v>3.9448722080738343</v>
      </c>
      <c r="G613" s="4">
        <f t="shared" si="48"/>
        <v>2.0706223915449877</v>
      </c>
      <c r="I613" s="4">
        <f t="shared" si="49"/>
        <v>1.0289927758911128</v>
      </c>
    </row>
    <row r="614" spans="1:9" x14ac:dyDescent="0.2">
      <c r="A614" s="4">
        <f>IF('True_Odds_Calculator_3-way'!A615="","",'True_Odds_Calculator_3-way'!A615)</f>
        <v>1.7</v>
      </c>
      <c r="B614" s="4">
        <f>IF('True_Odds_Calculator_3-way'!B615="","",'True_Odds_Calculator_3-way'!B615)</f>
        <v>4.1100000000000003</v>
      </c>
      <c r="C614" s="4">
        <f>IF('True_Odds_Calculator_3-way'!C615="","",'True_Odds_Calculator_3-way'!C615)</f>
        <v>5.03</v>
      </c>
      <c r="D614" s="4">
        <f t="shared" si="45"/>
        <v>3.035145360839131E-2</v>
      </c>
      <c r="E614" s="4">
        <f t="shared" si="46"/>
        <v>1.7297502461314178</v>
      </c>
      <c r="F614" s="4">
        <f t="shared" si="47"/>
        <v>4.2883145132392801</v>
      </c>
      <c r="G614" s="4">
        <f t="shared" si="48"/>
        <v>5.2996977527745388</v>
      </c>
      <c r="I614" s="4">
        <f t="shared" si="49"/>
        <v>1.0303514536083913</v>
      </c>
    </row>
    <row r="615" spans="1:9" x14ac:dyDescent="0.2">
      <c r="A615" s="4">
        <f>IF('True_Odds_Calculator_3-way'!A616="","",'True_Odds_Calculator_3-way'!A616)</f>
        <v>3.24</v>
      </c>
      <c r="B615" s="4">
        <f>IF('True_Odds_Calculator_3-way'!B616="","",'True_Odds_Calculator_3-way'!B616)</f>
        <v>3.9</v>
      </c>
      <c r="C615" s="4">
        <f>IF('True_Odds_Calculator_3-way'!C616="","",'True_Odds_Calculator_3-way'!C616)</f>
        <v>2.16</v>
      </c>
      <c r="D615" s="4">
        <f t="shared" si="45"/>
        <v>2.80151946818612E-2</v>
      </c>
      <c r="E615" s="4">
        <f t="shared" si="46"/>
        <v>3.3410893707033313</v>
      </c>
      <c r="F615" s="4">
        <f t="shared" si="47"/>
        <v>4.0474055092889163</v>
      </c>
      <c r="G615" s="4">
        <f t="shared" si="48"/>
        <v>2.2044661549197486</v>
      </c>
      <c r="I615" s="4">
        <f t="shared" si="49"/>
        <v>1.0280151946818612</v>
      </c>
    </row>
    <row r="616" spans="1:9" x14ac:dyDescent="0.2">
      <c r="A616" s="4">
        <f>IF('True_Odds_Calculator_3-way'!A617="","",'True_Odds_Calculator_3-way'!A617)</f>
        <v>3</v>
      </c>
      <c r="B616" s="4">
        <f>IF('True_Odds_Calculator_3-way'!B617="","",'True_Odds_Calculator_3-way'!B617)</f>
        <v>3.56</v>
      </c>
      <c r="C616" s="4">
        <f>IF('True_Odds_Calculator_3-way'!C617="","",'True_Odds_Calculator_3-way'!C617)</f>
        <v>2.39</v>
      </c>
      <c r="D616" s="4">
        <f t="shared" si="45"/>
        <v>3.2642251578831827E-2</v>
      </c>
      <c r="E616" s="4">
        <f t="shared" si="46"/>
        <v>3.1012311679896323</v>
      </c>
      <c r="F616" s="4">
        <f t="shared" si="47"/>
        <v>3.7034550800897623</v>
      </c>
      <c r="G616" s="4">
        <f t="shared" si="48"/>
        <v>2.4538113488085926</v>
      </c>
      <c r="I616" s="4">
        <f t="shared" si="49"/>
        <v>1.0326422515788318</v>
      </c>
    </row>
    <row r="617" spans="1:9" x14ac:dyDescent="0.2">
      <c r="A617" s="4">
        <f>IF('True_Odds_Calculator_3-way'!A618="","",'True_Odds_Calculator_3-way'!A618)</f>
        <v>23.36</v>
      </c>
      <c r="B617" s="4">
        <f>IF('True_Odds_Calculator_3-way'!B618="","",'True_Odds_Calculator_3-way'!B618)</f>
        <v>9.34</v>
      </c>
      <c r="C617" s="4">
        <f>IF('True_Odds_Calculator_3-way'!C618="","",'True_Odds_Calculator_3-way'!C618)</f>
        <v>1.1299999999999999</v>
      </c>
      <c r="D617" s="4">
        <f t="shared" si="45"/>
        <v>3.4830352546788568E-2</v>
      </c>
      <c r="E617" s="4">
        <f t="shared" si="46"/>
        <v>32.053232302991205</v>
      </c>
      <c r="F617" s="4">
        <f t="shared" si="47"/>
        <v>10.476001907677952</v>
      </c>
      <c r="G617" s="4">
        <f t="shared" si="48"/>
        <v>1.1450220396958626</v>
      </c>
      <c r="I617" s="4">
        <f t="shared" si="49"/>
        <v>1.0348303525467886</v>
      </c>
    </row>
    <row r="618" spans="1:9" x14ac:dyDescent="0.2">
      <c r="A618" s="4">
        <f>IF('True_Odds_Calculator_3-way'!A619="","",'True_Odds_Calculator_3-way'!A619)</f>
        <v>1.51</v>
      </c>
      <c r="B618" s="4">
        <f>IF('True_Odds_Calculator_3-way'!B619="","",'True_Odds_Calculator_3-way'!B619)</f>
        <v>4.33</v>
      </c>
      <c r="C618" s="4">
        <f>IF('True_Odds_Calculator_3-way'!C619="","",'True_Odds_Calculator_3-way'!C619)</f>
        <v>7.65</v>
      </c>
      <c r="D618" s="4">
        <f t="shared" si="45"/>
        <v>2.3917492094595261E-2</v>
      </c>
      <c r="E618" s="4">
        <f t="shared" si="46"/>
        <v>1.5283995942234856</v>
      </c>
      <c r="F618" s="4">
        <f t="shared" si="47"/>
        <v>4.484820086678317</v>
      </c>
      <c r="G618" s="4">
        <f t="shared" si="48"/>
        <v>8.1468746666073102</v>
      </c>
      <c r="I618" s="4">
        <f t="shared" si="49"/>
        <v>1.0239174920945953</v>
      </c>
    </row>
    <row r="619" spans="1:9" x14ac:dyDescent="0.2">
      <c r="A619" s="4">
        <f>IF('True_Odds_Calculator_3-way'!A620="","",'True_Odds_Calculator_3-way'!A620)</f>
        <v>2.2999999999999998</v>
      </c>
      <c r="B619" s="4">
        <f>IF('True_Odds_Calculator_3-way'!B620="","",'True_Odds_Calculator_3-way'!B620)</f>
        <v>3.4</v>
      </c>
      <c r="C619" s="4">
        <f>IF('True_Odds_Calculator_3-way'!C620="","",'True_Odds_Calculator_3-way'!C620)</f>
        <v>3.42</v>
      </c>
      <c r="D619" s="4">
        <f t="shared" si="45"/>
        <v>2.1297916573189024E-2</v>
      </c>
      <c r="E619" s="4">
        <f t="shared" si="46"/>
        <v>2.3381787238010858</v>
      </c>
      <c r="F619" s="4">
        <f t="shared" si="47"/>
        <v>3.484097896510395</v>
      </c>
      <c r="G619" s="4">
        <f t="shared" si="48"/>
        <v>3.5051025757522796</v>
      </c>
      <c r="I619" s="4">
        <f t="shared" si="49"/>
        <v>1.021297916573189</v>
      </c>
    </row>
    <row r="620" spans="1:9" x14ac:dyDescent="0.2">
      <c r="A620" s="4">
        <f>IF('True_Odds_Calculator_3-way'!A621="","",'True_Odds_Calculator_3-way'!A621)</f>
        <v>2.67</v>
      </c>
      <c r="B620" s="4">
        <f>IF('True_Odds_Calculator_3-way'!B621="","",'True_Odds_Calculator_3-way'!B621)</f>
        <v>3.02</v>
      </c>
      <c r="C620" s="4">
        <f>IF('True_Odds_Calculator_3-way'!C621="","",'True_Odds_Calculator_3-way'!C621)</f>
        <v>3.16</v>
      </c>
      <c r="D620" s="4">
        <f t="shared" si="45"/>
        <v>2.2113359223093765E-2</v>
      </c>
      <c r="E620" s="4">
        <f t="shared" si="46"/>
        <v>2.723602928852642</v>
      </c>
      <c r="F620" s="4">
        <f t="shared" si="47"/>
        <v>3.0887581711178025</v>
      </c>
      <c r="G620" s="4">
        <f t="shared" si="48"/>
        <v>3.2353604034478898</v>
      </c>
      <c r="I620" s="4">
        <f t="shared" si="49"/>
        <v>1.0221133592230938</v>
      </c>
    </row>
    <row r="621" spans="1:9" x14ac:dyDescent="0.2">
      <c r="A621" s="4">
        <f>IF('True_Odds_Calculator_3-way'!A622="","",'True_Odds_Calculator_3-way'!A622)</f>
        <v>6.05</v>
      </c>
      <c r="B621" s="4">
        <f>IF('True_Odds_Calculator_3-way'!B622="","",'True_Odds_Calculator_3-way'!B622)</f>
        <v>4.63</v>
      </c>
      <c r="C621" s="4">
        <f>IF('True_Odds_Calculator_3-way'!C622="","",'True_Odds_Calculator_3-way'!C622)</f>
        <v>1.55</v>
      </c>
      <c r="D621" s="4">
        <f t="shared" si="45"/>
        <v>2.6433267903217095E-2</v>
      </c>
      <c r="E621" s="4">
        <f t="shared" si="46"/>
        <v>6.3906679112395466</v>
      </c>
      <c r="F621" s="4">
        <f t="shared" si="47"/>
        <v>4.826915683166372</v>
      </c>
      <c r="G621" s="4">
        <f t="shared" si="48"/>
        <v>1.57146174919838</v>
      </c>
      <c r="I621" s="4">
        <f t="shared" si="49"/>
        <v>1.0264332679032171</v>
      </c>
    </row>
    <row r="622" spans="1:9" x14ac:dyDescent="0.2">
      <c r="A622" s="4">
        <f>IF('True_Odds_Calculator_3-way'!A623="","",'True_Odds_Calculator_3-way'!A623)</f>
        <v>2.77</v>
      </c>
      <c r="B622" s="4">
        <f>IF('True_Odds_Calculator_3-way'!B623="","",'True_Odds_Calculator_3-way'!B623)</f>
        <v>3.09</v>
      </c>
      <c r="C622" s="4">
        <f>IF('True_Odds_Calculator_3-way'!C623="","",'True_Odds_Calculator_3-way'!C623)</f>
        <v>2.87</v>
      </c>
      <c r="D622" s="4">
        <f t="shared" si="45"/>
        <v>3.3067481543294308E-2</v>
      </c>
      <c r="E622" s="4">
        <f t="shared" si="46"/>
        <v>2.8572380727473248</v>
      </c>
      <c r="F622" s="4">
        <f t="shared" si="47"/>
        <v>3.1989548208822773</v>
      </c>
      <c r="G622" s="4">
        <f t="shared" si="48"/>
        <v>2.9637571453660603</v>
      </c>
      <c r="I622" s="4">
        <f t="shared" si="49"/>
        <v>1.0330674815432943</v>
      </c>
    </row>
    <row r="623" spans="1:9" x14ac:dyDescent="0.2">
      <c r="A623" s="4">
        <f>IF('True_Odds_Calculator_3-way'!A624="","",'True_Odds_Calculator_3-way'!A624)</f>
        <v>2.95</v>
      </c>
      <c r="B623" s="4">
        <f>IF('True_Odds_Calculator_3-way'!B624="","",'True_Odds_Calculator_3-way'!B624)</f>
        <v>2.77</v>
      </c>
      <c r="C623" s="4">
        <f>IF('True_Odds_Calculator_3-way'!C624="","",'True_Odds_Calculator_3-way'!C624)</f>
        <v>3.01</v>
      </c>
      <c r="D623" s="4">
        <f t="shared" si="45"/>
        <v>3.2219794793629797E-2</v>
      </c>
      <c r="E623" s="4">
        <f t="shared" si="46"/>
        <v>3.0465223529625489</v>
      </c>
      <c r="F623" s="4">
        <f t="shared" si="47"/>
        <v>2.8549331492688528</v>
      </c>
      <c r="G623" s="4">
        <f t="shared" si="48"/>
        <v>3.1105555324874379</v>
      </c>
      <c r="I623" s="4">
        <f t="shared" si="49"/>
        <v>1.0322197947936298</v>
      </c>
    </row>
    <row r="624" spans="1:9" x14ac:dyDescent="0.2">
      <c r="A624" s="4">
        <f>IF('True_Odds_Calculator_3-way'!A625="","",'True_Odds_Calculator_3-way'!A625)</f>
        <v>3.32</v>
      </c>
      <c r="B624" s="4">
        <f>IF('True_Odds_Calculator_3-way'!B625="","",'True_Odds_Calculator_3-way'!B625)</f>
        <v>2.98</v>
      </c>
      <c r="C624" s="4">
        <f>IF('True_Odds_Calculator_3-way'!C625="","",'True_Odds_Calculator_3-way'!C625)</f>
        <v>2.52</v>
      </c>
      <c r="D624" s="4">
        <f t="shared" si="45"/>
        <v>3.3600685901163052E-2</v>
      </c>
      <c r="E624" s="4">
        <f t="shared" si="46"/>
        <v>3.4482212773992913</v>
      </c>
      <c r="F624" s="4">
        <f t="shared" si="47"/>
        <v>3.0828968662742313</v>
      </c>
      <c r="G624" s="4">
        <f t="shared" si="48"/>
        <v>2.593191737690077</v>
      </c>
      <c r="I624" s="4">
        <f t="shared" si="49"/>
        <v>1.0336006859011631</v>
      </c>
    </row>
    <row r="625" spans="1:9" x14ac:dyDescent="0.2">
      <c r="A625" s="4">
        <f>IF('True_Odds_Calculator_3-way'!A626="","",'True_Odds_Calculator_3-way'!A626)</f>
        <v>1.81</v>
      </c>
      <c r="B625" s="4">
        <f>IF('True_Odds_Calculator_3-way'!B626="","",'True_Odds_Calculator_3-way'!B626)</f>
        <v>3.27</v>
      </c>
      <c r="C625" s="4">
        <f>IF('True_Odds_Calculator_3-way'!C626="","",'True_Odds_Calculator_3-way'!C626)</f>
        <v>5.66</v>
      </c>
      <c r="D625" s="4">
        <f t="shared" si="45"/>
        <v>3.4975030628502601E-2</v>
      </c>
      <c r="E625" s="4">
        <f t="shared" si="46"/>
        <v>1.8490172252313404</v>
      </c>
      <c r="F625" s="4">
        <f t="shared" si="47"/>
        <v>3.3996023021606483</v>
      </c>
      <c r="G625" s="4">
        <f t="shared" si="48"/>
        <v>6.0598677965770564</v>
      </c>
      <c r="I625" s="4">
        <f t="shared" si="49"/>
        <v>1.0349750306285026</v>
      </c>
    </row>
    <row r="626" spans="1:9" x14ac:dyDescent="0.2">
      <c r="A626" s="4">
        <f>IF('True_Odds_Calculator_3-way'!A627="","",'True_Odds_Calculator_3-way'!A627)</f>
        <v>2.1</v>
      </c>
      <c r="B626" s="4">
        <f>IF('True_Odds_Calculator_3-way'!B627="","",'True_Odds_Calculator_3-way'!B627)</f>
        <v>3.07</v>
      </c>
      <c r="C626" s="4">
        <f>IF('True_Odds_Calculator_3-way'!C627="","",'True_Odds_Calculator_3-way'!C627)</f>
        <v>4.3099999999999996</v>
      </c>
      <c r="D626" s="4">
        <f t="shared" si="45"/>
        <v>3.394193669819634E-2</v>
      </c>
      <c r="E626" s="4">
        <f t="shared" si="46"/>
        <v>2.1511089629765925</v>
      </c>
      <c r="F626" s="4">
        <f t="shared" si="47"/>
        <v>3.1804701816529422</v>
      </c>
      <c r="G626" s="4">
        <f t="shared" si="48"/>
        <v>4.5309435277018482</v>
      </c>
      <c r="I626" s="4">
        <f t="shared" si="49"/>
        <v>1.0339419366981963</v>
      </c>
    </row>
    <row r="627" spans="1:9" x14ac:dyDescent="0.2">
      <c r="A627" s="4">
        <f>IF('True_Odds_Calculator_3-way'!A628="","",'True_Odds_Calculator_3-way'!A628)</f>
        <v>2.19</v>
      </c>
      <c r="B627" s="4">
        <f>IF('True_Odds_Calculator_3-way'!B628="","",'True_Odds_Calculator_3-way'!B628)</f>
        <v>3.35</v>
      </c>
      <c r="C627" s="4">
        <f>IF('True_Odds_Calculator_3-way'!C628="","",'True_Odds_Calculator_3-way'!C628)</f>
        <v>3.5</v>
      </c>
      <c r="D627" s="4">
        <f t="shared" si="45"/>
        <v>4.0842752967062967E-2</v>
      </c>
      <c r="E627" s="4">
        <f t="shared" si="46"/>
        <v>2.2573019303322224</v>
      </c>
      <c r="F627" s="4">
        <f t="shared" si="47"/>
        <v>3.5100871447285988</v>
      </c>
      <c r="G627" s="4">
        <f t="shared" si="48"/>
        <v>3.6751189723650159</v>
      </c>
      <c r="I627" s="4">
        <f t="shared" si="49"/>
        <v>1.040842752967063</v>
      </c>
    </row>
    <row r="628" spans="1:9" x14ac:dyDescent="0.2">
      <c r="A628" s="4">
        <f>IF('True_Odds_Calculator_3-way'!A629="","",'True_Odds_Calculator_3-way'!A629)</f>
        <v>3.05</v>
      </c>
      <c r="B628" s="4">
        <f>IF('True_Odds_Calculator_3-way'!B629="","",'True_Odds_Calculator_3-way'!B629)</f>
        <v>3.41</v>
      </c>
      <c r="C628" s="4">
        <f>IF('True_Odds_Calculator_3-way'!C629="","",'True_Odds_Calculator_3-way'!C629)</f>
        <v>2.4</v>
      </c>
      <c r="D628" s="4">
        <f t="shared" si="45"/>
        <v>3.77906510904924E-2</v>
      </c>
      <c r="E628" s="4">
        <f t="shared" si="46"/>
        <v>3.1718646092330363</v>
      </c>
      <c r="F628" s="4">
        <f t="shared" si="47"/>
        <v>3.563052239409612</v>
      </c>
      <c r="G628" s="4">
        <f t="shared" si="48"/>
        <v>2.474820048780165</v>
      </c>
      <c r="I628" s="4">
        <f t="shared" si="49"/>
        <v>1.0377906510904924</v>
      </c>
    </row>
    <row r="629" spans="1:9" x14ac:dyDescent="0.2">
      <c r="A629" s="4">
        <f>IF('True_Odds_Calculator_3-way'!A630="","",'True_Odds_Calculator_3-way'!A630)</f>
        <v>2.73</v>
      </c>
      <c r="B629" s="4">
        <f>IF('True_Odds_Calculator_3-way'!B630="","",'True_Odds_Calculator_3-way'!B630)</f>
        <v>3.34</v>
      </c>
      <c r="C629" s="4">
        <f>IF('True_Odds_Calculator_3-way'!C630="","",'True_Odds_Calculator_3-way'!C630)</f>
        <v>2.68</v>
      </c>
      <c r="D629" s="4">
        <f t="shared" si="45"/>
        <v>3.883589226336559E-2</v>
      </c>
      <c r="E629" s="4">
        <f t="shared" si="46"/>
        <v>2.830014588928226</v>
      </c>
      <c r="F629" s="4">
        <f t="shared" si="47"/>
        <v>3.4909387426086327</v>
      </c>
      <c r="G629" s="4">
        <f t="shared" si="48"/>
        <v>2.7763199712060818</v>
      </c>
      <c r="I629" s="4">
        <f t="shared" si="49"/>
        <v>1.0388358922633656</v>
      </c>
    </row>
    <row r="630" spans="1:9" x14ac:dyDescent="0.2">
      <c r="A630" s="4">
        <f>IF('True_Odds_Calculator_3-way'!A631="","",'True_Odds_Calculator_3-way'!A631)</f>
        <v>1.56</v>
      </c>
      <c r="B630" s="4">
        <f>IF('True_Odds_Calculator_3-way'!B631="","",'True_Odds_Calculator_3-way'!B631)</f>
        <v>4.3</v>
      </c>
      <c r="C630" s="4">
        <f>IF('True_Odds_Calculator_3-way'!C631="","",'True_Odds_Calculator_3-way'!C631)</f>
        <v>5.87</v>
      </c>
      <c r="D630" s="4">
        <f t="shared" si="45"/>
        <v>4.3941531838207704E-2</v>
      </c>
      <c r="E630" s="4">
        <f t="shared" si="46"/>
        <v>1.5964788987463094</v>
      </c>
      <c r="F630" s="4">
        <f t="shared" si="47"/>
        <v>4.5890302610273874</v>
      </c>
      <c r="G630" s="4">
        <f t="shared" si="48"/>
        <v>6.4221714320508667</v>
      </c>
      <c r="I630" s="4">
        <f t="shared" si="49"/>
        <v>1.0439415318382077</v>
      </c>
    </row>
    <row r="631" spans="1:9" x14ac:dyDescent="0.2">
      <c r="A631" s="4">
        <f>IF('True_Odds_Calculator_3-way'!A632="","",'True_Odds_Calculator_3-way'!A632)</f>
        <v>2.35</v>
      </c>
      <c r="B631" s="4">
        <f>IF('True_Odds_Calculator_3-way'!B632="","",'True_Odds_Calculator_3-way'!B632)</f>
        <v>3.41</v>
      </c>
      <c r="C631" s="4">
        <f>IF('True_Odds_Calculator_3-way'!C632="","",'True_Odds_Calculator_3-way'!C632)</f>
        <v>3.18</v>
      </c>
      <c r="D631" s="4">
        <f t="shared" si="45"/>
        <v>3.3252455663457692E-2</v>
      </c>
      <c r="E631" s="4">
        <f t="shared" si="46"/>
        <v>2.4128493124138566</v>
      </c>
      <c r="F631" s="4">
        <f t="shared" si="47"/>
        <v>3.543950549865726</v>
      </c>
      <c r="G631" s="4">
        <f t="shared" si="48"/>
        <v>3.2961825333622494</v>
      </c>
      <c r="I631" s="4">
        <f t="shared" si="49"/>
        <v>1.0332524556634577</v>
      </c>
    </row>
    <row r="632" spans="1:9" x14ac:dyDescent="0.2">
      <c r="A632" s="4">
        <f>IF('True_Odds_Calculator_3-way'!A633="","",'True_Odds_Calculator_3-way'!A633)</f>
        <v>1.88</v>
      </c>
      <c r="B632" s="4">
        <f>IF('True_Odds_Calculator_3-way'!B633="","",'True_Odds_Calculator_3-way'!B633)</f>
        <v>3.93</v>
      </c>
      <c r="C632" s="4">
        <f>IF('True_Odds_Calculator_3-way'!C633="","",'True_Odds_Calculator_3-way'!C633)</f>
        <v>4.24</v>
      </c>
      <c r="D632" s="4">
        <f t="shared" si="45"/>
        <v>2.2216876429446364E-2</v>
      </c>
      <c r="E632" s="4">
        <f t="shared" si="46"/>
        <v>1.906544003588619</v>
      </c>
      <c r="F632" s="4">
        <f t="shared" si="47"/>
        <v>4.0478078369458785</v>
      </c>
      <c r="G632" s="4">
        <f t="shared" si="48"/>
        <v>4.3774513237931005</v>
      </c>
      <c r="I632" s="4">
        <f t="shared" si="49"/>
        <v>1.0222168764294464</v>
      </c>
    </row>
    <row r="633" spans="1:9" x14ac:dyDescent="0.2">
      <c r="A633" s="4">
        <f>IF('True_Odds_Calculator_3-way'!A634="","",'True_Odds_Calculator_3-way'!A634)</f>
        <v>2.75</v>
      </c>
      <c r="B633" s="4">
        <f>IF('True_Odds_Calculator_3-way'!B634="","",'True_Odds_Calculator_3-way'!B634)</f>
        <v>3.52</v>
      </c>
      <c r="C633" s="4">
        <f>IF('True_Odds_Calculator_3-way'!C634="","",'True_Odds_Calculator_3-way'!C634)</f>
        <v>2.48</v>
      </c>
      <c r="D633" s="4">
        <f t="shared" si="45"/>
        <v>5.0953079178885696E-2</v>
      </c>
      <c r="E633" s="4">
        <f t="shared" si="46"/>
        <v>2.8847373986605569</v>
      </c>
      <c r="F633" s="4">
        <f t="shared" si="47"/>
        <v>3.7438243366880153</v>
      </c>
      <c r="G633" s="4">
        <f t="shared" si="48"/>
        <v>2.5890540968048086</v>
      </c>
      <c r="I633" s="4">
        <f t="shared" si="49"/>
        <v>1.0509530791788857</v>
      </c>
    </row>
    <row r="634" spans="1:9" x14ac:dyDescent="0.2">
      <c r="A634" s="4">
        <f>IF('True_Odds_Calculator_3-way'!A635="","",'True_Odds_Calculator_3-way'!A635)</f>
        <v>1.6</v>
      </c>
      <c r="B634" s="4">
        <f>IF('True_Odds_Calculator_3-way'!B635="","",'True_Odds_Calculator_3-way'!B635)</f>
        <v>3.61</v>
      </c>
      <c r="C634" s="4">
        <f>IF('True_Odds_Calculator_3-way'!C635="","",'True_Odds_Calculator_3-way'!C635)</f>
        <v>6.48</v>
      </c>
      <c r="D634" s="4">
        <f t="shared" si="45"/>
        <v>5.6329297903628506E-2</v>
      </c>
      <c r="E634" s="4">
        <f t="shared" si="46"/>
        <v>1.6495564571100845</v>
      </c>
      <c r="F634" s="4">
        <f t="shared" si="47"/>
        <v>3.8724885914039615</v>
      </c>
      <c r="G634" s="4">
        <f t="shared" si="48"/>
        <v>7.3776478874720119</v>
      </c>
      <c r="I634" s="4">
        <f t="shared" si="49"/>
        <v>1.0563292979036285</v>
      </c>
    </row>
    <row r="635" spans="1:9" x14ac:dyDescent="0.2">
      <c r="A635" s="4">
        <f>IF('True_Odds_Calculator_3-way'!A636="","",'True_Odds_Calculator_3-way'!A636)</f>
        <v>2.68</v>
      </c>
      <c r="B635" s="4">
        <f>IF('True_Odds_Calculator_3-way'!B636="","",'True_Odds_Calculator_3-way'!B636)</f>
        <v>2.88</v>
      </c>
      <c r="C635" s="4">
        <f>IF('True_Odds_Calculator_3-way'!C636="","",'True_Odds_Calculator_3-way'!C636)</f>
        <v>3.2</v>
      </c>
      <c r="D635" s="4">
        <f t="shared" si="45"/>
        <v>3.2856550580431243E-2</v>
      </c>
      <c r="E635" s="4">
        <f t="shared" si="46"/>
        <v>2.7610416865401128</v>
      </c>
      <c r="F635" s="4">
        <f t="shared" si="47"/>
        <v>2.9738004726189255</v>
      </c>
      <c r="G635" s="4">
        <f t="shared" si="48"/>
        <v>3.3162236480293315</v>
      </c>
      <c r="I635" s="4">
        <f t="shared" si="49"/>
        <v>1.0328565505804312</v>
      </c>
    </row>
    <row r="636" spans="1:9" x14ac:dyDescent="0.2">
      <c r="A636" s="4">
        <f>IF('True_Odds_Calculator_3-way'!A637="","",'True_Odds_Calculator_3-way'!A637)</f>
        <v>5.12</v>
      </c>
      <c r="B636" s="4">
        <f>IF('True_Odds_Calculator_3-way'!B637="","",'True_Odds_Calculator_3-way'!B637)</f>
        <v>2.9</v>
      </c>
      <c r="C636" s="4">
        <f>IF('True_Odds_Calculator_3-way'!C637="","",'True_Odds_Calculator_3-way'!C637)</f>
        <v>2.02</v>
      </c>
      <c r="D636" s="4">
        <f t="shared" si="45"/>
        <v>3.518959115739162E-2</v>
      </c>
      <c r="E636" s="4">
        <f t="shared" si="46"/>
        <v>5.4471382493389253</v>
      </c>
      <c r="F636" s="4">
        <f t="shared" si="47"/>
        <v>3.0021219975069862</v>
      </c>
      <c r="G636" s="4">
        <f t="shared" si="48"/>
        <v>2.0690241295641889</v>
      </c>
      <c r="I636" s="4">
        <f t="shared" si="49"/>
        <v>1.0351895911573916</v>
      </c>
    </row>
    <row r="637" spans="1:9" x14ac:dyDescent="0.2">
      <c r="A637" s="4">
        <f>IF('True_Odds_Calculator_3-way'!A638="","",'True_Odds_Calculator_3-way'!A638)</f>
        <v>2.3199999999999998</v>
      </c>
      <c r="B637" s="4">
        <f>IF('True_Odds_Calculator_3-way'!B638="","",'True_Odds_Calculator_3-way'!B638)</f>
        <v>3.19</v>
      </c>
      <c r="C637" s="4">
        <f>IF('True_Odds_Calculator_3-way'!C638="","",'True_Odds_Calculator_3-way'!C638)</f>
        <v>3.41</v>
      </c>
      <c r="D637" s="4">
        <f t="shared" si="45"/>
        <v>3.776923854788139E-2</v>
      </c>
      <c r="E637" s="4">
        <f t="shared" si="46"/>
        <v>2.3898018366360554</v>
      </c>
      <c r="F637" s="4">
        <f t="shared" si="47"/>
        <v>3.3234750462107208</v>
      </c>
      <c r="G637" s="4">
        <f t="shared" si="48"/>
        <v>3.5629616285353989</v>
      </c>
      <c r="I637" s="4">
        <f t="shared" si="49"/>
        <v>1.0377692385478814</v>
      </c>
    </row>
    <row r="638" spans="1:9" x14ac:dyDescent="0.2">
      <c r="A638" s="4">
        <f>IF('True_Odds_Calculator_3-way'!A639="","",'True_Odds_Calculator_3-way'!A639)</f>
        <v>3.34</v>
      </c>
      <c r="B638" s="4">
        <f>IF('True_Odds_Calculator_3-way'!B639="","",'True_Odds_Calculator_3-way'!B639)</f>
        <v>3.32</v>
      </c>
      <c r="C638" s="4">
        <f>IF('True_Odds_Calculator_3-way'!C639="","",'True_Odds_Calculator_3-way'!C639)</f>
        <v>2.2799999999999998</v>
      </c>
      <c r="D638" s="4">
        <f t="shared" si="45"/>
        <v>3.920250810996917E-2</v>
      </c>
      <c r="E638" s="4">
        <f t="shared" si="46"/>
        <v>3.492428651626621</v>
      </c>
      <c r="F638" s="4">
        <f t="shared" si="47"/>
        <v>3.4705674776558237</v>
      </c>
      <c r="G638" s="4">
        <f t="shared" si="48"/>
        <v>2.3500161609832224</v>
      </c>
      <c r="I638" s="4">
        <f t="shared" si="49"/>
        <v>1.0392025081099692</v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IF('True_Odds_Calculator_3-way'!A813="","",'True_Odds_Calculator_3-way'!A813)</f>
        <v/>
      </c>
      <c r="B813" s="4" t="str">
        <f>IF('True_Odds_Calculator_3-way'!B813="","",'True_Odds_Calculator_3-way'!B813)</f>
        <v/>
      </c>
      <c r="C813" s="4" t="str">
        <f>IF('True_Odds_Calculator_3-way'!C813="","",'True_Odds_Calculator_3-way'!C813)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IF('True_Odds_Calculator_3-way'!A814="","",'True_Odds_Calculator_3-way'!A814)</f>
        <v/>
      </c>
      <c r="B814" s="4" t="str">
        <f>IF('True_Odds_Calculator_3-way'!B814="","",'True_Odds_Calculator_3-way'!B814)</f>
        <v/>
      </c>
      <c r="C814" s="4" t="str">
        <f>IF('True_Odds_Calculator_3-way'!C814="","",'True_Odds_Calculator_3-way'!C814)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IF('True_Odds_Calculator_3-way'!A815="","",'True_Odds_Calculator_3-way'!A815)</f>
        <v/>
      </c>
      <c r="B817" s="4" t="str">
        <f>IF('True_Odds_Calculator_3-way'!B815="","",'True_Odds_Calculator_3-way'!B815)</f>
        <v/>
      </c>
      <c r="C817" s="4" t="str">
        <f>IF('True_Odds_Calculator_3-way'!C815="","",'True_Odds_Calculator_3-way'!C815)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IF('True_Odds_Calculator_3-way'!A816="","",'True_Odds_Calculator_3-way'!A816)</f>
        <v/>
      </c>
      <c r="B818" s="4" t="str">
        <f>IF('True_Odds_Calculator_3-way'!B816="","",'True_Odds_Calculator_3-way'!B816)</f>
        <v/>
      </c>
      <c r="C818" s="4" t="str">
        <f>IF('True_Odds_Calculator_3-way'!C816="","",'True_Odds_Calculator_3-way'!C816)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IF('True_Odds_Calculator_3-way'!A817="","",'True_Odds_Calculator_3-way'!A817)</f>
        <v/>
      </c>
      <c r="B819" s="4" t="str">
        <f>IF('True_Odds_Calculator_3-way'!B817="","",'True_Odds_Calculator_3-way'!B817)</f>
        <v/>
      </c>
      <c r="C819" s="4" t="str">
        <f>IF('True_Odds_Calculator_3-way'!C817="","",'True_Odds_Calculator_3-way'!C817)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IF('True_Odds_Calculator_3-way'!A818="","",'True_Odds_Calculator_3-way'!A818)</f>
        <v/>
      </c>
      <c r="B820" s="4" t="str">
        <f>IF('True_Odds_Calculator_3-way'!B818="","",'True_Odds_Calculator_3-way'!B818)</f>
        <v/>
      </c>
      <c r="C820" s="4" t="str">
        <f>IF('True_Odds_Calculator_3-way'!C818="","",'True_Odds_Calculator_3-way'!C818)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IF('True_Odds_Calculator_3-way'!A819="","",'True_Odds_Calculator_3-way'!A819)</f>
        <v/>
      </c>
      <c r="B821" s="4" t="str">
        <f>IF('True_Odds_Calculator_3-way'!B819="","",'True_Odds_Calculator_3-way'!B819)</f>
        <v/>
      </c>
      <c r="C821" s="4" t="str">
        <f>IF('True_Odds_Calculator_3-way'!C819="","",'True_Odds_Calculator_3-way'!C819)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IF('True_Odds_Calculator_3-way'!A820="","",'True_Odds_Calculator_3-way'!A820)</f>
        <v/>
      </c>
      <c r="B822" s="4" t="str">
        <f>IF('True_Odds_Calculator_3-way'!B820="","",'True_Odds_Calculator_3-way'!B820)</f>
        <v/>
      </c>
      <c r="C822" s="4" t="str">
        <f>IF('True_Odds_Calculator_3-way'!C820="","",'True_Odds_Calculator_3-way'!C820)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IF('True_Odds_Calculator_3-way'!A821="","",'True_Odds_Calculator_3-way'!A821)</f>
        <v/>
      </c>
      <c r="B823" s="4" t="str">
        <f>IF('True_Odds_Calculator_3-way'!B821="","",'True_Odds_Calculator_3-way'!B821)</f>
        <v/>
      </c>
      <c r="C823" s="4" t="str">
        <f>IF('True_Odds_Calculator_3-way'!C821="","",'True_Odds_Calculator_3-way'!C821)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IF('True_Odds_Calculator_3-way'!A822="","",'True_Odds_Calculator_3-way'!A822)</f>
        <v/>
      </c>
      <c r="B824" s="4" t="str">
        <f>IF('True_Odds_Calculator_3-way'!B822="","",'True_Odds_Calculator_3-way'!B822)</f>
        <v/>
      </c>
      <c r="C824" s="4" t="str">
        <f>IF('True_Odds_Calculator_3-way'!C822="","",'True_Odds_Calculator_3-way'!C822)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IF('True_Odds_Calculator_3-way'!A823="","",'True_Odds_Calculator_3-way'!A823)</f>
        <v/>
      </c>
      <c r="B825" s="4" t="str">
        <f>IF('True_Odds_Calculator_3-way'!B823="","",'True_Odds_Calculator_3-way'!B823)</f>
        <v/>
      </c>
      <c r="C825" s="4" t="str">
        <f>IF('True_Odds_Calculator_3-way'!C823="","",'True_Odds_Calculator_3-way'!C823)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IF('True_Odds_Calculator_3-way'!A824="","",'True_Odds_Calculator_3-way'!A824)</f>
        <v/>
      </c>
      <c r="B826" s="4" t="str">
        <f>IF('True_Odds_Calculator_3-way'!B824="","",'True_Odds_Calculator_3-way'!B824)</f>
        <v/>
      </c>
      <c r="C826" s="4" t="str">
        <f>IF('True_Odds_Calculator_3-way'!C824="","",'True_Odds_Calculator_3-way'!C824)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IF('True_Odds_Calculator_3-way'!A825="","",'True_Odds_Calculator_3-way'!A825)</f>
        <v/>
      </c>
      <c r="B827" s="4" t="str">
        <f>IF('True_Odds_Calculator_3-way'!B825="","",'True_Odds_Calculator_3-way'!B825)</f>
        <v/>
      </c>
      <c r="C827" s="4" t="str">
        <f>IF('True_Odds_Calculator_3-way'!C825="","",'True_Odds_Calculator_3-way'!C825)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IF('True_Odds_Calculator_3-way'!A826="","",'True_Odds_Calculator_3-way'!A826)</f>
        <v/>
      </c>
      <c r="B828" s="4" t="str">
        <f>IF('True_Odds_Calculator_3-way'!B826="","",'True_Odds_Calculator_3-way'!B826)</f>
        <v/>
      </c>
      <c r="C828" s="4" t="str">
        <f>IF('True_Odds_Calculator_3-way'!C826="","",'True_Odds_Calculator_3-way'!C826)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IF('True_Odds_Calculator_3-way'!A827="","",'True_Odds_Calculator_3-way'!A827)</f>
        <v/>
      </c>
      <c r="B829" s="4" t="str">
        <f>IF('True_Odds_Calculator_3-way'!B827="","",'True_Odds_Calculator_3-way'!B827)</f>
        <v/>
      </c>
      <c r="C829" s="4" t="str">
        <f>IF('True_Odds_Calculator_3-way'!C827="","",'True_Odds_Calculator_3-way'!C827)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IF('True_Odds_Calculator_3-way'!A828="","",'True_Odds_Calculator_3-way'!A828)</f>
        <v/>
      </c>
      <c r="B830" s="4" t="str">
        <f>IF('True_Odds_Calculator_3-way'!B828="","",'True_Odds_Calculator_3-way'!B828)</f>
        <v/>
      </c>
      <c r="C830" s="4" t="str">
        <f>IF('True_Odds_Calculator_3-way'!C828="","",'True_Odds_Calculator_3-way'!C828)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IF('True_Odds_Calculator_3-way'!A829="","",'True_Odds_Calculator_3-way'!A829)</f>
        <v/>
      </c>
      <c r="B831" s="4" t="str">
        <f>IF('True_Odds_Calculator_3-way'!B829="","",'True_Odds_Calculator_3-way'!B829)</f>
        <v/>
      </c>
      <c r="C831" s="4" t="str">
        <f>IF('True_Odds_Calculator_3-way'!C829="","",'True_Odds_Calculator_3-way'!C829)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IF('True_Odds_Calculator_3-way'!A830="","",'True_Odds_Calculator_3-way'!A830)</f>
        <v/>
      </c>
      <c r="B832" s="4" t="str">
        <f>IF('True_Odds_Calculator_3-way'!B830="","",'True_Odds_Calculator_3-way'!B830)</f>
        <v/>
      </c>
      <c r="C832" s="4" t="str">
        <f>IF('True_Odds_Calculator_3-way'!C830="","",'True_Odds_Calculator_3-way'!C830)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IF('True_Odds_Calculator_3-way'!A831="","",'True_Odds_Calculator_3-way'!A831)</f>
        <v/>
      </c>
      <c r="B833" s="4" t="str">
        <f>IF('True_Odds_Calculator_3-way'!B831="","",'True_Odds_Calculator_3-way'!B831)</f>
        <v/>
      </c>
      <c r="C833" s="4" t="str">
        <f>IF('True_Odds_Calculator_3-way'!C831="","",'True_Odds_Calculator_3-way'!C831)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IF('True_Odds_Calculator_3-way'!A832="","",'True_Odds_Calculator_3-way'!A832)</f>
        <v/>
      </c>
      <c r="B834" s="4" t="str">
        <f>IF('True_Odds_Calculator_3-way'!B832="","",'True_Odds_Calculator_3-way'!B832)</f>
        <v/>
      </c>
      <c r="C834" s="4" t="str">
        <f>IF('True_Odds_Calculator_3-way'!C832="","",'True_Odds_Calculator_3-way'!C832)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IF('True_Odds_Calculator_3-way'!A833="","",'True_Odds_Calculator_3-way'!A833)</f>
        <v/>
      </c>
      <c r="B835" s="4" t="str">
        <f>IF('True_Odds_Calculator_3-way'!B833="","",'True_Odds_Calculator_3-way'!B833)</f>
        <v/>
      </c>
      <c r="C835" s="4" t="str">
        <f>IF('True_Odds_Calculator_3-way'!C833="","",'True_Odds_Calculator_3-way'!C833)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IF('True_Odds_Calculator_3-way'!A834="","",'True_Odds_Calculator_3-way'!A834)</f>
        <v/>
      </c>
      <c r="B836" s="4" t="str">
        <f>IF('True_Odds_Calculator_3-way'!B834="","",'True_Odds_Calculator_3-way'!B834)</f>
        <v/>
      </c>
      <c r="C836" s="4" t="str">
        <f>IF('True_Odds_Calculator_3-way'!C834="","",'True_Odds_Calculator_3-way'!C834)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IF('True_Odds_Calculator_3-way'!A835="","",'True_Odds_Calculator_3-way'!A835)</f>
        <v/>
      </c>
      <c r="B837" s="4" t="str">
        <f>IF('True_Odds_Calculator_3-way'!B835="","",'True_Odds_Calculator_3-way'!B835)</f>
        <v/>
      </c>
      <c r="C837" s="4" t="str">
        <f>IF('True_Odds_Calculator_3-way'!C835="","",'True_Odds_Calculator_3-way'!C835)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IF('True_Odds_Calculator_3-way'!A836="","",'True_Odds_Calculator_3-way'!A836)</f>
        <v/>
      </c>
      <c r="B838" s="4" t="str">
        <f>IF('True_Odds_Calculator_3-way'!B836="","",'True_Odds_Calculator_3-way'!B836)</f>
        <v/>
      </c>
      <c r="C838" s="4" t="str">
        <f>IF('True_Odds_Calculator_3-way'!C836="","",'True_Odds_Calculator_3-way'!C836)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IF('True_Odds_Calculator_3-way'!A837="","",'True_Odds_Calculator_3-way'!A837)</f>
        <v/>
      </c>
      <c r="B839" s="4" t="str">
        <f>IF('True_Odds_Calculator_3-way'!B837="","",'True_Odds_Calculator_3-way'!B837)</f>
        <v/>
      </c>
      <c r="C839" s="4" t="str">
        <f>IF('True_Odds_Calculator_3-way'!C837="","",'True_Odds_Calculator_3-way'!C837)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IF('True_Odds_Calculator_3-way'!A838="","",'True_Odds_Calculator_3-way'!A838)</f>
        <v/>
      </c>
      <c r="B840" s="4" t="str">
        <f>IF('True_Odds_Calculator_3-way'!B838="","",'True_Odds_Calculator_3-way'!B838)</f>
        <v/>
      </c>
      <c r="C840" s="4" t="str">
        <f>IF('True_Odds_Calculator_3-way'!C838="","",'True_Odds_Calculator_3-way'!C838)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IF('True_Odds_Calculator_3-way'!A839="","",'True_Odds_Calculator_3-way'!A839)</f>
        <v/>
      </c>
      <c r="B841" s="4" t="str">
        <f>IF('True_Odds_Calculator_3-way'!B839="","",'True_Odds_Calculator_3-way'!B839)</f>
        <v/>
      </c>
      <c r="C841" s="4" t="str">
        <f>IF('True_Odds_Calculator_3-way'!C839="","",'True_Odds_Calculator_3-way'!C839)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1.85</v>
      </c>
      <c r="B2" s="4">
        <f>IF('True_Odds_Calculator_2-way'!B3="","",'True_Odds_Calculator_2-way'!B3)</f>
        <v>2.0299999999999998</v>
      </c>
      <c r="C2" s="4">
        <f>1/A2</f>
        <v>0.54054054054054046</v>
      </c>
      <c r="D2">
        <f>1/B2</f>
        <v>0.49261083743842371</v>
      </c>
      <c r="E2">
        <f>C2+D2-1</f>
        <v>3.315137797896428E-2</v>
      </c>
      <c r="F2">
        <f>C2+D2-(C2*D2)-1</f>
        <v>-0.23312475036612956</v>
      </c>
      <c r="G2">
        <v>0</v>
      </c>
      <c r="H2">
        <f>C2*D2</f>
        <v>0.26627612834509384</v>
      </c>
      <c r="I2">
        <f>((-4*F2*H2)^0.5)/(2*F2)</f>
        <v>-1.0687396570715308</v>
      </c>
      <c r="J2">
        <f>(-((-4*F2*H2)^0.5))/(2*F2)</f>
        <v>1.0687396570715308</v>
      </c>
      <c r="K2">
        <f>IF(A2="","",(C2/($J2+C2-($J2*C2))))</f>
        <v>0.52399127907708287</v>
      </c>
      <c r="L2">
        <f>IF(B2="","",(D2/($J2+D2-($J2*D2))))</f>
        <v>0.47600872092291718</v>
      </c>
      <c r="M2">
        <f>IF(A2="","",1/K2)</f>
        <v>1.9084287085108012</v>
      </c>
      <c r="N2">
        <f>IF(B2="","",1/L2)</f>
        <v>2.1008018467836762</v>
      </c>
    </row>
    <row r="3" spans="1:14" x14ac:dyDescent="0.25">
      <c r="A3" s="4">
        <f>IF('True_Odds_Calculator_2-way'!A4="","",'True_Odds_Calculator_2-way'!A4)</f>
        <v>2.0499999999999998</v>
      </c>
      <c r="B3" s="4">
        <f>IF('True_Odds_Calculator_2-way'!B4="","",'True_Odds_Calculator_2-way'!B4)</f>
        <v>1.83</v>
      </c>
      <c r="C3" s="4">
        <f t="shared" ref="C3:C66" si="0">1/A3</f>
        <v>0.48780487804878053</v>
      </c>
      <c r="D3">
        <f t="shared" ref="D3:D66" si="1">1/B3</f>
        <v>0.54644808743169393</v>
      </c>
      <c r="E3">
        <f t="shared" ref="E3:E66" si="2">C3+D3-1</f>
        <v>3.4252965480474407E-2</v>
      </c>
      <c r="F3">
        <f t="shared" ref="F3:F66" si="3">C3+D3-(C3*D3)-1</f>
        <v>-0.23230707716913246</v>
      </c>
      <c r="G3">
        <v>0</v>
      </c>
      <c r="H3">
        <f t="shared" ref="H3:H66" si="4">C3*D3</f>
        <v>0.26656004264960681</v>
      </c>
      <c r="I3">
        <f t="shared" ref="I3:I66" si="5">((-4*F3*H3)^0.5)/(2*F3)</f>
        <v>-1.0711894933108055</v>
      </c>
      <c r="J3">
        <f t="shared" ref="J3:J66" si="6">(-((-4*F3*H3)^0.5))/(2*F3)</f>
        <v>1.0711894933108055</v>
      </c>
      <c r="K3">
        <f t="shared" ref="K3:K66" si="7">IF(A3="","",(C3/($J3+C3-($J3*C3))))</f>
        <v>0.47064383372894186</v>
      </c>
      <c r="L3">
        <f t="shared" ref="L3:L66" si="8">IF(B3="","",(D3/($J3+D3-($J3*D3))))</f>
        <v>0.52935616627105819</v>
      </c>
      <c r="M3">
        <f t="shared" ref="M3:M66" si="9">IF(A3="","",1/K3)</f>
        <v>2.1247489679763456</v>
      </c>
      <c r="N3">
        <f t="shared" ref="N3:N66" si="10">IF(B3="","",1/L3)</f>
        <v>1.8890872794479689</v>
      </c>
    </row>
    <row r="4" spans="1:14" x14ac:dyDescent="0.25">
      <c r="A4" s="4">
        <f>IF('True_Odds_Calculator_2-way'!A5="","",'True_Odds_Calculator_2-way'!A5)</f>
        <v>2.1800000000000002</v>
      </c>
      <c r="B4" s="4">
        <f>IF('True_Odds_Calculator_2-way'!B5="","",'True_Odds_Calculator_2-way'!B5)</f>
        <v>1.72</v>
      </c>
      <c r="C4" s="4">
        <f t="shared" si="0"/>
        <v>0.4587155963302752</v>
      </c>
      <c r="D4">
        <f t="shared" si="1"/>
        <v>0.58139534883720934</v>
      </c>
      <c r="E4">
        <f t="shared" si="2"/>
        <v>4.0110945167484591E-2</v>
      </c>
      <c r="F4">
        <f t="shared" si="3"/>
        <v>-0.22658416897802425</v>
      </c>
      <c r="G4">
        <v>0</v>
      </c>
      <c r="H4">
        <f t="shared" si="4"/>
        <v>0.26669511414550884</v>
      </c>
      <c r="I4">
        <f t="shared" si="5"/>
        <v>-1.0849075915068656</v>
      </c>
      <c r="J4">
        <f t="shared" si="6"/>
        <v>1.0849075915068656</v>
      </c>
      <c r="K4">
        <f t="shared" si="7"/>
        <v>0.43855976031354993</v>
      </c>
      <c r="L4">
        <f t="shared" si="8"/>
        <v>0.56144023968644996</v>
      </c>
      <c r="M4">
        <f t="shared" si="9"/>
        <v>2.2801909579781015</v>
      </c>
      <c r="N4">
        <f t="shared" si="10"/>
        <v>1.7811334658849434</v>
      </c>
    </row>
    <row r="5" spans="1:14" x14ac:dyDescent="0.25">
      <c r="A5" s="4">
        <f>IF('True_Odds_Calculator_2-way'!A6="","",'True_Odds_Calculator_2-way'!A6)</f>
        <v>2.54</v>
      </c>
      <c r="B5" s="4">
        <f>IF('True_Odds_Calculator_2-way'!B6="","",'True_Odds_Calculator_2-way'!B6)</f>
        <v>1.55</v>
      </c>
      <c r="C5" s="4">
        <f t="shared" si="0"/>
        <v>0.39370078740157477</v>
      </c>
      <c r="D5">
        <f t="shared" si="1"/>
        <v>0.64516129032258063</v>
      </c>
      <c r="E5">
        <f t="shared" si="2"/>
        <v>3.8862077724155508E-2</v>
      </c>
      <c r="F5">
        <f t="shared" si="3"/>
        <v>-0.21513843027686042</v>
      </c>
      <c r="G5">
        <v>0</v>
      </c>
      <c r="H5">
        <f t="shared" si="4"/>
        <v>0.25400050800101598</v>
      </c>
      <c r="I5">
        <f t="shared" si="5"/>
        <v>-1.0865714630312673</v>
      </c>
      <c r="J5">
        <f t="shared" si="6"/>
        <v>1.0865714630312673</v>
      </c>
      <c r="K5">
        <f t="shared" si="7"/>
        <v>0.3740666961489727</v>
      </c>
      <c r="L5">
        <f t="shared" si="8"/>
        <v>0.62593330385102708</v>
      </c>
      <c r="M5">
        <f t="shared" si="9"/>
        <v>2.673320053068152</v>
      </c>
      <c r="N5">
        <f t="shared" si="10"/>
        <v>1.5976143046671971</v>
      </c>
    </row>
    <row r="6" spans="1:14" x14ac:dyDescent="0.25">
      <c r="A6" s="4">
        <f>IF('True_Odds_Calculator_2-way'!A7="","",'True_Odds_Calculator_2-way'!A7)</f>
        <v>1.75</v>
      </c>
      <c r="B6" s="4">
        <f>IF('True_Odds_Calculator_2-way'!B7="","",'True_Odds_Calculator_2-way'!B7)</f>
        <v>2.15</v>
      </c>
      <c r="C6" s="4">
        <f t="shared" si="0"/>
        <v>0.5714285714285714</v>
      </c>
      <c r="D6">
        <f t="shared" si="1"/>
        <v>0.46511627906976744</v>
      </c>
      <c r="E6">
        <f t="shared" si="2"/>
        <v>3.6544850498338777E-2</v>
      </c>
      <c r="F6">
        <f t="shared" si="3"/>
        <v>-0.22923588039867115</v>
      </c>
      <c r="G6">
        <v>0</v>
      </c>
      <c r="H6">
        <f t="shared" si="4"/>
        <v>0.26578073089700993</v>
      </c>
      <c r="I6">
        <f t="shared" si="5"/>
        <v>-1.0767638041163308</v>
      </c>
      <c r="J6">
        <f t="shared" si="6"/>
        <v>1.0767638041163308</v>
      </c>
      <c r="K6">
        <f t="shared" si="7"/>
        <v>0.5532280473741612</v>
      </c>
      <c r="L6">
        <f t="shared" si="8"/>
        <v>0.44677195262583885</v>
      </c>
      <c r="M6">
        <f t="shared" si="9"/>
        <v>1.8075728530872484</v>
      </c>
      <c r="N6">
        <f t="shared" si="10"/>
        <v>2.2382783747337802</v>
      </c>
    </row>
    <row r="7" spans="1:14" x14ac:dyDescent="0.25">
      <c r="A7" s="4">
        <f>IF('True_Odds_Calculator_2-way'!A8="","",'True_Odds_Calculator_2-way'!A8)</f>
        <v>1.81</v>
      </c>
      <c r="B7" s="4">
        <f>IF('True_Odds_Calculator_2-way'!B8="","",'True_Odds_Calculator_2-way'!B8)</f>
        <v>2.0499999999999998</v>
      </c>
      <c r="C7" s="4">
        <f t="shared" si="0"/>
        <v>0.5524861878453039</v>
      </c>
      <c r="D7">
        <f t="shared" si="1"/>
        <v>0.48780487804878053</v>
      </c>
      <c r="E7">
        <f t="shared" si="2"/>
        <v>4.0291065894084488E-2</v>
      </c>
      <c r="F7">
        <f t="shared" si="3"/>
        <v>-0.22921439159142964</v>
      </c>
      <c r="G7">
        <v>0</v>
      </c>
      <c r="H7">
        <f t="shared" si="4"/>
        <v>0.26950545748551413</v>
      </c>
      <c r="I7">
        <f t="shared" si="5"/>
        <v>-1.0843334143872594</v>
      </c>
      <c r="J7">
        <f t="shared" si="6"/>
        <v>1.0843334143872594</v>
      </c>
      <c r="K7">
        <f t="shared" si="7"/>
        <v>0.53239346276515054</v>
      </c>
      <c r="L7">
        <f t="shared" si="8"/>
        <v>0.46760653723484941</v>
      </c>
      <c r="M7">
        <f t="shared" si="9"/>
        <v>1.8783100656536802</v>
      </c>
      <c r="N7">
        <f t="shared" si="10"/>
        <v>2.1385500851066221</v>
      </c>
    </row>
    <row r="8" spans="1:14" x14ac:dyDescent="0.25">
      <c r="A8" s="4">
        <f>IF('True_Odds_Calculator_2-way'!A9="","",'True_Odds_Calculator_2-way'!A9)</f>
        <v>2.0099999999999998</v>
      </c>
      <c r="B8" s="4">
        <f>IF('True_Odds_Calculator_2-way'!B9="","",'True_Odds_Calculator_2-way'!B9)</f>
        <v>1.86</v>
      </c>
      <c r="C8" s="4">
        <f t="shared" si="0"/>
        <v>0.49751243781094534</v>
      </c>
      <c r="D8">
        <f t="shared" si="1"/>
        <v>0.5376344086021505</v>
      </c>
      <c r="E8">
        <f t="shared" si="2"/>
        <v>3.5146846413095734E-2</v>
      </c>
      <c r="F8">
        <f t="shared" si="3"/>
        <v>-0.2323329588616061</v>
      </c>
      <c r="G8">
        <v>0</v>
      </c>
      <c r="H8">
        <f t="shared" si="4"/>
        <v>0.26747980527470178</v>
      </c>
      <c r="I8">
        <f t="shared" si="5"/>
        <v>-1.0729761966090035</v>
      </c>
      <c r="J8">
        <f t="shared" si="6"/>
        <v>1.0729761966090035</v>
      </c>
      <c r="K8">
        <f t="shared" si="7"/>
        <v>0.47991416249720437</v>
      </c>
      <c r="L8">
        <f t="shared" si="8"/>
        <v>0.52008583750279591</v>
      </c>
      <c r="M8">
        <f t="shared" si="9"/>
        <v>2.0837059585750928</v>
      </c>
      <c r="N8">
        <f t="shared" si="10"/>
        <v>1.9227595290837431</v>
      </c>
    </row>
    <row r="9" spans="1:14" x14ac:dyDescent="0.25">
      <c r="A9" s="4">
        <f>IF('True_Odds_Calculator_2-way'!A10="","",'True_Odds_Calculator_2-way'!A10)</f>
        <v>2.04</v>
      </c>
      <c r="B9" s="4">
        <f>IF('True_Odds_Calculator_2-way'!B10="","",'True_Odds_Calculator_2-way'!B10)</f>
        <v>1.87</v>
      </c>
      <c r="C9" s="4">
        <f t="shared" si="0"/>
        <v>0.49019607843137253</v>
      </c>
      <c r="D9">
        <f t="shared" si="1"/>
        <v>0.53475935828876997</v>
      </c>
      <c r="E9">
        <f t="shared" si="2"/>
        <v>2.4955436720142554E-2</v>
      </c>
      <c r="F9">
        <f t="shared" si="3"/>
        <v>-0.2371815036174898</v>
      </c>
      <c r="G9">
        <v>0</v>
      </c>
      <c r="H9">
        <f t="shared" si="4"/>
        <v>0.26213694033763235</v>
      </c>
      <c r="I9">
        <f t="shared" si="5"/>
        <v>-1.0512928338279499</v>
      </c>
      <c r="J9">
        <f t="shared" si="6"/>
        <v>1.0512928338279499</v>
      </c>
      <c r="K9">
        <f t="shared" si="7"/>
        <v>0.47770444733840695</v>
      </c>
      <c r="L9">
        <f t="shared" si="8"/>
        <v>0.52229555266159289</v>
      </c>
      <c r="M9">
        <f t="shared" si="9"/>
        <v>2.0933445471810685</v>
      </c>
      <c r="N9">
        <f t="shared" si="10"/>
        <v>1.9146247654303168</v>
      </c>
    </row>
    <row r="10" spans="1:14" x14ac:dyDescent="0.25">
      <c r="A10" s="4">
        <f>IF('True_Odds_Calculator_2-way'!A11="","",'True_Odds_Calculator_2-way'!A11)</f>
        <v>2.79</v>
      </c>
      <c r="B10" s="4">
        <f>IF('True_Odds_Calculator_2-way'!B11="","",'True_Odds_Calculator_2-way'!B11)</f>
        <v>1.47</v>
      </c>
      <c r="C10" s="4">
        <f t="shared" si="0"/>
        <v>0.35842293906810035</v>
      </c>
      <c r="D10">
        <f t="shared" si="1"/>
        <v>0.68027210884353739</v>
      </c>
      <c r="E10">
        <f t="shared" si="2"/>
        <v>3.8695047911637692E-2</v>
      </c>
      <c r="F10">
        <f t="shared" si="3"/>
        <v>-0.2051300807061176</v>
      </c>
      <c r="G10">
        <v>0</v>
      </c>
      <c r="H10">
        <f t="shared" si="4"/>
        <v>0.24382512861775535</v>
      </c>
      <c r="I10">
        <f t="shared" si="5"/>
        <v>-1.0902461344948915</v>
      </c>
      <c r="J10">
        <f t="shared" si="6"/>
        <v>1.0902461344948915</v>
      </c>
      <c r="K10">
        <f t="shared" si="7"/>
        <v>0.33880611587163051</v>
      </c>
      <c r="L10">
        <f t="shared" si="8"/>
        <v>0.66119388412836944</v>
      </c>
      <c r="M10">
        <f t="shared" si="9"/>
        <v>2.9515405807458559</v>
      </c>
      <c r="N10">
        <f t="shared" si="10"/>
        <v>1.5124156832125992</v>
      </c>
    </row>
    <row r="11" spans="1:14" x14ac:dyDescent="0.25">
      <c r="A11" s="4">
        <f>IF('True_Odds_Calculator_2-way'!A12="","",'True_Odds_Calculator_2-way'!A12)</f>
        <v>2.74</v>
      </c>
      <c r="B11" s="4">
        <f>IF('True_Odds_Calculator_2-way'!B12="","",'True_Odds_Calculator_2-way'!B12)</f>
        <v>1.49</v>
      </c>
      <c r="C11" s="4">
        <f t="shared" si="0"/>
        <v>0.36496350364963503</v>
      </c>
      <c r="D11">
        <f t="shared" si="1"/>
        <v>0.67114093959731547</v>
      </c>
      <c r="E11">
        <f t="shared" si="2"/>
        <v>3.6104443246950613E-2</v>
      </c>
      <c r="F11">
        <f t="shared" si="3"/>
        <v>-0.20883750551119373</v>
      </c>
      <c r="G11">
        <v>0</v>
      </c>
      <c r="H11">
        <f t="shared" si="4"/>
        <v>0.24494194875814432</v>
      </c>
      <c r="I11">
        <f t="shared" si="5"/>
        <v>-1.0829972051127195</v>
      </c>
      <c r="J11">
        <f t="shared" si="6"/>
        <v>1.0829972051127195</v>
      </c>
      <c r="K11">
        <f t="shared" si="7"/>
        <v>0.34669073366328335</v>
      </c>
      <c r="L11">
        <f t="shared" si="8"/>
        <v>0.6533092663367166</v>
      </c>
      <c r="M11">
        <f t="shared" si="9"/>
        <v>2.8844151368961324</v>
      </c>
      <c r="N11">
        <f t="shared" si="10"/>
        <v>1.5306686305052322</v>
      </c>
    </row>
    <row r="12" spans="1:14" x14ac:dyDescent="0.25">
      <c r="A12" s="4">
        <f>IF('True_Odds_Calculator_2-way'!A13="","",'True_Odds_Calculator_2-way'!A13)</f>
        <v>2.4900000000000002</v>
      </c>
      <c r="B12" s="4">
        <f>IF('True_Odds_Calculator_2-way'!B13="","",'True_Odds_Calculator_2-way'!B13)</f>
        <v>1.57</v>
      </c>
      <c r="C12" s="4">
        <f t="shared" si="0"/>
        <v>0.40160642570281119</v>
      </c>
      <c r="D12">
        <f t="shared" si="1"/>
        <v>0.63694267515923564</v>
      </c>
      <c r="E12">
        <f t="shared" si="2"/>
        <v>3.8549100862046881E-2</v>
      </c>
      <c r="F12">
        <f t="shared" si="3"/>
        <v>-0.21725117028624052</v>
      </c>
      <c r="G12">
        <v>0</v>
      </c>
      <c r="H12">
        <f t="shared" si="4"/>
        <v>0.25580027114828735</v>
      </c>
      <c r="I12">
        <f t="shared" si="5"/>
        <v>-1.0850991866680071</v>
      </c>
      <c r="J12">
        <f t="shared" si="6"/>
        <v>1.0850991866680071</v>
      </c>
      <c r="K12">
        <f t="shared" si="7"/>
        <v>0.38214645569254196</v>
      </c>
      <c r="L12">
        <f t="shared" si="8"/>
        <v>0.61785354430745798</v>
      </c>
      <c r="M12">
        <f t="shared" si="9"/>
        <v>2.6167977881353308</v>
      </c>
      <c r="N12">
        <f t="shared" si="10"/>
        <v>1.6185065364007643</v>
      </c>
    </row>
    <row r="13" spans="1:14" x14ac:dyDescent="0.25">
      <c r="A13" s="4">
        <f>IF('True_Odds_Calculator_2-way'!A14="","",'True_Odds_Calculator_2-way'!A14)</f>
        <v>1.93</v>
      </c>
      <c r="B13" s="4">
        <f>IF('True_Odds_Calculator_2-way'!B14="","",'True_Odds_Calculator_2-way'!B14)</f>
        <v>1.94</v>
      </c>
      <c r="C13" s="4">
        <f t="shared" si="0"/>
        <v>0.5181347150259068</v>
      </c>
      <c r="D13">
        <f t="shared" si="1"/>
        <v>0.51546391752577325</v>
      </c>
      <c r="E13">
        <f t="shared" si="2"/>
        <v>3.3598632551679941E-2</v>
      </c>
      <c r="F13">
        <f t="shared" si="3"/>
        <v>-0.2334811174616741</v>
      </c>
      <c r="G13">
        <v>0</v>
      </c>
      <c r="H13">
        <f t="shared" si="4"/>
        <v>0.26707975001335404</v>
      </c>
      <c r="I13">
        <f t="shared" si="5"/>
        <v>-1.0695340092890231</v>
      </c>
      <c r="J13">
        <f t="shared" si="6"/>
        <v>1.0695340092890231</v>
      </c>
      <c r="K13">
        <f t="shared" si="7"/>
        <v>0.50133690795359842</v>
      </c>
      <c r="L13">
        <f t="shared" si="8"/>
        <v>0.49866309204640175</v>
      </c>
      <c r="M13">
        <f t="shared" si="9"/>
        <v>1.9946666286387909</v>
      </c>
      <c r="N13">
        <f t="shared" si="10"/>
        <v>2.0053619687316817</v>
      </c>
    </row>
    <row r="14" spans="1:14" x14ac:dyDescent="0.25">
      <c r="A14" s="4">
        <f>IF('True_Odds_Calculator_2-way'!A15="","",'True_Odds_Calculator_2-way'!A15)</f>
        <v>1.55</v>
      </c>
      <c r="B14" s="4">
        <f>IF('True_Odds_Calculator_2-way'!B15="","",'True_Odds_Calculator_2-way'!B15)</f>
        <v>2.62</v>
      </c>
      <c r="C14" s="4">
        <f t="shared" si="0"/>
        <v>0.64516129032258063</v>
      </c>
      <c r="D14">
        <f t="shared" si="1"/>
        <v>0.38167938931297707</v>
      </c>
      <c r="E14">
        <f t="shared" si="2"/>
        <v>2.6840679635557585E-2</v>
      </c>
      <c r="F14">
        <f t="shared" si="3"/>
        <v>-0.21940408766313735</v>
      </c>
      <c r="G14">
        <v>0</v>
      </c>
      <c r="H14">
        <f t="shared" si="4"/>
        <v>0.24624476729869488</v>
      </c>
      <c r="I14">
        <f t="shared" si="5"/>
        <v>-1.0594028769395465</v>
      </c>
      <c r="J14">
        <f t="shared" si="6"/>
        <v>1.0594028769395465</v>
      </c>
      <c r="K14">
        <f t="shared" si="7"/>
        <v>0.63184302490361088</v>
      </c>
      <c r="L14">
        <f t="shared" si="8"/>
        <v>0.36815697509638923</v>
      </c>
      <c r="M14">
        <f t="shared" si="9"/>
        <v>1.5826715823167508</v>
      </c>
      <c r="N14">
        <f t="shared" si="10"/>
        <v>2.7162326606420657</v>
      </c>
    </row>
    <row r="15" spans="1:14" x14ac:dyDescent="0.25">
      <c r="A15" s="4">
        <f>IF('True_Odds_Calculator_2-way'!A16="","",'True_Odds_Calculator_2-way'!A16)</f>
        <v>1.63</v>
      </c>
      <c r="B15" s="4">
        <f>IF('True_Odds_Calculator_2-way'!B16="","",'True_Odds_Calculator_2-way'!B16)</f>
        <v>2.38</v>
      </c>
      <c r="C15" s="4">
        <f t="shared" si="0"/>
        <v>0.61349693251533743</v>
      </c>
      <c r="D15">
        <f t="shared" si="1"/>
        <v>0.42016806722689076</v>
      </c>
      <c r="E15">
        <f t="shared" si="2"/>
        <v>3.3664999742228252E-2</v>
      </c>
      <c r="F15">
        <f t="shared" si="3"/>
        <v>-0.22410682064236731</v>
      </c>
      <c r="G15">
        <v>0</v>
      </c>
      <c r="H15">
        <f t="shared" si="4"/>
        <v>0.25777182038459556</v>
      </c>
      <c r="I15">
        <f t="shared" si="5"/>
        <v>-1.0724824201463117</v>
      </c>
      <c r="J15">
        <f t="shared" si="6"/>
        <v>1.0724824201463117</v>
      </c>
      <c r="K15">
        <f t="shared" si="7"/>
        <v>0.59677837856639582</v>
      </c>
      <c r="L15">
        <f t="shared" si="8"/>
        <v>0.40322162143360418</v>
      </c>
      <c r="M15">
        <f t="shared" si="9"/>
        <v>1.6756639246921761</v>
      </c>
      <c r="N15">
        <f t="shared" si="10"/>
        <v>2.4800257398019103</v>
      </c>
    </row>
    <row r="16" spans="1:14" x14ac:dyDescent="0.25">
      <c r="A16" s="4">
        <f>IF('True_Odds_Calculator_2-way'!A17="","",'True_Odds_Calculator_2-way'!A17)</f>
        <v>1.88</v>
      </c>
      <c r="B16" s="4">
        <f>IF('True_Odds_Calculator_2-way'!B17="","",'True_Odds_Calculator_2-way'!B17)</f>
        <v>2.0099999999999998</v>
      </c>
      <c r="C16" s="4">
        <f t="shared" si="0"/>
        <v>0.53191489361702127</v>
      </c>
      <c r="D16">
        <f t="shared" si="1"/>
        <v>0.49751243781094534</v>
      </c>
      <c r="E16">
        <f t="shared" si="2"/>
        <v>2.9427331427966497E-2</v>
      </c>
      <c r="F16">
        <f t="shared" si="3"/>
        <v>-0.23520694400338749</v>
      </c>
      <c r="G16">
        <v>0</v>
      </c>
      <c r="H16">
        <f t="shared" si="4"/>
        <v>0.26463427543135393</v>
      </c>
      <c r="I16">
        <f t="shared" si="5"/>
        <v>-1.060713208766217</v>
      </c>
      <c r="J16">
        <f t="shared" si="6"/>
        <v>1.060713208766217</v>
      </c>
      <c r="K16">
        <f t="shared" si="7"/>
        <v>0.5172161542198922</v>
      </c>
      <c r="L16">
        <f t="shared" si="8"/>
        <v>0.48278384578010813</v>
      </c>
      <c r="M16">
        <f t="shared" si="9"/>
        <v>1.9334276237142709</v>
      </c>
      <c r="N16">
        <f t="shared" si="10"/>
        <v>2.0713203408538785</v>
      </c>
    </row>
    <row r="17" spans="1:14" x14ac:dyDescent="0.25">
      <c r="A17" s="4">
        <f>IF('True_Odds_Calculator_2-way'!A18="","",'True_Odds_Calculator_2-way'!A18)</f>
        <v>2.16</v>
      </c>
      <c r="B17" s="4">
        <f>IF('True_Odds_Calculator_2-way'!B18="","",'True_Odds_Calculator_2-way'!B18)</f>
        <v>1.75</v>
      </c>
      <c r="C17" s="4">
        <f t="shared" si="0"/>
        <v>0.46296296296296291</v>
      </c>
      <c r="D17">
        <f t="shared" si="1"/>
        <v>0.5714285714285714</v>
      </c>
      <c r="E17">
        <f t="shared" si="2"/>
        <v>3.4391534391534417E-2</v>
      </c>
      <c r="F17">
        <f t="shared" si="3"/>
        <v>-0.23015873015873001</v>
      </c>
      <c r="G17">
        <v>0</v>
      </c>
      <c r="H17">
        <f t="shared" si="4"/>
        <v>0.26455026455026448</v>
      </c>
      <c r="I17">
        <f t="shared" si="5"/>
        <v>-1.0721125348377951</v>
      </c>
      <c r="J17">
        <f t="shared" si="6"/>
        <v>1.0721125348377951</v>
      </c>
      <c r="K17">
        <f t="shared" si="7"/>
        <v>0.44570220807044264</v>
      </c>
      <c r="L17">
        <f t="shared" si="8"/>
        <v>0.55429779192955719</v>
      </c>
      <c r="M17">
        <f t="shared" si="9"/>
        <v>2.2436505404118421</v>
      </c>
      <c r="N17">
        <f t="shared" si="10"/>
        <v>1.8040844011283466</v>
      </c>
    </row>
    <row r="18" spans="1:14" x14ac:dyDescent="0.25">
      <c r="A18" s="4">
        <f>IF('True_Odds_Calculator_2-way'!A19="","",'True_Odds_Calculator_2-way'!A19)</f>
        <v>2.35</v>
      </c>
      <c r="B18" s="4">
        <f>IF('True_Odds_Calculator_2-way'!B19="","",'True_Odds_Calculator_2-way'!B19)</f>
        <v>1.64</v>
      </c>
      <c r="C18" s="4">
        <f t="shared" si="0"/>
        <v>0.42553191489361702</v>
      </c>
      <c r="D18">
        <f t="shared" si="1"/>
        <v>0.6097560975609756</v>
      </c>
      <c r="E18">
        <f t="shared" si="2"/>
        <v>3.5288012454592677E-2</v>
      </c>
      <c r="F18">
        <f t="shared" si="3"/>
        <v>-0.22418266735858849</v>
      </c>
      <c r="G18">
        <v>0</v>
      </c>
      <c r="H18">
        <f t="shared" si="4"/>
        <v>0.25947067981318112</v>
      </c>
      <c r="I18">
        <f t="shared" si="5"/>
        <v>-1.075828707279838</v>
      </c>
      <c r="J18">
        <f t="shared" si="6"/>
        <v>1.075828707279838</v>
      </c>
      <c r="K18">
        <f t="shared" si="7"/>
        <v>0.40776901843630997</v>
      </c>
      <c r="L18">
        <f t="shared" si="8"/>
        <v>0.59223098156369014</v>
      </c>
      <c r="M18">
        <f t="shared" si="9"/>
        <v>2.452368754827781</v>
      </c>
      <c r="N18">
        <f t="shared" si="10"/>
        <v>1.6885303726590961</v>
      </c>
    </row>
    <row r="19" spans="1:14" x14ac:dyDescent="0.25">
      <c r="A19" s="4">
        <f>IF('True_Odds_Calculator_2-way'!A20="","",'True_Odds_Calculator_2-way'!A20)</f>
        <v>1.45</v>
      </c>
      <c r="B19" s="4">
        <f>IF('True_Odds_Calculator_2-way'!B20="","",'True_Odds_Calculator_2-way'!B20)</f>
        <v>2.9</v>
      </c>
      <c r="C19" s="4">
        <f t="shared" si="0"/>
        <v>0.68965517241379315</v>
      </c>
      <c r="D19">
        <f t="shared" si="1"/>
        <v>0.34482758620689657</v>
      </c>
      <c r="E19">
        <f t="shared" si="2"/>
        <v>3.4482758620689724E-2</v>
      </c>
      <c r="F19">
        <f t="shared" si="3"/>
        <v>-0.20332936979785965</v>
      </c>
      <c r="G19">
        <v>0</v>
      </c>
      <c r="H19">
        <f t="shared" si="4"/>
        <v>0.23781212841854937</v>
      </c>
      <c r="I19">
        <f t="shared" si="5"/>
        <v>-1.0814761408717504</v>
      </c>
      <c r="J19">
        <f t="shared" si="6"/>
        <v>1.0814761408717504</v>
      </c>
      <c r="K19">
        <f t="shared" si="7"/>
        <v>0.67264682727907144</v>
      </c>
      <c r="L19">
        <f t="shared" si="8"/>
        <v>0.32735317272092862</v>
      </c>
      <c r="M19">
        <f t="shared" si="9"/>
        <v>1.4866642633922875</v>
      </c>
      <c r="N19">
        <f t="shared" si="10"/>
        <v>3.0548046676563252</v>
      </c>
    </row>
    <row r="20" spans="1:14" x14ac:dyDescent="0.25">
      <c r="A20" s="4">
        <f>IF('True_Odds_Calculator_2-way'!A21="","",'True_Odds_Calculator_2-way'!A21)</f>
        <v>2.21</v>
      </c>
      <c r="B20" s="4">
        <f>IF('True_Odds_Calculator_2-way'!B21="","",'True_Odds_Calculator_2-way'!B21)</f>
        <v>1.74</v>
      </c>
      <c r="C20" s="4">
        <f t="shared" si="0"/>
        <v>0.45248868778280543</v>
      </c>
      <c r="D20">
        <f t="shared" si="1"/>
        <v>0.57471264367816088</v>
      </c>
      <c r="E20">
        <f t="shared" si="2"/>
        <v>2.720133146096626E-2</v>
      </c>
      <c r="F20">
        <f t="shared" si="3"/>
        <v>-0.23284963852915186</v>
      </c>
      <c r="G20">
        <v>0</v>
      </c>
      <c r="H20">
        <f t="shared" si="4"/>
        <v>0.26005096999011806</v>
      </c>
      <c r="I20">
        <f t="shared" si="5"/>
        <v>-1.0567967158529021</v>
      </c>
      <c r="J20">
        <f t="shared" si="6"/>
        <v>1.0567967158529021</v>
      </c>
      <c r="K20">
        <f t="shared" si="7"/>
        <v>0.43884208377593403</v>
      </c>
      <c r="L20">
        <f t="shared" si="8"/>
        <v>0.56115791622406608</v>
      </c>
      <c r="M20">
        <f t="shared" si="9"/>
        <v>2.2787240261820116</v>
      </c>
      <c r="N20">
        <f t="shared" si="10"/>
        <v>1.7820295697311479</v>
      </c>
    </row>
    <row r="21" spans="1:14" x14ac:dyDescent="0.25">
      <c r="A21" s="4">
        <f>IF('True_Odds_Calculator_2-way'!A22="","",'True_Odds_Calculator_2-way'!A22)</f>
        <v>2.39</v>
      </c>
      <c r="B21" s="4">
        <f>IF('True_Odds_Calculator_2-way'!B22="","",'True_Odds_Calculator_2-way'!B22)</f>
        <v>1.63</v>
      </c>
      <c r="C21" s="4">
        <f t="shared" si="0"/>
        <v>0.41841004184100417</v>
      </c>
      <c r="D21">
        <f t="shared" si="1"/>
        <v>0.61349693251533743</v>
      </c>
      <c r="E21">
        <f t="shared" si="2"/>
        <v>3.19069743563416E-2</v>
      </c>
      <c r="F21">
        <f t="shared" si="3"/>
        <v>-0.22478630284672851</v>
      </c>
      <c r="G21">
        <v>0</v>
      </c>
      <c r="H21">
        <f t="shared" si="4"/>
        <v>0.25669327720307006</v>
      </c>
      <c r="I21">
        <f t="shared" si="5"/>
        <v>-1.0686176060625021</v>
      </c>
      <c r="J21">
        <f t="shared" si="6"/>
        <v>1.0686176060625021</v>
      </c>
      <c r="K21">
        <f t="shared" si="7"/>
        <v>0.40235320740649128</v>
      </c>
      <c r="L21">
        <f t="shared" si="8"/>
        <v>0.59764679259350884</v>
      </c>
      <c r="M21">
        <f t="shared" si="9"/>
        <v>2.4853784724268779</v>
      </c>
      <c r="N21">
        <f t="shared" si="10"/>
        <v>1.6732290918193764</v>
      </c>
    </row>
    <row r="22" spans="1:14" x14ac:dyDescent="0.25">
      <c r="A22" s="4">
        <f>IF('True_Odds_Calculator_2-way'!A23="","",'True_Odds_Calculator_2-way'!A23)</f>
        <v>2.36</v>
      </c>
      <c r="B22" s="4">
        <f>IF('True_Odds_Calculator_2-way'!B23="","",'True_Odds_Calculator_2-way'!B23)</f>
        <v>1.65</v>
      </c>
      <c r="C22" s="4">
        <f t="shared" si="0"/>
        <v>0.42372881355932207</v>
      </c>
      <c r="D22">
        <f t="shared" si="1"/>
        <v>0.60606060606060608</v>
      </c>
      <c r="E22">
        <f t="shared" si="2"/>
        <v>2.9789419619928204E-2</v>
      </c>
      <c r="F22">
        <f t="shared" si="3"/>
        <v>-0.22701592193117603</v>
      </c>
      <c r="G22">
        <v>0</v>
      </c>
      <c r="H22">
        <f t="shared" si="4"/>
        <v>0.25680534155110429</v>
      </c>
      <c r="I22">
        <f t="shared" si="5"/>
        <v>-1.063589074528793</v>
      </c>
      <c r="J22">
        <f t="shared" si="6"/>
        <v>1.063589074528793</v>
      </c>
      <c r="K22">
        <f t="shared" si="7"/>
        <v>0.4087503406809192</v>
      </c>
      <c r="L22">
        <f t="shared" si="8"/>
        <v>0.59124965931908058</v>
      </c>
      <c r="M22">
        <f t="shared" si="9"/>
        <v>2.4464811413591585</v>
      </c>
      <c r="N22">
        <f t="shared" si="10"/>
        <v>1.6913328984437157</v>
      </c>
    </row>
    <row r="23" spans="1:14" x14ac:dyDescent="0.25">
      <c r="A23" s="4">
        <f>IF('True_Odds_Calculator_2-way'!A24="","",'True_Odds_Calculator_2-way'!A24)</f>
        <v>2.61</v>
      </c>
      <c r="B23" s="4">
        <f>IF('True_Odds_Calculator_2-way'!B24="","",'True_Odds_Calculator_2-way'!B24)</f>
        <v>1.54</v>
      </c>
      <c r="C23" s="4">
        <f t="shared" si="0"/>
        <v>0.38314176245210729</v>
      </c>
      <c r="D23">
        <f t="shared" si="1"/>
        <v>0.64935064935064934</v>
      </c>
      <c r="E23">
        <f t="shared" si="2"/>
        <v>3.2492411802756749E-2</v>
      </c>
      <c r="F23">
        <f t="shared" si="3"/>
        <v>-0.21630094043887138</v>
      </c>
      <c r="G23">
        <v>0</v>
      </c>
      <c r="H23">
        <f t="shared" si="4"/>
        <v>0.2487933522416281</v>
      </c>
      <c r="I23">
        <f t="shared" si="5"/>
        <v>-1.0724824201463117</v>
      </c>
      <c r="J23">
        <f t="shared" si="6"/>
        <v>1.0724824201463117</v>
      </c>
      <c r="K23">
        <f t="shared" si="7"/>
        <v>0.36674412717308713</v>
      </c>
      <c r="L23">
        <f t="shared" si="8"/>
        <v>0.63325587282691287</v>
      </c>
      <c r="M23">
        <f t="shared" si="9"/>
        <v>2.7266966964355612</v>
      </c>
      <c r="N23">
        <f t="shared" si="10"/>
        <v>1.5791405068790083</v>
      </c>
    </row>
    <row r="24" spans="1:14" x14ac:dyDescent="0.25">
      <c r="A24" s="4">
        <f>IF('True_Odds_Calculator_2-way'!A25="","",'True_Odds_Calculator_2-way'!A25)</f>
        <v>1.79</v>
      </c>
      <c r="B24" s="4">
        <f>IF('True_Odds_Calculator_2-way'!B25="","",'True_Odds_Calculator_2-way'!B25)</f>
        <v>2.08</v>
      </c>
      <c r="C24" s="4">
        <f t="shared" si="0"/>
        <v>0.55865921787709494</v>
      </c>
      <c r="D24">
        <f t="shared" si="1"/>
        <v>0.48076923076923073</v>
      </c>
      <c r="E24">
        <f t="shared" si="2"/>
        <v>3.9428448646325664E-2</v>
      </c>
      <c r="F24">
        <f t="shared" si="3"/>
        <v>-0.22915771379458527</v>
      </c>
      <c r="G24">
        <v>0</v>
      </c>
      <c r="H24">
        <f t="shared" si="4"/>
        <v>0.26858616244091099</v>
      </c>
      <c r="I24">
        <f t="shared" si="5"/>
        <v>-1.0826163374360513</v>
      </c>
      <c r="J24">
        <f t="shared" si="6"/>
        <v>1.0826163374360513</v>
      </c>
      <c r="K24">
        <f t="shared" si="7"/>
        <v>0.53900600310193403</v>
      </c>
      <c r="L24">
        <f t="shared" si="8"/>
        <v>0.46099399689806597</v>
      </c>
      <c r="M24">
        <f t="shared" si="9"/>
        <v>1.8552669065744805</v>
      </c>
      <c r="N24">
        <f t="shared" si="10"/>
        <v>2.1692256444309357</v>
      </c>
    </row>
    <row r="25" spans="1:14" x14ac:dyDescent="0.25">
      <c r="A25" s="4">
        <f>IF('True_Odds_Calculator_2-way'!A26="","",'True_Odds_Calculator_2-way'!A26)</f>
        <v>1.71</v>
      </c>
      <c r="B25" s="4">
        <f>IF('True_Odds_Calculator_2-way'!B26="","",'True_Odds_Calculator_2-way'!B26)</f>
        <v>2.21</v>
      </c>
      <c r="C25" s="4">
        <f t="shared" si="0"/>
        <v>0.58479532163742687</v>
      </c>
      <c r="D25">
        <f t="shared" si="1"/>
        <v>0.45248868778280543</v>
      </c>
      <c r="E25">
        <f t="shared" si="2"/>
        <v>3.7284009420232245E-2</v>
      </c>
      <c r="F25">
        <f t="shared" si="3"/>
        <v>-0.22732925828901074</v>
      </c>
      <c r="G25">
        <v>0</v>
      </c>
      <c r="H25">
        <f t="shared" si="4"/>
        <v>0.26461326770924293</v>
      </c>
      <c r="I25">
        <f t="shared" si="5"/>
        <v>-1.0788924165398663</v>
      </c>
      <c r="J25">
        <f t="shared" si="6"/>
        <v>1.0788924165398663</v>
      </c>
      <c r="K25">
        <f t="shared" si="7"/>
        <v>0.56624704990120123</v>
      </c>
      <c r="L25">
        <f t="shared" si="8"/>
        <v>0.43375295009879905</v>
      </c>
      <c r="M25">
        <f t="shared" si="9"/>
        <v>1.7660136157433048</v>
      </c>
      <c r="N25">
        <f t="shared" si="10"/>
        <v>2.305459824013238</v>
      </c>
    </row>
    <row r="26" spans="1:14" x14ac:dyDescent="0.25">
      <c r="A26" s="4">
        <f>IF('True_Odds_Calculator_2-way'!A27="","",'True_Odds_Calculator_2-way'!A27)</f>
        <v>1.6</v>
      </c>
      <c r="B26" s="4">
        <f>IF('True_Odds_Calculator_2-way'!B27="","",'True_Odds_Calculator_2-way'!B27)</f>
        <v>2.38</v>
      </c>
      <c r="C26" s="4">
        <f t="shared" si="0"/>
        <v>0.625</v>
      </c>
      <c r="D26">
        <f t="shared" si="1"/>
        <v>0.42016806722689076</v>
      </c>
      <c r="E26">
        <f t="shared" si="2"/>
        <v>4.5168067226890818E-2</v>
      </c>
      <c r="F26">
        <f t="shared" si="3"/>
        <v>-0.21743697478991586</v>
      </c>
      <c r="G26">
        <v>0</v>
      </c>
      <c r="H26">
        <f t="shared" si="4"/>
        <v>0.26260504201680673</v>
      </c>
      <c r="I26">
        <f t="shared" si="5"/>
        <v>-1.0989674556596452</v>
      </c>
      <c r="J26">
        <f t="shared" si="6"/>
        <v>1.0989674556596452</v>
      </c>
      <c r="K26">
        <f t="shared" si="7"/>
        <v>0.60263454706899222</v>
      </c>
      <c r="L26">
        <f t="shared" si="8"/>
        <v>0.39736545293100772</v>
      </c>
      <c r="M26">
        <f t="shared" si="9"/>
        <v>1.6593804733957871</v>
      </c>
      <c r="N26">
        <f t="shared" si="10"/>
        <v>2.5165750888103107</v>
      </c>
    </row>
    <row r="27" spans="1:14" x14ac:dyDescent="0.25">
      <c r="A27" s="4">
        <f>IF('True_Odds_Calculator_2-way'!A28="","",'True_Odds_Calculator_2-way'!A28)</f>
        <v>2.06</v>
      </c>
      <c r="B27" s="4">
        <f>IF('True_Odds_Calculator_2-way'!B28="","",'True_Odds_Calculator_2-way'!B28)</f>
        <v>1.81</v>
      </c>
      <c r="C27" s="4">
        <f t="shared" si="0"/>
        <v>0.4854368932038835</v>
      </c>
      <c r="D27">
        <f t="shared" si="1"/>
        <v>0.5524861878453039</v>
      </c>
      <c r="E27">
        <f t="shared" si="2"/>
        <v>3.7923081049187513E-2</v>
      </c>
      <c r="F27">
        <f t="shared" si="3"/>
        <v>-0.23027409751649397</v>
      </c>
      <c r="G27">
        <v>0</v>
      </c>
      <c r="H27">
        <f t="shared" si="4"/>
        <v>0.26819717856568148</v>
      </c>
      <c r="I27">
        <f t="shared" si="5"/>
        <v>-1.079206513730294</v>
      </c>
      <c r="J27">
        <f t="shared" si="6"/>
        <v>1.079206513730294</v>
      </c>
      <c r="K27">
        <f t="shared" si="7"/>
        <v>0.46642685075531992</v>
      </c>
      <c r="L27">
        <f t="shared" si="8"/>
        <v>0.5335731492446798</v>
      </c>
      <c r="M27">
        <f t="shared" si="9"/>
        <v>2.1439589045541121</v>
      </c>
      <c r="N27">
        <f t="shared" si="10"/>
        <v>1.8741572761215382</v>
      </c>
    </row>
    <row r="28" spans="1:14" x14ac:dyDescent="0.25">
      <c r="A28" s="4">
        <f>IF('True_Odds_Calculator_2-way'!A29="","",'True_Odds_Calculator_2-way'!A29)</f>
        <v>1.55</v>
      </c>
      <c r="B28" s="4">
        <f>IF('True_Odds_Calculator_2-way'!B29="","",'True_Odds_Calculator_2-way'!B29)</f>
        <v>2.52</v>
      </c>
      <c r="C28" s="4">
        <f t="shared" si="0"/>
        <v>0.64516129032258063</v>
      </c>
      <c r="D28">
        <f t="shared" si="1"/>
        <v>0.3968253968253968</v>
      </c>
      <c r="E28">
        <f t="shared" si="2"/>
        <v>4.1986687147977486E-2</v>
      </c>
      <c r="F28">
        <f t="shared" si="3"/>
        <v>-0.21402969790066562</v>
      </c>
      <c r="G28">
        <v>0</v>
      </c>
      <c r="H28">
        <f t="shared" si="4"/>
        <v>0.2560163850486431</v>
      </c>
      <c r="I28">
        <f t="shared" si="5"/>
        <v>-1.0936965981495177</v>
      </c>
      <c r="J28">
        <f t="shared" si="6"/>
        <v>1.0936965981495177</v>
      </c>
      <c r="K28">
        <f t="shared" si="7"/>
        <v>0.62440169479072494</v>
      </c>
      <c r="L28">
        <f t="shared" si="8"/>
        <v>0.37559830520927512</v>
      </c>
      <c r="M28">
        <f t="shared" si="9"/>
        <v>1.6015331289822348</v>
      </c>
      <c r="N28">
        <f t="shared" si="10"/>
        <v>2.662418829187267</v>
      </c>
    </row>
    <row r="29" spans="1:14" x14ac:dyDescent="0.25">
      <c r="A29" s="4">
        <f>IF('True_Odds_Calculator_2-way'!A30="","",'True_Odds_Calculator_2-way'!A30)</f>
        <v>1.73</v>
      </c>
      <c r="B29" s="4">
        <f>IF('True_Odds_Calculator_2-way'!B30="","",'True_Odds_Calculator_2-way'!B30)</f>
        <v>2.15</v>
      </c>
      <c r="C29" s="4">
        <f t="shared" si="0"/>
        <v>0.5780346820809249</v>
      </c>
      <c r="D29">
        <f t="shared" si="1"/>
        <v>0.46511627906976744</v>
      </c>
      <c r="E29">
        <f t="shared" si="2"/>
        <v>4.3150961150692391E-2</v>
      </c>
      <c r="F29">
        <f t="shared" si="3"/>
        <v>-0.22570237935206339</v>
      </c>
      <c r="G29">
        <v>0</v>
      </c>
      <c r="H29">
        <f t="shared" si="4"/>
        <v>0.26885334050275578</v>
      </c>
      <c r="I29">
        <f t="shared" si="5"/>
        <v>-1.0914143252235409</v>
      </c>
      <c r="J29">
        <f t="shared" si="6"/>
        <v>1.0914143252235409</v>
      </c>
      <c r="K29">
        <f t="shared" si="7"/>
        <v>0.55656589041628013</v>
      </c>
      <c r="L29">
        <f t="shared" si="8"/>
        <v>0.44343410958372004</v>
      </c>
      <c r="M29">
        <f t="shared" si="9"/>
        <v>1.7967324574131842</v>
      </c>
      <c r="N29">
        <f t="shared" si="10"/>
        <v>2.2551264740070716</v>
      </c>
    </row>
    <row r="30" spans="1:14" x14ac:dyDescent="0.25">
      <c r="A30" s="4">
        <f>IF('True_Odds_Calculator_2-way'!A31="","",'True_Odds_Calculator_2-way'!A31)</f>
        <v>1.21</v>
      </c>
      <c r="B30" s="4">
        <f>IF('True_Odds_Calculator_2-way'!B31="","",'True_Odds_Calculator_2-way'!B31)</f>
        <v>4.7</v>
      </c>
      <c r="C30" s="4">
        <f t="shared" si="0"/>
        <v>0.82644628099173556</v>
      </c>
      <c r="D30">
        <f t="shared" si="1"/>
        <v>0.21276595744680851</v>
      </c>
      <c r="E30">
        <f t="shared" si="2"/>
        <v>3.9212238438544045E-2</v>
      </c>
      <c r="F30">
        <f t="shared" si="3"/>
        <v>-0.13662739581501671</v>
      </c>
      <c r="G30">
        <v>0</v>
      </c>
      <c r="H30">
        <f t="shared" si="4"/>
        <v>0.17583963425356075</v>
      </c>
      <c r="I30">
        <f t="shared" si="5"/>
        <v>-1.1344607913018798</v>
      </c>
      <c r="J30">
        <f t="shared" si="6"/>
        <v>1.1344607913018798</v>
      </c>
      <c r="K30">
        <f t="shared" si="7"/>
        <v>0.80759999001674487</v>
      </c>
      <c r="L30">
        <f t="shared" si="8"/>
        <v>0.19240000998325513</v>
      </c>
      <c r="M30">
        <f t="shared" si="9"/>
        <v>1.2382367661733946</v>
      </c>
      <c r="N30">
        <f t="shared" si="10"/>
        <v>5.1975049278169561</v>
      </c>
    </row>
    <row r="31" spans="1:14" x14ac:dyDescent="0.25">
      <c r="A31" s="4">
        <f>IF('True_Odds_Calculator_2-way'!A32="","",'True_Odds_Calculator_2-way'!A32)</f>
        <v>1.4</v>
      </c>
      <c r="B31" s="4">
        <f>IF('True_Odds_Calculator_2-way'!B32="","",'True_Odds_Calculator_2-way'!B32)</f>
        <v>3.08</v>
      </c>
      <c r="C31" s="4">
        <f t="shared" si="0"/>
        <v>0.7142857142857143</v>
      </c>
      <c r="D31">
        <f t="shared" si="1"/>
        <v>0.32467532467532467</v>
      </c>
      <c r="E31">
        <f t="shared" si="2"/>
        <v>3.8961038961038863E-2</v>
      </c>
      <c r="F31">
        <f t="shared" si="3"/>
        <v>-0.19294990723562155</v>
      </c>
      <c r="G31">
        <v>0</v>
      </c>
      <c r="H31">
        <f t="shared" si="4"/>
        <v>0.23191094619666047</v>
      </c>
      <c r="I31">
        <f t="shared" si="5"/>
        <v>-1.0963225241337864</v>
      </c>
      <c r="J31">
        <f t="shared" si="6"/>
        <v>1.0963225241337864</v>
      </c>
      <c r="K31">
        <f t="shared" si="7"/>
        <v>0.69515455947660088</v>
      </c>
      <c r="L31">
        <f t="shared" si="8"/>
        <v>0.30484544052339901</v>
      </c>
      <c r="M31">
        <f t="shared" si="9"/>
        <v>1.4385290096535148</v>
      </c>
      <c r="N31">
        <f t="shared" si="10"/>
        <v>3.2803508501982761</v>
      </c>
    </row>
    <row r="32" spans="1:14" x14ac:dyDescent="0.25">
      <c r="A32" s="4">
        <f>IF('True_Odds_Calculator_2-way'!A33="","",'True_Odds_Calculator_2-way'!A33)</f>
        <v>1.67</v>
      </c>
      <c r="B32" s="4">
        <f>IF('True_Odds_Calculator_2-way'!B33="","",'True_Odds_Calculator_2-way'!B33)</f>
        <v>2.3199999999999998</v>
      </c>
      <c r="C32" s="4">
        <f t="shared" si="0"/>
        <v>0.5988023952095809</v>
      </c>
      <c r="D32">
        <f t="shared" si="1"/>
        <v>0.43103448275862072</v>
      </c>
      <c r="E32">
        <f t="shared" si="2"/>
        <v>2.9836877968201669E-2</v>
      </c>
      <c r="F32">
        <f t="shared" si="3"/>
        <v>-0.22826760272558322</v>
      </c>
      <c r="G32">
        <v>0</v>
      </c>
      <c r="H32">
        <f t="shared" si="4"/>
        <v>0.25810448069378489</v>
      </c>
      <c r="I32">
        <f t="shared" si="5"/>
        <v>-1.0633485251477839</v>
      </c>
      <c r="J32">
        <f t="shared" si="6"/>
        <v>1.0633485251477839</v>
      </c>
      <c r="K32">
        <f t="shared" si="7"/>
        <v>0.5839608682450772</v>
      </c>
      <c r="L32">
        <f t="shared" si="8"/>
        <v>0.41603913175492269</v>
      </c>
      <c r="M32">
        <f t="shared" si="9"/>
        <v>1.7124435118490151</v>
      </c>
      <c r="N32">
        <f t="shared" si="10"/>
        <v>2.4036200531950747</v>
      </c>
    </row>
    <row r="33" spans="1:14" x14ac:dyDescent="0.25">
      <c r="A33" s="4">
        <f>IF('True_Odds_Calculator_2-way'!A34="","",'True_Odds_Calculator_2-way'!A34)</f>
        <v>1.82</v>
      </c>
      <c r="B33" s="4">
        <f>IF('True_Odds_Calculator_2-way'!B34="","",'True_Odds_Calculator_2-way'!B34)</f>
        <v>2.09</v>
      </c>
      <c r="C33" s="4">
        <f t="shared" si="0"/>
        <v>0.54945054945054939</v>
      </c>
      <c r="D33">
        <f t="shared" si="1"/>
        <v>0.47846889952153115</v>
      </c>
      <c r="E33">
        <f t="shared" si="2"/>
        <v>2.7919448972080652E-2</v>
      </c>
      <c r="F33">
        <f t="shared" si="3"/>
        <v>-0.23497555076502441</v>
      </c>
      <c r="G33">
        <v>0</v>
      </c>
      <c r="H33">
        <f t="shared" si="4"/>
        <v>0.26289499973710501</v>
      </c>
      <c r="I33">
        <f t="shared" si="5"/>
        <v>-1.0577421839157299</v>
      </c>
      <c r="J33">
        <f t="shared" si="6"/>
        <v>1.0577421839157299</v>
      </c>
      <c r="K33">
        <f t="shared" si="7"/>
        <v>0.53551865191155801</v>
      </c>
      <c r="L33">
        <f t="shared" si="8"/>
        <v>0.46448134808844194</v>
      </c>
      <c r="M33">
        <f t="shared" si="9"/>
        <v>1.8673485908108987</v>
      </c>
      <c r="N33">
        <f t="shared" si="10"/>
        <v>2.1529389804681456</v>
      </c>
    </row>
    <row r="34" spans="1:14" x14ac:dyDescent="0.25">
      <c r="A34" s="4">
        <f>IF('True_Odds_Calculator_2-way'!A35="","",'True_Odds_Calculator_2-way'!A35)</f>
        <v>2.0099999999999998</v>
      </c>
      <c r="B34" s="4">
        <f>IF('True_Odds_Calculator_2-way'!B35="","",'True_Odds_Calculator_2-way'!B35)</f>
        <v>1.89</v>
      </c>
      <c r="C34" s="4">
        <f t="shared" si="0"/>
        <v>0.49751243781094534</v>
      </c>
      <c r="D34">
        <f t="shared" si="1"/>
        <v>0.52910052910052918</v>
      </c>
      <c r="E34">
        <f t="shared" si="2"/>
        <v>2.6612966911474523E-2</v>
      </c>
      <c r="F34">
        <f t="shared" si="3"/>
        <v>-0.23662112716839079</v>
      </c>
      <c r="G34">
        <v>0</v>
      </c>
      <c r="H34">
        <f t="shared" si="4"/>
        <v>0.26323409407986531</v>
      </c>
      <c r="I34">
        <f t="shared" si="5"/>
        <v>-1.0547373121500738</v>
      </c>
      <c r="J34">
        <f t="shared" si="6"/>
        <v>1.0547373121500738</v>
      </c>
      <c r="K34">
        <f t="shared" si="7"/>
        <v>0.48419474909751009</v>
      </c>
      <c r="L34">
        <f t="shared" si="8"/>
        <v>0.51580525090249008</v>
      </c>
      <c r="M34">
        <f t="shared" si="9"/>
        <v>2.0652846852715743</v>
      </c>
      <c r="N34">
        <f t="shared" si="10"/>
        <v>1.9387162078135651</v>
      </c>
    </row>
    <row r="35" spans="1:14" x14ac:dyDescent="0.25">
      <c r="A35" s="4">
        <f>IF('True_Odds_Calculator_2-way'!A36="","",'True_Odds_Calculator_2-way'!A36)</f>
        <v>1.75</v>
      </c>
      <c r="B35" s="4">
        <f>IF('True_Odds_Calculator_2-way'!B36="","",'True_Odds_Calculator_2-way'!B36)</f>
        <v>2.1800000000000002</v>
      </c>
      <c r="C35" s="4">
        <f t="shared" si="0"/>
        <v>0.5714285714285714</v>
      </c>
      <c r="D35">
        <f t="shared" si="1"/>
        <v>0.4587155963302752</v>
      </c>
      <c r="E35">
        <f t="shared" si="2"/>
        <v>3.0144167758846541E-2</v>
      </c>
      <c r="F35">
        <f t="shared" si="3"/>
        <v>-0.23197903014416776</v>
      </c>
      <c r="G35">
        <v>0</v>
      </c>
      <c r="H35">
        <f t="shared" si="4"/>
        <v>0.26212319790301436</v>
      </c>
      <c r="I35">
        <f t="shared" si="5"/>
        <v>-1.0629880069054676</v>
      </c>
      <c r="J35">
        <f t="shared" si="6"/>
        <v>1.0629880069054676</v>
      </c>
      <c r="K35">
        <f t="shared" si="7"/>
        <v>0.55640840439223493</v>
      </c>
      <c r="L35">
        <f t="shared" si="8"/>
        <v>0.44359159560776512</v>
      </c>
      <c r="M35">
        <f t="shared" si="9"/>
        <v>1.797241005179101</v>
      </c>
      <c r="N35">
        <f t="shared" si="10"/>
        <v>2.2543258481484516</v>
      </c>
    </row>
    <row r="36" spans="1:14" x14ac:dyDescent="0.25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0.58139534883720934</v>
      </c>
      <c r="D36">
        <f t="shared" si="1"/>
        <v>0.45454545454545453</v>
      </c>
      <c r="E36">
        <f t="shared" si="2"/>
        <v>3.5940803382663811E-2</v>
      </c>
      <c r="F36">
        <f t="shared" si="3"/>
        <v>-0.22832980972515859</v>
      </c>
      <c r="G36">
        <v>0</v>
      </c>
      <c r="H36">
        <f t="shared" si="4"/>
        <v>0.26427061310782241</v>
      </c>
      <c r="I36">
        <f t="shared" si="5"/>
        <v>-1.075828707279838</v>
      </c>
      <c r="J36">
        <f t="shared" si="6"/>
        <v>1.075828707279838</v>
      </c>
      <c r="K36">
        <f t="shared" si="7"/>
        <v>0.5635083268962916</v>
      </c>
      <c r="L36">
        <f t="shared" si="8"/>
        <v>0.4364916731037084</v>
      </c>
      <c r="M36">
        <f t="shared" si="9"/>
        <v>1.7745966692414832</v>
      </c>
      <c r="N36">
        <f t="shared" si="10"/>
        <v>2.2909944487358058</v>
      </c>
    </row>
    <row r="37" spans="1:14" x14ac:dyDescent="0.25">
      <c r="A37" s="4">
        <f>IF('True_Odds_Calculator_2-way'!A38="","",'True_Odds_Calculator_2-way'!A38)</f>
        <v>1.89</v>
      </c>
      <c r="B37" s="4">
        <f>IF('True_Odds_Calculator_2-way'!B38="","",'True_Odds_Calculator_2-way'!B38)</f>
        <v>1.99</v>
      </c>
      <c r="C37" s="4">
        <f t="shared" si="0"/>
        <v>0.52910052910052918</v>
      </c>
      <c r="D37">
        <f t="shared" si="1"/>
        <v>0.50251256281407031</v>
      </c>
      <c r="E37">
        <f t="shared" si="2"/>
        <v>3.16130919145996E-2</v>
      </c>
      <c r="F37">
        <f t="shared" si="3"/>
        <v>-0.23426657094998793</v>
      </c>
      <c r="G37">
        <v>0</v>
      </c>
      <c r="H37">
        <f t="shared" si="4"/>
        <v>0.26587966286458753</v>
      </c>
      <c r="I37">
        <f t="shared" si="5"/>
        <v>-1.0653379535009888</v>
      </c>
      <c r="J37">
        <f t="shared" si="6"/>
        <v>1.0653379535009888</v>
      </c>
      <c r="K37">
        <f t="shared" si="7"/>
        <v>0.51330729170279055</v>
      </c>
      <c r="L37">
        <f t="shared" si="8"/>
        <v>0.48669270829720923</v>
      </c>
      <c r="M37">
        <f t="shared" si="9"/>
        <v>1.9481507786158798</v>
      </c>
      <c r="N37">
        <f t="shared" si="10"/>
        <v>2.0546845739659791</v>
      </c>
    </row>
    <row r="38" spans="1:14" x14ac:dyDescent="0.25">
      <c r="A38" s="4">
        <f>IF('True_Odds_Calculator_2-way'!A39="","",'True_Odds_Calculator_2-way'!A39)</f>
        <v>1.81</v>
      </c>
      <c r="B38" s="4">
        <f>IF('True_Odds_Calculator_2-way'!B39="","",'True_Odds_Calculator_2-way'!B39)</f>
        <v>2.0699999999999998</v>
      </c>
      <c r="C38" s="4">
        <f t="shared" si="0"/>
        <v>0.5524861878453039</v>
      </c>
      <c r="D38">
        <f t="shared" si="1"/>
        <v>0.48309178743961356</v>
      </c>
      <c r="E38">
        <f t="shared" si="2"/>
        <v>3.5577975284917462E-2</v>
      </c>
      <c r="F38">
        <f t="shared" si="3"/>
        <v>-0.23132356473696847</v>
      </c>
      <c r="G38">
        <v>0</v>
      </c>
      <c r="H38">
        <f t="shared" si="4"/>
        <v>0.26690154002188599</v>
      </c>
      <c r="I38">
        <f t="shared" si="5"/>
        <v>-1.0741516544951821</v>
      </c>
      <c r="J38">
        <f t="shared" si="6"/>
        <v>1.0741516544951821</v>
      </c>
      <c r="K38">
        <f t="shared" si="7"/>
        <v>0.53474138865009979</v>
      </c>
      <c r="L38">
        <f t="shared" si="8"/>
        <v>0.46525861134990021</v>
      </c>
      <c r="M38">
        <f t="shared" si="9"/>
        <v>1.8700628401410975</v>
      </c>
      <c r="N38">
        <f t="shared" si="10"/>
        <v>2.1493422703098441</v>
      </c>
    </row>
    <row r="39" spans="1:14" x14ac:dyDescent="0.25">
      <c r="A39" s="4">
        <f>IF('True_Odds_Calculator_2-way'!A40="","",'True_Odds_Calculator_2-way'!A40)</f>
        <v>2.0499999999999998</v>
      </c>
      <c r="B39" s="4">
        <f>IF('True_Odds_Calculator_2-way'!B40="","",'True_Odds_Calculator_2-way'!B40)</f>
        <v>1.86</v>
      </c>
      <c r="C39" s="4">
        <f t="shared" si="0"/>
        <v>0.48780487804878053</v>
      </c>
      <c r="D39">
        <f t="shared" si="1"/>
        <v>0.5376344086021505</v>
      </c>
      <c r="E39">
        <f t="shared" si="2"/>
        <v>2.5439286650930981E-2</v>
      </c>
      <c r="F39">
        <f t="shared" si="3"/>
        <v>-0.23682140047206923</v>
      </c>
      <c r="G39">
        <v>0</v>
      </c>
      <c r="H39">
        <f t="shared" si="4"/>
        <v>0.26226068712300027</v>
      </c>
      <c r="I39">
        <f t="shared" si="5"/>
        <v>-1.0523401123547818</v>
      </c>
      <c r="J39">
        <f t="shared" si="6"/>
        <v>1.0523401123547818</v>
      </c>
      <c r="K39">
        <f t="shared" si="7"/>
        <v>0.47506906029667378</v>
      </c>
      <c r="L39">
        <f t="shared" si="8"/>
        <v>0.52493093970332627</v>
      </c>
      <c r="M39">
        <f t="shared" si="9"/>
        <v>2.1049571179725204</v>
      </c>
      <c r="N39">
        <f t="shared" si="10"/>
        <v>1.9050124966251125</v>
      </c>
    </row>
    <row r="40" spans="1:14" x14ac:dyDescent="0.25">
      <c r="A40" s="4">
        <f>IF('True_Odds_Calculator_2-way'!A41="","",'True_Odds_Calculator_2-way'!A41)</f>
        <v>2.59</v>
      </c>
      <c r="B40" s="4">
        <f>IF('True_Odds_Calculator_2-way'!B41="","",'True_Odds_Calculator_2-way'!B41)</f>
        <v>1.56</v>
      </c>
      <c r="C40" s="4">
        <f t="shared" si="0"/>
        <v>0.38610038610038611</v>
      </c>
      <c r="D40">
        <f t="shared" si="1"/>
        <v>0.64102564102564097</v>
      </c>
      <c r="E40">
        <f t="shared" si="2"/>
        <v>2.7126027126027186E-2</v>
      </c>
      <c r="F40">
        <f t="shared" si="3"/>
        <v>-0.22037422037422028</v>
      </c>
      <c r="G40">
        <v>0</v>
      </c>
      <c r="H40">
        <f t="shared" si="4"/>
        <v>0.24750024750024749</v>
      </c>
      <c r="I40">
        <f t="shared" si="5"/>
        <v>-1.0597597584982437</v>
      </c>
      <c r="J40">
        <f t="shared" si="6"/>
        <v>1.0597597584982437</v>
      </c>
      <c r="K40">
        <f t="shared" si="7"/>
        <v>0.37243697957945238</v>
      </c>
      <c r="L40">
        <f t="shared" si="8"/>
        <v>0.62756302042054757</v>
      </c>
      <c r="M40">
        <f t="shared" si="9"/>
        <v>2.685018016012207</v>
      </c>
      <c r="N40">
        <f t="shared" si="10"/>
        <v>1.5934654647590165</v>
      </c>
    </row>
    <row r="41" spans="1:14" x14ac:dyDescent="0.25">
      <c r="A41" s="4">
        <f>IF('True_Odds_Calculator_2-way'!A42="","",'True_Odds_Calculator_2-way'!A42)</f>
        <v>1.49</v>
      </c>
      <c r="B41" s="4">
        <f>IF('True_Odds_Calculator_2-way'!B42="","",'True_Odds_Calculator_2-way'!B42)</f>
        <v>2.72</v>
      </c>
      <c r="C41" s="4">
        <f t="shared" si="0"/>
        <v>0.67114093959731547</v>
      </c>
      <c r="D41">
        <f t="shared" si="1"/>
        <v>0.36764705882352938</v>
      </c>
      <c r="E41">
        <f t="shared" si="2"/>
        <v>3.8787998420844794E-2</v>
      </c>
      <c r="F41">
        <f t="shared" si="3"/>
        <v>-0.2079549940781682</v>
      </c>
      <c r="G41">
        <v>0</v>
      </c>
      <c r="H41">
        <f t="shared" si="4"/>
        <v>0.24674299249901302</v>
      </c>
      <c r="I41">
        <f t="shared" si="5"/>
        <v>-1.0892755023757474</v>
      </c>
      <c r="J41">
        <f t="shared" si="6"/>
        <v>1.0892755023757474</v>
      </c>
      <c r="K41">
        <f t="shared" si="7"/>
        <v>0.6519988671526179</v>
      </c>
      <c r="L41">
        <f t="shared" si="8"/>
        <v>0.34800113284738216</v>
      </c>
      <c r="M41">
        <f t="shared" si="9"/>
        <v>1.5337449961641161</v>
      </c>
      <c r="N41">
        <f t="shared" si="10"/>
        <v>2.8735538640862863</v>
      </c>
    </row>
    <row r="42" spans="1:14" x14ac:dyDescent="0.25">
      <c r="A42" s="4">
        <f>IF('True_Odds_Calculator_2-way'!A43="","",'True_Odds_Calculator_2-way'!A43)</f>
        <v>2.27</v>
      </c>
      <c r="B42" s="4">
        <f>IF('True_Odds_Calculator_2-way'!B43="","",'True_Odds_Calculator_2-way'!B43)</f>
        <v>1.69</v>
      </c>
      <c r="C42" s="4">
        <f t="shared" si="0"/>
        <v>0.44052863436123346</v>
      </c>
      <c r="D42">
        <f t="shared" si="1"/>
        <v>0.59171597633136097</v>
      </c>
      <c r="E42">
        <f t="shared" si="2"/>
        <v>3.2244610692594433E-2</v>
      </c>
      <c r="F42">
        <f t="shared" si="3"/>
        <v>-0.22842322029038398</v>
      </c>
      <c r="G42">
        <v>0</v>
      </c>
      <c r="H42">
        <f t="shared" si="4"/>
        <v>0.26066783098297841</v>
      </c>
      <c r="I42">
        <f t="shared" si="5"/>
        <v>-1.0682517037726924</v>
      </c>
      <c r="J42">
        <f t="shared" si="6"/>
        <v>1.0682517037726924</v>
      </c>
      <c r="K42">
        <f t="shared" si="7"/>
        <v>0.42432580692415584</v>
      </c>
      <c r="L42">
        <f t="shared" si="8"/>
        <v>0.57567419307584422</v>
      </c>
      <c r="M42">
        <f t="shared" si="9"/>
        <v>2.3566796637913199</v>
      </c>
      <c r="N42">
        <f t="shared" si="10"/>
        <v>1.7370936756031574</v>
      </c>
    </row>
    <row r="43" spans="1:14" x14ac:dyDescent="0.25">
      <c r="A43" s="4">
        <f>IF('True_Odds_Calculator_2-way'!A44="","",'True_Odds_Calculator_2-way'!A44)</f>
        <v>1.88</v>
      </c>
      <c r="B43" s="4">
        <f>IF('True_Odds_Calculator_2-way'!B44="","",'True_Odds_Calculator_2-way'!B44)</f>
        <v>2.0299999999999998</v>
      </c>
      <c r="C43" s="4">
        <f t="shared" si="0"/>
        <v>0.53191489361702127</v>
      </c>
      <c r="D43">
        <f t="shared" si="1"/>
        <v>0.49261083743842371</v>
      </c>
      <c r="E43">
        <f t="shared" si="2"/>
        <v>2.4525731055444977E-2</v>
      </c>
      <c r="F43">
        <f t="shared" si="3"/>
        <v>-0.23750131013520592</v>
      </c>
      <c r="G43">
        <v>0</v>
      </c>
      <c r="H43">
        <f t="shared" si="4"/>
        <v>0.2620270411906509</v>
      </c>
      <c r="I43">
        <f t="shared" si="5"/>
        <v>-1.0503645397539194</v>
      </c>
      <c r="J43">
        <f t="shared" si="6"/>
        <v>1.0503645397539194</v>
      </c>
      <c r="K43">
        <f t="shared" si="7"/>
        <v>0.51966387444698414</v>
      </c>
      <c r="L43">
        <f t="shared" si="8"/>
        <v>0.48033612555301569</v>
      </c>
      <c r="M43">
        <f t="shared" si="9"/>
        <v>1.9243207949834495</v>
      </c>
      <c r="N43">
        <f t="shared" si="10"/>
        <v>2.081875475946537</v>
      </c>
    </row>
    <row r="44" spans="1:14" x14ac:dyDescent="0.25">
      <c r="A44" s="4">
        <f>IF('True_Odds_Calculator_2-way'!A45="","",'True_Odds_Calculator_2-way'!A45)</f>
        <v>1.71</v>
      </c>
      <c r="B44" s="4">
        <f>IF('True_Odds_Calculator_2-way'!B45="","",'True_Odds_Calculator_2-way'!B45)</f>
        <v>2.2400000000000002</v>
      </c>
      <c r="C44" s="4">
        <f t="shared" si="0"/>
        <v>0.58479532163742687</v>
      </c>
      <c r="D44">
        <f t="shared" si="1"/>
        <v>0.4464285714285714</v>
      </c>
      <c r="E44">
        <f t="shared" si="2"/>
        <v>3.1223893065998265E-2</v>
      </c>
      <c r="F44">
        <f t="shared" si="3"/>
        <v>-0.22984544695071008</v>
      </c>
      <c r="G44">
        <v>0</v>
      </c>
      <c r="H44">
        <f t="shared" si="4"/>
        <v>0.2610693400167084</v>
      </c>
      <c r="I44">
        <f t="shared" si="5"/>
        <v>-1.0657613907987189</v>
      </c>
      <c r="J44">
        <f t="shared" si="6"/>
        <v>1.0657613907987189</v>
      </c>
      <c r="K44">
        <f t="shared" si="7"/>
        <v>0.56925221045435459</v>
      </c>
      <c r="L44">
        <f t="shared" si="8"/>
        <v>0.4307477895456453</v>
      </c>
      <c r="M44">
        <f t="shared" si="9"/>
        <v>1.7566905874670904</v>
      </c>
      <c r="N44">
        <f t="shared" si="10"/>
        <v>2.3215441245904116</v>
      </c>
    </row>
    <row r="45" spans="1:14" x14ac:dyDescent="0.25">
      <c r="A45" s="4">
        <f>IF('True_Odds_Calculator_2-way'!A46="","",'True_Odds_Calculator_2-way'!A46)</f>
        <v>2</v>
      </c>
      <c r="B45" s="4">
        <f>IF('True_Odds_Calculator_2-way'!B46="","",'True_Odds_Calculator_2-way'!B46)</f>
        <v>1.89</v>
      </c>
      <c r="C45" s="4">
        <f t="shared" si="0"/>
        <v>0.5</v>
      </c>
      <c r="D45">
        <f t="shared" si="1"/>
        <v>0.52910052910052918</v>
      </c>
      <c r="E45">
        <f t="shared" si="2"/>
        <v>2.9100529100529293E-2</v>
      </c>
      <c r="F45">
        <f t="shared" si="3"/>
        <v>-0.23544973544973535</v>
      </c>
      <c r="G45">
        <v>0</v>
      </c>
      <c r="H45">
        <f t="shared" si="4"/>
        <v>0.26455026455026459</v>
      </c>
      <c r="I45">
        <f t="shared" si="5"/>
        <v>-1.0599978800063603</v>
      </c>
      <c r="J45">
        <f t="shared" si="6"/>
        <v>1.0599978800063603</v>
      </c>
      <c r="K45">
        <f t="shared" si="7"/>
        <v>0.48543739277873066</v>
      </c>
      <c r="L45">
        <f t="shared" si="8"/>
        <v>0.51456260722126923</v>
      </c>
      <c r="M45">
        <f t="shared" si="9"/>
        <v>2.0599978800063603</v>
      </c>
      <c r="N45">
        <f t="shared" si="10"/>
        <v>1.9433981132056606</v>
      </c>
    </row>
    <row r="46" spans="1:14" x14ac:dyDescent="0.25">
      <c r="A46" s="4">
        <f>IF('True_Odds_Calculator_2-way'!A47="","",'True_Odds_Calculator_2-way'!A47)</f>
        <v>2.58</v>
      </c>
      <c r="B46" s="4">
        <f>IF('True_Odds_Calculator_2-way'!B47="","",'True_Odds_Calculator_2-way'!B47)</f>
        <v>1.55</v>
      </c>
      <c r="C46" s="4">
        <f t="shared" si="0"/>
        <v>0.38759689922480617</v>
      </c>
      <c r="D46">
        <f t="shared" si="1"/>
        <v>0.64516129032258063</v>
      </c>
      <c r="E46">
        <f t="shared" si="2"/>
        <v>3.275818954738674E-2</v>
      </c>
      <c r="F46">
        <f t="shared" si="3"/>
        <v>-0.21730432608152039</v>
      </c>
      <c r="G46">
        <v>0</v>
      </c>
      <c r="H46">
        <f t="shared" si="4"/>
        <v>0.25006251562890719</v>
      </c>
      <c r="I46">
        <f t="shared" si="5"/>
        <v>-1.072729223145815</v>
      </c>
      <c r="J46">
        <f t="shared" si="6"/>
        <v>1.072729223145815</v>
      </c>
      <c r="K46">
        <f t="shared" si="7"/>
        <v>0.37106960671234313</v>
      </c>
      <c r="L46">
        <f t="shared" si="8"/>
        <v>0.6289303932876571</v>
      </c>
      <c r="M46">
        <f t="shared" si="9"/>
        <v>2.6949121725703877</v>
      </c>
      <c r="N46">
        <f t="shared" si="10"/>
        <v>1.5900010727301979</v>
      </c>
    </row>
    <row r="47" spans="1:14" x14ac:dyDescent="0.25">
      <c r="A47" s="4">
        <f>IF('True_Odds_Calculator_2-way'!A48="","",'True_Odds_Calculator_2-way'!A48)</f>
        <v>2.08</v>
      </c>
      <c r="B47" s="4">
        <f>IF('True_Odds_Calculator_2-way'!B48="","",'True_Odds_Calculator_2-way'!B48)</f>
        <v>1.82</v>
      </c>
      <c r="C47" s="4">
        <f t="shared" si="0"/>
        <v>0.48076923076923073</v>
      </c>
      <c r="D47">
        <f t="shared" si="1"/>
        <v>0.54945054945054939</v>
      </c>
      <c r="E47">
        <f t="shared" si="2"/>
        <v>3.0219780219780112E-2</v>
      </c>
      <c r="F47">
        <f t="shared" si="3"/>
        <v>-0.23393913778529174</v>
      </c>
      <c r="G47">
        <v>0</v>
      </c>
      <c r="H47">
        <f t="shared" si="4"/>
        <v>0.2641589180050718</v>
      </c>
      <c r="I47">
        <f t="shared" si="5"/>
        <v>-1.0626278551055635</v>
      </c>
      <c r="J47">
        <f t="shared" si="6"/>
        <v>1.0626278551055635</v>
      </c>
      <c r="K47">
        <f t="shared" si="7"/>
        <v>0.46562780185187441</v>
      </c>
      <c r="L47">
        <f t="shared" si="8"/>
        <v>0.53437219814812564</v>
      </c>
      <c r="M47">
        <f t="shared" si="9"/>
        <v>2.1476380835140083</v>
      </c>
      <c r="N47">
        <f t="shared" si="10"/>
        <v>1.8713548411865626</v>
      </c>
    </row>
    <row r="48" spans="1:14" x14ac:dyDescent="0.25">
      <c r="A48" s="4">
        <f>IF('True_Odds_Calculator_2-way'!A49="","",'True_Odds_Calculator_2-way'!A49)</f>
        <v>1.65</v>
      </c>
      <c r="B48" s="4">
        <f>IF('True_Odds_Calculator_2-way'!B49="","",'True_Odds_Calculator_2-way'!B49)</f>
        <v>2.34</v>
      </c>
      <c r="C48" s="4">
        <f t="shared" si="0"/>
        <v>0.60606060606060608</v>
      </c>
      <c r="D48">
        <f t="shared" si="1"/>
        <v>0.42735042735042739</v>
      </c>
      <c r="E48">
        <f t="shared" si="2"/>
        <v>3.3411033411033575E-2</v>
      </c>
      <c r="F48">
        <f t="shared" si="3"/>
        <v>-0.22558922558922545</v>
      </c>
      <c r="G48">
        <v>0</v>
      </c>
      <c r="H48">
        <f t="shared" si="4"/>
        <v>0.25900025900025903</v>
      </c>
      <c r="I48">
        <f t="shared" si="5"/>
        <v>-1.0714969088698143</v>
      </c>
      <c r="J48">
        <f t="shared" si="6"/>
        <v>1.0714969088698143</v>
      </c>
      <c r="K48">
        <f t="shared" si="7"/>
        <v>0.58945824981795969</v>
      </c>
      <c r="L48">
        <f t="shared" si="8"/>
        <v>0.41054175018204025</v>
      </c>
      <c r="M48">
        <f t="shared" si="9"/>
        <v>1.6964729907653791</v>
      </c>
      <c r="N48">
        <f t="shared" si="10"/>
        <v>2.4358058578855508</v>
      </c>
    </row>
    <row r="49" spans="1:14" x14ac:dyDescent="0.25">
      <c r="A49" s="4">
        <f>IF('True_Odds_Calculator_2-way'!A50="","",'True_Odds_Calculator_2-way'!A50)</f>
        <v>2.44</v>
      </c>
      <c r="B49" s="4">
        <f>IF('True_Odds_Calculator_2-way'!B50="","",'True_Odds_Calculator_2-way'!B50)</f>
        <v>1.6</v>
      </c>
      <c r="C49" s="4">
        <f t="shared" si="0"/>
        <v>0.4098360655737705</v>
      </c>
      <c r="D49">
        <f t="shared" si="1"/>
        <v>0.625</v>
      </c>
      <c r="E49">
        <f t="shared" si="2"/>
        <v>3.4836065573770503E-2</v>
      </c>
      <c r="F49">
        <f t="shared" si="3"/>
        <v>-0.22131147540983609</v>
      </c>
      <c r="G49">
        <v>0</v>
      </c>
      <c r="H49">
        <f t="shared" si="4"/>
        <v>0.25614754098360659</v>
      </c>
      <c r="I49">
        <f t="shared" si="5"/>
        <v>-1.075828707279838</v>
      </c>
      <c r="J49">
        <f t="shared" si="6"/>
        <v>1.075828707279838</v>
      </c>
      <c r="K49">
        <f t="shared" si="7"/>
        <v>0.39228095605926194</v>
      </c>
      <c r="L49">
        <f t="shared" si="8"/>
        <v>0.60771904394073795</v>
      </c>
      <c r="M49">
        <f t="shared" si="9"/>
        <v>2.5491933384829668</v>
      </c>
      <c r="N49">
        <f t="shared" si="10"/>
        <v>1.6454972243679031</v>
      </c>
    </row>
    <row r="50" spans="1:14" x14ac:dyDescent="0.25">
      <c r="A50" s="4">
        <f>IF('True_Odds_Calculator_2-way'!A51="","",'True_Odds_Calculator_2-way'!A51)</f>
        <v>2.21</v>
      </c>
      <c r="B50" s="4">
        <f>IF('True_Odds_Calculator_2-way'!B51="","",'True_Odds_Calculator_2-way'!B51)</f>
        <v>1.72</v>
      </c>
      <c r="C50" s="4">
        <f t="shared" si="0"/>
        <v>0.45248868778280543</v>
      </c>
      <c r="D50">
        <f t="shared" si="1"/>
        <v>0.58139534883720934</v>
      </c>
      <c r="E50">
        <f t="shared" si="2"/>
        <v>3.3884036620014824E-2</v>
      </c>
      <c r="F50">
        <f t="shared" si="3"/>
        <v>-0.2291907818583605</v>
      </c>
      <c r="G50">
        <v>0</v>
      </c>
      <c r="H50">
        <f t="shared" si="4"/>
        <v>0.26307481847837527</v>
      </c>
      <c r="I50">
        <f t="shared" si="5"/>
        <v>-1.0713739108887084</v>
      </c>
      <c r="J50">
        <f t="shared" si="6"/>
        <v>1.0713739108887084</v>
      </c>
      <c r="K50">
        <f t="shared" si="7"/>
        <v>0.43547132891069945</v>
      </c>
      <c r="L50">
        <f t="shared" si="8"/>
        <v>0.56452867108930049</v>
      </c>
      <c r="M50">
        <f t="shared" si="9"/>
        <v>2.2963624321753371</v>
      </c>
      <c r="N50">
        <f t="shared" si="10"/>
        <v>1.7713892158398703</v>
      </c>
    </row>
    <row r="51" spans="1:14" x14ac:dyDescent="0.25">
      <c r="A51" s="4">
        <f>IF('True_Odds_Calculator_2-way'!A52="","",'True_Odds_Calculator_2-way'!A52)</f>
        <v>2.25</v>
      </c>
      <c r="B51" s="4">
        <f>IF('True_Odds_Calculator_2-way'!B52="","",'True_Odds_Calculator_2-way'!B52)</f>
        <v>1.7</v>
      </c>
      <c r="C51" s="4">
        <f t="shared" si="0"/>
        <v>0.44444444444444442</v>
      </c>
      <c r="D51">
        <f t="shared" si="1"/>
        <v>0.58823529411764708</v>
      </c>
      <c r="E51">
        <f t="shared" si="2"/>
        <v>3.2679738562091387E-2</v>
      </c>
      <c r="F51">
        <f t="shared" si="3"/>
        <v>-0.2287581699346406</v>
      </c>
      <c r="G51">
        <v>0</v>
      </c>
      <c r="H51">
        <f t="shared" si="4"/>
        <v>0.26143790849673204</v>
      </c>
      <c r="I51">
        <f t="shared" si="5"/>
        <v>-1.0690449676496974</v>
      </c>
      <c r="J51">
        <f t="shared" si="6"/>
        <v>1.0690449676496974</v>
      </c>
      <c r="K51">
        <f t="shared" si="7"/>
        <v>0.42802608489724608</v>
      </c>
      <c r="L51">
        <f t="shared" si="8"/>
        <v>0.57197391510275408</v>
      </c>
      <c r="M51">
        <f t="shared" si="9"/>
        <v>2.3363062095621219</v>
      </c>
      <c r="N51">
        <f t="shared" si="10"/>
        <v>1.7483314773547878</v>
      </c>
    </row>
    <row r="52" spans="1:14" x14ac:dyDescent="0.25">
      <c r="A52" s="4">
        <f>IF('True_Odds_Calculator_2-way'!A53="","",'True_Odds_Calculator_2-way'!A53)</f>
        <v>2.29</v>
      </c>
      <c r="B52" s="4">
        <f>IF('True_Odds_Calculator_2-way'!B53="","",'True_Odds_Calculator_2-way'!B53)</f>
        <v>1.67</v>
      </c>
      <c r="C52" s="4">
        <f t="shared" si="0"/>
        <v>0.4366812227074236</v>
      </c>
      <c r="D52">
        <f t="shared" si="1"/>
        <v>0.5988023952095809</v>
      </c>
      <c r="E52">
        <f t="shared" si="2"/>
        <v>3.5483617917004384E-2</v>
      </c>
      <c r="F52">
        <f t="shared" si="3"/>
        <v>-0.22600214418324938</v>
      </c>
      <c r="G52">
        <v>0</v>
      </c>
      <c r="H52">
        <f t="shared" si="4"/>
        <v>0.2614857621002537</v>
      </c>
      <c r="I52">
        <f t="shared" si="5"/>
        <v>-1.0756419800880679</v>
      </c>
      <c r="J52">
        <f t="shared" si="6"/>
        <v>1.0756419800880679</v>
      </c>
      <c r="K52">
        <f t="shared" si="7"/>
        <v>0.41883445708083428</v>
      </c>
      <c r="L52">
        <f t="shared" si="8"/>
        <v>0.58116554291916578</v>
      </c>
      <c r="M52">
        <f t="shared" si="9"/>
        <v>2.3875781543136072</v>
      </c>
      <c r="N52">
        <f t="shared" si="10"/>
        <v>1.7206801266590057</v>
      </c>
    </row>
    <row r="53" spans="1:14" x14ac:dyDescent="0.25">
      <c r="A53" s="4">
        <f>IF('True_Odds_Calculator_2-way'!A54="","",'True_Odds_Calculator_2-way'!A54)</f>
        <v>2.4</v>
      </c>
      <c r="B53" s="4">
        <f>IF('True_Odds_Calculator_2-way'!B54="","",'True_Odds_Calculator_2-way'!B54)</f>
        <v>1.62</v>
      </c>
      <c r="C53" s="4">
        <f t="shared" si="0"/>
        <v>0.41666666666666669</v>
      </c>
      <c r="D53">
        <f t="shared" si="1"/>
        <v>0.61728395061728392</v>
      </c>
      <c r="E53">
        <f t="shared" si="2"/>
        <v>3.3950617283950546E-2</v>
      </c>
      <c r="F53">
        <f t="shared" si="3"/>
        <v>-0.22325102880658443</v>
      </c>
      <c r="G53">
        <v>0</v>
      </c>
      <c r="H53">
        <f t="shared" si="4"/>
        <v>0.25720164609053497</v>
      </c>
      <c r="I53">
        <f t="shared" si="5"/>
        <v>-1.0733469768527295</v>
      </c>
      <c r="J53">
        <f t="shared" si="6"/>
        <v>1.0733469768527295</v>
      </c>
      <c r="K53">
        <f t="shared" si="7"/>
        <v>0.3995707383438068</v>
      </c>
      <c r="L53">
        <f t="shared" si="8"/>
        <v>0.60042926165619326</v>
      </c>
      <c r="M53">
        <f t="shared" si="9"/>
        <v>2.502685767593821</v>
      </c>
      <c r="N53">
        <f t="shared" si="10"/>
        <v>1.6654751256486924</v>
      </c>
    </row>
    <row r="54" spans="1:14" x14ac:dyDescent="0.25">
      <c r="A54" s="4">
        <f>IF('True_Odds_Calculator_2-way'!A55="","",'True_Odds_Calculator_2-way'!A55)</f>
        <v>2.4</v>
      </c>
      <c r="B54" s="4">
        <f>IF('True_Odds_Calculator_2-way'!B55="","",'True_Odds_Calculator_2-way'!B55)</f>
        <v>1.62</v>
      </c>
      <c r="C54" s="4">
        <f t="shared" si="0"/>
        <v>0.41666666666666669</v>
      </c>
      <c r="D54">
        <f t="shared" si="1"/>
        <v>0.61728395061728392</v>
      </c>
      <c r="E54">
        <f t="shared" si="2"/>
        <v>3.3950617283950546E-2</v>
      </c>
      <c r="F54">
        <f t="shared" si="3"/>
        <v>-0.22325102880658443</v>
      </c>
      <c r="G54">
        <v>0</v>
      </c>
      <c r="H54">
        <f t="shared" si="4"/>
        <v>0.25720164609053497</v>
      </c>
      <c r="I54">
        <f t="shared" si="5"/>
        <v>-1.0733469768527295</v>
      </c>
      <c r="J54">
        <f t="shared" si="6"/>
        <v>1.0733469768527295</v>
      </c>
      <c r="K54">
        <f t="shared" si="7"/>
        <v>0.3995707383438068</v>
      </c>
      <c r="L54">
        <f t="shared" si="8"/>
        <v>0.60042926165619326</v>
      </c>
      <c r="M54">
        <f t="shared" si="9"/>
        <v>2.502685767593821</v>
      </c>
      <c r="N54">
        <f t="shared" si="10"/>
        <v>1.6654751256486924</v>
      </c>
    </row>
    <row r="55" spans="1:14" x14ac:dyDescent="0.25">
      <c r="A55" s="4">
        <f>IF('True_Odds_Calculator_2-way'!A56="","",'True_Odds_Calculator_2-way'!A56)</f>
        <v>2.13</v>
      </c>
      <c r="B55" s="4">
        <f>IF('True_Odds_Calculator_2-way'!B56="","",'True_Odds_Calculator_2-way'!B56)</f>
        <v>1.76</v>
      </c>
      <c r="C55" s="4">
        <f t="shared" si="0"/>
        <v>0.46948356807511737</v>
      </c>
      <c r="D55">
        <f t="shared" si="1"/>
        <v>0.56818181818181823</v>
      </c>
      <c r="E55">
        <f t="shared" si="2"/>
        <v>3.7665386256935607E-2</v>
      </c>
      <c r="F55">
        <f t="shared" si="3"/>
        <v>-0.22908664105847198</v>
      </c>
      <c r="G55">
        <v>0</v>
      </c>
      <c r="H55">
        <f t="shared" si="4"/>
        <v>0.26675202731540765</v>
      </c>
      <c r="I55">
        <f t="shared" si="5"/>
        <v>-1.0790808419378759</v>
      </c>
      <c r="J55">
        <f t="shared" si="6"/>
        <v>1.0790808419378759</v>
      </c>
      <c r="K55">
        <f t="shared" si="7"/>
        <v>0.45058007312499337</v>
      </c>
      <c r="L55">
        <f t="shared" si="8"/>
        <v>0.54941992687500663</v>
      </c>
      <c r="M55">
        <f t="shared" si="9"/>
        <v>2.2193613513897996</v>
      </c>
      <c r="N55">
        <f t="shared" si="10"/>
        <v>1.8201014398727853</v>
      </c>
    </row>
    <row r="56" spans="1:14" x14ac:dyDescent="0.25">
      <c r="A56" s="4">
        <f>IF('True_Odds_Calculator_2-way'!A57="","",'True_Odds_Calculator_2-way'!A57)</f>
        <v>2</v>
      </c>
      <c r="B56" s="4">
        <f>IF('True_Odds_Calculator_2-way'!B57="","",'True_Odds_Calculator_2-way'!B57)</f>
        <v>1.88</v>
      </c>
      <c r="C56" s="4">
        <f t="shared" si="0"/>
        <v>0.5</v>
      </c>
      <c r="D56">
        <f t="shared" si="1"/>
        <v>0.53191489361702127</v>
      </c>
      <c r="E56">
        <f t="shared" si="2"/>
        <v>3.1914893617021267E-2</v>
      </c>
      <c r="F56">
        <f t="shared" si="3"/>
        <v>-0.23404255319148937</v>
      </c>
      <c r="G56">
        <v>0</v>
      </c>
      <c r="H56">
        <f t="shared" si="4"/>
        <v>0.26595744680851063</v>
      </c>
      <c r="I56">
        <f t="shared" si="5"/>
        <v>-1.0660035817780522</v>
      </c>
      <c r="J56">
        <f t="shared" si="6"/>
        <v>1.0660035817780522</v>
      </c>
      <c r="K56">
        <f t="shared" si="7"/>
        <v>0.48402626637238261</v>
      </c>
      <c r="L56">
        <f t="shared" si="8"/>
        <v>0.51597373362761745</v>
      </c>
      <c r="M56">
        <f t="shared" si="9"/>
        <v>2.0660035817780522</v>
      </c>
      <c r="N56">
        <f t="shared" si="10"/>
        <v>1.9380831519646857</v>
      </c>
    </row>
    <row r="57" spans="1:14" x14ac:dyDescent="0.25">
      <c r="A57" s="4">
        <f>IF('True_Odds_Calculator_2-way'!A58="","",'True_Odds_Calculator_2-way'!A58)</f>
        <v>1.64</v>
      </c>
      <c r="B57" s="4">
        <f>IF('True_Odds_Calculator_2-way'!B58="","",'True_Odds_Calculator_2-way'!B58)</f>
        <v>2.34</v>
      </c>
      <c r="C57" s="4">
        <f t="shared" si="0"/>
        <v>0.6097560975609756</v>
      </c>
      <c r="D57">
        <f t="shared" si="1"/>
        <v>0.42735042735042739</v>
      </c>
      <c r="E57">
        <f t="shared" si="2"/>
        <v>3.7106524911402872E-2</v>
      </c>
      <c r="F57">
        <f t="shared" si="3"/>
        <v>-0.22347300396080894</v>
      </c>
      <c r="G57">
        <v>0</v>
      </c>
      <c r="H57">
        <f t="shared" si="4"/>
        <v>0.26057952887221181</v>
      </c>
      <c r="I57">
        <f t="shared" si="5"/>
        <v>-1.0798355319766999</v>
      </c>
      <c r="J57">
        <f t="shared" si="6"/>
        <v>1.0798355319766999</v>
      </c>
      <c r="K57">
        <f t="shared" si="7"/>
        <v>0.59133292539540294</v>
      </c>
      <c r="L57">
        <f t="shared" si="8"/>
        <v>0.40866707460459728</v>
      </c>
      <c r="M57">
        <f t="shared" si="9"/>
        <v>1.6910947404650878</v>
      </c>
      <c r="N57">
        <f t="shared" si="10"/>
        <v>2.4469796128487777</v>
      </c>
    </row>
    <row r="58" spans="1:14" x14ac:dyDescent="0.25">
      <c r="A58" s="4">
        <f>IF('True_Odds_Calculator_2-way'!A59="","",'True_Odds_Calculator_2-way'!A59)</f>
        <v>2.0099999999999998</v>
      </c>
      <c r="B58" s="4">
        <f>IF('True_Odds_Calculator_2-way'!B59="","",'True_Odds_Calculator_2-way'!B59)</f>
        <v>1.86</v>
      </c>
      <c r="C58" s="4">
        <f t="shared" si="0"/>
        <v>0.49751243781094534</v>
      </c>
      <c r="D58">
        <f t="shared" si="1"/>
        <v>0.5376344086021505</v>
      </c>
      <c r="E58">
        <f t="shared" si="2"/>
        <v>3.5146846413095734E-2</v>
      </c>
      <c r="F58">
        <f t="shared" si="3"/>
        <v>-0.2323329588616061</v>
      </c>
      <c r="G58">
        <v>0</v>
      </c>
      <c r="H58">
        <f t="shared" si="4"/>
        <v>0.26747980527470178</v>
      </c>
      <c r="I58">
        <f t="shared" si="5"/>
        <v>-1.0729761966090035</v>
      </c>
      <c r="J58">
        <f t="shared" si="6"/>
        <v>1.0729761966090035</v>
      </c>
      <c r="K58">
        <f t="shared" si="7"/>
        <v>0.47991416249720437</v>
      </c>
      <c r="L58">
        <f t="shared" si="8"/>
        <v>0.52008583750279591</v>
      </c>
      <c r="M58">
        <f t="shared" si="9"/>
        <v>2.0837059585750928</v>
      </c>
      <c r="N58">
        <f t="shared" si="10"/>
        <v>1.9227595290837431</v>
      </c>
    </row>
    <row r="59" spans="1:14" x14ac:dyDescent="0.25">
      <c r="A59" s="4">
        <f>IF('True_Odds_Calculator_2-way'!A60="","",'True_Odds_Calculator_2-way'!A60)</f>
        <v>2.1</v>
      </c>
      <c r="B59" s="4">
        <f>IF('True_Odds_Calculator_2-way'!B60="","",'True_Odds_Calculator_2-way'!B60)</f>
        <v>1.78</v>
      </c>
      <c r="C59" s="4">
        <f t="shared" si="0"/>
        <v>0.47619047619047616</v>
      </c>
      <c r="D59">
        <f t="shared" si="1"/>
        <v>0.5617977528089888</v>
      </c>
      <c r="E59">
        <f t="shared" si="2"/>
        <v>3.7988228999465079E-2</v>
      </c>
      <c r="F59">
        <f t="shared" si="3"/>
        <v>-0.2295345104333868</v>
      </c>
      <c r="G59">
        <v>0</v>
      </c>
      <c r="H59">
        <f t="shared" si="4"/>
        <v>0.26752273943285182</v>
      </c>
      <c r="I59">
        <f t="shared" si="5"/>
        <v>-1.0795837927188263</v>
      </c>
      <c r="J59">
        <f t="shared" si="6"/>
        <v>1.0795837927188263</v>
      </c>
      <c r="K59">
        <f t="shared" si="7"/>
        <v>0.45713404422735271</v>
      </c>
      <c r="L59">
        <f t="shared" si="8"/>
        <v>0.54286595577264729</v>
      </c>
      <c r="M59">
        <f t="shared" si="9"/>
        <v>2.1875421719907089</v>
      </c>
      <c r="N59">
        <f t="shared" si="10"/>
        <v>1.8420753583206844</v>
      </c>
    </row>
    <row r="60" spans="1:14" x14ac:dyDescent="0.25">
      <c r="A60" s="4">
        <f>IF('True_Odds_Calculator_2-way'!A61="","",'True_Odds_Calculator_2-way'!A61)</f>
        <v>1.68</v>
      </c>
      <c r="B60" s="4">
        <f>IF('True_Odds_Calculator_2-way'!B61="","",'True_Odds_Calculator_2-way'!B61)</f>
        <v>2.2400000000000002</v>
      </c>
      <c r="C60" s="4">
        <f t="shared" si="0"/>
        <v>0.59523809523809523</v>
      </c>
      <c r="D60">
        <f t="shared" si="1"/>
        <v>0.4464285714285714</v>
      </c>
      <c r="E60">
        <f t="shared" si="2"/>
        <v>4.1666666666666519E-2</v>
      </c>
      <c r="F60">
        <f t="shared" si="3"/>
        <v>-0.22406462585034026</v>
      </c>
      <c r="G60">
        <v>0</v>
      </c>
      <c r="H60">
        <f t="shared" si="4"/>
        <v>0.26573129251700678</v>
      </c>
      <c r="I60">
        <f t="shared" si="5"/>
        <v>-1.0890171046725801</v>
      </c>
      <c r="J60">
        <f t="shared" si="6"/>
        <v>1.0890171046725801</v>
      </c>
      <c r="K60">
        <f t="shared" si="7"/>
        <v>0.5745371023930006</v>
      </c>
      <c r="L60">
        <f t="shared" si="8"/>
        <v>0.42546289760699951</v>
      </c>
      <c r="M60">
        <f t="shared" si="9"/>
        <v>1.7405316311773544</v>
      </c>
      <c r="N60">
        <f t="shared" si="10"/>
        <v>2.3503812097939996</v>
      </c>
    </row>
    <row r="61" spans="1:14" x14ac:dyDescent="0.25">
      <c r="A61" s="4">
        <f>IF('True_Odds_Calculator_2-way'!A62="","",'True_Odds_Calculator_2-way'!A62)</f>
        <v>2</v>
      </c>
      <c r="B61" s="4">
        <f>IF('True_Odds_Calculator_2-way'!B62="","",'True_Odds_Calculator_2-way'!B62)</f>
        <v>1.87</v>
      </c>
      <c r="C61" s="4">
        <f t="shared" si="0"/>
        <v>0.5</v>
      </c>
      <c r="D61">
        <f t="shared" si="1"/>
        <v>0.53475935828876997</v>
      </c>
      <c r="E61">
        <f t="shared" si="2"/>
        <v>3.475935828876997E-2</v>
      </c>
      <c r="F61">
        <f t="shared" si="3"/>
        <v>-0.23262032085561501</v>
      </c>
      <c r="G61">
        <v>0</v>
      </c>
      <c r="H61">
        <f t="shared" si="4"/>
        <v>0.26737967914438499</v>
      </c>
      <c r="I61">
        <f t="shared" si="5"/>
        <v>-1.0721125348377947</v>
      </c>
      <c r="J61">
        <f t="shared" si="6"/>
        <v>1.0721125348377947</v>
      </c>
      <c r="K61">
        <f t="shared" si="7"/>
        <v>0.48259927160678084</v>
      </c>
      <c r="L61">
        <f t="shared" si="8"/>
        <v>0.51740072839321916</v>
      </c>
      <c r="M61">
        <f t="shared" si="9"/>
        <v>2.0721125348377947</v>
      </c>
      <c r="N61">
        <f t="shared" si="10"/>
        <v>1.9327379053088816</v>
      </c>
    </row>
    <row r="62" spans="1:14" x14ac:dyDescent="0.25">
      <c r="A62" s="4">
        <f>IF('True_Odds_Calculator_2-way'!A63="","",'True_Odds_Calculator_2-way'!A63)</f>
        <v>2</v>
      </c>
      <c r="B62" s="4">
        <f>IF('True_Odds_Calculator_2-way'!B63="","",'True_Odds_Calculator_2-way'!B63)</f>
        <v>1.87</v>
      </c>
      <c r="C62" s="4">
        <f t="shared" si="0"/>
        <v>0.5</v>
      </c>
      <c r="D62">
        <f t="shared" si="1"/>
        <v>0.53475935828876997</v>
      </c>
      <c r="E62">
        <f t="shared" si="2"/>
        <v>3.475935828876997E-2</v>
      </c>
      <c r="F62">
        <f t="shared" si="3"/>
        <v>-0.23262032085561501</v>
      </c>
      <c r="G62">
        <v>0</v>
      </c>
      <c r="H62">
        <f t="shared" si="4"/>
        <v>0.26737967914438499</v>
      </c>
      <c r="I62">
        <f t="shared" si="5"/>
        <v>-1.0721125348377947</v>
      </c>
      <c r="J62">
        <f t="shared" si="6"/>
        <v>1.0721125348377947</v>
      </c>
      <c r="K62">
        <f t="shared" si="7"/>
        <v>0.48259927160678084</v>
      </c>
      <c r="L62">
        <f t="shared" si="8"/>
        <v>0.51740072839321916</v>
      </c>
      <c r="M62">
        <f t="shared" si="9"/>
        <v>2.0721125348377947</v>
      </c>
      <c r="N62">
        <f t="shared" si="10"/>
        <v>1.9327379053088816</v>
      </c>
    </row>
    <row r="63" spans="1:14" x14ac:dyDescent="0.25">
      <c r="A63" s="4">
        <f>IF('True_Odds_Calculator_2-way'!A64="","",'True_Odds_Calculator_2-way'!A64)</f>
        <v>2.15</v>
      </c>
      <c r="B63" s="4">
        <f>IF('True_Odds_Calculator_2-way'!B64="","",'True_Odds_Calculator_2-way'!B64)</f>
        <v>1.75</v>
      </c>
      <c r="C63" s="4">
        <f t="shared" si="0"/>
        <v>0.46511627906976744</v>
      </c>
      <c r="D63">
        <f t="shared" si="1"/>
        <v>0.5714285714285714</v>
      </c>
      <c r="E63">
        <f t="shared" si="2"/>
        <v>3.6544850498338777E-2</v>
      </c>
      <c r="F63">
        <f t="shared" si="3"/>
        <v>-0.22923588039867115</v>
      </c>
      <c r="G63">
        <v>0</v>
      </c>
      <c r="H63">
        <f t="shared" si="4"/>
        <v>0.26578073089700993</v>
      </c>
      <c r="I63">
        <f t="shared" si="5"/>
        <v>-1.0767638041163308</v>
      </c>
      <c r="J63">
        <f t="shared" si="6"/>
        <v>1.0767638041163308</v>
      </c>
      <c r="K63">
        <f t="shared" si="7"/>
        <v>0.44677195262583885</v>
      </c>
      <c r="L63">
        <f t="shared" si="8"/>
        <v>0.5532280473741612</v>
      </c>
      <c r="M63">
        <f t="shared" si="9"/>
        <v>2.2382783747337802</v>
      </c>
      <c r="N63">
        <f t="shared" si="10"/>
        <v>1.8075728530872484</v>
      </c>
    </row>
    <row r="64" spans="1:14" x14ac:dyDescent="0.25">
      <c r="A64" s="4">
        <f>IF('True_Odds_Calculator_2-way'!A65="","",'True_Odds_Calculator_2-way'!A65)</f>
        <v>1.77</v>
      </c>
      <c r="B64" s="4">
        <f>IF('True_Odds_Calculator_2-way'!B65="","",'True_Odds_Calculator_2-way'!B65)</f>
        <v>2.12</v>
      </c>
      <c r="C64" s="4">
        <f t="shared" si="0"/>
        <v>0.56497175141242939</v>
      </c>
      <c r="D64">
        <f t="shared" si="1"/>
        <v>0.47169811320754712</v>
      </c>
      <c r="E64">
        <f t="shared" si="2"/>
        <v>3.6669864619976567E-2</v>
      </c>
      <c r="F64">
        <f t="shared" si="3"/>
        <v>-0.22982624453682976</v>
      </c>
      <c r="G64">
        <v>0</v>
      </c>
      <c r="H64">
        <f t="shared" si="4"/>
        <v>0.26649610915680627</v>
      </c>
      <c r="I64">
        <f t="shared" si="5"/>
        <v>-1.0768262306348702</v>
      </c>
      <c r="J64">
        <f t="shared" si="6"/>
        <v>1.0768262306348702</v>
      </c>
      <c r="K64">
        <f t="shared" si="7"/>
        <v>0.5467001677156802</v>
      </c>
      <c r="L64">
        <f t="shared" si="8"/>
        <v>0.45329983228431991</v>
      </c>
      <c r="M64">
        <f t="shared" si="9"/>
        <v>1.8291561975888497</v>
      </c>
      <c r="N64">
        <f t="shared" si="10"/>
        <v>2.2060453783110545</v>
      </c>
    </row>
    <row r="65" spans="1:14" x14ac:dyDescent="0.25">
      <c r="A65" s="4">
        <f>IF('True_Odds_Calculator_2-way'!A66="","",'True_Odds_Calculator_2-way'!A66)</f>
        <v>2.1</v>
      </c>
      <c r="B65" s="4">
        <f>IF('True_Odds_Calculator_2-way'!B66="","",'True_Odds_Calculator_2-way'!B66)</f>
        <v>1.78</v>
      </c>
      <c r="C65" s="4">
        <f t="shared" si="0"/>
        <v>0.47619047619047616</v>
      </c>
      <c r="D65">
        <f t="shared" si="1"/>
        <v>0.5617977528089888</v>
      </c>
      <c r="E65">
        <f t="shared" si="2"/>
        <v>3.7988228999465079E-2</v>
      </c>
      <c r="F65">
        <f t="shared" si="3"/>
        <v>-0.2295345104333868</v>
      </c>
      <c r="G65">
        <v>0</v>
      </c>
      <c r="H65">
        <f t="shared" si="4"/>
        <v>0.26752273943285182</v>
      </c>
      <c r="I65">
        <f t="shared" si="5"/>
        <v>-1.0795837927188263</v>
      </c>
      <c r="J65">
        <f t="shared" si="6"/>
        <v>1.0795837927188263</v>
      </c>
      <c r="K65">
        <f t="shared" si="7"/>
        <v>0.45713404422735271</v>
      </c>
      <c r="L65">
        <f t="shared" si="8"/>
        <v>0.54286595577264729</v>
      </c>
      <c r="M65">
        <f t="shared" si="9"/>
        <v>2.1875421719907089</v>
      </c>
      <c r="N65">
        <f t="shared" si="10"/>
        <v>1.8420753583206844</v>
      </c>
    </row>
    <row r="66" spans="1:14" x14ac:dyDescent="0.25">
      <c r="A66" s="4">
        <f>IF('True_Odds_Calculator_2-way'!A67="","",'True_Odds_Calculator_2-way'!A67)</f>
        <v>1.93</v>
      </c>
      <c r="B66" s="4">
        <f>IF('True_Odds_Calculator_2-way'!B67="","",'True_Odds_Calculator_2-way'!B67)</f>
        <v>1.93</v>
      </c>
      <c r="C66" s="4">
        <f t="shared" si="0"/>
        <v>0.5181347150259068</v>
      </c>
      <c r="D66">
        <f t="shared" si="1"/>
        <v>0.5181347150259068</v>
      </c>
      <c r="E66">
        <f t="shared" si="2"/>
        <v>3.62694300518136E-2</v>
      </c>
      <c r="F66">
        <f t="shared" si="3"/>
        <v>-0.23219415286316403</v>
      </c>
      <c r="G66">
        <v>0</v>
      </c>
      <c r="H66">
        <f t="shared" si="4"/>
        <v>0.26846358291497763</v>
      </c>
      <c r="I66">
        <f t="shared" si="5"/>
        <v>-1.0752688172043015</v>
      </c>
      <c r="J66">
        <f t="shared" si="6"/>
        <v>1.0752688172043015</v>
      </c>
      <c r="K66">
        <f t="shared" si="7"/>
        <v>0.5</v>
      </c>
      <c r="L66">
        <f t="shared" si="8"/>
        <v>0.5</v>
      </c>
      <c r="M66">
        <f t="shared" si="9"/>
        <v>2</v>
      </c>
      <c r="N66">
        <f t="shared" si="10"/>
        <v>2</v>
      </c>
    </row>
    <row r="67" spans="1:14" x14ac:dyDescent="0.25">
      <c r="A67" s="4">
        <f>IF('True_Odds_Calculator_2-way'!A68="","",'True_Odds_Calculator_2-way'!A68)</f>
        <v>1.91</v>
      </c>
      <c r="B67" s="4">
        <f>IF('True_Odds_Calculator_2-way'!B68="","",'True_Odds_Calculator_2-way'!B68)</f>
        <v>1.96</v>
      </c>
      <c r="C67" s="4">
        <f t="shared" ref="C67:C130" si="11">1/A67</f>
        <v>0.52356020942408377</v>
      </c>
      <c r="D67">
        <f t="shared" ref="D67:D130" si="12">1/B67</f>
        <v>0.51020408163265307</v>
      </c>
      <c r="E67">
        <f t="shared" ref="E67:E130" si="13">C67+D67-1</f>
        <v>3.3764291056736839E-2</v>
      </c>
      <c r="F67">
        <f t="shared" ref="F67:F130" si="14">C67+D67-(C67*D67)-1</f>
        <v>-0.23335826477187727</v>
      </c>
      <c r="G67">
        <v>0</v>
      </c>
      <c r="H67">
        <f t="shared" ref="H67:H130" si="15">C67*D67</f>
        <v>0.26712255582861416</v>
      </c>
      <c r="I67">
        <f t="shared" ref="I67:I130" si="16">((-4*F67*H67)^0.5)/(2*F67)</f>
        <v>-1.0699012312772824</v>
      </c>
      <c r="J67">
        <f t="shared" ref="J67:J130" si="17">(-((-4*F67*H67)^0.5))/(2*F67)</f>
        <v>1.0699012312772824</v>
      </c>
      <c r="K67">
        <f t="shared" ref="K67:K130" si="18">IF(A67="","",(C67/($J67+C67-($J67*C67))))</f>
        <v>0.50668568712332396</v>
      </c>
      <c r="L67">
        <f t="shared" ref="L67:L130" si="19">IF(B67="","",(D67/($J67+D67-($J67*D67))))</f>
        <v>0.49331431287667615</v>
      </c>
      <c r="M67">
        <f t="shared" ref="M67:M130" si="20">IF(A67="","",1/K67)</f>
        <v>1.9736101204623264</v>
      </c>
      <c r="N67">
        <f t="shared" ref="N67:N130" si="21">IF(B67="","",1/L67)</f>
        <v>2.0271051820261912</v>
      </c>
    </row>
    <row r="68" spans="1:14" x14ac:dyDescent="0.25">
      <c r="A68" s="4">
        <f>IF('True_Odds_Calculator_2-way'!A69="","",'True_Odds_Calculator_2-way'!A69)</f>
        <v>2.13</v>
      </c>
      <c r="B68" s="4">
        <f>IF('True_Odds_Calculator_2-way'!B69="","",'True_Odds_Calculator_2-way'!B69)</f>
        <v>1.75</v>
      </c>
      <c r="C68" s="4">
        <f t="shared" si="11"/>
        <v>0.46948356807511737</v>
      </c>
      <c r="D68">
        <f t="shared" si="12"/>
        <v>0.5714285714285714</v>
      </c>
      <c r="E68">
        <f t="shared" si="13"/>
        <v>4.091213950368866E-2</v>
      </c>
      <c r="F68">
        <f t="shared" si="14"/>
        <v>-0.22736418511066403</v>
      </c>
      <c r="G68">
        <v>0</v>
      </c>
      <c r="H68">
        <f t="shared" si="15"/>
        <v>0.26827632461435275</v>
      </c>
      <c r="I68">
        <f t="shared" si="16"/>
        <v>-1.0862508931871366</v>
      </c>
      <c r="J68">
        <f t="shared" si="17"/>
        <v>1.0862508931871366</v>
      </c>
      <c r="K68">
        <f t="shared" si="18"/>
        <v>0.4489411367792065</v>
      </c>
      <c r="L68">
        <f t="shared" si="19"/>
        <v>0.55105886322079345</v>
      </c>
      <c r="M68">
        <f t="shared" si="20"/>
        <v>2.2274635093014643</v>
      </c>
      <c r="N68">
        <f t="shared" si="21"/>
        <v>1.814688169890353</v>
      </c>
    </row>
    <row r="69" spans="1:14" x14ac:dyDescent="0.25">
      <c r="A69" s="4">
        <f>IF('True_Odds_Calculator_2-way'!A70="","",'True_Odds_Calculator_2-way'!A70)</f>
        <v>2.06</v>
      </c>
      <c r="B69" s="4">
        <f>IF('True_Odds_Calculator_2-way'!B70="","",'True_Odds_Calculator_2-way'!B70)</f>
        <v>1.82</v>
      </c>
      <c r="C69" s="4">
        <f t="shared" si="11"/>
        <v>0.4854368932038835</v>
      </c>
      <c r="D69">
        <f t="shared" si="12"/>
        <v>0.54945054945054939</v>
      </c>
      <c r="E69">
        <f t="shared" si="13"/>
        <v>3.4887442654432999E-2</v>
      </c>
      <c r="F69">
        <f t="shared" si="14"/>
        <v>-0.2318361250400085</v>
      </c>
      <c r="G69">
        <v>0</v>
      </c>
      <c r="H69">
        <f t="shared" si="15"/>
        <v>0.26672356769444144</v>
      </c>
      <c r="I69">
        <f t="shared" si="16"/>
        <v>-1.0726058003503602</v>
      </c>
      <c r="J69">
        <f t="shared" si="17"/>
        <v>1.0726058003503602</v>
      </c>
      <c r="K69">
        <f t="shared" si="18"/>
        <v>0.46795400693555494</v>
      </c>
      <c r="L69">
        <f t="shared" si="19"/>
        <v>0.53204599306444489</v>
      </c>
      <c r="M69">
        <f t="shared" si="20"/>
        <v>2.1369621483713819</v>
      </c>
      <c r="N69">
        <f t="shared" si="21"/>
        <v>1.8795367562872962</v>
      </c>
    </row>
    <row r="70" spans="1:14" x14ac:dyDescent="0.25">
      <c r="A70" s="4">
        <f>IF('True_Odds_Calculator_2-way'!A71="","",'True_Odds_Calculator_2-way'!A71)</f>
        <v>2.1800000000000002</v>
      </c>
      <c r="B70" s="4">
        <f>IF('True_Odds_Calculator_2-way'!B71="","",'True_Odds_Calculator_2-way'!B71)</f>
        <v>1.72</v>
      </c>
      <c r="C70" s="4">
        <f t="shared" si="11"/>
        <v>0.4587155963302752</v>
      </c>
      <c r="D70">
        <f t="shared" si="12"/>
        <v>0.58139534883720934</v>
      </c>
      <c r="E70">
        <f t="shared" si="13"/>
        <v>4.0110945167484591E-2</v>
      </c>
      <c r="F70">
        <f t="shared" si="14"/>
        <v>-0.22658416897802425</v>
      </c>
      <c r="G70">
        <v>0</v>
      </c>
      <c r="H70">
        <f t="shared" si="15"/>
        <v>0.26669511414550884</v>
      </c>
      <c r="I70">
        <f t="shared" si="16"/>
        <v>-1.0849075915068656</v>
      </c>
      <c r="J70">
        <f t="shared" si="17"/>
        <v>1.0849075915068656</v>
      </c>
      <c r="K70">
        <f t="shared" si="18"/>
        <v>0.43855976031354993</v>
      </c>
      <c r="L70">
        <f t="shared" si="19"/>
        <v>0.56144023968644996</v>
      </c>
      <c r="M70">
        <f t="shared" si="20"/>
        <v>2.2801909579781015</v>
      </c>
      <c r="N70">
        <f t="shared" si="21"/>
        <v>1.7811334658849434</v>
      </c>
    </row>
    <row r="71" spans="1:14" x14ac:dyDescent="0.25">
      <c r="A71" s="4">
        <f>IF('True_Odds_Calculator_2-way'!A72="","",'True_Odds_Calculator_2-way'!A72)</f>
        <v>2.13</v>
      </c>
      <c r="B71" s="4">
        <f>IF('True_Odds_Calculator_2-way'!B72="","",'True_Odds_Calculator_2-way'!B72)</f>
        <v>1.76</v>
      </c>
      <c r="C71" s="4">
        <f t="shared" si="11"/>
        <v>0.46948356807511737</v>
      </c>
      <c r="D71">
        <f t="shared" si="12"/>
        <v>0.56818181818181823</v>
      </c>
      <c r="E71">
        <f t="shared" si="13"/>
        <v>3.7665386256935607E-2</v>
      </c>
      <c r="F71">
        <f t="shared" si="14"/>
        <v>-0.22908664105847198</v>
      </c>
      <c r="G71">
        <v>0</v>
      </c>
      <c r="H71">
        <f t="shared" si="15"/>
        <v>0.26675202731540765</v>
      </c>
      <c r="I71">
        <f t="shared" si="16"/>
        <v>-1.0790808419378759</v>
      </c>
      <c r="J71">
        <f t="shared" si="17"/>
        <v>1.0790808419378759</v>
      </c>
      <c r="K71">
        <f t="shared" si="18"/>
        <v>0.45058007312499337</v>
      </c>
      <c r="L71">
        <f t="shared" si="19"/>
        <v>0.54941992687500663</v>
      </c>
      <c r="M71">
        <f t="shared" si="20"/>
        <v>2.2193613513897996</v>
      </c>
      <c r="N71">
        <f t="shared" si="21"/>
        <v>1.8201014398727853</v>
      </c>
    </row>
    <row r="72" spans="1:14" x14ac:dyDescent="0.25">
      <c r="A72" s="4">
        <f>IF('True_Odds_Calculator_2-way'!A73="","",'True_Odds_Calculator_2-way'!A73)</f>
        <v>1.93</v>
      </c>
      <c r="B72" s="4">
        <f>IF('True_Odds_Calculator_2-way'!B73="","",'True_Odds_Calculator_2-way'!B73)</f>
        <v>1.93</v>
      </c>
      <c r="C72" s="4">
        <f t="shared" si="11"/>
        <v>0.5181347150259068</v>
      </c>
      <c r="D72">
        <f t="shared" si="12"/>
        <v>0.5181347150259068</v>
      </c>
      <c r="E72">
        <f t="shared" si="13"/>
        <v>3.62694300518136E-2</v>
      </c>
      <c r="F72">
        <f t="shared" si="14"/>
        <v>-0.23219415286316403</v>
      </c>
      <c r="G72">
        <v>0</v>
      </c>
      <c r="H72">
        <f t="shared" si="15"/>
        <v>0.26846358291497763</v>
      </c>
      <c r="I72">
        <f t="shared" si="16"/>
        <v>-1.0752688172043015</v>
      </c>
      <c r="J72">
        <f t="shared" si="17"/>
        <v>1.0752688172043015</v>
      </c>
      <c r="K72">
        <f t="shared" si="18"/>
        <v>0.5</v>
      </c>
      <c r="L72">
        <f t="shared" si="19"/>
        <v>0.5</v>
      </c>
      <c r="M72">
        <f t="shared" si="20"/>
        <v>2</v>
      </c>
      <c r="N72">
        <f t="shared" si="21"/>
        <v>2</v>
      </c>
    </row>
    <row r="73" spans="1:14" x14ac:dyDescent="0.25">
      <c r="A73" s="4">
        <f>IF('True_Odds_Calculator_2-way'!A74="","",'True_Odds_Calculator_2-way'!A74)</f>
        <v>1.99</v>
      </c>
      <c r="B73" s="4">
        <f>IF('True_Odds_Calculator_2-way'!B74="","",'True_Odds_Calculator_2-way'!B74)</f>
        <v>1.88</v>
      </c>
      <c r="C73" s="4">
        <f t="shared" si="11"/>
        <v>0.50251256281407031</v>
      </c>
      <c r="D73">
        <f t="shared" si="12"/>
        <v>0.53191489361702127</v>
      </c>
      <c r="E73">
        <f t="shared" si="13"/>
        <v>3.4427456431091574E-2</v>
      </c>
      <c r="F73">
        <f t="shared" si="14"/>
        <v>-0.23286645995937127</v>
      </c>
      <c r="G73">
        <v>0</v>
      </c>
      <c r="H73">
        <f t="shared" si="15"/>
        <v>0.2672939163904629</v>
      </c>
      <c r="I73">
        <f t="shared" si="16"/>
        <v>-1.0713739108887084</v>
      </c>
      <c r="J73">
        <f t="shared" si="17"/>
        <v>1.0713739108887084</v>
      </c>
      <c r="K73">
        <f t="shared" si="18"/>
        <v>0.48528137423857021</v>
      </c>
      <c r="L73">
        <f t="shared" si="19"/>
        <v>0.51471862576142968</v>
      </c>
      <c r="M73">
        <f t="shared" si="20"/>
        <v>2.0606601717798219</v>
      </c>
      <c r="N73">
        <f t="shared" si="21"/>
        <v>1.9428090415820634</v>
      </c>
    </row>
    <row r="74" spans="1:14" x14ac:dyDescent="0.25">
      <c r="A74" s="4">
        <f>IF('True_Odds_Calculator_2-way'!A75="","",'True_Odds_Calculator_2-way'!A75)</f>
        <v>1.98</v>
      </c>
      <c r="B74" s="4">
        <f>IF('True_Odds_Calculator_2-way'!B75="","",'True_Odds_Calculator_2-way'!B75)</f>
        <v>1.89</v>
      </c>
      <c r="C74" s="4">
        <f t="shared" si="11"/>
        <v>0.50505050505050508</v>
      </c>
      <c r="D74">
        <f t="shared" si="12"/>
        <v>0.52910052910052918</v>
      </c>
      <c r="E74">
        <f t="shared" si="13"/>
        <v>3.4151034151034265E-2</v>
      </c>
      <c r="F74">
        <f t="shared" si="14"/>
        <v>-0.23307145529367745</v>
      </c>
      <c r="G74">
        <v>0</v>
      </c>
      <c r="H74">
        <f t="shared" si="15"/>
        <v>0.26722248944471172</v>
      </c>
      <c r="I74">
        <f t="shared" si="16"/>
        <v>-1.0707595557083738</v>
      </c>
      <c r="J74">
        <f t="shared" si="17"/>
        <v>1.0707595557083738</v>
      </c>
      <c r="K74">
        <f t="shared" si="18"/>
        <v>0.48796093876492608</v>
      </c>
      <c r="L74">
        <f t="shared" si="19"/>
        <v>0.5120390612350737</v>
      </c>
      <c r="M74">
        <f t="shared" si="20"/>
        <v>2.0493443645942064</v>
      </c>
      <c r="N74">
        <f t="shared" si="21"/>
        <v>1.9529760045804527</v>
      </c>
    </row>
    <row r="75" spans="1:14" x14ac:dyDescent="0.25">
      <c r="A75" s="4">
        <f>IF('True_Odds_Calculator_2-way'!A76="","",'True_Odds_Calculator_2-way'!A76)</f>
        <v>2.1</v>
      </c>
      <c r="B75" s="4">
        <f>IF('True_Odds_Calculator_2-way'!B76="","",'True_Odds_Calculator_2-way'!B76)</f>
        <v>1.78</v>
      </c>
      <c r="C75" s="4">
        <f t="shared" si="11"/>
        <v>0.47619047619047616</v>
      </c>
      <c r="D75">
        <f t="shared" si="12"/>
        <v>0.5617977528089888</v>
      </c>
      <c r="E75">
        <f t="shared" si="13"/>
        <v>3.7988228999465079E-2</v>
      </c>
      <c r="F75">
        <f t="shared" si="14"/>
        <v>-0.2295345104333868</v>
      </c>
      <c r="G75">
        <v>0</v>
      </c>
      <c r="H75">
        <f t="shared" si="15"/>
        <v>0.26752273943285182</v>
      </c>
      <c r="I75">
        <f t="shared" si="16"/>
        <v>-1.0795837927188263</v>
      </c>
      <c r="J75">
        <f t="shared" si="17"/>
        <v>1.0795837927188263</v>
      </c>
      <c r="K75">
        <f t="shared" si="18"/>
        <v>0.45713404422735271</v>
      </c>
      <c r="L75">
        <f t="shared" si="19"/>
        <v>0.54286595577264729</v>
      </c>
      <c r="M75">
        <f t="shared" si="20"/>
        <v>2.1875421719907089</v>
      </c>
      <c r="N75">
        <f t="shared" si="21"/>
        <v>1.8420753583206844</v>
      </c>
    </row>
    <row r="76" spans="1:14" x14ac:dyDescent="0.25">
      <c r="A76" s="4">
        <f>IF('True_Odds_Calculator_2-way'!A77="","",'True_Odds_Calculator_2-way'!A77)</f>
        <v>2.0299999999999998</v>
      </c>
      <c r="B76" s="4">
        <f>IF('True_Odds_Calculator_2-way'!B77="","",'True_Odds_Calculator_2-way'!B77)</f>
        <v>1.85</v>
      </c>
      <c r="C76" s="4">
        <f t="shared" si="11"/>
        <v>0.49261083743842371</v>
      </c>
      <c r="D76">
        <f t="shared" si="12"/>
        <v>0.54054054054054046</v>
      </c>
      <c r="E76">
        <f t="shared" si="13"/>
        <v>3.315137797896428E-2</v>
      </c>
      <c r="F76">
        <f t="shared" si="14"/>
        <v>-0.23312475036612956</v>
      </c>
      <c r="G76">
        <v>0</v>
      </c>
      <c r="H76">
        <f t="shared" si="15"/>
        <v>0.26627612834509384</v>
      </c>
      <c r="I76">
        <f t="shared" si="16"/>
        <v>-1.0687396570715308</v>
      </c>
      <c r="J76">
        <f t="shared" si="17"/>
        <v>1.0687396570715308</v>
      </c>
      <c r="K76">
        <f t="shared" si="18"/>
        <v>0.47600872092291718</v>
      </c>
      <c r="L76">
        <f t="shared" si="19"/>
        <v>0.52399127907708287</v>
      </c>
      <c r="M76">
        <f t="shared" si="20"/>
        <v>2.1008018467836762</v>
      </c>
      <c r="N76">
        <f t="shared" si="21"/>
        <v>1.9084287085108012</v>
      </c>
    </row>
    <row r="77" spans="1:14" x14ac:dyDescent="0.25">
      <c r="A77" s="4">
        <f>IF('True_Odds_Calculator_2-way'!A78="","",'True_Odds_Calculator_2-way'!A78)</f>
        <v>1.59</v>
      </c>
      <c r="B77" s="4">
        <f>IF('True_Odds_Calculator_2-way'!B78="","",'True_Odds_Calculator_2-way'!B78)</f>
        <v>2.36</v>
      </c>
      <c r="C77" s="4">
        <f t="shared" si="11"/>
        <v>0.62893081761006286</v>
      </c>
      <c r="D77">
        <f t="shared" si="12"/>
        <v>0.42372881355932207</v>
      </c>
      <c r="E77">
        <f t="shared" si="13"/>
        <v>5.2659631169384991E-2</v>
      </c>
      <c r="F77">
        <f t="shared" si="14"/>
        <v>-0.21383647798742134</v>
      </c>
      <c r="G77">
        <v>0</v>
      </c>
      <c r="H77">
        <f t="shared" si="15"/>
        <v>0.26649610915680633</v>
      </c>
      <c r="I77">
        <f t="shared" si="16"/>
        <v>-1.1163607017227666</v>
      </c>
      <c r="J77">
        <f t="shared" si="17"/>
        <v>1.1163607017227666</v>
      </c>
      <c r="K77">
        <f t="shared" si="18"/>
        <v>0.60289892589305494</v>
      </c>
      <c r="L77">
        <f t="shared" si="19"/>
        <v>0.39710107410694506</v>
      </c>
      <c r="M77">
        <f t="shared" si="20"/>
        <v>1.6586528140164323</v>
      </c>
      <c r="N77">
        <f t="shared" si="21"/>
        <v>2.5182505543429619</v>
      </c>
    </row>
    <row r="78" spans="1:14" x14ac:dyDescent="0.25">
      <c r="A78" s="4">
        <f>IF('True_Odds_Calculator_2-way'!A79="","",'True_Odds_Calculator_2-way'!A79)</f>
        <v>1.93</v>
      </c>
      <c r="B78" s="4">
        <f>IF('True_Odds_Calculator_2-way'!B79="","",'True_Odds_Calculator_2-way'!B79)</f>
        <v>1.89</v>
      </c>
      <c r="C78" s="4">
        <f t="shared" si="11"/>
        <v>0.5181347150259068</v>
      </c>
      <c r="D78">
        <f t="shared" si="12"/>
        <v>0.52910052910052918</v>
      </c>
      <c r="E78">
        <f t="shared" si="13"/>
        <v>4.7235244126436093E-2</v>
      </c>
      <c r="F78">
        <f t="shared" si="14"/>
        <v>-0.22691010773912312</v>
      </c>
      <c r="G78">
        <v>0</v>
      </c>
      <c r="H78">
        <f t="shared" si="15"/>
        <v>0.27414535186555922</v>
      </c>
      <c r="I78">
        <f t="shared" si="16"/>
        <v>-1.0991665980832535</v>
      </c>
      <c r="J78">
        <f t="shared" si="17"/>
        <v>1.0991665980832535</v>
      </c>
      <c r="K78">
        <f t="shared" si="18"/>
        <v>0.49450483083771163</v>
      </c>
      <c r="L78">
        <f t="shared" si="19"/>
        <v>0.50549516916228832</v>
      </c>
      <c r="M78">
        <f t="shared" si="20"/>
        <v>2.0222249362174249</v>
      </c>
      <c r="N78">
        <f t="shared" si="21"/>
        <v>1.9782582722940953</v>
      </c>
    </row>
    <row r="79" spans="1:14" x14ac:dyDescent="0.25">
      <c r="A79" s="4">
        <f>IF('True_Odds_Calculator_2-way'!A80="","",'True_Odds_Calculator_2-way'!A80)</f>
        <v>1.81</v>
      </c>
      <c r="B79" s="4">
        <f>IF('True_Odds_Calculator_2-way'!B80="","",'True_Odds_Calculator_2-way'!B80)</f>
        <v>2.0299999999999998</v>
      </c>
      <c r="C79" s="4">
        <f t="shared" si="11"/>
        <v>0.5524861878453039</v>
      </c>
      <c r="D79">
        <f t="shared" si="12"/>
        <v>0.49261083743842371</v>
      </c>
      <c r="E79">
        <f t="shared" si="13"/>
        <v>4.5097025283727721E-2</v>
      </c>
      <c r="F79">
        <f t="shared" si="14"/>
        <v>-0.22706365838390963</v>
      </c>
      <c r="G79">
        <v>0</v>
      </c>
      <c r="H79">
        <f t="shared" si="15"/>
        <v>0.2721606836676374</v>
      </c>
      <c r="I79">
        <f t="shared" si="16"/>
        <v>-1.0948103090714374</v>
      </c>
      <c r="J79">
        <f t="shared" si="17"/>
        <v>1.0948103090714374</v>
      </c>
      <c r="K79">
        <f t="shared" si="18"/>
        <v>0.52999890518954651</v>
      </c>
      <c r="L79">
        <f t="shared" si="19"/>
        <v>0.47000109481045338</v>
      </c>
      <c r="M79">
        <f t="shared" si="20"/>
        <v>1.8867963503478642</v>
      </c>
      <c r="N79">
        <f t="shared" si="21"/>
        <v>2.1276546183435801</v>
      </c>
    </row>
    <row r="80" spans="1:14" x14ac:dyDescent="0.25">
      <c r="A80" s="4">
        <f>IF('True_Odds_Calculator_2-way'!A81="","",'True_Odds_Calculator_2-way'!A81)</f>
        <v>1.93</v>
      </c>
      <c r="B80" s="4">
        <f>IF('True_Odds_Calculator_2-way'!B81="","",'True_Odds_Calculator_2-way'!B81)</f>
        <v>1.89</v>
      </c>
      <c r="C80" s="4">
        <f t="shared" si="11"/>
        <v>0.5181347150259068</v>
      </c>
      <c r="D80">
        <f t="shared" si="12"/>
        <v>0.52910052910052918</v>
      </c>
      <c r="E80">
        <f t="shared" si="13"/>
        <v>4.7235244126436093E-2</v>
      </c>
      <c r="F80">
        <f t="shared" si="14"/>
        <v>-0.22691010773912312</v>
      </c>
      <c r="G80">
        <v>0</v>
      </c>
      <c r="H80">
        <f t="shared" si="15"/>
        <v>0.27414535186555922</v>
      </c>
      <c r="I80">
        <f t="shared" si="16"/>
        <v>-1.0991665980832535</v>
      </c>
      <c r="J80">
        <f t="shared" si="17"/>
        <v>1.0991665980832535</v>
      </c>
      <c r="K80">
        <f t="shared" si="18"/>
        <v>0.49450483083771163</v>
      </c>
      <c r="L80">
        <f t="shared" si="19"/>
        <v>0.50549516916228832</v>
      </c>
      <c r="M80">
        <f t="shared" si="20"/>
        <v>2.0222249362174249</v>
      </c>
      <c r="N80">
        <f t="shared" si="21"/>
        <v>1.9782582722940953</v>
      </c>
    </row>
    <row r="81" spans="1:14" x14ac:dyDescent="0.25">
      <c r="A81" s="4">
        <f>IF('True_Odds_Calculator_2-way'!A82="","",'True_Odds_Calculator_2-way'!A82)</f>
        <v>1.88</v>
      </c>
      <c r="B81" s="4">
        <f>IF('True_Odds_Calculator_2-way'!B82="","",'True_Odds_Calculator_2-way'!B82)</f>
        <v>1.93</v>
      </c>
      <c r="C81" s="4">
        <f t="shared" si="11"/>
        <v>0.53191489361702127</v>
      </c>
      <c r="D81">
        <f t="shared" si="12"/>
        <v>0.5181347150259068</v>
      </c>
      <c r="E81">
        <f t="shared" si="13"/>
        <v>5.0049608642928067E-2</v>
      </c>
      <c r="F81">
        <f t="shared" si="14"/>
        <v>-0.22555396317936283</v>
      </c>
      <c r="G81">
        <v>0</v>
      </c>
      <c r="H81">
        <f t="shared" si="15"/>
        <v>0.27560357182229084</v>
      </c>
      <c r="I81">
        <f t="shared" si="16"/>
        <v>-1.1053942207134546</v>
      </c>
      <c r="J81">
        <f t="shared" si="17"/>
        <v>1.1053942207134546</v>
      </c>
      <c r="K81">
        <f t="shared" si="18"/>
        <v>0.50690739536217377</v>
      </c>
      <c r="L81">
        <f t="shared" si="19"/>
        <v>0.49309260463782639</v>
      </c>
      <c r="M81">
        <f t="shared" si="20"/>
        <v>1.97274691422784</v>
      </c>
      <c r="N81">
        <f t="shared" si="21"/>
        <v>2.0280166252635121</v>
      </c>
    </row>
    <row r="82" spans="1:14" x14ac:dyDescent="0.25">
      <c r="A82" s="4">
        <f>IF('True_Odds_Calculator_2-way'!A83="","",'True_Odds_Calculator_2-way'!A83)</f>
        <v>1.68</v>
      </c>
      <c r="B82" s="4">
        <f>IF('True_Odds_Calculator_2-way'!B83="","",'True_Odds_Calculator_2-way'!B83)</f>
        <v>2.1800000000000002</v>
      </c>
      <c r="C82" s="4">
        <f t="shared" si="11"/>
        <v>0.59523809523809523</v>
      </c>
      <c r="D82">
        <f t="shared" si="12"/>
        <v>0.4587155963302752</v>
      </c>
      <c r="E82">
        <f t="shared" si="13"/>
        <v>5.3953691568370488E-2</v>
      </c>
      <c r="F82">
        <f t="shared" si="14"/>
        <v>-0.21909130624726947</v>
      </c>
      <c r="G82">
        <v>0</v>
      </c>
      <c r="H82">
        <f t="shared" si="15"/>
        <v>0.27304499781564001</v>
      </c>
      <c r="I82">
        <f t="shared" si="16"/>
        <v>-1.1163607017227666</v>
      </c>
      <c r="J82">
        <f t="shared" si="17"/>
        <v>1.1163607017227666</v>
      </c>
      <c r="K82">
        <f t="shared" si="18"/>
        <v>0.5684643458753047</v>
      </c>
      <c r="L82">
        <f t="shared" si="19"/>
        <v>0.4315356541246953</v>
      </c>
      <c r="M82">
        <f t="shared" si="20"/>
        <v>1.7591252771714809</v>
      </c>
      <c r="N82">
        <f t="shared" si="21"/>
        <v>2.3173056280328646</v>
      </c>
    </row>
    <row r="83" spans="1:14" x14ac:dyDescent="0.25">
      <c r="A83" s="4">
        <f>IF('True_Odds_Calculator_2-way'!A84="","",'True_Odds_Calculator_2-way'!A84)</f>
        <v>1.65</v>
      </c>
      <c r="B83" s="4">
        <f>IF('True_Odds_Calculator_2-way'!B84="","",'True_Odds_Calculator_2-way'!B84)</f>
        <v>2.2400000000000002</v>
      </c>
      <c r="C83" s="4">
        <f t="shared" si="11"/>
        <v>0.60606060606060608</v>
      </c>
      <c r="D83">
        <f t="shared" si="12"/>
        <v>0.4464285714285714</v>
      </c>
      <c r="E83">
        <f t="shared" si="13"/>
        <v>5.2489177489177585E-2</v>
      </c>
      <c r="F83">
        <f t="shared" si="14"/>
        <v>-0.21807359307359298</v>
      </c>
      <c r="G83">
        <v>0</v>
      </c>
      <c r="H83">
        <f t="shared" si="15"/>
        <v>0.27056277056277056</v>
      </c>
      <c r="I83">
        <f t="shared" si="16"/>
        <v>-1.1138647983852827</v>
      </c>
      <c r="J83">
        <f t="shared" si="17"/>
        <v>1.1138647983852827</v>
      </c>
      <c r="K83">
        <f t="shared" si="18"/>
        <v>0.58004232627366503</v>
      </c>
      <c r="L83">
        <f t="shared" si="19"/>
        <v>0.41995767372633486</v>
      </c>
      <c r="M83">
        <f t="shared" si="20"/>
        <v>1.7240121189504336</v>
      </c>
      <c r="N83">
        <f t="shared" si="21"/>
        <v>2.3811923499977508</v>
      </c>
    </row>
    <row r="84" spans="1:14" x14ac:dyDescent="0.25">
      <c r="A84" s="4">
        <f>IF('True_Odds_Calculator_2-way'!A85="","",'True_Odds_Calculator_2-way'!A85)</f>
        <v>1.72</v>
      </c>
      <c r="B84" s="4">
        <f>IF('True_Odds_Calculator_2-way'!B85="","",'True_Odds_Calculator_2-way'!B85)</f>
        <v>2.12</v>
      </c>
      <c r="C84" s="4">
        <f t="shared" si="11"/>
        <v>0.58139534883720934</v>
      </c>
      <c r="D84">
        <f t="shared" si="12"/>
        <v>0.47169811320754712</v>
      </c>
      <c r="E84">
        <f t="shared" si="13"/>
        <v>5.3093462044756512E-2</v>
      </c>
      <c r="F84">
        <f t="shared" si="14"/>
        <v>-0.22114962702939889</v>
      </c>
      <c r="G84">
        <v>0</v>
      </c>
      <c r="H84">
        <f t="shared" si="15"/>
        <v>0.27424308907415534</v>
      </c>
      <c r="I84">
        <f t="shared" si="16"/>
        <v>-1.1135885079684349</v>
      </c>
      <c r="J84">
        <f t="shared" si="17"/>
        <v>1.1135885079684349</v>
      </c>
      <c r="K84">
        <f t="shared" si="18"/>
        <v>0.55500556793563516</v>
      </c>
      <c r="L84">
        <f t="shared" si="19"/>
        <v>0.44499443206436479</v>
      </c>
      <c r="M84">
        <f t="shared" si="20"/>
        <v>1.8017837257372731</v>
      </c>
      <c r="N84">
        <f t="shared" si="21"/>
        <v>2.2472191289246473</v>
      </c>
    </row>
    <row r="85" spans="1:14" x14ac:dyDescent="0.25">
      <c r="A85" s="4">
        <f>IF('True_Odds_Calculator_2-way'!A86="","",'True_Odds_Calculator_2-way'!A86)</f>
        <v>2.02</v>
      </c>
      <c r="B85" s="4">
        <f>IF('True_Odds_Calculator_2-way'!B86="","",'True_Odds_Calculator_2-way'!B86)</f>
        <v>1.81</v>
      </c>
      <c r="C85" s="4">
        <f t="shared" si="11"/>
        <v>0.49504950495049505</v>
      </c>
      <c r="D85">
        <f t="shared" si="12"/>
        <v>0.5524861878453039</v>
      </c>
      <c r="E85">
        <f t="shared" si="13"/>
        <v>4.7535692795798834E-2</v>
      </c>
      <c r="F85">
        <f t="shared" si="14"/>
        <v>-0.22597232098900499</v>
      </c>
      <c r="G85">
        <v>0</v>
      </c>
      <c r="H85">
        <f t="shared" si="15"/>
        <v>0.27350801378480388</v>
      </c>
      <c r="I85">
        <f t="shared" si="16"/>
        <v>-1.1001639366407492</v>
      </c>
      <c r="J85">
        <f t="shared" si="17"/>
        <v>1.1001639366407492</v>
      </c>
      <c r="K85">
        <f t="shared" si="18"/>
        <v>0.47121640215517624</v>
      </c>
      <c r="L85">
        <f t="shared" si="19"/>
        <v>0.52878359784482387</v>
      </c>
      <c r="M85">
        <f t="shared" si="20"/>
        <v>2.1221672153735645</v>
      </c>
      <c r="N85">
        <f t="shared" si="21"/>
        <v>1.8911327886790064</v>
      </c>
    </row>
    <row r="86" spans="1:14" x14ac:dyDescent="0.25">
      <c r="A86" s="4">
        <f>IF('True_Odds_Calculator_2-way'!A87="","",'True_Odds_Calculator_2-way'!A87)</f>
        <v>1.61</v>
      </c>
      <c r="B86" s="4">
        <f>IF('True_Odds_Calculator_2-way'!B87="","",'True_Odds_Calculator_2-way'!B87)</f>
        <v>2.31</v>
      </c>
      <c r="C86" s="4">
        <f t="shared" si="11"/>
        <v>0.6211180124223602</v>
      </c>
      <c r="D86">
        <f t="shared" si="12"/>
        <v>0.4329004329004329</v>
      </c>
      <c r="E86">
        <f t="shared" si="13"/>
        <v>5.4018445322792985E-2</v>
      </c>
      <c r="F86">
        <f t="shared" si="14"/>
        <v>-0.21486381113710318</v>
      </c>
      <c r="G86">
        <v>0</v>
      </c>
      <c r="H86">
        <f t="shared" si="15"/>
        <v>0.26888225645989616</v>
      </c>
      <c r="I86">
        <f t="shared" si="16"/>
        <v>-1.1186634139959342</v>
      </c>
      <c r="J86">
        <f t="shared" si="17"/>
        <v>1.1186634139959342</v>
      </c>
      <c r="K86">
        <f t="shared" si="18"/>
        <v>0.59439437982264109</v>
      </c>
      <c r="L86">
        <f t="shared" si="19"/>
        <v>0.40560562017735907</v>
      </c>
      <c r="M86">
        <f t="shared" si="20"/>
        <v>1.6823846825375197</v>
      </c>
      <c r="N86">
        <f t="shared" si="21"/>
        <v>2.4654490723346738</v>
      </c>
    </row>
    <row r="87" spans="1:14" x14ac:dyDescent="0.25">
      <c r="A87" s="4">
        <f>IF('True_Odds_Calculator_2-way'!A88="","",'True_Odds_Calculator_2-way'!A88)</f>
        <v>1.77</v>
      </c>
      <c r="B87" s="4">
        <f>IF('True_Odds_Calculator_2-way'!B88="","",'True_Odds_Calculator_2-way'!B88)</f>
        <v>2.0499999999999998</v>
      </c>
      <c r="C87" s="4">
        <f t="shared" si="11"/>
        <v>0.56497175141242939</v>
      </c>
      <c r="D87">
        <f t="shared" si="12"/>
        <v>0.48780487804878053</v>
      </c>
      <c r="E87">
        <f t="shared" si="13"/>
        <v>5.2776629461209978E-2</v>
      </c>
      <c r="F87">
        <f t="shared" si="14"/>
        <v>-0.22281934683753613</v>
      </c>
      <c r="G87">
        <v>0</v>
      </c>
      <c r="H87">
        <f t="shared" si="15"/>
        <v>0.27559597629874605</v>
      </c>
      <c r="I87">
        <f t="shared" si="16"/>
        <v>-1.1121413488021759</v>
      </c>
      <c r="J87">
        <f t="shared" si="17"/>
        <v>1.1121413488021759</v>
      </c>
      <c r="K87">
        <f t="shared" si="18"/>
        <v>0.53869185533371766</v>
      </c>
      <c r="L87">
        <f t="shared" si="19"/>
        <v>0.46130814466628223</v>
      </c>
      <c r="M87">
        <f t="shared" si="20"/>
        <v>1.8563488385776756</v>
      </c>
      <c r="N87">
        <f t="shared" si="21"/>
        <v>2.1677484162422846</v>
      </c>
    </row>
    <row r="88" spans="1:14" x14ac:dyDescent="0.25">
      <c r="A88" s="4">
        <f>IF('True_Odds_Calculator_2-way'!A89="","",'True_Odds_Calculator_2-way'!A89)</f>
        <v>2.13</v>
      </c>
      <c r="B88" s="4">
        <f>IF('True_Odds_Calculator_2-way'!B89="","",'True_Odds_Calculator_2-way'!B89)</f>
        <v>1.79</v>
      </c>
      <c r="C88" s="4">
        <f t="shared" si="11"/>
        <v>0.46948356807511737</v>
      </c>
      <c r="D88">
        <f t="shared" si="12"/>
        <v>0.55865921787709494</v>
      </c>
      <c r="E88">
        <f t="shared" si="13"/>
        <v>2.8142785952212312E-2</v>
      </c>
      <c r="F88">
        <f t="shared" si="14"/>
        <v>-0.2341385369947806</v>
      </c>
      <c r="G88">
        <v>0</v>
      </c>
      <c r="H88">
        <f t="shared" si="15"/>
        <v>0.26228132294699291</v>
      </c>
      <c r="I88">
        <f t="shared" si="16"/>
        <v>-1.0583936671670078</v>
      </c>
      <c r="J88">
        <f t="shared" si="17"/>
        <v>1.0583936671670078</v>
      </c>
      <c r="K88">
        <f t="shared" si="18"/>
        <v>0.45537654905878816</v>
      </c>
      <c r="L88">
        <f t="shared" si="19"/>
        <v>0.5446234509412119</v>
      </c>
      <c r="M88">
        <f t="shared" si="20"/>
        <v>2.1959848438987186</v>
      </c>
      <c r="N88">
        <f t="shared" si="21"/>
        <v>1.8361309970619364</v>
      </c>
    </row>
    <row r="89" spans="1:14" x14ac:dyDescent="0.25">
      <c r="A89" s="4">
        <f>IF('True_Odds_Calculator_2-way'!A90="","",'True_Odds_Calculator_2-way'!A90)</f>
        <v>2.5099999999999998</v>
      </c>
      <c r="B89" s="4">
        <f>IF('True_Odds_Calculator_2-way'!B90="","",'True_Odds_Calculator_2-way'!B90)</f>
        <v>1.58</v>
      </c>
      <c r="C89" s="4">
        <f t="shared" si="11"/>
        <v>0.39840637450199207</v>
      </c>
      <c r="D89">
        <f t="shared" si="12"/>
        <v>0.63291139240506322</v>
      </c>
      <c r="E89">
        <f t="shared" si="13"/>
        <v>3.1317766907055233E-2</v>
      </c>
      <c r="F89">
        <f t="shared" si="14"/>
        <v>-0.22083816632205366</v>
      </c>
      <c r="G89">
        <v>0</v>
      </c>
      <c r="H89">
        <f t="shared" si="15"/>
        <v>0.2521559332291089</v>
      </c>
      <c r="I89">
        <f t="shared" si="16"/>
        <v>-1.0685565962365233</v>
      </c>
      <c r="J89">
        <f t="shared" si="17"/>
        <v>1.0685565962365233</v>
      </c>
      <c r="K89">
        <f t="shared" si="18"/>
        <v>0.38262566342359927</v>
      </c>
      <c r="L89">
        <f t="shared" si="19"/>
        <v>0.61737433657640084</v>
      </c>
      <c r="M89">
        <f t="shared" si="20"/>
        <v>2.61352046031715</v>
      </c>
      <c r="N89">
        <f t="shared" si="21"/>
        <v>1.6197628258171834</v>
      </c>
    </row>
    <row r="90" spans="1:14" x14ac:dyDescent="0.25">
      <c r="A90" s="4">
        <f>IF('True_Odds_Calculator_2-way'!A91="","",'True_Odds_Calculator_2-way'!A91)</f>
        <v>2.23</v>
      </c>
      <c r="B90" s="4">
        <f>IF('True_Odds_Calculator_2-way'!B91="","",'True_Odds_Calculator_2-way'!B91)</f>
        <v>1.68</v>
      </c>
      <c r="C90" s="4">
        <f t="shared" si="11"/>
        <v>0.44843049327354262</v>
      </c>
      <c r="D90">
        <f t="shared" si="12"/>
        <v>0.59523809523809523</v>
      </c>
      <c r="E90">
        <f t="shared" si="13"/>
        <v>4.3668588511637907E-2</v>
      </c>
      <c r="F90">
        <f t="shared" si="14"/>
        <v>-0.22325432415118507</v>
      </c>
      <c r="G90">
        <v>0</v>
      </c>
      <c r="H90">
        <f t="shared" si="15"/>
        <v>0.26692291266282298</v>
      </c>
      <c r="I90">
        <f t="shared" si="16"/>
        <v>-1.0934350421017387</v>
      </c>
      <c r="J90">
        <f t="shared" si="17"/>
        <v>1.0934350421017387</v>
      </c>
      <c r="K90">
        <f t="shared" si="18"/>
        <v>0.42645285311617104</v>
      </c>
      <c r="L90">
        <f t="shared" si="19"/>
        <v>0.57354714688382902</v>
      </c>
      <c r="M90">
        <f t="shared" si="20"/>
        <v>2.3449251017851385</v>
      </c>
      <c r="N90">
        <f t="shared" si="21"/>
        <v>1.743535828629182</v>
      </c>
    </row>
    <row r="91" spans="1:14" x14ac:dyDescent="0.25">
      <c r="A91" s="4">
        <f>IF('True_Odds_Calculator_2-way'!A92="","",'True_Odds_Calculator_2-way'!A92)</f>
        <v>2.14</v>
      </c>
      <c r="B91" s="4">
        <f>IF('True_Odds_Calculator_2-way'!B92="","",'True_Odds_Calculator_2-way'!B92)</f>
        <v>1.74</v>
      </c>
      <c r="C91" s="4">
        <f t="shared" si="11"/>
        <v>0.46728971962616822</v>
      </c>
      <c r="D91">
        <f t="shared" si="12"/>
        <v>0.57471264367816088</v>
      </c>
      <c r="E91">
        <f t="shared" si="13"/>
        <v>4.200236330432916E-2</v>
      </c>
      <c r="F91">
        <f t="shared" si="14"/>
        <v>-0.22655494682565258</v>
      </c>
      <c r="G91">
        <v>0</v>
      </c>
      <c r="H91">
        <f t="shared" si="15"/>
        <v>0.26855731012998174</v>
      </c>
      <c r="I91">
        <f t="shared" si="16"/>
        <v>-1.0887588907733556</v>
      </c>
      <c r="J91">
        <f t="shared" si="17"/>
        <v>1.0887588907733556</v>
      </c>
      <c r="K91">
        <f t="shared" si="18"/>
        <v>0.44619250064100674</v>
      </c>
      <c r="L91">
        <f t="shared" si="19"/>
        <v>0.55380749935899309</v>
      </c>
      <c r="M91">
        <f t="shared" si="20"/>
        <v>2.2411851354816257</v>
      </c>
      <c r="N91">
        <f t="shared" si="21"/>
        <v>1.8056815791722833</v>
      </c>
    </row>
    <row r="92" spans="1:14" x14ac:dyDescent="0.25">
      <c r="A92" s="4">
        <f>IF('True_Odds_Calculator_2-way'!A93="","",'True_Odds_Calculator_2-way'!A93)</f>
        <v>2.5299999999999998</v>
      </c>
      <c r="B92" s="4">
        <f>IF('True_Odds_Calculator_2-way'!B93="","",'True_Odds_Calculator_2-way'!B93)</f>
        <v>1.54</v>
      </c>
      <c r="C92" s="4">
        <f t="shared" si="11"/>
        <v>0.39525691699604748</v>
      </c>
      <c r="D92">
        <f t="shared" si="12"/>
        <v>0.64935064935064934</v>
      </c>
      <c r="E92">
        <f t="shared" si="13"/>
        <v>4.4607566346696714E-2</v>
      </c>
      <c r="F92">
        <f t="shared" si="14"/>
        <v>-0.21205276936502249</v>
      </c>
      <c r="G92">
        <v>0</v>
      </c>
      <c r="H92">
        <f t="shared" si="15"/>
        <v>0.25666033571171915</v>
      </c>
      <c r="I92">
        <f t="shared" si="16"/>
        <v>-1.100163936640749</v>
      </c>
      <c r="J92">
        <f t="shared" si="17"/>
        <v>1.100163936640749</v>
      </c>
      <c r="K92">
        <f t="shared" si="18"/>
        <v>0.37268226712382535</v>
      </c>
      <c r="L92">
        <f t="shared" si="19"/>
        <v>0.62731773287617476</v>
      </c>
      <c r="M92">
        <f t="shared" si="20"/>
        <v>2.6832508230603458</v>
      </c>
      <c r="N92">
        <f t="shared" si="21"/>
        <v>1.5940885257860045</v>
      </c>
    </row>
    <row r="93" spans="1:14" x14ac:dyDescent="0.25">
      <c r="A93" s="4">
        <f>IF('True_Odds_Calculator_2-way'!A94="","",'True_Odds_Calculator_2-way'!A94)</f>
        <v>2.4</v>
      </c>
      <c r="B93" s="4">
        <f>IF('True_Odds_Calculator_2-way'!B94="","",'True_Odds_Calculator_2-way'!B94)</f>
        <v>1.6</v>
      </c>
      <c r="C93" s="4">
        <f t="shared" si="11"/>
        <v>0.41666666666666669</v>
      </c>
      <c r="D93">
        <f t="shared" si="12"/>
        <v>0.625</v>
      </c>
      <c r="E93">
        <f t="shared" si="13"/>
        <v>4.1666666666666741E-2</v>
      </c>
      <c r="F93">
        <f t="shared" si="14"/>
        <v>-0.21875</v>
      </c>
      <c r="G93">
        <v>0</v>
      </c>
      <c r="H93">
        <f t="shared" si="15"/>
        <v>0.26041666666666669</v>
      </c>
      <c r="I93">
        <f t="shared" si="16"/>
        <v>-1.0910894511799618</v>
      </c>
      <c r="J93">
        <f t="shared" si="17"/>
        <v>1.0910894511799618</v>
      </c>
      <c r="K93">
        <f t="shared" si="18"/>
        <v>0.39564392373896001</v>
      </c>
      <c r="L93">
        <f t="shared" si="19"/>
        <v>0.60435607626104004</v>
      </c>
      <c r="M93">
        <f t="shared" si="20"/>
        <v>2.5275252316519468</v>
      </c>
      <c r="N93">
        <f t="shared" si="21"/>
        <v>1.6546536707079771</v>
      </c>
    </row>
    <row r="94" spans="1:14" x14ac:dyDescent="0.25">
      <c r="A94" s="4">
        <f>IF('True_Odds_Calculator_2-way'!A95="","",'True_Odds_Calculator_2-way'!A95)</f>
        <v>2.4500000000000002</v>
      </c>
      <c r="B94" s="4">
        <f>IF('True_Odds_Calculator_2-way'!B95="","",'True_Odds_Calculator_2-way'!B95)</f>
        <v>1.57</v>
      </c>
      <c r="C94" s="4">
        <f t="shared" si="11"/>
        <v>0.4081632653061224</v>
      </c>
      <c r="D94">
        <f t="shared" si="12"/>
        <v>0.63694267515923564</v>
      </c>
      <c r="E94">
        <f t="shared" si="13"/>
        <v>4.5105940465357985E-2</v>
      </c>
      <c r="F94">
        <f t="shared" si="14"/>
        <v>-0.21487066164045243</v>
      </c>
      <c r="G94">
        <v>0</v>
      </c>
      <c r="H94">
        <f t="shared" si="15"/>
        <v>0.25997660210581042</v>
      </c>
      <c r="I94">
        <f t="shared" si="16"/>
        <v>-1.0999642517427177</v>
      </c>
      <c r="J94">
        <f t="shared" si="17"/>
        <v>1.0999642517427177</v>
      </c>
      <c r="K94">
        <f t="shared" si="18"/>
        <v>0.38536415234699606</v>
      </c>
      <c r="L94">
        <f t="shared" si="19"/>
        <v>0.61463584765300416</v>
      </c>
      <c r="M94">
        <f t="shared" si="20"/>
        <v>2.594948165026941</v>
      </c>
      <c r="N94">
        <f t="shared" si="21"/>
        <v>1.6269796234933487</v>
      </c>
    </row>
    <row r="95" spans="1:14" x14ac:dyDescent="0.25">
      <c r="A95" s="4">
        <f>IF('True_Odds_Calculator_2-way'!A96="","",'True_Odds_Calculator_2-way'!A96)</f>
        <v>2.4900000000000002</v>
      </c>
      <c r="B95" s="4">
        <f>IF('True_Odds_Calculator_2-way'!B96="","",'True_Odds_Calculator_2-way'!B96)</f>
        <v>1.56</v>
      </c>
      <c r="C95" s="4">
        <f t="shared" si="11"/>
        <v>0.40160642570281119</v>
      </c>
      <c r="D95">
        <f t="shared" si="12"/>
        <v>0.64102564102564097</v>
      </c>
      <c r="E95">
        <f t="shared" si="13"/>
        <v>4.26320667284521E-2</v>
      </c>
      <c r="F95">
        <f t="shared" si="14"/>
        <v>-0.21480794974770889</v>
      </c>
      <c r="G95">
        <v>0</v>
      </c>
      <c r="H95">
        <f t="shared" si="15"/>
        <v>0.25744001647616099</v>
      </c>
      <c r="I95">
        <f t="shared" si="16"/>
        <v>-1.0947447024610961</v>
      </c>
      <c r="J95">
        <f t="shared" si="17"/>
        <v>1.0947447024610961</v>
      </c>
      <c r="K95">
        <f t="shared" si="18"/>
        <v>0.38005911799305264</v>
      </c>
      <c r="L95">
        <f t="shared" si="19"/>
        <v>0.61994088200694741</v>
      </c>
      <c r="M95">
        <f t="shared" si="20"/>
        <v>2.6311696066670334</v>
      </c>
      <c r="N95">
        <f t="shared" si="21"/>
        <v>1.6130570333782139</v>
      </c>
    </row>
    <row r="96" spans="1:14" x14ac:dyDescent="0.25">
      <c r="A96" s="4">
        <f>IF('True_Odds_Calculator_2-way'!A97="","",'True_Odds_Calculator_2-way'!A97)</f>
        <v>2.1</v>
      </c>
      <c r="B96" s="4">
        <f>IF('True_Odds_Calculator_2-way'!B97="","",'True_Odds_Calculator_2-way'!B97)</f>
        <v>1.76</v>
      </c>
      <c r="C96" s="4">
        <f t="shared" si="11"/>
        <v>0.47619047619047616</v>
      </c>
      <c r="D96">
        <f t="shared" si="12"/>
        <v>0.56818181818181823</v>
      </c>
      <c r="E96">
        <f t="shared" si="13"/>
        <v>4.4372294372294396E-2</v>
      </c>
      <c r="F96">
        <f t="shared" si="14"/>
        <v>-0.22619047619047616</v>
      </c>
      <c r="G96">
        <v>0</v>
      </c>
      <c r="H96">
        <f t="shared" si="15"/>
        <v>0.27056277056277056</v>
      </c>
      <c r="I96">
        <f t="shared" si="16"/>
        <v>-1.0936965981495177</v>
      </c>
      <c r="J96">
        <f t="shared" si="17"/>
        <v>1.0936965981495177</v>
      </c>
      <c r="K96">
        <f t="shared" si="18"/>
        <v>0.45391281192057903</v>
      </c>
      <c r="L96">
        <f t="shared" si="19"/>
        <v>0.54608718807942114</v>
      </c>
      <c r="M96">
        <f t="shared" si="20"/>
        <v>2.2030662579644695</v>
      </c>
      <c r="N96">
        <f t="shared" si="21"/>
        <v>1.8312094145936331</v>
      </c>
    </row>
    <row r="97" spans="1:14" x14ac:dyDescent="0.25">
      <c r="A97" s="4">
        <f>IF('True_Odds_Calculator_2-way'!A98="","",'True_Odds_Calculator_2-way'!A98)</f>
        <v>2.63</v>
      </c>
      <c r="B97" s="4">
        <f>IF('True_Odds_Calculator_2-way'!B98="","",'True_Odds_Calculator_2-way'!B98)</f>
        <v>1.51</v>
      </c>
      <c r="C97" s="4">
        <f t="shared" si="11"/>
        <v>0.38022813688212931</v>
      </c>
      <c r="D97">
        <f t="shared" si="12"/>
        <v>0.66225165562913912</v>
      </c>
      <c r="E97">
        <f t="shared" si="13"/>
        <v>4.2479792511268322E-2</v>
      </c>
      <c r="F97">
        <f t="shared" si="14"/>
        <v>-0.20932692065570468</v>
      </c>
      <c r="G97">
        <v>0</v>
      </c>
      <c r="H97">
        <f t="shared" si="15"/>
        <v>0.25180671316697306</v>
      </c>
      <c r="I97">
        <f t="shared" si="16"/>
        <v>-1.0967840087249536</v>
      </c>
      <c r="J97">
        <f t="shared" si="17"/>
        <v>1.0967840087249536</v>
      </c>
      <c r="K97">
        <f t="shared" si="18"/>
        <v>0.35871120219022673</v>
      </c>
      <c r="L97">
        <f t="shared" si="19"/>
        <v>0.64128879780977321</v>
      </c>
      <c r="M97">
        <f t="shared" si="20"/>
        <v>2.7877579342216747</v>
      </c>
      <c r="N97">
        <f t="shared" si="21"/>
        <v>1.5593598444497263</v>
      </c>
    </row>
    <row r="98" spans="1:14" x14ac:dyDescent="0.25">
      <c r="A98" s="4">
        <f>IF('True_Odds_Calculator_2-way'!A99="","",'True_Odds_Calculator_2-way'!A99)</f>
        <v>2.7</v>
      </c>
      <c r="B98" s="4">
        <f>IF('True_Odds_Calculator_2-way'!B99="","",'True_Odds_Calculator_2-way'!B99)</f>
        <v>1.49</v>
      </c>
      <c r="C98" s="4">
        <f t="shared" si="11"/>
        <v>0.37037037037037035</v>
      </c>
      <c r="D98">
        <f t="shared" si="12"/>
        <v>0.67114093959731547</v>
      </c>
      <c r="E98">
        <f t="shared" si="13"/>
        <v>4.1511309967685817E-2</v>
      </c>
      <c r="F98">
        <f t="shared" si="14"/>
        <v>-0.20705940840169024</v>
      </c>
      <c r="G98">
        <v>0</v>
      </c>
      <c r="H98">
        <f t="shared" si="15"/>
        <v>0.24857071836937608</v>
      </c>
      <c r="I98">
        <f t="shared" si="16"/>
        <v>-1.0956642697819579</v>
      </c>
      <c r="J98">
        <f t="shared" si="17"/>
        <v>1.0956642697819579</v>
      </c>
      <c r="K98">
        <f t="shared" si="18"/>
        <v>0.34932920390774452</v>
      </c>
      <c r="L98">
        <f t="shared" si="19"/>
        <v>0.65067079609225564</v>
      </c>
      <c r="M98">
        <f t="shared" si="20"/>
        <v>2.8626292586293278</v>
      </c>
      <c r="N98">
        <f t="shared" si="21"/>
        <v>1.5368754921931591</v>
      </c>
    </row>
    <row r="99" spans="1:14" x14ac:dyDescent="0.25">
      <c r="A99" s="4">
        <f>IF('True_Odds_Calculator_2-way'!A100="","",'True_Odds_Calculator_2-way'!A100)</f>
        <v>2.39</v>
      </c>
      <c r="B99" s="4">
        <f>IF('True_Odds_Calculator_2-way'!B100="","",'True_Odds_Calculator_2-way'!B100)</f>
        <v>1.6</v>
      </c>
      <c r="C99" s="4">
        <f t="shared" si="11"/>
        <v>0.41841004184100417</v>
      </c>
      <c r="D99">
        <f t="shared" si="12"/>
        <v>0.625</v>
      </c>
      <c r="E99">
        <f t="shared" si="13"/>
        <v>4.3410041841004166E-2</v>
      </c>
      <c r="F99">
        <f t="shared" si="14"/>
        <v>-0.21809623430962344</v>
      </c>
      <c r="G99">
        <v>0</v>
      </c>
      <c r="H99">
        <f t="shared" si="15"/>
        <v>0.2615062761506276</v>
      </c>
      <c r="I99">
        <f t="shared" si="16"/>
        <v>-1.0950071996960069</v>
      </c>
      <c r="J99">
        <f t="shared" si="17"/>
        <v>1.0950071996960069</v>
      </c>
      <c r="K99">
        <f t="shared" si="18"/>
        <v>0.39650127157781001</v>
      </c>
      <c r="L99">
        <f t="shared" si="19"/>
        <v>0.6034987284221901</v>
      </c>
      <c r="M99">
        <f t="shared" si="20"/>
        <v>2.52206000757745</v>
      </c>
      <c r="N99">
        <f t="shared" si="21"/>
        <v>1.6570043198176039</v>
      </c>
    </row>
    <row r="100" spans="1:14" x14ac:dyDescent="0.25">
      <c r="A100" s="4">
        <f>IF('True_Odds_Calculator_2-way'!A101="","",'True_Odds_Calculator_2-way'!A101)</f>
        <v>2.38</v>
      </c>
      <c r="B100" s="4">
        <f>IF('True_Odds_Calculator_2-way'!B101="","",'True_Odds_Calculator_2-way'!B101)</f>
        <v>1.58</v>
      </c>
      <c r="C100" s="4">
        <f t="shared" si="11"/>
        <v>0.42016806722689076</v>
      </c>
      <c r="D100">
        <f t="shared" si="12"/>
        <v>0.63291139240506322</v>
      </c>
      <c r="E100">
        <f t="shared" si="13"/>
        <v>5.3079459631953929E-2</v>
      </c>
      <c r="F100">
        <f t="shared" si="14"/>
        <v>-0.21284969684076172</v>
      </c>
      <c r="G100">
        <v>0</v>
      </c>
      <c r="H100">
        <f t="shared" si="15"/>
        <v>0.26592915647271564</v>
      </c>
      <c r="I100">
        <f t="shared" si="16"/>
        <v>-1.1177545850247395</v>
      </c>
      <c r="J100">
        <f t="shared" si="17"/>
        <v>1.1177545850247395</v>
      </c>
      <c r="K100">
        <f t="shared" si="18"/>
        <v>0.39331346231725206</v>
      </c>
      <c r="L100">
        <f t="shared" si="19"/>
        <v>0.60668653768274794</v>
      </c>
      <c r="M100">
        <f t="shared" si="20"/>
        <v>2.5425013273341408</v>
      </c>
      <c r="N100">
        <f t="shared" si="21"/>
        <v>1.648297659314349</v>
      </c>
    </row>
    <row r="101" spans="1:14" x14ac:dyDescent="0.25">
      <c r="A101" s="4">
        <f>IF('True_Odds_Calculator_2-way'!A102="","",'True_Odds_Calculator_2-way'!A102)</f>
        <v>2.52</v>
      </c>
      <c r="B101" s="4">
        <f>IF('True_Odds_Calculator_2-way'!B102="","",'True_Odds_Calculator_2-way'!B102)</f>
        <v>1.53</v>
      </c>
      <c r="C101" s="4">
        <f t="shared" si="11"/>
        <v>0.3968253968253968</v>
      </c>
      <c r="D101">
        <f t="shared" si="12"/>
        <v>0.65359477124183007</v>
      </c>
      <c r="E101">
        <f t="shared" si="13"/>
        <v>5.0420168067226934E-2</v>
      </c>
      <c r="F101">
        <f t="shared" si="14"/>
        <v>-0.20894283639381672</v>
      </c>
      <c r="G101">
        <v>0</v>
      </c>
      <c r="H101">
        <f t="shared" si="15"/>
        <v>0.25936300446104366</v>
      </c>
      <c r="I101">
        <f t="shared" si="16"/>
        <v>-1.1141412945539662</v>
      </c>
      <c r="J101">
        <f t="shared" si="17"/>
        <v>1.1141412945539662</v>
      </c>
      <c r="K101">
        <f t="shared" si="18"/>
        <v>0.37126487564916671</v>
      </c>
      <c r="L101">
        <f t="shared" si="19"/>
        <v>0.62873512435083334</v>
      </c>
      <c r="M101">
        <f t="shared" si="20"/>
        <v>2.6934947677220284</v>
      </c>
      <c r="N101">
        <f t="shared" si="21"/>
        <v>1.5904948861136019</v>
      </c>
    </row>
    <row r="102" spans="1:14" x14ac:dyDescent="0.25">
      <c r="A102" s="4">
        <f>IF('True_Odds_Calculator_2-way'!A103="","",'True_Odds_Calculator_2-way'!A103)</f>
        <v>2.31</v>
      </c>
      <c r="B102" s="4">
        <f>IF('True_Odds_Calculator_2-way'!B103="","",'True_Odds_Calculator_2-way'!B103)</f>
        <v>1.62</v>
      </c>
      <c r="C102" s="4">
        <f t="shared" si="11"/>
        <v>0.4329004329004329</v>
      </c>
      <c r="D102">
        <f t="shared" si="12"/>
        <v>0.61728395061728392</v>
      </c>
      <c r="E102">
        <f t="shared" si="13"/>
        <v>5.0184383517716924E-2</v>
      </c>
      <c r="F102">
        <f t="shared" si="14"/>
        <v>-0.2170381059269948</v>
      </c>
      <c r="G102">
        <v>0</v>
      </c>
      <c r="H102">
        <f t="shared" si="15"/>
        <v>0.26722248944471166</v>
      </c>
      <c r="I102">
        <f t="shared" si="16"/>
        <v>-1.1096052615653345</v>
      </c>
      <c r="J102">
        <f t="shared" si="17"/>
        <v>1.1096052615653345</v>
      </c>
      <c r="K102">
        <f t="shared" si="18"/>
        <v>0.40756723687444163</v>
      </c>
      <c r="L102">
        <f t="shared" si="19"/>
        <v>0.59243276312555826</v>
      </c>
      <c r="M102">
        <f t="shared" si="20"/>
        <v>2.4535828926505885</v>
      </c>
      <c r="N102">
        <f t="shared" si="21"/>
        <v>1.6879552621705078</v>
      </c>
    </row>
    <row r="103" spans="1:14" x14ac:dyDescent="0.25">
      <c r="A103" s="4">
        <f>IF('True_Odds_Calculator_2-way'!A104="","",'True_Odds_Calculator_2-way'!A104)</f>
        <v>1.74</v>
      </c>
      <c r="B103" s="4">
        <f>IF('True_Odds_Calculator_2-way'!B104="","",'True_Odds_Calculator_2-way'!B104)</f>
        <v>2.2000000000000002</v>
      </c>
      <c r="C103" s="4">
        <f t="shared" si="11"/>
        <v>0.57471264367816088</v>
      </c>
      <c r="D103">
        <f t="shared" si="12"/>
        <v>0.45454545454545453</v>
      </c>
      <c r="E103">
        <f t="shared" si="13"/>
        <v>2.925809822361547E-2</v>
      </c>
      <c r="F103">
        <f t="shared" si="14"/>
        <v>-0.23197492163009403</v>
      </c>
      <c r="G103">
        <v>0</v>
      </c>
      <c r="H103">
        <f t="shared" si="15"/>
        <v>0.2612330198537095</v>
      </c>
      <c r="I103">
        <f t="shared" si="16"/>
        <v>-1.0611908999450221</v>
      </c>
      <c r="J103">
        <f t="shared" si="17"/>
        <v>1.0611908999450221</v>
      </c>
      <c r="K103">
        <f t="shared" si="18"/>
        <v>0.56013582793221794</v>
      </c>
      <c r="L103">
        <f t="shared" si="19"/>
        <v>0.43986417206778194</v>
      </c>
      <c r="M103">
        <f t="shared" si="20"/>
        <v>1.7852812659593167</v>
      </c>
      <c r="N103">
        <f t="shared" si="21"/>
        <v>2.2734290799340271</v>
      </c>
    </row>
    <row r="104" spans="1:14" x14ac:dyDescent="0.25">
      <c r="A104" s="4">
        <f>IF('True_Odds_Calculator_2-way'!A105="","",'True_Odds_Calculator_2-way'!A105)</f>
        <v>1.62</v>
      </c>
      <c r="B104" s="4">
        <f>IF('True_Odds_Calculator_2-way'!B105="","",'True_Odds_Calculator_2-way'!B105)</f>
        <v>2.42</v>
      </c>
      <c r="C104" s="4">
        <f t="shared" si="11"/>
        <v>0.61728395061728392</v>
      </c>
      <c r="D104">
        <f t="shared" si="12"/>
        <v>0.41322314049586778</v>
      </c>
      <c r="E104">
        <f t="shared" si="13"/>
        <v>3.0507091113151752E-2</v>
      </c>
      <c r="F104">
        <f t="shared" si="14"/>
        <v>-0.2245689215386184</v>
      </c>
      <c r="G104">
        <v>0</v>
      </c>
      <c r="H104">
        <f t="shared" si="15"/>
        <v>0.25507601265177021</v>
      </c>
      <c r="I104">
        <f t="shared" si="16"/>
        <v>-1.0657613907987191</v>
      </c>
      <c r="J104">
        <f t="shared" si="17"/>
        <v>1.0657613907987191</v>
      </c>
      <c r="K104">
        <f t="shared" si="18"/>
        <v>0.60212958942600991</v>
      </c>
      <c r="L104">
        <f t="shared" si="19"/>
        <v>0.39787041057399003</v>
      </c>
      <c r="M104">
        <f t="shared" si="20"/>
        <v>1.6607720622952058</v>
      </c>
      <c r="N104">
        <f t="shared" si="21"/>
        <v>2.5133811749341808</v>
      </c>
    </row>
    <row r="105" spans="1:14" x14ac:dyDescent="0.25">
      <c r="A105" s="4">
        <f>IF('True_Odds_Calculator_2-way'!A106="","",'True_Odds_Calculator_2-way'!A106)</f>
        <v>1.46</v>
      </c>
      <c r="B105" s="4">
        <f>IF('True_Odds_Calculator_2-way'!B106="","",'True_Odds_Calculator_2-way'!B106)</f>
        <v>2.84</v>
      </c>
      <c r="C105" s="4">
        <f t="shared" si="11"/>
        <v>0.68493150684931503</v>
      </c>
      <c r="D105">
        <f t="shared" si="12"/>
        <v>0.35211267605633806</v>
      </c>
      <c r="E105">
        <f t="shared" si="13"/>
        <v>3.7044182905653145E-2</v>
      </c>
      <c r="F105">
        <f t="shared" si="14"/>
        <v>-0.20412888288635922</v>
      </c>
      <c r="G105">
        <v>0</v>
      </c>
      <c r="H105">
        <f t="shared" si="15"/>
        <v>0.24117306579201236</v>
      </c>
      <c r="I105">
        <f t="shared" si="16"/>
        <v>-1.0869565217391306</v>
      </c>
      <c r="J105">
        <f t="shared" si="17"/>
        <v>1.0869565217391306</v>
      </c>
      <c r="K105">
        <f t="shared" si="18"/>
        <v>0.66666666666666652</v>
      </c>
      <c r="L105">
        <f t="shared" si="19"/>
        <v>0.33333333333333337</v>
      </c>
      <c r="M105">
        <f t="shared" si="20"/>
        <v>1.5000000000000004</v>
      </c>
      <c r="N105">
        <f t="shared" si="21"/>
        <v>2.9999999999999996</v>
      </c>
    </row>
    <row r="106" spans="1:14" x14ac:dyDescent="0.25">
      <c r="A106" s="4">
        <f>IF('True_Odds_Calculator_2-way'!A107="","",'True_Odds_Calculator_2-way'!A107)</f>
        <v>1.98</v>
      </c>
      <c r="B106" s="4">
        <f>IF('True_Odds_Calculator_2-way'!B107="","",'True_Odds_Calculator_2-way'!B107)</f>
        <v>1.91</v>
      </c>
      <c r="C106" s="4">
        <f t="shared" si="11"/>
        <v>0.50505050505050508</v>
      </c>
      <c r="D106">
        <f t="shared" si="12"/>
        <v>0.52356020942408377</v>
      </c>
      <c r="E106">
        <f t="shared" si="13"/>
        <v>2.861071447458885E-2</v>
      </c>
      <c r="F106">
        <f t="shared" si="14"/>
        <v>-0.23581363371939279</v>
      </c>
      <c r="G106">
        <v>0</v>
      </c>
      <c r="H106">
        <f t="shared" si="15"/>
        <v>0.2644243481939817</v>
      </c>
      <c r="I106">
        <f t="shared" si="16"/>
        <v>-1.0589275952301447</v>
      </c>
      <c r="J106">
        <f t="shared" si="17"/>
        <v>1.0589275952301447</v>
      </c>
      <c r="K106">
        <f t="shared" si="18"/>
        <v>0.4907375632320416</v>
      </c>
      <c r="L106">
        <f t="shared" si="19"/>
        <v>0.50926243676795835</v>
      </c>
      <c r="M106">
        <f t="shared" si="20"/>
        <v>2.0377490433255412</v>
      </c>
      <c r="N106">
        <f t="shared" si="21"/>
        <v>1.9636241116594322</v>
      </c>
    </row>
    <row r="107" spans="1:14" x14ac:dyDescent="0.25">
      <c r="A107" s="4">
        <f>IF('True_Odds_Calculator_2-way'!A108="","",'True_Odds_Calculator_2-way'!A108)</f>
        <v>1.95</v>
      </c>
      <c r="B107" s="4">
        <f>IF('True_Odds_Calculator_2-way'!B108="","",'True_Odds_Calculator_2-way'!B108)</f>
        <v>1.93</v>
      </c>
      <c r="C107" s="4">
        <f t="shared" si="11"/>
        <v>0.51282051282051289</v>
      </c>
      <c r="D107">
        <f t="shared" si="12"/>
        <v>0.5181347150259068</v>
      </c>
      <c r="E107">
        <f t="shared" si="13"/>
        <v>3.0955227846419575E-2</v>
      </c>
      <c r="F107">
        <f t="shared" si="14"/>
        <v>-0.23475488242327625</v>
      </c>
      <c r="G107">
        <v>0</v>
      </c>
      <c r="H107">
        <f t="shared" si="15"/>
        <v>0.26571011026969582</v>
      </c>
      <c r="I107">
        <f t="shared" si="16"/>
        <v>-1.0638899909514294</v>
      </c>
      <c r="J107">
        <f t="shared" si="17"/>
        <v>1.0638899909514294</v>
      </c>
      <c r="K107">
        <f t="shared" si="18"/>
        <v>0.49734035027939766</v>
      </c>
      <c r="L107">
        <f t="shared" si="19"/>
        <v>0.50265964972060251</v>
      </c>
      <c r="M107">
        <f t="shared" si="20"/>
        <v>2.0106954914038573</v>
      </c>
      <c r="N107">
        <f t="shared" si="21"/>
        <v>1.9894176915848294</v>
      </c>
    </row>
    <row r="108" spans="1:14" x14ac:dyDescent="0.25">
      <c r="A108" s="4">
        <f>IF('True_Odds_Calculator_2-way'!A109="","",'True_Odds_Calculator_2-way'!A109)</f>
        <v>1.93</v>
      </c>
      <c r="B108" s="4">
        <f>IF('True_Odds_Calculator_2-way'!B109="","",'True_Odds_Calculator_2-way'!B109)</f>
        <v>1.95</v>
      </c>
      <c r="C108" s="4">
        <f t="shared" si="11"/>
        <v>0.5181347150259068</v>
      </c>
      <c r="D108">
        <f t="shared" si="12"/>
        <v>0.51282051282051289</v>
      </c>
      <c r="E108">
        <f t="shared" si="13"/>
        <v>3.0955227846419575E-2</v>
      </c>
      <c r="F108">
        <f t="shared" si="14"/>
        <v>-0.23475488242327625</v>
      </c>
      <c r="G108">
        <v>0</v>
      </c>
      <c r="H108">
        <f t="shared" si="15"/>
        <v>0.26571011026969582</v>
      </c>
      <c r="I108">
        <f t="shared" si="16"/>
        <v>-1.0638899909514294</v>
      </c>
      <c r="J108">
        <f t="shared" si="17"/>
        <v>1.0638899909514294</v>
      </c>
      <c r="K108">
        <f t="shared" si="18"/>
        <v>0.50265964972060251</v>
      </c>
      <c r="L108">
        <f t="shared" si="19"/>
        <v>0.49734035027939766</v>
      </c>
      <c r="M108">
        <f t="shared" si="20"/>
        <v>1.9894176915848294</v>
      </c>
      <c r="N108">
        <f t="shared" si="21"/>
        <v>2.0106954914038573</v>
      </c>
    </row>
    <row r="109" spans="1:14" x14ac:dyDescent="0.25">
      <c r="A109" s="4">
        <f>IF('True_Odds_Calculator_2-way'!A110="","",'True_Odds_Calculator_2-way'!A110)</f>
        <v>2.2999999999999998</v>
      </c>
      <c r="B109" s="4">
        <f>IF('True_Odds_Calculator_2-way'!B110="","",'True_Odds_Calculator_2-way'!B110)</f>
        <v>1.67</v>
      </c>
      <c r="C109" s="4">
        <f t="shared" si="11"/>
        <v>0.43478260869565222</v>
      </c>
      <c r="D109">
        <f t="shared" si="12"/>
        <v>0.5988023952095809</v>
      </c>
      <c r="E109">
        <f t="shared" si="13"/>
        <v>3.3585003905233002E-2</v>
      </c>
      <c r="F109">
        <f t="shared" si="14"/>
        <v>-0.22676386357719358</v>
      </c>
      <c r="G109">
        <v>0</v>
      </c>
      <c r="H109">
        <f t="shared" si="15"/>
        <v>0.26034886748242653</v>
      </c>
      <c r="I109">
        <f t="shared" si="16"/>
        <v>-1.0714969088698136</v>
      </c>
      <c r="J109">
        <f t="shared" si="17"/>
        <v>1.0714969088698136</v>
      </c>
      <c r="K109">
        <f t="shared" si="18"/>
        <v>0.41789493273906014</v>
      </c>
      <c r="L109">
        <f t="shared" si="19"/>
        <v>0.58210506726094002</v>
      </c>
      <c r="M109">
        <f t="shared" si="20"/>
        <v>2.3929459815307572</v>
      </c>
      <c r="N109">
        <f t="shared" si="21"/>
        <v>1.7179029289427752</v>
      </c>
    </row>
    <row r="110" spans="1:14" x14ac:dyDescent="0.25">
      <c r="A110" s="4">
        <f>IF('True_Odds_Calculator_2-way'!A111="","",'True_Odds_Calculator_2-way'!A111)</f>
        <v>1.93</v>
      </c>
      <c r="B110" s="4">
        <f>IF('True_Odds_Calculator_2-way'!B111="","",'True_Odds_Calculator_2-way'!B111)</f>
        <v>1.96</v>
      </c>
      <c r="C110" s="4">
        <f t="shared" si="11"/>
        <v>0.5181347150259068</v>
      </c>
      <c r="D110">
        <f t="shared" si="12"/>
        <v>0.51020408163265307</v>
      </c>
      <c r="E110">
        <f t="shared" si="13"/>
        <v>2.8338796658559762E-2</v>
      </c>
      <c r="F110">
        <f t="shared" si="14"/>
        <v>-0.23601564978322942</v>
      </c>
      <c r="G110">
        <v>0</v>
      </c>
      <c r="H110">
        <f t="shared" si="15"/>
        <v>0.26435444644178918</v>
      </c>
      <c r="I110">
        <f t="shared" si="16"/>
        <v>-1.0583343916682539</v>
      </c>
      <c r="J110">
        <f t="shared" si="17"/>
        <v>1.0583343916682539</v>
      </c>
      <c r="K110">
        <f t="shared" si="18"/>
        <v>0.50396850395275605</v>
      </c>
      <c r="L110">
        <f t="shared" si="19"/>
        <v>0.49603149604724417</v>
      </c>
      <c r="M110">
        <f t="shared" si="20"/>
        <v>1.9842509842514759</v>
      </c>
      <c r="N110">
        <f t="shared" si="21"/>
        <v>2.0160010160015238</v>
      </c>
    </row>
    <row r="111" spans="1:14" x14ac:dyDescent="0.25">
      <c r="A111" s="4">
        <f>IF('True_Odds_Calculator_2-way'!A112="","",'True_Odds_Calculator_2-way'!A112)</f>
        <v>2.19</v>
      </c>
      <c r="B111" s="4">
        <f>IF('True_Odds_Calculator_2-way'!B112="","",'True_Odds_Calculator_2-way'!B112)</f>
        <v>1.74</v>
      </c>
      <c r="C111" s="4">
        <f t="shared" si="11"/>
        <v>0.45662100456621008</v>
      </c>
      <c r="D111">
        <f t="shared" si="12"/>
        <v>0.57471264367816088</v>
      </c>
      <c r="E111">
        <f t="shared" si="13"/>
        <v>3.1333648244370904E-2</v>
      </c>
      <c r="F111">
        <f t="shared" si="14"/>
        <v>-0.23109221644885325</v>
      </c>
      <c r="G111">
        <v>0</v>
      </c>
      <c r="H111">
        <f t="shared" si="15"/>
        <v>0.26242586469322415</v>
      </c>
      <c r="I111">
        <f t="shared" si="16"/>
        <v>-1.0656403571953759</v>
      </c>
      <c r="J111">
        <f t="shared" si="17"/>
        <v>1.0656403571953759</v>
      </c>
      <c r="K111">
        <f t="shared" si="18"/>
        <v>0.4408953301027736</v>
      </c>
      <c r="L111">
        <f t="shared" si="19"/>
        <v>0.5591046698972264</v>
      </c>
      <c r="M111">
        <f t="shared" si="20"/>
        <v>2.2681120250624973</v>
      </c>
      <c r="N111">
        <f t="shared" si="21"/>
        <v>1.7885738643245783</v>
      </c>
    </row>
    <row r="112" spans="1:14" x14ac:dyDescent="0.25">
      <c r="A112" s="4">
        <f>IF('True_Odds_Calculator_2-way'!A113="","",'True_Odds_Calculator_2-way'!A113)</f>
        <v>1.76</v>
      </c>
      <c r="B112" s="4">
        <f>IF('True_Odds_Calculator_2-way'!B113="","",'True_Odds_Calculator_2-way'!B113)</f>
        <v>2.15</v>
      </c>
      <c r="C112" s="4">
        <f t="shared" si="11"/>
        <v>0.56818181818181823</v>
      </c>
      <c r="D112">
        <f t="shared" si="12"/>
        <v>0.46511627906976744</v>
      </c>
      <c r="E112">
        <f t="shared" si="13"/>
        <v>3.3298097251585723E-2</v>
      </c>
      <c r="F112">
        <f t="shared" si="14"/>
        <v>-0.23097251585623668</v>
      </c>
      <c r="G112">
        <v>0</v>
      </c>
      <c r="H112">
        <f t="shared" si="15"/>
        <v>0.26427061310782241</v>
      </c>
      <c r="I112">
        <f t="shared" si="16"/>
        <v>-1.0696563746013956</v>
      </c>
      <c r="J112">
        <f t="shared" si="17"/>
        <v>1.0696563746013956</v>
      </c>
      <c r="K112">
        <f t="shared" si="18"/>
        <v>0.5515905861496937</v>
      </c>
      <c r="L112">
        <f t="shared" si="19"/>
        <v>0.44840941385030625</v>
      </c>
      <c r="M112">
        <f t="shared" si="20"/>
        <v>1.8129388446970602</v>
      </c>
      <c r="N112">
        <f t="shared" si="21"/>
        <v>2.2301048307916052</v>
      </c>
    </row>
    <row r="113" spans="1:14" x14ac:dyDescent="0.25">
      <c r="A113" s="4">
        <f>IF('True_Odds_Calculator_2-way'!A114="","",'True_Odds_Calculator_2-way'!A114)</f>
        <v>1.61</v>
      </c>
      <c r="B113" s="4">
        <f>IF('True_Odds_Calculator_2-way'!B114="","",'True_Odds_Calculator_2-way'!B114)</f>
        <v>2.41</v>
      </c>
      <c r="C113" s="4">
        <f t="shared" si="11"/>
        <v>0.6211180124223602</v>
      </c>
      <c r="D113">
        <f t="shared" si="12"/>
        <v>0.41493775933609955</v>
      </c>
      <c r="E113">
        <f t="shared" si="13"/>
        <v>3.6055771758459754E-2</v>
      </c>
      <c r="F113">
        <f t="shared" si="14"/>
        <v>-0.22166954459936605</v>
      </c>
      <c r="G113">
        <v>0</v>
      </c>
      <c r="H113">
        <f t="shared" si="15"/>
        <v>0.25772531635782581</v>
      </c>
      <c r="I113">
        <f t="shared" si="16"/>
        <v>-1.0782650440285155</v>
      </c>
      <c r="J113">
        <f t="shared" si="17"/>
        <v>1.0782650440285155</v>
      </c>
      <c r="K113">
        <f t="shared" si="18"/>
        <v>0.60323029453884203</v>
      </c>
      <c r="L113">
        <f t="shared" si="19"/>
        <v>0.39676970546115803</v>
      </c>
      <c r="M113">
        <f t="shared" si="20"/>
        <v>1.6577416768573945</v>
      </c>
      <c r="N113">
        <f t="shared" si="21"/>
        <v>2.5203537120802069</v>
      </c>
    </row>
    <row r="114" spans="1:14" x14ac:dyDescent="0.25">
      <c r="A114" s="4">
        <f>IF('True_Odds_Calculator_2-way'!A115="","",'True_Odds_Calculator_2-way'!A115)</f>
        <v>1.57</v>
      </c>
      <c r="B114" s="4">
        <f>IF('True_Odds_Calculator_2-way'!B115="","",'True_Odds_Calculator_2-way'!B115)</f>
        <v>2.52</v>
      </c>
      <c r="C114" s="4">
        <f t="shared" si="11"/>
        <v>0.63694267515923564</v>
      </c>
      <c r="D114">
        <f t="shared" si="12"/>
        <v>0.3968253968253968</v>
      </c>
      <c r="E114">
        <f t="shared" si="13"/>
        <v>3.3768071984632497E-2</v>
      </c>
      <c r="F114">
        <f t="shared" si="14"/>
        <v>-0.21898695784046107</v>
      </c>
      <c r="G114">
        <v>0</v>
      </c>
      <c r="H114">
        <f t="shared" si="15"/>
        <v>0.25275502982509351</v>
      </c>
      <c r="I114">
        <f t="shared" si="16"/>
        <v>-1.0743376064838499</v>
      </c>
      <c r="J114">
        <f t="shared" si="17"/>
        <v>1.0743376064838499</v>
      </c>
      <c r="K114">
        <f t="shared" si="18"/>
        <v>0.62020410288672867</v>
      </c>
      <c r="L114">
        <f t="shared" si="19"/>
        <v>0.37979589711327127</v>
      </c>
      <c r="M114">
        <f t="shared" si="20"/>
        <v>1.6123724356957947</v>
      </c>
      <c r="N114">
        <f t="shared" si="21"/>
        <v>2.6329931618554516</v>
      </c>
    </row>
    <row r="115" spans="1:14" x14ac:dyDescent="0.25">
      <c r="A115" s="4">
        <f>IF('True_Odds_Calculator_2-way'!A116="","",'True_Odds_Calculator_2-way'!A116)</f>
        <v>2.38</v>
      </c>
      <c r="B115" s="4">
        <f>IF('True_Odds_Calculator_2-way'!B116="","",'True_Odds_Calculator_2-way'!B116)</f>
        <v>1.63</v>
      </c>
      <c r="C115" s="4">
        <f t="shared" si="11"/>
        <v>0.42016806722689076</v>
      </c>
      <c r="D115">
        <f t="shared" si="12"/>
        <v>0.61349693251533743</v>
      </c>
      <c r="E115">
        <f t="shared" si="13"/>
        <v>3.3664999742228252E-2</v>
      </c>
      <c r="F115">
        <f t="shared" si="14"/>
        <v>-0.22410682064236731</v>
      </c>
      <c r="G115">
        <v>0</v>
      </c>
      <c r="H115">
        <f t="shared" si="15"/>
        <v>0.25777182038459556</v>
      </c>
      <c r="I115">
        <f t="shared" si="16"/>
        <v>-1.0724824201463117</v>
      </c>
      <c r="J115">
        <f t="shared" si="17"/>
        <v>1.0724824201463117</v>
      </c>
      <c r="K115">
        <f t="shared" si="18"/>
        <v>0.40322162143360418</v>
      </c>
      <c r="L115">
        <f t="shared" si="19"/>
        <v>0.59677837856639582</v>
      </c>
      <c r="M115">
        <f t="shared" si="20"/>
        <v>2.4800257398019103</v>
      </c>
      <c r="N115">
        <f t="shared" si="21"/>
        <v>1.6756639246921761</v>
      </c>
    </row>
    <row r="116" spans="1:14" x14ac:dyDescent="0.25">
      <c r="A116" s="4">
        <f>IF('True_Odds_Calculator_2-way'!A117="","",'True_Odds_Calculator_2-way'!A117)</f>
        <v>2.2400000000000002</v>
      </c>
      <c r="B116" s="4">
        <f>IF('True_Odds_Calculator_2-way'!B117="","",'True_Odds_Calculator_2-way'!B117)</f>
        <v>1.7</v>
      </c>
      <c r="C116" s="4">
        <f t="shared" si="11"/>
        <v>0.4464285714285714</v>
      </c>
      <c r="D116">
        <f t="shared" si="12"/>
        <v>0.58823529411764708</v>
      </c>
      <c r="E116">
        <f t="shared" si="13"/>
        <v>3.4663865546218364E-2</v>
      </c>
      <c r="F116">
        <f t="shared" si="14"/>
        <v>-0.22794117647058831</v>
      </c>
      <c r="G116">
        <v>0</v>
      </c>
      <c r="H116">
        <f t="shared" si="15"/>
        <v>0.26260504201680673</v>
      </c>
      <c r="I116">
        <f t="shared" si="16"/>
        <v>-1.0733469768527293</v>
      </c>
      <c r="J116">
        <f t="shared" si="17"/>
        <v>1.0733469768527293</v>
      </c>
      <c r="K116">
        <f t="shared" si="18"/>
        <v>0.42900958501512831</v>
      </c>
      <c r="L116">
        <f t="shared" si="19"/>
        <v>0.5709904149848718</v>
      </c>
      <c r="M116">
        <f t="shared" si="20"/>
        <v>2.3309502512973848</v>
      </c>
      <c r="N116">
        <f t="shared" si="21"/>
        <v>1.7513428837969105</v>
      </c>
    </row>
    <row r="117" spans="1:14" x14ac:dyDescent="0.25">
      <c r="A117" s="4">
        <f>IF('True_Odds_Calculator_2-way'!A118="","",'True_Odds_Calculator_2-way'!A118)</f>
        <v>2.4900000000000002</v>
      </c>
      <c r="B117" s="4">
        <f>IF('True_Odds_Calculator_2-way'!B118="","",'True_Odds_Calculator_2-way'!B118)</f>
        <v>1.58</v>
      </c>
      <c r="C117" s="4">
        <f t="shared" si="11"/>
        <v>0.40160642570281119</v>
      </c>
      <c r="D117">
        <f t="shared" si="12"/>
        <v>0.63291139240506322</v>
      </c>
      <c r="E117">
        <f t="shared" si="13"/>
        <v>3.4517818107874465E-2</v>
      </c>
      <c r="F117">
        <f t="shared" si="14"/>
        <v>-0.21966346398251235</v>
      </c>
      <c r="G117">
        <v>0</v>
      </c>
      <c r="H117">
        <f t="shared" si="15"/>
        <v>0.25418128209038682</v>
      </c>
      <c r="I117">
        <f t="shared" si="16"/>
        <v>-1.0757042116817492</v>
      </c>
      <c r="J117">
        <f t="shared" si="17"/>
        <v>1.0757042116817492</v>
      </c>
      <c r="K117">
        <f t="shared" si="18"/>
        <v>0.38420173597293183</v>
      </c>
      <c r="L117">
        <f t="shared" si="19"/>
        <v>0.61579826402706817</v>
      </c>
      <c r="M117">
        <f t="shared" si="20"/>
        <v>2.6027992754058067</v>
      </c>
      <c r="N117">
        <f t="shared" si="21"/>
        <v>1.6239084427754149</v>
      </c>
    </row>
    <row r="118" spans="1:14" x14ac:dyDescent="0.25">
      <c r="A118" s="4">
        <f>IF('True_Odds_Calculator_2-way'!A119="","",'True_Odds_Calculator_2-way'!A119)</f>
        <v>1.64</v>
      </c>
      <c r="B118" s="4">
        <f>IF('True_Odds_Calculator_2-way'!B119="","",'True_Odds_Calculator_2-way'!B119)</f>
        <v>2.35</v>
      </c>
      <c r="C118" s="4">
        <f t="shared" si="11"/>
        <v>0.6097560975609756</v>
      </c>
      <c r="D118">
        <f t="shared" si="12"/>
        <v>0.42553191489361702</v>
      </c>
      <c r="E118">
        <f t="shared" si="13"/>
        <v>3.5288012454592677E-2</v>
      </c>
      <c r="F118">
        <f t="shared" si="14"/>
        <v>-0.22418266735858849</v>
      </c>
      <c r="G118">
        <v>0</v>
      </c>
      <c r="H118">
        <f t="shared" si="15"/>
        <v>0.25947067981318112</v>
      </c>
      <c r="I118">
        <f t="shared" si="16"/>
        <v>-1.075828707279838</v>
      </c>
      <c r="J118">
        <f t="shared" si="17"/>
        <v>1.075828707279838</v>
      </c>
      <c r="K118">
        <f t="shared" si="18"/>
        <v>0.59223098156369014</v>
      </c>
      <c r="L118">
        <f t="shared" si="19"/>
        <v>0.40776901843630997</v>
      </c>
      <c r="M118">
        <f t="shared" si="20"/>
        <v>1.6885303726590961</v>
      </c>
      <c r="N118">
        <f t="shared" si="21"/>
        <v>2.452368754827781</v>
      </c>
    </row>
    <row r="119" spans="1:14" x14ac:dyDescent="0.25">
      <c r="A119" s="4">
        <f>IF('True_Odds_Calculator_2-way'!A120="","",'True_Odds_Calculator_2-way'!A120)</f>
        <v>2.08</v>
      </c>
      <c r="B119" s="4">
        <f>IF('True_Odds_Calculator_2-way'!B120="","",'True_Odds_Calculator_2-way'!B120)</f>
        <v>1.81</v>
      </c>
      <c r="C119" s="4">
        <f t="shared" si="11"/>
        <v>0.48076923076923073</v>
      </c>
      <c r="D119">
        <f t="shared" si="12"/>
        <v>0.5524861878453039</v>
      </c>
      <c r="E119">
        <f t="shared" si="13"/>
        <v>3.3255418614534626E-2</v>
      </c>
      <c r="F119">
        <f t="shared" si="14"/>
        <v>-0.23236294092647691</v>
      </c>
      <c r="G119">
        <v>0</v>
      </c>
      <c r="H119">
        <f t="shared" si="15"/>
        <v>0.26561835954101148</v>
      </c>
      <c r="I119">
        <f t="shared" si="16"/>
        <v>-1.0691671651659735</v>
      </c>
      <c r="J119">
        <f t="shared" si="17"/>
        <v>1.0691671651659735</v>
      </c>
      <c r="K119">
        <f t="shared" si="18"/>
        <v>0.4641016151377545</v>
      </c>
      <c r="L119">
        <f t="shared" si="19"/>
        <v>0.5358983848622455</v>
      </c>
      <c r="M119">
        <f t="shared" si="20"/>
        <v>2.1547005383792519</v>
      </c>
      <c r="N119">
        <f t="shared" si="21"/>
        <v>1.8660254037844384</v>
      </c>
    </row>
    <row r="120" spans="1:14" x14ac:dyDescent="0.25">
      <c r="A120" s="4">
        <f>IF('True_Odds_Calculator_2-way'!A121="","",'True_Odds_Calculator_2-way'!A121)</f>
        <v>2.33</v>
      </c>
      <c r="B120" s="4">
        <f>IF('True_Odds_Calculator_2-way'!B121="","",'True_Odds_Calculator_2-way'!B121)</f>
        <v>1.65</v>
      </c>
      <c r="C120" s="4">
        <f t="shared" si="11"/>
        <v>0.42918454935622319</v>
      </c>
      <c r="D120">
        <f t="shared" si="12"/>
        <v>0.60606060606060608</v>
      </c>
      <c r="E120">
        <f t="shared" si="13"/>
        <v>3.5245155416829377E-2</v>
      </c>
      <c r="F120">
        <f t="shared" si="14"/>
        <v>-0.22486669267785131</v>
      </c>
      <c r="G120">
        <v>0</v>
      </c>
      <c r="H120">
        <f t="shared" si="15"/>
        <v>0.26011184809468074</v>
      </c>
      <c r="I120">
        <f t="shared" si="16"/>
        <v>-1.0755175492958089</v>
      </c>
      <c r="J120">
        <f t="shared" si="17"/>
        <v>1.0755175492958089</v>
      </c>
      <c r="K120">
        <f t="shared" si="18"/>
        <v>0.41144841377386249</v>
      </c>
      <c r="L120">
        <f t="shared" si="19"/>
        <v>0.58855158622613757</v>
      </c>
      <c r="M120">
        <f t="shared" si="20"/>
        <v>2.4304383405634256</v>
      </c>
      <c r="N120">
        <f t="shared" si="21"/>
        <v>1.6990864070422753</v>
      </c>
    </row>
    <row r="121" spans="1:14" x14ac:dyDescent="0.25">
      <c r="A121" s="4">
        <f>IF('True_Odds_Calculator_2-way'!A122="","",'True_Odds_Calculator_2-way'!A122)</f>
        <v>2.56</v>
      </c>
      <c r="B121" s="4">
        <f>IF('True_Odds_Calculator_2-way'!B122="","",'True_Odds_Calculator_2-way'!B122)</f>
        <v>1.55</v>
      </c>
      <c r="C121" s="4">
        <f t="shared" si="11"/>
        <v>0.390625</v>
      </c>
      <c r="D121">
        <f t="shared" si="12"/>
        <v>0.64516129032258063</v>
      </c>
      <c r="E121">
        <f t="shared" si="13"/>
        <v>3.5786290322580516E-2</v>
      </c>
      <c r="F121">
        <f t="shared" si="14"/>
        <v>-0.21622983870967749</v>
      </c>
      <c r="G121">
        <v>0</v>
      </c>
      <c r="H121">
        <f t="shared" si="15"/>
        <v>0.25201612903225806</v>
      </c>
      <c r="I121">
        <f t="shared" si="16"/>
        <v>-1.0795837927188261</v>
      </c>
      <c r="J121">
        <f t="shared" si="17"/>
        <v>1.0795837927188261</v>
      </c>
      <c r="K121">
        <f t="shared" si="18"/>
        <v>0.37255732094331973</v>
      </c>
      <c r="L121">
        <f t="shared" si="19"/>
        <v>0.62744267905668039</v>
      </c>
      <c r="M121">
        <f t="shared" si="20"/>
        <v>2.6841507166413687</v>
      </c>
      <c r="N121">
        <f t="shared" si="21"/>
        <v>1.5937710859953542</v>
      </c>
    </row>
    <row r="122" spans="1:14" x14ac:dyDescent="0.25">
      <c r="A122" s="4">
        <f>IF('True_Odds_Calculator_2-way'!A123="","",'True_Odds_Calculator_2-way'!A123)</f>
        <v>1.58</v>
      </c>
      <c r="B122" s="4">
        <f>IF('True_Odds_Calculator_2-way'!B123="","",'True_Odds_Calculator_2-way'!B123)</f>
        <v>2.4300000000000002</v>
      </c>
      <c r="C122" s="4">
        <f t="shared" si="11"/>
        <v>0.63291139240506322</v>
      </c>
      <c r="D122">
        <f t="shared" si="12"/>
        <v>0.41152263374485593</v>
      </c>
      <c r="E122">
        <f t="shared" si="13"/>
        <v>4.4434026149919204E-2</v>
      </c>
      <c r="F122">
        <f t="shared" si="14"/>
        <v>-0.21602333697973641</v>
      </c>
      <c r="G122">
        <v>0</v>
      </c>
      <c r="H122">
        <f t="shared" si="15"/>
        <v>0.26045736312965562</v>
      </c>
      <c r="I122">
        <f t="shared" si="16"/>
        <v>-1.0980395534147549</v>
      </c>
      <c r="J122">
        <f t="shared" si="17"/>
        <v>1.0980395534147549</v>
      </c>
      <c r="K122">
        <f t="shared" si="18"/>
        <v>0.61092469929153193</v>
      </c>
      <c r="L122">
        <f t="shared" si="19"/>
        <v>0.38907530070846807</v>
      </c>
      <c r="M122">
        <f t="shared" si="20"/>
        <v>1.636862940980558</v>
      </c>
      <c r="N122">
        <f t="shared" si="21"/>
        <v>2.5701965613830993</v>
      </c>
    </row>
    <row r="123" spans="1:14" x14ac:dyDescent="0.25">
      <c r="A123" s="4">
        <f>IF('True_Odds_Calculator_2-way'!A124="","",'True_Odds_Calculator_2-way'!A124)</f>
        <v>1.58</v>
      </c>
      <c r="B123" s="4">
        <f>IF('True_Odds_Calculator_2-way'!B124="","",'True_Odds_Calculator_2-way'!B124)</f>
        <v>2.44</v>
      </c>
      <c r="C123" s="4">
        <f t="shared" si="11"/>
        <v>0.63291139240506322</v>
      </c>
      <c r="D123">
        <f t="shared" si="12"/>
        <v>0.4098360655737705</v>
      </c>
      <c r="E123">
        <f t="shared" si="13"/>
        <v>4.2747457978833836E-2</v>
      </c>
      <c r="F123">
        <f t="shared" si="14"/>
        <v>-0.21664245694127404</v>
      </c>
      <c r="G123">
        <v>0</v>
      </c>
      <c r="H123">
        <f t="shared" si="15"/>
        <v>0.25938991492010788</v>
      </c>
      <c r="I123">
        <f t="shared" si="16"/>
        <v>-1.0942202738310214</v>
      </c>
      <c r="J123">
        <f t="shared" si="17"/>
        <v>1.0942202738310214</v>
      </c>
      <c r="K123">
        <f t="shared" si="18"/>
        <v>0.61175258987945458</v>
      </c>
      <c r="L123">
        <f t="shared" si="19"/>
        <v>0.38824741012054537</v>
      </c>
      <c r="M123">
        <f t="shared" si="20"/>
        <v>1.6346477588219925</v>
      </c>
      <c r="N123">
        <f t="shared" si="21"/>
        <v>2.5756771943166705</v>
      </c>
    </row>
    <row r="124" spans="1:14" x14ac:dyDescent="0.25">
      <c r="A124" s="4">
        <f>IF('True_Odds_Calculator_2-way'!A125="","",'True_Odds_Calculator_2-way'!A125)</f>
        <v>1.7</v>
      </c>
      <c r="B124" s="4">
        <f>IF('True_Odds_Calculator_2-way'!B125="","",'True_Odds_Calculator_2-way'!B125)</f>
        <v>2.2000000000000002</v>
      </c>
      <c r="C124" s="4">
        <f t="shared" si="11"/>
        <v>0.58823529411764708</v>
      </c>
      <c r="D124">
        <f t="shared" si="12"/>
        <v>0.45454545454545453</v>
      </c>
      <c r="E124">
        <f t="shared" si="13"/>
        <v>4.2780748663101553E-2</v>
      </c>
      <c r="F124">
        <f t="shared" si="14"/>
        <v>-0.22459893048128343</v>
      </c>
      <c r="G124">
        <v>0</v>
      </c>
      <c r="H124">
        <f t="shared" si="15"/>
        <v>0.26737967914438504</v>
      </c>
      <c r="I124">
        <f t="shared" si="16"/>
        <v>-1.091089451179962</v>
      </c>
      <c r="J124">
        <f t="shared" si="17"/>
        <v>1.091089451179962</v>
      </c>
      <c r="K124">
        <f t="shared" si="18"/>
        <v>0.56696972201766405</v>
      </c>
      <c r="L124">
        <f t="shared" si="19"/>
        <v>0.43303027798233595</v>
      </c>
      <c r="M124">
        <f t="shared" si="20"/>
        <v>1.7637626158259732</v>
      </c>
      <c r="N124">
        <f t="shared" si="21"/>
        <v>2.3093073414159546</v>
      </c>
    </row>
    <row r="125" spans="1:14" x14ac:dyDescent="0.25">
      <c r="A125" s="4">
        <f>IF('True_Odds_Calculator_2-way'!A126="","",'True_Odds_Calculator_2-way'!A126)</f>
        <v>1.98</v>
      </c>
      <c r="B125" s="4">
        <f>IF('True_Odds_Calculator_2-way'!B126="","",'True_Odds_Calculator_2-way'!B126)</f>
        <v>1.88</v>
      </c>
      <c r="C125" s="4">
        <f t="shared" si="11"/>
        <v>0.50505050505050508</v>
      </c>
      <c r="D125">
        <f t="shared" si="12"/>
        <v>0.53191489361702127</v>
      </c>
      <c r="E125">
        <f t="shared" si="13"/>
        <v>3.6965398667526461E-2</v>
      </c>
      <c r="F125">
        <f t="shared" si="14"/>
        <v>-0.23167848699763582</v>
      </c>
      <c r="G125">
        <v>0</v>
      </c>
      <c r="H125">
        <f t="shared" si="15"/>
        <v>0.26864388566516229</v>
      </c>
      <c r="I125">
        <f t="shared" si="16"/>
        <v>-1.0768262306348704</v>
      </c>
      <c r="J125">
        <f t="shared" si="17"/>
        <v>1.0768262306348704</v>
      </c>
      <c r="K125">
        <f t="shared" si="18"/>
        <v>0.4865494129951195</v>
      </c>
      <c r="L125">
        <f t="shared" si="19"/>
        <v>0.51345058700488033</v>
      </c>
      <c r="M125">
        <f t="shared" si="20"/>
        <v>2.0552897060221729</v>
      </c>
      <c r="N125">
        <f t="shared" si="21"/>
        <v>1.947607082958686</v>
      </c>
    </row>
    <row r="126" spans="1:14" x14ac:dyDescent="0.25">
      <c r="A126" s="4">
        <f>IF('True_Odds_Calculator_2-way'!A127="","",'True_Odds_Calculator_2-way'!A127)</f>
        <v>1.7</v>
      </c>
      <c r="B126" s="4">
        <f>IF('True_Odds_Calculator_2-way'!B127="","",'True_Odds_Calculator_2-way'!B127)</f>
        <v>2.2000000000000002</v>
      </c>
      <c r="C126" s="4">
        <f t="shared" si="11"/>
        <v>0.58823529411764708</v>
      </c>
      <c r="D126">
        <f t="shared" si="12"/>
        <v>0.45454545454545453</v>
      </c>
      <c r="E126">
        <f t="shared" si="13"/>
        <v>4.2780748663101553E-2</v>
      </c>
      <c r="F126">
        <f t="shared" si="14"/>
        <v>-0.22459893048128343</v>
      </c>
      <c r="G126">
        <v>0</v>
      </c>
      <c r="H126">
        <f t="shared" si="15"/>
        <v>0.26737967914438504</v>
      </c>
      <c r="I126">
        <f t="shared" si="16"/>
        <v>-1.091089451179962</v>
      </c>
      <c r="J126">
        <f t="shared" si="17"/>
        <v>1.091089451179962</v>
      </c>
      <c r="K126">
        <f t="shared" si="18"/>
        <v>0.56696972201766405</v>
      </c>
      <c r="L126">
        <f t="shared" si="19"/>
        <v>0.43303027798233595</v>
      </c>
      <c r="M126">
        <f t="shared" si="20"/>
        <v>1.7637626158259732</v>
      </c>
      <c r="N126">
        <f t="shared" si="21"/>
        <v>2.3093073414159546</v>
      </c>
    </row>
    <row r="127" spans="1:14" x14ac:dyDescent="0.25">
      <c r="A127" s="4">
        <f>IF('True_Odds_Calculator_2-way'!A128="","",'True_Odds_Calculator_2-way'!A128)</f>
        <v>2.41</v>
      </c>
      <c r="B127" s="4">
        <f>IF('True_Odds_Calculator_2-way'!B128="","",'True_Odds_Calculator_2-way'!B128)</f>
        <v>1.63</v>
      </c>
      <c r="C127" s="4">
        <f t="shared" si="11"/>
        <v>0.41493775933609955</v>
      </c>
      <c r="D127">
        <f t="shared" si="12"/>
        <v>0.61349693251533743</v>
      </c>
      <c r="E127">
        <f t="shared" si="13"/>
        <v>2.8434691851436877E-2</v>
      </c>
      <c r="F127">
        <f t="shared" si="14"/>
        <v>-0.22612835068604753</v>
      </c>
      <c r="G127">
        <v>0</v>
      </c>
      <c r="H127">
        <f t="shared" si="15"/>
        <v>0.25456304253748441</v>
      </c>
      <c r="I127">
        <f t="shared" si="16"/>
        <v>-1.0610116901320503</v>
      </c>
      <c r="J127">
        <f t="shared" si="17"/>
        <v>1.0610116901320503</v>
      </c>
      <c r="K127">
        <f t="shared" si="18"/>
        <v>0.40063677480038529</v>
      </c>
      <c r="L127">
        <f t="shared" si="19"/>
        <v>0.59936322519961482</v>
      </c>
      <c r="M127">
        <f t="shared" si="20"/>
        <v>2.4960264830861911</v>
      </c>
      <c r="N127">
        <f t="shared" si="21"/>
        <v>1.6684373647831916</v>
      </c>
    </row>
    <row r="128" spans="1:14" x14ac:dyDescent="0.25">
      <c r="A128" s="4">
        <f>IF('True_Odds_Calculator_2-way'!A129="","",'True_Odds_Calculator_2-way'!A129)</f>
        <v>1.45</v>
      </c>
      <c r="B128" s="4">
        <f>IF('True_Odds_Calculator_2-way'!B129="","",'True_Odds_Calculator_2-way'!B129)</f>
        <v>2.81</v>
      </c>
      <c r="C128" s="4">
        <f t="shared" si="11"/>
        <v>0.68965517241379315</v>
      </c>
      <c r="D128">
        <f t="shared" si="12"/>
        <v>0.35587188612099646</v>
      </c>
      <c r="E128">
        <f t="shared" si="13"/>
        <v>4.5527058534789555E-2</v>
      </c>
      <c r="F128">
        <f t="shared" si="14"/>
        <v>-0.19990182844520799</v>
      </c>
      <c r="G128">
        <v>0</v>
      </c>
      <c r="H128">
        <f t="shared" si="15"/>
        <v>0.24542888697999757</v>
      </c>
      <c r="I128">
        <f t="shared" si="16"/>
        <v>-1.1080374921908895</v>
      </c>
      <c r="J128">
        <f t="shared" si="17"/>
        <v>1.1080374921908895</v>
      </c>
      <c r="K128">
        <f t="shared" si="18"/>
        <v>0.6672819578018534</v>
      </c>
      <c r="L128">
        <f t="shared" si="19"/>
        <v>0.3327180421981466</v>
      </c>
      <c r="M128">
        <f t="shared" si="20"/>
        <v>1.4986168714859003</v>
      </c>
      <c r="N128">
        <f t="shared" si="21"/>
        <v>3.00554786086551</v>
      </c>
    </row>
    <row r="129" spans="1:14" x14ac:dyDescent="0.25">
      <c r="A129" s="4">
        <f>IF('True_Odds_Calculator_2-way'!A130="","",'True_Odds_Calculator_2-way'!A130)</f>
        <v>2.09</v>
      </c>
      <c r="B129" s="4">
        <f>IF('True_Odds_Calculator_2-way'!B130="","",'True_Odds_Calculator_2-way'!B130)</f>
        <v>1.83</v>
      </c>
      <c r="C129" s="4">
        <f t="shared" si="11"/>
        <v>0.47846889952153115</v>
      </c>
      <c r="D129">
        <f t="shared" si="12"/>
        <v>0.54644808743169393</v>
      </c>
      <c r="E129">
        <f t="shared" si="13"/>
        <v>2.4916986953225084E-2</v>
      </c>
      <c r="F129">
        <f t="shared" si="14"/>
        <v>-0.23654142808586287</v>
      </c>
      <c r="G129">
        <v>0</v>
      </c>
      <c r="H129">
        <f t="shared" si="15"/>
        <v>0.26145841503908801</v>
      </c>
      <c r="I129">
        <f t="shared" si="16"/>
        <v>-1.0513509339597378</v>
      </c>
      <c r="J129">
        <f t="shared" si="17"/>
        <v>1.0513509339597378</v>
      </c>
      <c r="K129">
        <f t="shared" si="18"/>
        <v>0.46598919212836404</v>
      </c>
      <c r="L129">
        <f t="shared" si="19"/>
        <v>0.53401080787163591</v>
      </c>
      <c r="M129">
        <f t="shared" si="20"/>
        <v>2.145972518016114</v>
      </c>
      <c r="N129">
        <f t="shared" si="21"/>
        <v>1.8726212751865827</v>
      </c>
    </row>
    <row r="130" spans="1:14" x14ac:dyDescent="0.25">
      <c r="A130" s="4">
        <f>IF('True_Odds_Calculator_2-way'!A131="","",'True_Odds_Calculator_2-way'!A131)</f>
        <v>2.2799999999999998</v>
      </c>
      <c r="B130" s="4">
        <f>IF('True_Odds_Calculator_2-way'!B131="","",'True_Odds_Calculator_2-way'!B131)</f>
        <v>1.69</v>
      </c>
      <c r="C130" s="4">
        <f t="shared" si="11"/>
        <v>0.43859649122807021</v>
      </c>
      <c r="D130">
        <f t="shared" si="12"/>
        <v>0.59171597633136097</v>
      </c>
      <c r="E130">
        <f t="shared" si="13"/>
        <v>3.0312467559431067E-2</v>
      </c>
      <c r="F130">
        <f t="shared" si="14"/>
        <v>-0.22921208346309574</v>
      </c>
      <c r="G130">
        <v>0</v>
      </c>
      <c r="H130">
        <f t="shared" si="15"/>
        <v>0.25952455102252675</v>
      </c>
      <c r="I130">
        <f t="shared" si="16"/>
        <v>-1.0640706634484354</v>
      </c>
      <c r="J130">
        <f t="shared" si="17"/>
        <v>1.0640706634484354</v>
      </c>
      <c r="K130">
        <f t="shared" si="18"/>
        <v>0.42336815247060766</v>
      </c>
      <c r="L130">
        <f t="shared" si="19"/>
        <v>0.57663184752939267</v>
      </c>
      <c r="M130">
        <f t="shared" si="20"/>
        <v>2.3620104492139973</v>
      </c>
      <c r="N130">
        <f t="shared" si="21"/>
        <v>1.7342087577794201</v>
      </c>
    </row>
    <row r="131" spans="1:14" x14ac:dyDescent="0.25">
      <c r="A131" s="4">
        <f>IF('True_Odds_Calculator_2-way'!A132="","",'True_Odds_Calculator_2-way'!A132)</f>
        <v>2.5499999999999998</v>
      </c>
      <c r="B131" s="4">
        <f>IF('True_Odds_Calculator_2-way'!B132="","",'True_Odds_Calculator_2-way'!B132)</f>
        <v>1.55</v>
      </c>
      <c r="C131" s="4">
        <f t="shared" ref="C131:C194" si="22">1/A131</f>
        <v>0.39215686274509809</v>
      </c>
      <c r="D131">
        <f t="shared" ref="D131:D194" si="23">1/B131</f>
        <v>0.64516129032258063</v>
      </c>
      <c r="E131">
        <f t="shared" ref="E131:E194" si="24">C131+D131-1</f>
        <v>3.7318153067678717E-2</v>
      </c>
      <c r="F131">
        <f t="shared" ref="F131:F194" si="25">C131+D131-(C131*D131)-1</f>
        <v>-0.21568627450980393</v>
      </c>
      <c r="G131">
        <v>0</v>
      </c>
      <c r="H131">
        <f t="shared" ref="H131:H194" si="26">C131*D131</f>
        <v>0.25300442757748265</v>
      </c>
      <c r="I131">
        <f t="shared" ref="I131:I194" si="27">((-4*F131*H131)^0.5)/(2*F131)</f>
        <v>-1.0830607221477648</v>
      </c>
      <c r="J131">
        <f t="shared" ref="J131:J194" si="28">(-((-4*F131*H131)^0.5))/(2*F131)</f>
        <v>1.0830607221477648</v>
      </c>
      <c r="K131">
        <f t="shared" ref="K131:K194" si="29">IF(A131="","",(C131/($J131+C131-($J131*C131))))</f>
        <v>0.37330926563096944</v>
      </c>
      <c r="L131">
        <f t="shared" ref="L131:L194" si="30">IF(B131="","",(D131/($J131+D131-($J131*D131))))</f>
        <v>0.62669073436903067</v>
      </c>
      <c r="M131">
        <f t="shared" ref="M131:M194" si="31">IF(A131="","",1/K131)</f>
        <v>2.6787441193290351</v>
      </c>
      <c r="N131">
        <f t="shared" ref="N131:N194" si="32">IF(B131="","",1/L131)</f>
        <v>1.5956833971812705</v>
      </c>
    </row>
    <row r="132" spans="1:14" x14ac:dyDescent="0.25">
      <c r="A132" s="4">
        <f>IF('True_Odds_Calculator_2-way'!A133="","",'True_Odds_Calculator_2-way'!A133)</f>
        <v>2.96</v>
      </c>
      <c r="B132" s="4">
        <f>IF('True_Odds_Calculator_2-way'!B133="","",'True_Odds_Calculator_2-way'!B133)</f>
        <v>1.42</v>
      </c>
      <c r="C132" s="4">
        <f t="shared" si="22"/>
        <v>0.33783783783783783</v>
      </c>
      <c r="D132">
        <f t="shared" si="23"/>
        <v>0.70422535211267612</v>
      </c>
      <c r="E132">
        <f t="shared" si="24"/>
        <v>4.2063189950513946E-2</v>
      </c>
      <c r="F132">
        <f t="shared" si="25"/>
        <v>-0.19585078035782255</v>
      </c>
      <c r="G132">
        <v>0</v>
      </c>
      <c r="H132">
        <f t="shared" si="26"/>
        <v>0.23791397030833653</v>
      </c>
      <c r="I132">
        <f t="shared" si="27"/>
        <v>-1.1021667854435138</v>
      </c>
      <c r="J132">
        <f t="shared" si="28"/>
        <v>1.1021667854435138</v>
      </c>
      <c r="K132">
        <f t="shared" si="29"/>
        <v>0.31643097258253272</v>
      </c>
      <c r="L132">
        <f t="shared" si="30"/>
        <v>0.68356902741746728</v>
      </c>
      <c r="M132">
        <f t="shared" si="31"/>
        <v>3.1602468994692869</v>
      </c>
      <c r="N132">
        <f t="shared" si="32"/>
        <v>1.4629100498862757</v>
      </c>
    </row>
    <row r="133" spans="1:14" x14ac:dyDescent="0.25">
      <c r="A133" s="4">
        <f>IF('True_Odds_Calculator_2-way'!A134="","",'True_Odds_Calculator_2-way'!A134)</f>
        <v>2.42</v>
      </c>
      <c r="B133" s="4">
        <f>IF('True_Odds_Calculator_2-way'!B134="","",'True_Odds_Calculator_2-way'!B134)</f>
        <v>1.6</v>
      </c>
      <c r="C133" s="4">
        <f t="shared" si="22"/>
        <v>0.41322314049586778</v>
      </c>
      <c r="D133">
        <f t="shared" si="23"/>
        <v>0.625</v>
      </c>
      <c r="E133">
        <f t="shared" si="24"/>
        <v>3.8223140495867725E-2</v>
      </c>
      <c r="F133">
        <f t="shared" si="25"/>
        <v>-0.2200413223140496</v>
      </c>
      <c r="G133">
        <v>0</v>
      </c>
      <c r="H133">
        <f t="shared" si="26"/>
        <v>0.25826446280991738</v>
      </c>
      <c r="I133">
        <f t="shared" si="27"/>
        <v>-1.0833784750435986</v>
      </c>
      <c r="J133">
        <f t="shared" si="28"/>
        <v>1.0833784750435986</v>
      </c>
      <c r="K133">
        <f t="shared" si="29"/>
        <v>0.39394934236237333</v>
      </c>
      <c r="L133">
        <f t="shared" si="30"/>
        <v>0.60605065763762667</v>
      </c>
      <c r="M133">
        <f t="shared" si="31"/>
        <v>2.5383974345619098</v>
      </c>
      <c r="N133">
        <f t="shared" si="32"/>
        <v>1.6500270850261594</v>
      </c>
    </row>
    <row r="134" spans="1:14" x14ac:dyDescent="0.25">
      <c r="A134" s="4">
        <f>IF('True_Odds_Calculator_2-way'!A135="","",'True_Odds_Calculator_2-way'!A135)</f>
        <v>2.41</v>
      </c>
      <c r="B134" s="4">
        <f>IF('True_Odds_Calculator_2-way'!B135="","",'True_Odds_Calculator_2-way'!B135)</f>
        <v>1.61</v>
      </c>
      <c r="C134" s="4">
        <f t="shared" si="22"/>
        <v>0.41493775933609955</v>
      </c>
      <c r="D134">
        <f t="shared" si="23"/>
        <v>0.6211180124223602</v>
      </c>
      <c r="E134">
        <f t="shared" si="24"/>
        <v>3.6055771758459754E-2</v>
      </c>
      <c r="F134">
        <f t="shared" si="25"/>
        <v>-0.22166954459936605</v>
      </c>
      <c r="G134">
        <v>0</v>
      </c>
      <c r="H134">
        <f t="shared" si="26"/>
        <v>0.25772531635782581</v>
      </c>
      <c r="I134">
        <f t="shared" si="27"/>
        <v>-1.0782650440285155</v>
      </c>
      <c r="J134">
        <f t="shared" si="28"/>
        <v>1.0782650440285155</v>
      </c>
      <c r="K134">
        <f t="shared" si="29"/>
        <v>0.39676970546115803</v>
      </c>
      <c r="L134">
        <f t="shared" si="30"/>
        <v>0.60323029453884203</v>
      </c>
      <c r="M134">
        <f t="shared" si="31"/>
        <v>2.5203537120802069</v>
      </c>
      <c r="N134">
        <f t="shared" si="32"/>
        <v>1.6577416768573945</v>
      </c>
    </row>
    <row r="135" spans="1:14" x14ac:dyDescent="0.25">
      <c r="A135" s="4">
        <f>IF('True_Odds_Calculator_2-way'!A136="","",'True_Odds_Calculator_2-way'!A136)</f>
        <v>1.79</v>
      </c>
      <c r="B135" s="4">
        <f>IF('True_Odds_Calculator_2-way'!B136="","",'True_Odds_Calculator_2-way'!B136)</f>
        <v>2.0699999999999998</v>
      </c>
      <c r="C135" s="4">
        <f t="shared" si="22"/>
        <v>0.55865921787709494</v>
      </c>
      <c r="D135">
        <f t="shared" si="23"/>
        <v>0.48309178743961356</v>
      </c>
      <c r="E135">
        <f t="shared" si="24"/>
        <v>4.17510053167085E-2</v>
      </c>
      <c r="F135">
        <f t="shared" si="25"/>
        <v>-0.22813267481715382</v>
      </c>
      <c r="G135">
        <v>0</v>
      </c>
      <c r="H135">
        <f t="shared" si="26"/>
        <v>0.26988368013386232</v>
      </c>
      <c r="I135">
        <f t="shared" si="27"/>
        <v>-1.0876635272089796</v>
      </c>
      <c r="J135">
        <f t="shared" si="28"/>
        <v>1.0876635272089796</v>
      </c>
      <c r="K135">
        <f t="shared" si="29"/>
        <v>0.53785007303660493</v>
      </c>
      <c r="L135">
        <f t="shared" si="30"/>
        <v>0.46214992696339507</v>
      </c>
      <c r="M135">
        <f t="shared" si="31"/>
        <v>1.8592541864950944</v>
      </c>
      <c r="N135">
        <f t="shared" si="32"/>
        <v>2.1637999741136076</v>
      </c>
    </row>
    <row r="136" spans="1:14" x14ac:dyDescent="0.25">
      <c r="A136" s="4">
        <f>IF('True_Odds_Calculator_2-way'!A137="","",'True_Odds_Calculator_2-way'!A137)</f>
        <v>1.96</v>
      </c>
      <c r="B136" s="4">
        <f>IF('True_Odds_Calculator_2-way'!B137="","",'True_Odds_Calculator_2-way'!B137)</f>
        <v>1.89</v>
      </c>
      <c r="C136" s="4">
        <f t="shared" si="22"/>
        <v>0.51020408163265307</v>
      </c>
      <c r="D136">
        <f t="shared" si="23"/>
        <v>0.52910052910052918</v>
      </c>
      <c r="E136">
        <f t="shared" si="24"/>
        <v>3.9304610733182255E-2</v>
      </c>
      <c r="F136">
        <f t="shared" si="25"/>
        <v>-0.23064463880790409</v>
      </c>
      <c r="G136">
        <v>0</v>
      </c>
      <c r="H136">
        <f t="shared" si="26"/>
        <v>0.26994924954108634</v>
      </c>
      <c r="I136">
        <f t="shared" si="27"/>
        <v>-1.0818558060197889</v>
      </c>
      <c r="J136">
        <f t="shared" si="28"/>
        <v>1.0818558060197889</v>
      </c>
      <c r="K136">
        <f t="shared" si="29"/>
        <v>0.49053715233296324</v>
      </c>
      <c r="L136">
        <f t="shared" si="30"/>
        <v>0.50946284766703676</v>
      </c>
      <c r="M136">
        <f t="shared" si="31"/>
        <v>2.0385815737789974</v>
      </c>
      <c r="N136">
        <f t="shared" si="32"/>
        <v>1.9628516673576117</v>
      </c>
    </row>
    <row r="137" spans="1:14" x14ac:dyDescent="0.25">
      <c r="A137" s="4">
        <f>IF('True_Odds_Calculator_2-way'!A138="","",'True_Odds_Calculator_2-way'!A138)</f>
        <v>1.79</v>
      </c>
      <c r="B137" s="4">
        <f>IF('True_Odds_Calculator_2-way'!B138="","",'True_Odds_Calculator_2-way'!B138)</f>
        <v>2.06</v>
      </c>
      <c r="C137" s="4">
        <f t="shared" si="22"/>
        <v>0.55865921787709494</v>
      </c>
      <c r="D137">
        <f t="shared" si="23"/>
        <v>0.4854368932038835</v>
      </c>
      <c r="E137">
        <f t="shared" si="24"/>
        <v>4.4096111080978329E-2</v>
      </c>
      <c r="F137">
        <f t="shared" si="25"/>
        <v>-0.22709768400499009</v>
      </c>
      <c r="G137">
        <v>0</v>
      </c>
      <c r="H137">
        <f t="shared" si="26"/>
        <v>0.27119379508596841</v>
      </c>
      <c r="I137">
        <f t="shared" si="27"/>
        <v>-1.0927819720786569</v>
      </c>
      <c r="J137">
        <f t="shared" si="28"/>
        <v>1.0927819720786569</v>
      </c>
      <c r="K137">
        <f t="shared" si="29"/>
        <v>0.53668287622715694</v>
      </c>
      <c r="L137">
        <f t="shared" si="30"/>
        <v>0.46331712377284329</v>
      </c>
      <c r="M137">
        <f t="shared" si="31"/>
        <v>1.863297757942139</v>
      </c>
      <c r="N137">
        <f t="shared" si="32"/>
        <v>2.1583488904033761</v>
      </c>
    </row>
    <row r="138" spans="1:14" x14ac:dyDescent="0.25">
      <c r="A138" s="4">
        <f>IF('True_Odds_Calculator_2-way'!A139="","",'True_Odds_Calculator_2-way'!A139)</f>
        <v>1.67</v>
      </c>
      <c r="B138" s="4">
        <f>IF('True_Odds_Calculator_2-way'!B139="","",'True_Odds_Calculator_2-way'!B139)</f>
        <v>2.2599999999999998</v>
      </c>
      <c r="C138" s="4">
        <f t="shared" si="22"/>
        <v>0.5988023952095809</v>
      </c>
      <c r="D138">
        <f t="shared" si="23"/>
        <v>0.44247787610619471</v>
      </c>
      <c r="E138">
        <f t="shared" si="24"/>
        <v>4.1280271315775607E-2</v>
      </c>
      <c r="F138">
        <f t="shared" si="25"/>
        <v>-0.22367654072386189</v>
      </c>
      <c r="G138">
        <v>0</v>
      </c>
      <c r="H138">
        <f t="shared" si="26"/>
        <v>0.26495681203963756</v>
      </c>
      <c r="I138">
        <f t="shared" si="27"/>
        <v>-1.0883719140805657</v>
      </c>
      <c r="J138">
        <f t="shared" si="28"/>
        <v>1.0883719140805657</v>
      </c>
      <c r="K138">
        <f t="shared" si="29"/>
        <v>0.57829903412404526</v>
      </c>
      <c r="L138">
        <f t="shared" si="30"/>
        <v>0.42170096587595468</v>
      </c>
      <c r="M138">
        <f t="shared" si="31"/>
        <v>1.729209182433979</v>
      </c>
      <c r="N138">
        <f t="shared" si="32"/>
        <v>2.3713486117415123</v>
      </c>
    </row>
    <row r="139" spans="1:14" x14ac:dyDescent="0.25">
      <c r="A139" s="4">
        <f>IF('True_Odds_Calculator_2-way'!A140="","",'True_Odds_Calculator_2-way'!A140)</f>
        <v>1.83</v>
      </c>
      <c r="B139" s="4">
        <f>IF('True_Odds_Calculator_2-way'!B140="","",'True_Odds_Calculator_2-way'!B140)</f>
        <v>2.0299999999999998</v>
      </c>
      <c r="C139" s="4">
        <f t="shared" si="22"/>
        <v>0.54644808743169393</v>
      </c>
      <c r="D139">
        <f t="shared" si="23"/>
        <v>0.49261083743842371</v>
      </c>
      <c r="E139">
        <f t="shared" si="24"/>
        <v>3.9058924870117639E-2</v>
      </c>
      <c r="F139">
        <f t="shared" si="25"/>
        <v>-0.23012732509623413</v>
      </c>
      <c r="G139">
        <v>0</v>
      </c>
      <c r="H139">
        <f t="shared" si="26"/>
        <v>0.26918624996635171</v>
      </c>
      <c r="I139">
        <f t="shared" si="27"/>
        <v>-1.0815393906387938</v>
      </c>
      <c r="J139">
        <f t="shared" si="28"/>
        <v>1.0815393906387938</v>
      </c>
      <c r="K139">
        <f t="shared" si="29"/>
        <v>0.52695987471447536</v>
      </c>
      <c r="L139">
        <f t="shared" si="30"/>
        <v>0.47304012528552486</v>
      </c>
      <c r="M139">
        <f t="shared" si="31"/>
        <v>1.8976776942301987</v>
      </c>
      <c r="N139">
        <f t="shared" si="32"/>
        <v>2.113985572357957</v>
      </c>
    </row>
    <row r="140" spans="1:14" x14ac:dyDescent="0.25">
      <c r="A140" s="4">
        <f>IF('True_Odds_Calculator_2-way'!A141="","",'True_Odds_Calculator_2-way'!A141)</f>
        <v>1.49</v>
      </c>
      <c r="B140" s="4">
        <f>IF('True_Odds_Calculator_2-way'!B141="","",'True_Odds_Calculator_2-way'!B141)</f>
        <v>2.64</v>
      </c>
      <c r="C140" s="4">
        <f t="shared" si="22"/>
        <v>0.67114093959731547</v>
      </c>
      <c r="D140">
        <f t="shared" si="23"/>
        <v>0.37878787878787878</v>
      </c>
      <c r="E140">
        <f t="shared" si="24"/>
        <v>4.9928818385194251E-2</v>
      </c>
      <c r="F140">
        <f t="shared" si="25"/>
        <v>-0.20429123449257669</v>
      </c>
      <c r="G140">
        <v>0</v>
      </c>
      <c r="H140">
        <f t="shared" si="26"/>
        <v>0.254220052877771</v>
      </c>
      <c r="I140">
        <f t="shared" si="27"/>
        <v>-1.1155268706329007</v>
      </c>
      <c r="J140">
        <f t="shared" si="28"/>
        <v>1.1155268706329007</v>
      </c>
      <c r="K140">
        <f t="shared" si="29"/>
        <v>0.64657617979078352</v>
      </c>
      <c r="L140">
        <f t="shared" si="30"/>
        <v>0.35342382020921637</v>
      </c>
      <c r="M140">
        <f t="shared" si="31"/>
        <v>1.5466081666101215</v>
      </c>
      <c r="N140">
        <f t="shared" si="32"/>
        <v>2.8294640678379568</v>
      </c>
    </row>
    <row r="141" spans="1:14" x14ac:dyDescent="0.25">
      <c r="A141" s="4">
        <f>IF('True_Odds_Calculator_2-way'!A142="","",'True_Odds_Calculator_2-way'!A142)</f>
        <v>1.76</v>
      </c>
      <c r="B141" s="4">
        <f>IF('True_Odds_Calculator_2-way'!B142="","",'True_Odds_Calculator_2-way'!B142)</f>
        <v>2.1</v>
      </c>
      <c r="C141" s="4">
        <f t="shared" si="22"/>
        <v>0.56818181818181823</v>
      </c>
      <c r="D141">
        <f t="shared" si="23"/>
        <v>0.47619047619047616</v>
      </c>
      <c r="E141">
        <f t="shared" si="24"/>
        <v>4.4372294372294396E-2</v>
      </c>
      <c r="F141">
        <f t="shared" si="25"/>
        <v>-0.22619047619047616</v>
      </c>
      <c r="G141">
        <v>0</v>
      </c>
      <c r="H141">
        <f t="shared" si="26"/>
        <v>0.27056277056277056</v>
      </c>
      <c r="I141">
        <f t="shared" si="27"/>
        <v>-1.0936965981495177</v>
      </c>
      <c r="J141">
        <f t="shared" si="28"/>
        <v>1.0936965981495177</v>
      </c>
      <c r="K141">
        <f t="shared" si="29"/>
        <v>0.54608718807942114</v>
      </c>
      <c r="L141">
        <f t="shared" si="30"/>
        <v>0.45391281192057903</v>
      </c>
      <c r="M141">
        <f t="shared" si="31"/>
        <v>1.8312094145936331</v>
      </c>
      <c r="N141">
        <f t="shared" si="32"/>
        <v>2.2030662579644695</v>
      </c>
    </row>
    <row r="142" spans="1:14" x14ac:dyDescent="0.25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2.04</v>
      </c>
      <c r="C142" s="4">
        <f t="shared" si="22"/>
        <v>0.5524861878453039</v>
      </c>
      <c r="D142">
        <f t="shared" si="23"/>
        <v>0.49019607843137253</v>
      </c>
      <c r="E142">
        <f t="shared" si="24"/>
        <v>4.2682266276676373E-2</v>
      </c>
      <c r="F142">
        <f t="shared" si="25"/>
        <v>-0.22814429639259015</v>
      </c>
      <c r="G142">
        <v>0</v>
      </c>
      <c r="H142">
        <f t="shared" si="26"/>
        <v>0.27082656266926658</v>
      </c>
      <c r="I142">
        <f t="shared" si="27"/>
        <v>-1.0895340841010224</v>
      </c>
      <c r="J142">
        <f t="shared" si="28"/>
        <v>1.0895340841010224</v>
      </c>
      <c r="K142">
        <f t="shared" si="29"/>
        <v>0.53120211979695098</v>
      </c>
      <c r="L142">
        <f t="shared" si="30"/>
        <v>0.46879788020304902</v>
      </c>
      <c r="M142">
        <f t="shared" si="31"/>
        <v>1.8825226081218283</v>
      </c>
      <c r="N142">
        <f t="shared" si="32"/>
        <v>2.1331154474650633</v>
      </c>
    </row>
    <row r="143" spans="1:14" x14ac:dyDescent="0.25">
      <c r="A143" s="4">
        <f>IF('True_Odds_Calculator_2-way'!A144="","",'True_Odds_Calculator_2-way'!A144)</f>
        <v>2.2599999999999998</v>
      </c>
      <c r="B143" s="4">
        <f>IF('True_Odds_Calculator_2-way'!B144="","",'True_Odds_Calculator_2-way'!B144)</f>
        <v>1.7</v>
      </c>
      <c r="C143" s="4">
        <f t="shared" si="22"/>
        <v>0.44247787610619471</v>
      </c>
      <c r="D143">
        <f t="shared" si="23"/>
        <v>0.58823529411764708</v>
      </c>
      <c r="E143">
        <f t="shared" si="24"/>
        <v>3.0713170223841679E-2</v>
      </c>
      <c r="F143">
        <f t="shared" si="25"/>
        <v>-0.2295679333680376</v>
      </c>
      <c r="G143">
        <v>0</v>
      </c>
      <c r="H143">
        <f t="shared" si="26"/>
        <v>0.26028110359187923</v>
      </c>
      <c r="I143">
        <f t="shared" si="27"/>
        <v>-1.0647942749998995</v>
      </c>
      <c r="J143">
        <f t="shared" si="28"/>
        <v>1.0647942749998995</v>
      </c>
      <c r="K143">
        <f t="shared" si="29"/>
        <v>0.42705098312484241</v>
      </c>
      <c r="L143">
        <f t="shared" si="30"/>
        <v>0.57294901687515787</v>
      </c>
      <c r="M143">
        <f t="shared" si="31"/>
        <v>2.3416407864998732</v>
      </c>
      <c r="N143">
        <f t="shared" si="32"/>
        <v>1.7453559924999296</v>
      </c>
    </row>
    <row r="144" spans="1:14" x14ac:dyDescent="0.25">
      <c r="A144" s="4">
        <f>IF('True_Odds_Calculator_2-way'!A145="","",'True_Odds_Calculator_2-way'!A145)</f>
        <v>1.74</v>
      </c>
      <c r="B144" s="4">
        <f>IF('True_Odds_Calculator_2-way'!B145="","",'True_Odds_Calculator_2-way'!B145)</f>
        <v>2.19</v>
      </c>
      <c r="C144" s="4">
        <f t="shared" si="22"/>
        <v>0.57471264367816088</v>
      </c>
      <c r="D144">
        <f t="shared" si="23"/>
        <v>0.45662100456621008</v>
      </c>
      <c r="E144">
        <f t="shared" si="24"/>
        <v>3.1333648244370904E-2</v>
      </c>
      <c r="F144">
        <f t="shared" si="25"/>
        <v>-0.23109221644885325</v>
      </c>
      <c r="G144">
        <v>0</v>
      </c>
      <c r="H144">
        <f t="shared" si="26"/>
        <v>0.26242586469322415</v>
      </c>
      <c r="I144">
        <f t="shared" si="27"/>
        <v>-1.0656403571953759</v>
      </c>
      <c r="J144">
        <f t="shared" si="28"/>
        <v>1.0656403571953759</v>
      </c>
      <c r="K144">
        <f t="shared" si="29"/>
        <v>0.5591046698972264</v>
      </c>
      <c r="L144">
        <f t="shared" si="30"/>
        <v>0.4408953301027736</v>
      </c>
      <c r="M144">
        <f t="shared" si="31"/>
        <v>1.7885738643245783</v>
      </c>
      <c r="N144">
        <f t="shared" si="32"/>
        <v>2.2681120250624973</v>
      </c>
    </row>
    <row r="145" spans="1:14" x14ac:dyDescent="0.25">
      <c r="A145" s="4">
        <f>IF('True_Odds_Calculator_2-way'!A146="","",'True_Odds_Calculator_2-way'!A146)</f>
        <v>1.71</v>
      </c>
      <c r="B145" s="4">
        <f>IF('True_Odds_Calculator_2-way'!B146="","",'True_Odds_Calculator_2-way'!B146)</f>
        <v>2.2200000000000002</v>
      </c>
      <c r="C145" s="4">
        <f t="shared" si="22"/>
        <v>0.58479532163742687</v>
      </c>
      <c r="D145">
        <f t="shared" si="23"/>
        <v>0.4504504504504504</v>
      </c>
      <c r="E145">
        <f t="shared" si="24"/>
        <v>3.5245772087877381E-2</v>
      </c>
      <c r="F145">
        <f t="shared" si="25"/>
        <v>-0.2281755439650176</v>
      </c>
      <c r="G145">
        <v>0</v>
      </c>
      <c r="H145">
        <f t="shared" si="26"/>
        <v>0.26342131605289498</v>
      </c>
      <c r="I145">
        <f t="shared" si="27"/>
        <v>-1.0744616281415775</v>
      </c>
      <c r="J145">
        <f t="shared" si="28"/>
        <v>1.0744616281415775</v>
      </c>
      <c r="K145">
        <f t="shared" si="29"/>
        <v>0.56725752490934445</v>
      </c>
      <c r="L145">
        <f t="shared" si="30"/>
        <v>0.43274247509065539</v>
      </c>
      <c r="M145">
        <f t="shared" si="31"/>
        <v>1.7628677559805201</v>
      </c>
      <c r="N145">
        <f t="shared" si="32"/>
        <v>2.310843186332725</v>
      </c>
    </row>
    <row r="146" spans="1:14" x14ac:dyDescent="0.25">
      <c r="A146" s="4">
        <f>IF('True_Odds_Calculator_2-way'!A147="","",'True_Odds_Calculator_2-way'!A147)</f>
        <v>1.85</v>
      </c>
      <c r="B146" s="4">
        <f>IF('True_Odds_Calculator_2-way'!B147="","",'True_Odds_Calculator_2-way'!B147)</f>
        <v>2.04</v>
      </c>
      <c r="C146" s="4">
        <f t="shared" si="22"/>
        <v>0.54054054054054046</v>
      </c>
      <c r="D146">
        <f t="shared" si="23"/>
        <v>0.49019607843137253</v>
      </c>
      <c r="E146">
        <f t="shared" si="24"/>
        <v>3.0736618971912932E-2</v>
      </c>
      <c r="F146">
        <f t="shared" si="25"/>
        <v>-0.23423423423423428</v>
      </c>
      <c r="G146">
        <v>0</v>
      </c>
      <c r="H146">
        <f t="shared" si="26"/>
        <v>0.26497085320614727</v>
      </c>
      <c r="I146">
        <f t="shared" si="27"/>
        <v>-1.0635890745287924</v>
      </c>
      <c r="J146">
        <f t="shared" si="28"/>
        <v>1.0635890745287924</v>
      </c>
      <c r="K146">
        <f t="shared" si="29"/>
        <v>0.52519609535024903</v>
      </c>
      <c r="L146">
        <f t="shared" si="30"/>
        <v>0.47480390464975097</v>
      </c>
      <c r="M146">
        <f t="shared" si="31"/>
        <v>1.904050713349474</v>
      </c>
      <c r="N146">
        <f t="shared" si="32"/>
        <v>2.1061326375099441</v>
      </c>
    </row>
    <row r="147" spans="1:14" x14ac:dyDescent="0.25">
      <c r="A147" s="4">
        <f>IF('True_Odds_Calculator_2-way'!A148="","",'True_Odds_Calculator_2-way'!A148)</f>
        <v>1.93</v>
      </c>
      <c r="B147" s="4">
        <f>IF('True_Odds_Calculator_2-way'!B148="","",'True_Odds_Calculator_2-way'!B148)</f>
        <v>1.95</v>
      </c>
      <c r="C147" s="4">
        <f t="shared" si="22"/>
        <v>0.5181347150259068</v>
      </c>
      <c r="D147">
        <f t="shared" si="23"/>
        <v>0.51282051282051289</v>
      </c>
      <c r="E147">
        <f t="shared" si="24"/>
        <v>3.0955227846419575E-2</v>
      </c>
      <c r="F147">
        <f t="shared" si="25"/>
        <v>-0.23475488242327625</v>
      </c>
      <c r="G147">
        <v>0</v>
      </c>
      <c r="H147">
        <f t="shared" si="26"/>
        <v>0.26571011026969582</v>
      </c>
      <c r="I147">
        <f t="shared" si="27"/>
        <v>-1.0638899909514294</v>
      </c>
      <c r="J147">
        <f t="shared" si="28"/>
        <v>1.0638899909514294</v>
      </c>
      <c r="K147">
        <f t="shared" si="29"/>
        <v>0.50265964972060251</v>
      </c>
      <c r="L147">
        <f t="shared" si="30"/>
        <v>0.49734035027939766</v>
      </c>
      <c r="M147">
        <f t="shared" si="31"/>
        <v>1.9894176915848294</v>
      </c>
      <c r="N147">
        <f t="shared" si="32"/>
        <v>2.0106954914038573</v>
      </c>
    </row>
    <row r="148" spans="1:14" x14ac:dyDescent="0.25">
      <c r="A148" s="4">
        <f>IF('True_Odds_Calculator_2-way'!A149="","",'True_Odds_Calculator_2-way'!A149)</f>
        <v>1.77</v>
      </c>
      <c r="B148" s="4">
        <f>IF('True_Odds_Calculator_2-way'!B149="","",'True_Odds_Calculator_2-way'!B149)</f>
        <v>2.16</v>
      </c>
      <c r="C148" s="4">
        <f t="shared" si="22"/>
        <v>0.56497175141242939</v>
      </c>
      <c r="D148">
        <f t="shared" si="23"/>
        <v>0.46296296296296291</v>
      </c>
      <c r="E148">
        <f t="shared" si="24"/>
        <v>2.79347143753923E-2</v>
      </c>
      <c r="F148">
        <f t="shared" si="25"/>
        <v>-0.23362628164888055</v>
      </c>
      <c r="G148">
        <v>0</v>
      </c>
      <c r="H148">
        <f t="shared" si="26"/>
        <v>0.26156099602427285</v>
      </c>
      <c r="I148">
        <f t="shared" si="27"/>
        <v>-1.0580973892262122</v>
      </c>
      <c r="J148">
        <f t="shared" si="28"/>
        <v>1.0580973892262122</v>
      </c>
      <c r="K148">
        <f t="shared" si="29"/>
        <v>0.55104464600806979</v>
      </c>
      <c r="L148">
        <f t="shared" si="30"/>
        <v>0.44895535399193021</v>
      </c>
      <c r="M148">
        <f t="shared" si="31"/>
        <v>1.8147349897041836</v>
      </c>
      <c r="N148">
        <f t="shared" si="32"/>
        <v>2.2273929715024061</v>
      </c>
    </row>
    <row r="149" spans="1:14" x14ac:dyDescent="0.25">
      <c r="A149" s="4">
        <f>IF('True_Odds_Calculator_2-way'!A150="","",'True_Odds_Calculator_2-way'!A150)</f>
        <v>1.62</v>
      </c>
      <c r="B149" s="4">
        <f>IF('True_Odds_Calculator_2-way'!B150="","",'True_Odds_Calculator_2-way'!B150)</f>
        <v>2.44</v>
      </c>
      <c r="C149" s="4">
        <f t="shared" si="22"/>
        <v>0.61728395061728392</v>
      </c>
      <c r="D149">
        <f t="shared" si="23"/>
        <v>0.4098360655737705</v>
      </c>
      <c r="E149">
        <f t="shared" si="24"/>
        <v>2.7120016191054308E-2</v>
      </c>
      <c r="F149">
        <f t="shared" si="25"/>
        <v>-0.22586520947176703</v>
      </c>
      <c r="G149">
        <v>0</v>
      </c>
      <c r="H149">
        <f t="shared" si="26"/>
        <v>0.25298522566282128</v>
      </c>
      <c r="I149">
        <f t="shared" si="27"/>
        <v>-1.0583343916682537</v>
      </c>
      <c r="J149">
        <f t="shared" si="28"/>
        <v>1.0583343916682537</v>
      </c>
      <c r="K149">
        <f t="shared" si="29"/>
        <v>0.60380372575436903</v>
      </c>
      <c r="L149">
        <f t="shared" si="30"/>
        <v>0.39619627424563097</v>
      </c>
      <c r="M149">
        <f t="shared" si="31"/>
        <v>1.6561673228343179</v>
      </c>
      <c r="N149">
        <f t="shared" si="32"/>
        <v>2.5240015240022853</v>
      </c>
    </row>
    <row r="150" spans="1:14" x14ac:dyDescent="0.25">
      <c r="A150" s="4">
        <f>IF('True_Odds_Calculator_2-way'!A151="","",'True_Odds_Calculator_2-way'!A151)</f>
        <v>1.65</v>
      </c>
      <c r="B150" s="4">
        <f>IF('True_Odds_Calculator_2-way'!B151="","",'True_Odds_Calculator_2-way'!B151)</f>
        <v>2.36</v>
      </c>
      <c r="C150" s="4">
        <f t="shared" si="22"/>
        <v>0.60606060606060608</v>
      </c>
      <c r="D150">
        <f t="shared" si="23"/>
        <v>0.42372881355932207</v>
      </c>
      <c r="E150">
        <f t="shared" si="24"/>
        <v>2.9789419619928204E-2</v>
      </c>
      <c r="F150">
        <f t="shared" si="25"/>
        <v>-0.22701592193117603</v>
      </c>
      <c r="G150">
        <v>0</v>
      </c>
      <c r="H150">
        <f t="shared" si="26"/>
        <v>0.25680534155110429</v>
      </c>
      <c r="I150">
        <f t="shared" si="27"/>
        <v>-1.063589074528793</v>
      </c>
      <c r="J150">
        <f t="shared" si="28"/>
        <v>1.063589074528793</v>
      </c>
      <c r="K150">
        <f t="shared" si="29"/>
        <v>0.59124965931908058</v>
      </c>
      <c r="L150">
        <f t="shared" si="30"/>
        <v>0.4087503406809192</v>
      </c>
      <c r="M150">
        <f t="shared" si="31"/>
        <v>1.6913328984437157</v>
      </c>
      <c r="N150">
        <f t="shared" si="32"/>
        <v>2.4464811413591585</v>
      </c>
    </row>
    <row r="151" spans="1:14" x14ac:dyDescent="0.25">
      <c r="A151" s="4">
        <f>IF('True_Odds_Calculator_2-way'!A152="","",'True_Odds_Calculator_2-way'!A152)</f>
        <v>2.13</v>
      </c>
      <c r="B151" s="4">
        <f>IF('True_Odds_Calculator_2-way'!B152="","",'True_Odds_Calculator_2-way'!B152)</f>
        <v>1.79</v>
      </c>
      <c r="C151" s="4">
        <f t="shared" si="22"/>
        <v>0.46948356807511737</v>
      </c>
      <c r="D151">
        <f t="shared" si="23"/>
        <v>0.55865921787709494</v>
      </c>
      <c r="E151">
        <f t="shared" si="24"/>
        <v>2.8142785952212312E-2</v>
      </c>
      <c r="F151">
        <f t="shared" si="25"/>
        <v>-0.2341385369947806</v>
      </c>
      <c r="G151">
        <v>0</v>
      </c>
      <c r="H151">
        <f t="shared" si="26"/>
        <v>0.26228132294699291</v>
      </c>
      <c r="I151">
        <f t="shared" si="27"/>
        <v>-1.0583936671670078</v>
      </c>
      <c r="J151">
        <f t="shared" si="28"/>
        <v>1.0583936671670078</v>
      </c>
      <c r="K151">
        <f t="shared" si="29"/>
        <v>0.45537654905878816</v>
      </c>
      <c r="L151">
        <f t="shared" si="30"/>
        <v>0.5446234509412119</v>
      </c>
      <c r="M151">
        <f t="shared" si="31"/>
        <v>2.1959848438987186</v>
      </c>
      <c r="N151">
        <f t="shared" si="32"/>
        <v>1.8361309970619364</v>
      </c>
    </row>
    <row r="152" spans="1:14" x14ac:dyDescent="0.25">
      <c r="A152" s="4">
        <f>IF('True_Odds_Calculator_2-way'!A153="","",'True_Odds_Calculator_2-way'!A153)</f>
        <v>2.0699999999999998</v>
      </c>
      <c r="B152" s="4">
        <f>IF('True_Odds_Calculator_2-way'!B153="","",'True_Odds_Calculator_2-way'!B153)</f>
        <v>1.85</v>
      </c>
      <c r="C152" s="4">
        <f t="shared" si="22"/>
        <v>0.48309178743961356</v>
      </c>
      <c r="D152">
        <f t="shared" si="23"/>
        <v>0.54054054054054046</v>
      </c>
      <c r="E152">
        <f t="shared" si="24"/>
        <v>2.3632327980154022E-2</v>
      </c>
      <c r="F152">
        <f t="shared" si="25"/>
        <v>-0.2374983679331506</v>
      </c>
      <c r="G152">
        <v>0</v>
      </c>
      <c r="H152">
        <f t="shared" si="26"/>
        <v>0.26113069591330457</v>
      </c>
      <c r="I152">
        <f t="shared" si="27"/>
        <v>-1.0485729457933801</v>
      </c>
      <c r="J152">
        <f t="shared" si="28"/>
        <v>1.0485729457933801</v>
      </c>
      <c r="K152">
        <f t="shared" si="29"/>
        <v>0.47125951908672531</v>
      </c>
      <c r="L152">
        <f t="shared" si="30"/>
        <v>0.52874048091327497</v>
      </c>
      <c r="M152">
        <f t="shared" si="31"/>
        <v>2.1219730519989164</v>
      </c>
      <c r="N152">
        <f t="shared" si="32"/>
        <v>1.8912870039243732</v>
      </c>
    </row>
    <row r="153" spans="1:14" x14ac:dyDescent="0.25">
      <c r="A153" s="4">
        <f>IF('True_Odds_Calculator_2-way'!A154="","",'True_Odds_Calculator_2-way'!A154)</f>
        <v>1.95</v>
      </c>
      <c r="B153" s="4">
        <f>IF('True_Odds_Calculator_2-way'!B154="","",'True_Odds_Calculator_2-way'!B154)</f>
        <v>1.95</v>
      </c>
      <c r="C153" s="4">
        <f t="shared" si="22"/>
        <v>0.51282051282051289</v>
      </c>
      <c r="D153">
        <f t="shared" si="23"/>
        <v>0.51282051282051289</v>
      </c>
      <c r="E153">
        <f t="shared" si="24"/>
        <v>2.5641025641025772E-2</v>
      </c>
      <c r="F153">
        <f t="shared" si="25"/>
        <v>-0.23734385272846803</v>
      </c>
      <c r="G153">
        <v>0</v>
      </c>
      <c r="H153">
        <f t="shared" si="26"/>
        <v>0.2629848783694938</v>
      </c>
      <c r="I153">
        <f t="shared" si="27"/>
        <v>-1.0526315789473688</v>
      </c>
      <c r="J153">
        <f t="shared" si="28"/>
        <v>1.0526315789473688</v>
      </c>
      <c r="K153">
        <f t="shared" si="29"/>
        <v>0.49999999999999989</v>
      </c>
      <c r="L153">
        <f t="shared" si="30"/>
        <v>0.49999999999999989</v>
      </c>
      <c r="M153">
        <f t="shared" si="31"/>
        <v>2.0000000000000004</v>
      </c>
      <c r="N153">
        <f t="shared" si="32"/>
        <v>2.0000000000000004</v>
      </c>
    </row>
    <row r="154" spans="1:14" x14ac:dyDescent="0.25">
      <c r="A154" s="4">
        <f>IF('True_Odds_Calculator_2-way'!A155="","",'True_Odds_Calculator_2-way'!A155)</f>
        <v>2.12</v>
      </c>
      <c r="B154" s="4">
        <f>IF('True_Odds_Calculator_2-way'!B155="","",'True_Odds_Calculator_2-way'!B155)</f>
        <v>1.79</v>
      </c>
      <c r="C154" s="4">
        <f t="shared" si="22"/>
        <v>0.47169811320754712</v>
      </c>
      <c r="D154">
        <f t="shared" si="23"/>
        <v>0.55865921787709494</v>
      </c>
      <c r="E154">
        <f t="shared" si="24"/>
        <v>3.0357331084642114E-2</v>
      </c>
      <c r="F154">
        <f t="shared" si="25"/>
        <v>-0.23316116791398755</v>
      </c>
      <c r="G154">
        <v>0</v>
      </c>
      <c r="H154">
        <f t="shared" si="26"/>
        <v>0.26351849899862967</v>
      </c>
      <c r="I154">
        <f t="shared" si="27"/>
        <v>-1.0631081389064057</v>
      </c>
      <c r="J154">
        <f t="shared" si="28"/>
        <v>1.0631081389064057</v>
      </c>
      <c r="K154">
        <f t="shared" si="29"/>
        <v>0.4564790342557204</v>
      </c>
      <c r="L154">
        <f t="shared" si="30"/>
        <v>0.54352096574427933</v>
      </c>
      <c r="M154">
        <f t="shared" si="31"/>
        <v>2.1906811155751749</v>
      </c>
      <c r="N154">
        <f t="shared" si="32"/>
        <v>1.8398554297360612</v>
      </c>
    </row>
    <row r="155" spans="1:14" x14ac:dyDescent="0.25">
      <c r="A155" s="4">
        <f>IF('True_Odds_Calculator_2-way'!A156="","",'True_Odds_Calculator_2-way'!A156)</f>
        <v>1.34</v>
      </c>
      <c r="B155" s="4">
        <f>IF('True_Odds_Calculator_2-way'!B156="","",'True_Odds_Calculator_2-way'!B156)</f>
        <v>3.43</v>
      </c>
      <c r="C155" s="4">
        <f t="shared" si="22"/>
        <v>0.74626865671641784</v>
      </c>
      <c r="D155">
        <f t="shared" si="23"/>
        <v>0.29154518950437314</v>
      </c>
      <c r="E155">
        <f t="shared" si="24"/>
        <v>3.7813846220791092E-2</v>
      </c>
      <c r="F155">
        <f t="shared" si="25"/>
        <v>-0.17975719072277097</v>
      </c>
      <c r="G155">
        <v>0</v>
      </c>
      <c r="H155">
        <f t="shared" si="26"/>
        <v>0.21757103694356203</v>
      </c>
      <c r="I155">
        <f t="shared" si="27"/>
        <v>-1.1001639366407492</v>
      </c>
      <c r="J155">
        <f t="shared" si="28"/>
        <v>1.1001639366407492</v>
      </c>
      <c r="K155">
        <f t="shared" si="29"/>
        <v>0.72777251461598713</v>
      </c>
      <c r="L155">
        <f t="shared" si="30"/>
        <v>0.27222748538401287</v>
      </c>
      <c r="M155">
        <f t="shared" si="31"/>
        <v>1.3740557384578547</v>
      </c>
      <c r="N155">
        <f t="shared" si="32"/>
        <v>3.6733983660370213</v>
      </c>
    </row>
    <row r="156" spans="1:14" x14ac:dyDescent="0.25">
      <c r="A156" s="4">
        <f>IF('True_Odds_Calculator_2-way'!A157="","",'True_Odds_Calculator_2-way'!A157)</f>
        <v>2.2200000000000002</v>
      </c>
      <c r="B156" s="4">
        <f>IF('True_Odds_Calculator_2-way'!B157="","",'True_Odds_Calculator_2-way'!B157)</f>
        <v>1.72</v>
      </c>
      <c r="C156" s="4">
        <f t="shared" si="22"/>
        <v>0.4504504504504504</v>
      </c>
      <c r="D156">
        <f t="shared" si="23"/>
        <v>0.58139534883720934</v>
      </c>
      <c r="E156">
        <f t="shared" si="24"/>
        <v>3.1845799287659737E-2</v>
      </c>
      <c r="F156">
        <f t="shared" si="25"/>
        <v>-0.23004399748585791</v>
      </c>
      <c r="G156">
        <v>0</v>
      </c>
      <c r="H156">
        <f t="shared" si="26"/>
        <v>0.2618897967735177</v>
      </c>
      <c r="I156">
        <f t="shared" si="27"/>
        <v>-1.0669739994407998</v>
      </c>
      <c r="J156">
        <f t="shared" si="28"/>
        <v>1.0669739994407998</v>
      </c>
      <c r="K156">
        <f t="shared" si="29"/>
        <v>0.43445992221759705</v>
      </c>
      <c r="L156">
        <f t="shared" si="30"/>
        <v>0.56554007778240289</v>
      </c>
      <c r="M156">
        <f t="shared" si="31"/>
        <v>2.3017082793177757</v>
      </c>
      <c r="N156">
        <f t="shared" si="32"/>
        <v>1.768221279597376</v>
      </c>
    </row>
    <row r="157" spans="1:14" x14ac:dyDescent="0.25">
      <c r="A157" s="4">
        <f>IF('True_Odds_Calculator_2-way'!A158="","",'True_Odds_Calculator_2-way'!A158)</f>
        <v>1.94</v>
      </c>
      <c r="B157" s="4">
        <f>IF('True_Odds_Calculator_2-way'!B158="","",'True_Odds_Calculator_2-way'!B158)</f>
        <v>1.96</v>
      </c>
      <c r="C157" s="4">
        <f t="shared" si="22"/>
        <v>0.51546391752577325</v>
      </c>
      <c r="D157">
        <f t="shared" si="23"/>
        <v>0.51020408163265307</v>
      </c>
      <c r="E157">
        <f t="shared" si="24"/>
        <v>2.5667999158426325E-2</v>
      </c>
      <c r="F157">
        <f t="shared" si="25"/>
        <v>-0.23732379549758043</v>
      </c>
      <c r="G157">
        <v>0</v>
      </c>
      <c r="H157">
        <f t="shared" si="26"/>
        <v>0.26299179465600675</v>
      </c>
      <c r="I157">
        <f t="shared" si="27"/>
        <v>-1.052689901333149</v>
      </c>
      <c r="J157">
        <f t="shared" si="28"/>
        <v>1.052689901333149</v>
      </c>
      <c r="K157">
        <f t="shared" si="29"/>
        <v>0.50263165184833114</v>
      </c>
      <c r="L157">
        <f t="shared" si="30"/>
        <v>0.49736834815166897</v>
      </c>
      <c r="M157">
        <f t="shared" si="31"/>
        <v>1.9895285072531594</v>
      </c>
      <c r="N157">
        <f t="shared" si="32"/>
        <v>2.0105823052798226</v>
      </c>
    </row>
    <row r="158" spans="1:14" x14ac:dyDescent="0.25">
      <c r="A158" s="4">
        <f>IF('True_Odds_Calculator_2-way'!A159="","",'True_Odds_Calculator_2-way'!A159)</f>
        <v>1.85</v>
      </c>
      <c r="B158" s="4">
        <f>IF('True_Odds_Calculator_2-way'!B159="","",'True_Odds_Calculator_2-way'!B159)</f>
        <v>2.0699999999999998</v>
      </c>
      <c r="C158" s="4">
        <f t="shared" si="22"/>
        <v>0.54054054054054046</v>
      </c>
      <c r="D158">
        <f t="shared" si="23"/>
        <v>0.48309178743961356</v>
      </c>
      <c r="E158">
        <f t="shared" si="24"/>
        <v>2.3632327980154022E-2</v>
      </c>
      <c r="F158">
        <f t="shared" si="25"/>
        <v>-0.2374983679331506</v>
      </c>
      <c r="G158">
        <v>0</v>
      </c>
      <c r="H158">
        <f t="shared" si="26"/>
        <v>0.26113069591330457</v>
      </c>
      <c r="I158">
        <f t="shared" si="27"/>
        <v>-1.0485729457933801</v>
      </c>
      <c r="J158">
        <f t="shared" si="28"/>
        <v>1.0485729457933801</v>
      </c>
      <c r="K158">
        <f t="shared" si="29"/>
        <v>0.52874048091327497</v>
      </c>
      <c r="L158">
        <f t="shared" si="30"/>
        <v>0.47125951908672531</v>
      </c>
      <c r="M158">
        <f t="shared" si="31"/>
        <v>1.8912870039243732</v>
      </c>
      <c r="N158">
        <f t="shared" si="32"/>
        <v>2.1219730519989164</v>
      </c>
    </row>
    <row r="159" spans="1:14" x14ac:dyDescent="0.25">
      <c r="A159" s="4">
        <f>IF('True_Odds_Calculator_2-way'!A160="","",'True_Odds_Calculator_2-way'!A160)</f>
        <v>2.1</v>
      </c>
      <c r="B159" s="4">
        <f>IF('True_Odds_Calculator_2-way'!B160="","",'True_Odds_Calculator_2-way'!B160)</f>
        <v>1.74</v>
      </c>
      <c r="C159" s="4">
        <f t="shared" si="22"/>
        <v>0.47619047619047616</v>
      </c>
      <c r="D159">
        <f t="shared" si="23"/>
        <v>0.57471264367816088</v>
      </c>
      <c r="E159">
        <f t="shared" si="24"/>
        <v>5.0903119868637159E-2</v>
      </c>
      <c r="F159">
        <f t="shared" si="25"/>
        <v>-0.22276956759715372</v>
      </c>
      <c r="G159">
        <v>0</v>
      </c>
      <c r="H159">
        <f t="shared" si="26"/>
        <v>0.27367268746579088</v>
      </c>
      <c r="I159">
        <f t="shared" si="27"/>
        <v>-1.1083777463036817</v>
      </c>
      <c r="J159">
        <f t="shared" si="28"/>
        <v>1.1083777463036817</v>
      </c>
      <c r="K159">
        <f t="shared" si="29"/>
        <v>0.45060968191999123</v>
      </c>
      <c r="L159">
        <f t="shared" si="30"/>
        <v>0.5493903180800086</v>
      </c>
      <c r="M159">
        <f t="shared" si="31"/>
        <v>2.2192155209340503</v>
      </c>
      <c r="N159">
        <f t="shared" si="32"/>
        <v>1.8201995322647246</v>
      </c>
    </row>
    <row r="160" spans="1:14" x14ac:dyDescent="0.25">
      <c r="A160" s="4">
        <f>IF('True_Odds_Calculator_2-way'!A161="","",'True_Odds_Calculator_2-way'!A161)</f>
        <v>2.5299999999999998</v>
      </c>
      <c r="B160" s="4">
        <f>IF('True_Odds_Calculator_2-way'!B161="","",'True_Odds_Calculator_2-way'!B161)</f>
        <v>1.52</v>
      </c>
      <c r="C160" s="4">
        <f t="shared" si="22"/>
        <v>0.39525691699604748</v>
      </c>
      <c r="D160">
        <f t="shared" si="23"/>
        <v>0.65789473684210531</v>
      </c>
      <c r="E160">
        <f t="shared" si="24"/>
        <v>5.3151653838152679E-2</v>
      </c>
      <c r="F160">
        <f t="shared" si="25"/>
        <v>-0.2068857915539839</v>
      </c>
      <c r="G160">
        <v>0</v>
      </c>
      <c r="H160">
        <f t="shared" si="26"/>
        <v>0.26003744539213652</v>
      </c>
      <c r="I160">
        <f t="shared" si="27"/>
        <v>-1.1211213233271871</v>
      </c>
      <c r="J160">
        <f t="shared" si="28"/>
        <v>1.1211213233271871</v>
      </c>
      <c r="K160">
        <f t="shared" si="29"/>
        <v>0.36828131172189155</v>
      </c>
      <c r="L160">
        <f t="shared" si="30"/>
        <v>0.63171868827810873</v>
      </c>
      <c r="M160">
        <f t="shared" si="31"/>
        <v>2.7153156246905956</v>
      </c>
      <c r="N160">
        <f t="shared" si="32"/>
        <v>1.582983088130137</v>
      </c>
    </row>
    <row r="161" spans="1:14" x14ac:dyDescent="0.25">
      <c r="A161" s="4">
        <f>IF('True_Odds_Calculator_2-way'!A162="","",'True_Odds_Calculator_2-way'!A162)</f>
        <v>1.57</v>
      </c>
      <c r="B161" s="4">
        <f>IF('True_Odds_Calculator_2-way'!B162="","",'True_Odds_Calculator_2-way'!B162)</f>
        <v>2.35</v>
      </c>
      <c r="C161" s="4">
        <f t="shared" si="22"/>
        <v>0.63694267515923564</v>
      </c>
      <c r="D161">
        <f t="shared" si="23"/>
        <v>0.42553191489361702</v>
      </c>
      <c r="E161">
        <f t="shared" si="24"/>
        <v>6.2474590052852719E-2</v>
      </c>
      <c r="F161">
        <f t="shared" si="25"/>
        <v>-0.20856484618511995</v>
      </c>
      <c r="G161">
        <v>0</v>
      </c>
      <c r="H161">
        <f t="shared" si="26"/>
        <v>0.27103943623797261</v>
      </c>
      <c r="I161">
        <f t="shared" si="27"/>
        <v>-1.1399759467612822</v>
      </c>
      <c r="J161">
        <f t="shared" si="28"/>
        <v>1.1399759467612822</v>
      </c>
      <c r="K161">
        <f t="shared" si="29"/>
        <v>0.60613911406050403</v>
      </c>
      <c r="L161">
        <f t="shared" si="30"/>
        <v>0.39386088593949586</v>
      </c>
      <c r="M161">
        <f t="shared" si="31"/>
        <v>1.6497862896539313</v>
      </c>
      <c r="N161">
        <f t="shared" si="32"/>
        <v>2.5389675281277309</v>
      </c>
    </row>
    <row r="162" spans="1:14" x14ac:dyDescent="0.25">
      <c r="A162" s="4">
        <f>IF('True_Odds_Calculator_2-way'!A163="","",'True_Odds_Calculator_2-way'!A163)</f>
        <v>1.73</v>
      </c>
      <c r="B162" s="4">
        <f>IF('True_Odds_Calculator_2-way'!B163="","",'True_Odds_Calculator_2-way'!B163)</f>
        <v>2.09</v>
      </c>
      <c r="C162" s="4">
        <f t="shared" si="22"/>
        <v>0.5780346820809249</v>
      </c>
      <c r="D162">
        <f t="shared" si="23"/>
        <v>0.47846889952153115</v>
      </c>
      <c r="E162">
        <f t="shared" si="24"/>
        <v>5.6503581602456165E-2</v>
      </c>
      <c r="F162">
        <f t="shared" si="25"/>
        <v>-0.22006803661808205</v>
      </c>
      <c r="G162">
        <v>0</v>
      </c>
      <c r="H162">
        <f t="shared" si="26"/>
        <v>0.27657161822053827</v>
      </c>
      <c r="I162">
        <f t="shared" si="27"/>
        <v>-1.1210508723689179</v>
      </c>
      <c r="J162">
        <f t="shared" si="28"/>
        <v>1.1210508723689179</v>
      </c>
      <c r="K162">
        <f t="shared" si="29"/>
        <v>0.54994394682236836</v>
      </c>
      <c r="L162">
        <f t="shared" si="30"/>
        <v>0.45005605317763153</v>
      </c>
      <c r="M162">
        <f t="shared" si="31"/>
        <v>1.8183671368293095</v>
      </c>
      <c r="N162">
        <f t="shared" si="32"/>
        <v>2.2219454508821204</v>
      </c>
    </row>
    <row r="163" spans="1:14" x14ac:dyDescent="0.25">
      <c r="A163" s="4">
        <f>IF('True_Odds_Calculator_2-way'!A164="","",'True_Odds_Calculator_2-way'!A164)</f>
        <v>2.04</v>
      </c>
      <c r="B163" s="4">
        <f>IF('True_Odds_Calculator_2-way'!B164="","",'True_Odds_Calculator_2-way'!B164)</f>
        <v>1.87</v>
      </c>
      <c r="C163" s="4">
        <f t="shared" si="22"/>
        <v>0.49019607843137253</v>
      </c>
      <c r="D163">
        <f t="shared" si="23"/>
        <v>0.53475935828876997</v>
      </c>
      <c r="E163">
        <f t="shared" si="24"/>
        <v>2.4955436720142554E-2</v>
      </c>
      <c r="F163">
        <f t="shared" si="25"/>
        <v>-0.2371815036174898</v>
      </c>
      <c r="G163">
        <v>0</v>
      </c>
      <c r="H163">
        <f t="shared" si="26"/>
        <v>0.26213694033763235</v>
      </c>
      <c r="I163">
        <f t="shared" si="27"/>
        <v>-1.0512928338279499</v>
      </c>
      <c r="J163">
        <f t="shared" si="28"/>
        <v>1.0512928338279499</v>
      </c>
      <c r="K163">
        <f t="shared" si="29"/>
        <v>0.47770444733840695</v>
      </c>
      <c r="L163">
        <f t="shared" si="30"/>
        <v>0.52229555266159289</v>
      </c>
      <c r="M163">
        <f t="shared" si="31"/>
        <v>2.0933445471810685</v>
      </c>
      <c r="N163">
        <f t="shared" si="32"/>
        <v>1.9146247654303168</v>
      </c>
    </row>
    <row r="164" spans="1:14" x14ac:dyDescent="0.25">
      <c r="A164" s="4">
        <f>IF('True_Odds_Calculator_2-way'!A165="","",'True_Odds_Calculator_2-way'!A165)</f>
        <v>1.5</v>
      </c>
      <c r="B164" s="4">
        <f>IF('True_Odds_Calculator_2-way'!B165="","",'True_Odds_Calculator_2-way'!B165)</f>
        <v>2.71</v>
      </c>
      <c r="C164" s="4">
        <f t="shared" si="22"/>
        <v>0.66666666666666663</v>
      </c>
      <c r="D164">
        <f t="shared" si="23"/>
        <v>0.36900369003690037</v>
      </c>
      <c r="E164">
        <f t="shared" si="24"/>
        <v>3.5670356703566997E-2</v>
      </c>
      <c r="F164">
        <f t="shared" si="25"/>
        <v>-0.21033210332103325</v>
      </c>
      <c r="G164">
        <v>0</v>
      </c>
      <c r="H164">
        <f t="shared" si="26"/>
        <v>0.24600246002460024</v>
      </c>
      <c r="I164">
        <f t="shared" si="27"/>
        <v>-1.0814761408717501</v>
      </c>
      <c r="J164">
        <f t="shared" si="28"/>
        <v>1.0814761408717501</v>
      </c>
      <c r="K164">
        <f t="shared" si="29"/>
        <v>0.64903958640880466</v>
      </c>
      <c r="L164">
        <f t="shared" si="30"/>
        <v>0.35096041359119545</v>
      </c>
      <c r="M164">
        <f t="shared" si="31"/>
        <v>1.5407380704358749</v>
      </c>
      <c r="N164">
        <f t="shared" si="32"/>
        <v>2.8493242008906927</v>
      </c>
    </row>
    <row r="165" spans="1:14" x14ac:dyDescent="0.25">
      <c r="A165" s="4">
        <f>IF('True_Odds_Calculator_2-way'!A166="","",'True_Odds_Calculator_2-way'!A166)</f>
        <v>1.66</v>
      </c>
      <c r="B165" s="4">
        <f>IF('True_Odds_Calculator_2-way'!B166="","",'True_Odds_Calculator_2-way'!B166)</f>
        <v>2.33</v>
      </c>
      <c r="C165" s="4">
        <f t="shared" si="22"/>
        <v>0.60240963855421692</v>
      </c>
      <c r="D165">
        <f t="shared" si="23"/>
        <v>0.42918454935622319</v>
      </c>
      <c r="E165">
        <f t="shared" si="24"/>
        <v>3.1594187910440219E-2</v>
      </c>
      <c r="F165">
        <f t="shared" si="25"/>
        <v>-0.22695072134029659</v>
      </c>
      <c r="G165">
        <v>0</v>
      </c>
      <c r="H165">
        <f t="shared" si="26"/>
        <v>0.25854490925073687</v>
      </c>
      <c r="I165">
        <f t="shared" si="27"/>
        <v>-1.0673385899176775</v>
      </c>
      <c r="J165">
        <f t="shared" si="28"/>
        <v>1.0673385899176775</v>
      </c>
      <c r="K165">
        <f t="shared" si="29"/>
        <v>0.58670176980636279</v>
      </c>
      <c r="L165">
        <f t="shared" si="30"/>
        <v>0.41329823019363698</v>
      </c>
      <c r="M165">
        <f t="shared" si="31"/>
        <v>1.7044434693456672</v>
      </c>
      <c r="N165">
        <f t="shared" si="32"/>
        <v>2.4195603245905111</v>
      </c>
    </row>
    <row r="166" spans="1:14" x14ac:dyDescent="0.25">
      <c r="A166" s="4">
        <f>IF('True_Odds_Calculator_2-way'!A167="","",'True_Odds_Calculator_2-way'!A167)</f>
        <v>2.14</v>
      </c>
      <c r="B166" s="4">
        <f>IF('True_Odds_Calculator_2-way'!B167="","",'True_Odds_Calculator_2-way'!B167)</f>
        <v>1.78</v>
      </c>
      <c r="C166" s="4">
        <f t="shared" si="22"/>
        <v>0.46728971962616822</v>
      </c>
      <c r="D166">
        <f t="shared" si="23"/>
        <v>0.5617977528089888</v>
      </c>
      <c r="E166">
        <f t="shared" si="24"/>
        <v>2.908747243515708E-2</v>
      </c>
      <c r="F166">
        <f t="shared" si="25"/>
        <v>-0.23343484196156661</v>
      </c>
      <c r="G166">
        <v>0</v>
      </c>
      <c r="H166">
        <f t="shared" si="26"/>
        <v>0.26252231439672374</v>
      </c>
      <c r="I166">
        <f t="shared" si="27"/>
        <v>-1.0604746049596299</v>
      </c>
      <c r="J166">
        <f t="shared" si="28"/>
        <v>1.0604746049596299</v>
      </c>
      <c r="K166">
        <f t="shared" si="29"/>
        <v>0.45270560758361844</v>
      </c>
      <c r="L166">
        <f t="shared" si="30"/>
        <v>0.54729439241638145</v>
      </c>
      <c r="M166">
        <f t="shared" si="31"/>
        <v>2.2089410496539781</v>
      </c>
      <c r="N166">
        <f t="shared" si="32"/>
        <v>1.8271701918685113</v>
      </c>
    </row>
    <row r="167" spans="1:14" x14ac:dyDescent="0.25">
      <c r="A167" s="4">
        <f>IF('True_Odds_Calculator_2-way'!A168="","",'True_Odds_Calculator_2-way'!A168)</f>
        <v>1.56</v>
      </c>
      <c r="B167" s="4">
        <f>IF('True_Odds_Calculator_2-way'!B168="","",'True_Odds_Calculator_2-way'!B168)</f>
        <v>2.56</v>
      </c>
      <c r="C167" s="4">
        <f t="shared" si="22"/>
        <v>0.64102564102564097</v>
      </c>
      <c r="D167">
        <f t="shared" si="23"/>
        <v>0.390625</v>
      </c>
      <c r="E167">
        <f t="shared" si="24"/>
        <v>3.1650641025640969E-2</v>
      </c>
      <c r="F167">
        <f t="shared" si="25"/>
        <v>-0.21875</v>
      </c>
      <c r="G167">
        <v>0</v>
      </c>
      <c r="H167">
        <f t="shared" si="26"/>
        <v>0.25040064102564102</v>
      </c>
      <c r="I167">
        <f t="shared" si="27"/>
        <v>-1.0699012312772822</v>
      </c>
      <c r="J167">
        <f t="shared" si="28"/>
        <v>1.0699012312772822</v>
      </c>
      <c r="K167">
        <f t="shared" si="29"/>
        <v>0.62533428435616611</v>
      </c>
      <c r="L167">
        <f t="shared" si="30"/>
        <v>0.37466571564383383</v>
      </c>
      <c r="M167">
        <f t="shared" si="31"/>
        <v>1.5991446895152783</v>
      </c>
      <c r="N167">
        <f t="shared" si="32"/>
        <v>2.6690459207925601</v>
      </c>
    </row>
    <row r="168" spans="1:14" x14ac:dyDescent="0.25">
      <c r="A168" s="4">
        <f>IF('True_Odds_Calculator_2-way'!A169="","",'True_Odds_Calculator_2-way'!A169)</f>
        <v>1.64</v>
      </c>
      <c r="B168" s="4">
        <f>IF('True_Odds_Calculator_2-way'!B169="","",'True_Odds_Calculator_2-way'!B169)</f>
        <v>2.38</v>
      </c>
      <c r="C168" s="4">
        <f t="shared" si="22"/>
        <v>0.6097560975609756</v>
      </c>
      <c r="D168">
        <f t="shared" si="23"/>
        <v>0.42016806722689076</v>
      </c>
      <c r="E168">
        <f t="shared" si="24"/>
        <v>2.9924164787866303E-2</v>
      </c>
      <c r="F168">
        <f t="shared" si="25"/>
        <v>-0.22627587620414025</v>
      </c>
      <c r="G168">
        <v>0</v>
      </c>
      <c r="H168">
        <f t="shared" si="26"/>
        <v>0.25620004099200655</v>
      </c>
      <c r="I168">
        <f t="shared" si="27"/>
        <v>-1.0640706634484356</v>
      </c>
      <c r="J168">
        <f t="shared" si="28"/>
        <v>1.0640706634484356</v>
      </c>
      <c r="K168">
        <f t="shared" si="29"/>
        <v>0.59488214870586709</v>
      </c>
      <c r="L168">
        <f t="shared" si="30"/>
        <v>0.40511785129413308</v>
      </c>
      <c r="M168">
        <f t="shared" si="31"/>
        <v>1.6810052246069986</v>
      </c>
      <c r="N168">
        <f t="shared" si="32"/>
        <v>2.468417515558841</v>
      </c>
    </row>
    <row r="169" spans="1:14" x14ac:dyDescent="0.25">
      <c r="A169" s="4">
        <f>IF('True_Odds_Calculator_2-way'!A170="","",'True_Odds_Calculator_2-way'!A170)</f>
        <v>2.1</v>
      </c>
      <c r="B169" s="4">
        <f>IF('True_Odds_Calculator_2-way'!B170="","",'True_Odds_Calculator_2-way'!B170)</f>
        <v>1.79</v>
      </c>
      <c r="C169" s="4">
        <f t="shared" si="22"/>
        <v>0.47619047619047616</v>
      </c>
      <c r="D169">
        <f t="shared" si="23"/>
        <v>0.55865921787709494</v>
      </c>
      <c r="E169">
        <f t="shared" si="24"/>
        <v>3.4849694067571102E-2</v>
      </c>
      <c r="F169">
        <f t="shared" si="25"/>
        <v>-0.2311785049215217</v>
      </c>
      <c r="G169">
        <v>0</v>
      </c>
      <c r="H169">
        <f t="shared" si="26"/>
        <v>0.2660281989890928</v>
      </c>
      <c r="I169">
        <f t="shared" si="27"/>
        <v>-1.072729223145815</v>
      </c>
      <c r="J169">
        <f t="shared" si="28"/>
        <v>1.072729223145815</v>
      </c>
      <c r="K169">
        <f t="shared" si="29"/>
        <v>0.4587151448829464</v>
      </c>
      <c r="L169">
        <f t="shared" si="30"/>
        <v>0.5412848551170536</v>
      </c>
      <c r="M169">
        <f t="shared" si="31"/>
        <v>2.1800021454603971</v>
      </c>
      <c r="N169">
        <f t="shared" si="32"/>
        <v>1.8474560862851939</v>
      </c>
    </row>
    <row r="170" spans="1:14" x14ac:dyDescent="0.25">
      <c r="A170" s="4">
        <f>IF('True_Odds_Calculator_2-way'!A171="","",'True_Odds_Calculator_2-way'!A171)</f>
        <v>2.1800000000000002</v>
      </c>
      <c r="B170" s="4">
        <f>IF('True_Odds_Calculator_2-way'!B171="","",'True_Odds_Calculator_2-way'!B171)</f>
        <v>1.72</v>
      </c>
      <c r="C170" s="4">
        <f t="shared" si="22"/>
        <v>0.4587155963302752</v>
      </c>
      <c r="D170">
        <f t="shared" si="23"/>
        <v>0.58139534883720934</v>
      </c>
      <c r="E170">
        <f t="shared" si="24"/>
        <v>4.0110945167484591E-2</v>
      </c>
      <c r="F170">
        <f t="shared" si="25"/>
        <v>-0.22658416897802425</v>
      </c>
      <c r="G170">
        <v>0</v>
      </c>
      <c r="H170">
        <f t="shared" si="26"/>
        <v>0.26669511414550884</v>
      </c>
      <c r="I170">
        <f t="shared" si="27"/>
        <v>-1.0849075915068656</v>
      </c>
      <c r="J170">
        <f t="shared" si="28"/>
        <v>1.0849075915068656</v>
      </c>
      <c r="K170">
        <f t="shared" si="29"/>
        <v>0.43855976031354993</v>
      </c>
      <c r="L170">
        <f t="shared" si="30"/>
        <v>0.56144023968644996</v>
      </c>
      <c r="M170">
        <f t="shared" si="31"/>
        <v>2.2801909579781015</v>
      </c>
      <c r="N170">
        <f t="shared" si="32"/>
        <v>1.7811334658849434</v>
      </c>
    </row>
    <row r="171" spans="1:14" x14ac:dyDescent="0.25">
      <c r="A171" s="4">
        <f>IF('True_Odds_Calculator_2-way'!A172="","",'True_Odds_Calculator_2-way'!A172)</f>
        <v>2.2999999999999998</v>
      </c>
      <c r="B171" s="4">
        <f>IF('True_Odds_Calculator_2-way'!B172="","",'True_Odds_Calculator_2-way'!B172)</f>
        <v>1.67</v>
      </c>
      <c r="C171" s="4">
        <f t="shared" si="22"/>
        <v>0.43478260869565222</v>
      </c>
      <c r="D171">
        <f t="shared" si="23"/>
        <v>0.5988023952095809</v>
      </c>
      <c r="E171">
        <f t="shared" si="24"/>
        <v>3.3585003905233002E-2</v>
      </c>
      <c r="F171">
        <f t="shared" si="25"/>
        <v>-0.22676386357719358</v>
      </c>
      <c r="G171">
        <v>0</v>
      </c>
      <c r="H171">
        <f t="shared" si="26"/>
        <v>0.26034886748242653</v>
      </c>
      <c r="I171">
        <f t="shared" si="27"/>
        <v>-1.0714969088698136</v>
      </c>
      <c r="J171">
        <f t="shared" si="28"/>
        <v>1.0714969088698136</v>
      </c>
      <c r="K171">
        <f t="shared" si="29"/>
        <v>0.41789493273906014</v>
      </c>
      <c r="L171">
        <f t="shared" si="30"/>
        <v>0.58210506726094002</v>
      </c>
      <c r="M171">
        <f t="shared" si="31"/>
        <v>2.3929459815307572</v>
      </c>
      <c r="N171">
        <f t="shared" si="32"/>
        <v>1.7179029289427752</v>
      </c>
    </row>
    <row r="172" spans="1:14" x14ac:dyDescent="0.25">
      <c r="A172" s="4">
        <f>IF('True_Odds_Calculator_2-way'!A173="","",'True_Odds_Calculator_2-way'!A173)</f>
        <v>1.66</v>
      </c>
      <c r="B172" s="4">
        <f>IF('True_Odds_Calculator_2-way'!B173="","",'True_Odds_Calculator_2-way'!B173)</f>
        <v>2.3199999999999998</v>
      </c>
      <c r="C172" s="4">
        <f t="shared" si="22"/>
        <v>0.60240963855421692</v>
      </c>
      <c r="D172">
        <f t="shared" si="23"/>
        <v>0.43103448275862072</v>
      </c>
      <c r="E172">
        <f t="shared" si="24"/>
        <v>3.3444121312837582E-2</v>
      </c>
      <c r="F172">
        <f t="shared" si="25"/>
        <v>-0.22621520565018693</v>
      </c>
      <c r="G172">
        <v>0</v>
      </c>
      <c r="H172">
        <f t="shared" si="26"/>
        <v>0.25965932696302457</v>
      </c>
      <c r="I172">
        <f t="shared" si="27"/>
        <v>-1.0713739108887086</v>
      </c>
      <c r="J172">
        <f t="shared" si="28"/>
        <v>1.0713739108887086</v>
      </c>
      <c r="K172">
        <f t="shared" si="29"/>
        <v>0.58578643762690485</v>
      </c>
      <c r="L172">
        <f t="shared" si="30"/>
        <v>0.41421356237309498</v>
      </c>
      <c r="M172">
        <f t="shared" si="31"/>
        <v>1.7071067811865479</v>
      </c>
      <c r="N172">
        <f t="shared" si="32"/>
        <v>2.4142135623730954</v>
      </c>
    </row>
    <row r="173" spans="1:14" x14ac:dyDescent="0.25">
      <c r="A173" s="4">
        <f>IF('True_Odds_Calculator_2-way'!A174="","",'True_Odds_Calculator_2-way'!A174)</f>
        <v>1.63</v>
      </c>
      <c r="B173" s="4">
        <f>IF('True_Odds_Calculator_2-way'!B174="","",'True_Odds_Calculator_2-way'!B174)</f>
        <v>2.36</v>
      </c>
      <c r="C173" s="4">
        <f t="shared" si="22"/>
        <v>0.61349693251533743</v>
      </c>
      <c r="D173">
        <f t="shared" si="23"/>
        <v>0.42372881355932207</v>
      </c>
      <c r="E173">
        <f t="shared" si="24"/>
        <v>3.7225746074659449E-2</v>
      </c>
      <c r="F173">
        <f t="shared" si="25"/>
        <v>-0.2227305812623479</v>
      </c>
      <c r="G173">
        <v>0</v>
      </c>
      <c r="H173">
        <f t="shared" si="26"/>
        <v>0.25995632733700741</v>
      </c>
      <c r="I173">
        <f t="shared" si="27"/>
        <v>-1.0803395392536073</v>
      </c>
      <c r="J173">
        <f t="shared" si="28"/>
        <v>1.0803395392536073</v>
      </c>
      <c r="K173">
        <f t="shared" si="29"/>
        <v>0.59502066132535514</v>
      </c>
      <c r="L173">
        <f t="shared" si="30"/>
        <v>0.40497933867464492</v>
      </c>
      <c r="M173">
        <f t="shared" si="31"/>
        <v>1.6806139097297725</v>
      </c>
      <c r="N173">
        <f t="shared" si="32"/>
        <v>2.4692617733849058</v>
      </c>
    </row>
    <row r="174" spans="1:14" x14ac:dyDescent="0.25">
      <c r="A174" s="4">
        <f>IF('True_Odds_Calculator_2-way'!A175="","",'True_Odds_Calculator_2-way'!A175)</f>
        <v>1.68</v>
      </c>
      <c r="B174" s="4">
        <f>IF('True_Odds_Calculator_2-way'!B175="","",'True_Odds_Calculator_2-way'!B175)</f>
        <v>2.27</v>
      </c>
      <c r="C174" s="4">
        <f t="shared" si="22"/>
        <v>0.59523809523809523</v>
      </c>
      <c r="D174">
        <f t="shared" si="23"/>
        <v>0.44052863436123346</v>
      </c>
      <c r="E174">
        <f t="shared" si="24"/>
        <v>3.5766729599328695E-2</v>
      </c>
      <c r="F174">
        <f t="shared" si="25"/>
        <v>-0.22645269561569115</v>
      </c>
      <c r="G174">
        <v>0</v>
      </c>
      <c r="H174">
        <f t="shared" si="26"/>
        <v>0.2622194252150199</v>
      </c>
      <c r="I174">
        <f t="shared" si="27"/>
        <v>-1.0760778282064791</v>
      </c>
      <c r="J174">
        <f t="shared" si="28"/>
        <v>1.0760778282064791</v>
      </c>
      <c r="K174">
        <f t="shared" si="29"/>
        <v>0.57745625010319412</v>
      </c>
      <c r="L174">
        <f t="shared" si="30"/>
        <v>0.42254374989680582</v>
      </c>
      <c r="M174">
        <f t="shared" si="31"/>
        <v>1.7317329231804059</v>
      </c>
      <c r="N174">
        <f t="shared" si="32"/>
        <v>2.3666188418222287</v>
      </c>
    </row>
    <row r="175" spans="1:14" x14ac:dyDescent="0.25">
      <c r="A175" s="4">
        <f>IF('True_Odds_Calculator_2-way'!A176="","",'True_Odds_Calculator_2-way'!A176)</f>
        <v>1.47</v>
      </c>
      <c r="B175" s="4">
        <f>IF('True_Odds_Calculator_2-way'!B176="","",'True_Odds_Calculator_2-way'!B176)</f>
        <v>2.79</v>
      </c>
      <c r="C175" s="4">
        <f t="shared" si="22"/>
        <v>0.68027210884353739</v>
      </c>
      <c r="D175">
        <f t="shared" si="23"/>
        <v>0.35842293906810035</v>
      </c>
      <c r="E175">
        <f t="shared" si="24"/>
        <v>3.8695047911637692E-2</v>
      </c>
      <c r="F175">
        <f t="shared" si="25"/>
        <v>-0.2051300807061176</v>
      </c>
      <c r="G175">
        <v>0</v>
      </c>
      <c r="H175">
        <f t="shared" si="26"/>
        <v>0.24382512861775535</v>
      </c>
      <c r="I175">
        <f t="shared" si="27"/>
        <v>-1.0902461344948915</v>
      </c>
      <c r="J175">
        <f t="shared" si="28"/>
        <v>1.0902461344948915</v>
      </c>
      <c r="K175">
        <f t="shared" si="29"/>
        <v>0.66119388412836944</v>
      </c>
      <c r="L175">
        <f t="shared" si="30"/>
        <v>0.33880611587163051</v>
      </c>
      <c r="M175">
        <f t="shared" si="31"/>
        <v>1.5124156832125992</v>
      </c>
      <c r="N175">
        <f t="shared" si="32"/>
        <v>2.9515405807458559</v>
      </c>
    </row>
    <row r="176" spans="1:14" x14ac:dyDescent="0.25">
      <c r="A176" s="4">
        <f>IF('True_Odds_Calculator_2-way'!A177="","",'True_Odds_Calculator_2-way'!A177)</f>
        <v>1.74</v>
      </c>
      <c r="B176" s="4">
        <f>IF('True_Odds_Calculator_2-way'!B177="","",'True_Odds_Calculator_2-way'!B177)</f>
        <v>2.19</v>
      </c>
      <c r="C176" s="4">
        <f t="shared" si="22"/>
        <v>0.57471264367816088</v>
      </c>
      <c r="D176">
        <f t="shared" si="23"/>
        <v>0.45662100456621008</v>
      </c>
      <c r="E176">
        <f t="shared" si="24"/>
        <v>3.1333648244370904E-2</v>
      </c>
      <c r="F176">
        <f t="shared" si="25"/>
        <v>-0.23109221644885325</v>
      </c>
      <c r="G176">
        <v>0</v>
      </c>
      <c r="H176">
        <f t="shared" si="26"/>
        <v>0.26242586469322415</v>
      </c>
      <c r="I176">
        <f t="shared" si="27"/>
        <v>-1.0656403571953759</v>
      </c>
      <c r="J176">
        <f t="shared" si="28"/>
        <v>1.0656403571953759</v>
      </c>
      <c r="K176">
        <f t="shared" si="29"/>
        <v>0.5591046698972264</v>
      </c>
      <c r="L176">
        <f t="shared" si="30"/>
        <v>0.4408953301027736</v>
      </c>
      <c r="M176">
        <f t="shared" si="31"/>
        <v>1.7885738643245783</v>
      </c>
      <c r="N176">
        <f t="shared" si="32"/>
        <v>2.2681120250624973</v>
      </c>
    </row>
    <row r="177" spans="1:14" x14ac:dyDescent="0.25">
      <c r="A177" s="4">
        <f>IF('True_Odds_Calculator_2-way'!A178="","",'True_Odds_Calculator_2-way'!A178)</f>
        <v>2.27</v>
      </c>
      <c r="B177" s="4">
        <f>IF('True_Odds_Calculator_2-way'!B178="","",'True_Odds_Calculator_2-way'!B178)</f>
        <v>1.68</v>
      </c>
      <c r="C177" s="4">
        <f t="shared" si="22"/>
        <v>0.44052863436123346</v>
      </c>
      <c r="D177">
        <f t="shared" si="23"/>
        <v>0.59523809523809523</v>
      </c>
      <c r="E177">
        <f t="shared" si="24"/>
        <v>3.5766729599328695E-2</v>
      </c>
      <c r="F177">
        <f t="shared" si="25"/>
        <v>-0.22645269561569115</v>
      </c>
      <c r="G177">
        <v>0</v>
      </c>
      <c r="H177">
        <f t="shared" si="26"/>
        <v>0.2622194252150199</v>
      </c>
      <c r="I177">
        <f t="shared" si="27"/>
        <v>-1.0760778282064791</v>
      </c>
      <c r="J177">
        <f t="shared" si="28"/>
        <v>1.0760778282064791</v>
      </c>
      <c r="K177">
        <f t="shared" si="29"/>
        <v>0.42254374989680582</v>
      </c>
      <c r="L177">
        <f t="shared" si="30"/>
        <v>0.57745625010319412</v>
      </c>
      <c r="M177">
        <f t="shared" si="31"/>
        <v>2.3666188418222287</v>
      </c>
      <c r="N177">
        <f t="shared" si="32"/>
        <v>1.7317329231804059</v>
      </c>
    </row>
    <row r="178" spans="1:14" x14ac:dyDescent="0.25">
      <c r="A178" s="4">
        <f>IF('True_Odds_Calculator_2-way'!A179="","",'True_Odds_Calculator_2-way'!A179)</f>
        <v>2.74</v>
      </c>
      <c r="B178" s="4">
        <f>IF('True_Odds_Calculator_2-way'!B179="","",'True_Odds_Calculator_2-way'!B179)</f>
        <v>1.51</v>
      </c>
      <c r="C178" s="4">
        <f t="shared" si="22"/>
        <v>0.36496350364963503</v>
      </c>
      <c r="D178">
        <f t="shared" si="23"/>
        <v>0.66225165562913912</v>
      </c>
      <c r="E178">
        <f t="shared" si="24"/>
        <v>2.7215159278774159E-2</v>
      </c>
      <c r="F178">
        <f t="shared" si="25"/>
        <v>-0.21448252525740796</v>
      </c>
      <c r="G178">
        <v>0</v>
      </c>
      <c r="H178">
        <f t="shared" si="26"/>
        <v>0.24169768453618215</v>
      </c>
      <c r="I178">
        <f t="shared" si="27"/>
        <v>-1.0615495921641369</v>
      </c>
      <c r="J178">
        <f t="shared" si="28"/>
        <v>1.0615495921641369</v>
      </c>
      <c r="K178">
        <f t="shared" si="29"/>
        <v>0.35123504722476001</v>
      </c>
      <c r="L178">
        <f t="shared" si="30"/>
        <v>0.64876495277523993</v>
      </c>
      <c r="M178">
        <f t="shared" si="31"/>
        <v>2.8470962903655983</v>
      </c>
      <c r="N178">
        <f t="shared" si="32"/>
        <v>1.5413902920037097</v>
      </c>
    </row>
    <row r="179" spans="1:14" x14ac:dyDescent="0.25">
      <c r="A179" s="4">
        <f>IF('True_Odds_Calculator_2-way'!A180="","",'True_Odds_Calculator_2-way'!A180)</f>
        <v>2.4500000000000002</v>
      </c>
      <c r="B179" s="4">
        <f>IF('True_Odds_Calculator_2-way'!B180="","",'True_Odds_Calculator_2-way'!B180)</f>
        <v>1.61</v>
      </c>
      <c r="C179" s="4">
        <f t="shared" si="22"/>
        <v>0.4081632653061224</v>
      </c>
      <c r="D179">
        <f t="shared" si="23"/>
        <v>0.6211180124223602</v>
      </c>
      <c r="E179">
        <f t="shared" si="24"/>
        <v>2.9281277728482547E-2</v>
      </c>
      <c r="F179">
        <f t="shared" si="25"/>
        <v>-0.22423627836227666</v>
      </c>
      <c r="G179">
        <v>0</v>
      </c>
      <c r="H179">
        <f t="shared" si="26"/>
        <v>0.25351755609075921</v>
      </c>
      <c r="I179">
        <f t="shared" si="27"/>
        <v>-1.0632884133003033</v>
      </c>
      <c r="J179">
        <f t="shared" si="28"/>
        <v>1.0632884133003033</v>
      </c>
      <c r="K179">
        <f t="shared" si="29"/>
        <v>0.39342690662395058</v>
      </c>
      <c r="L179">
        <f t="shared" si="30"/>
        <v>0.60657309337604948</v>
      </c>
      <c r="M179">
        <f t="shared" si="31"/>
        <v>2.5417681992854404</v>
      </c>
      <c r="N179">
        <f t="shared" si="32"/>
        <v>1.648605932113185</v>
      </c>
    </row>
    <row r="180" spans="1:14" x14ac:dyDescent="0.25">
      <c r="A180" s="4">
        <f>IF('True_Odds_Calculator_2-way'!A181="","",'True_Odds_Calculator_2-way'!A181)</f>
        <v>2.23</v>
      </c>
      <c r="B180" s="4">
        <f>IF('True_Odds_Calculator_2-way'!B181="","",'True_Odds_Calculator_2-way'!B181)</f>
        <v>1.72</v>
      </c>
      <c r="C180" s="4">
        <f t="shared" si="22"/>
        <v>0.44843049327354262</v>
      </c>
      <c r="D180">
        <f t="shared" si="23"/>
        <v>0.58139534883720934</v>
      </c>
      <c r="E180">
        <f t="shared" si="24"/>
        <v>2.982584211075201E-2</v>
      </c>
      <c r="F180">
        <f t="shared" si="25"/>
        <v>-0.23088956095526114</v>
      </c>
      <c r="G180">
        <v>0</v>
      </c>
      <c r="H180">
        <f t="shared" si="26"/>
        <v>0.26071540306601315</v>
      </c>
      <c r="I180">
        <f t="shared" si="27"/>
        <v>-1.0626278551055641</v>
      </c>
      <c r="J180">
        <f t="shared" si="28"/>
        <v>1.0626278551055641</v>
      </c>
      <c r="K180">
        <f t="shared" si="29"/>
        <v>0.43345731074801436</v>
      </c>
      <c r="L180">
        <f t="shared" si="30"/>
        <v>0.56654268925198559</v>
      </c>
      <c r="M180">
        <f t="shared" si="31"/>
        <v>2.3070322617798436</v>
      </c>
      <c r="N180">
        <f t="shared" si="32"/>
        <v>1.7650920556760061</v>
      </c>
    </row>
    <row r="181" spans="1:14" x14ac:dyDescent="0.25">
      <c r="A181" s="4">
        <f>IF('True_Odds_Calculator_2-way'!A182="","",'True_Odds_Calculator_2-way'!A182)</f>
        <v>1.51</v>
      </c>
      <c r="B181" s="4">
        <f>IF('True_Odds_Calculator_2-way'!B182="","",'True_Odds_Calculator_2-way'!B182)</f>
        <v>2.5499999999999998</v>
      </c>
      <c r="C181" s="4">
        <f t="shared" si="22"/>
        <v>0.66225165562913912</v>
      </c>
      <c r="D181">
        <f t="shared" si="23"/>
        <v>0.39215686274509809</v>
      </c>
      <c r="E181">
        <f t="shared" si="24"/>
        <v>5.4408518374237325E-2</v>
      </c>
      <c r="F181">
        <f t="shared" si="25"/>
        <v>-0.20529801324503294</v>
      </c>
      <c r="G181">
        <v>0</v>
      </c>
      <c r="H181">
        <f t="shared" si="26"/>
        <v>0.25970653161927026</v>
      </c>
      <c r="I181">
        <f t="shared" si="27"/>
        <v>-1.1247320293685135</v>
      </c>
      <c r="J181">
        <f t="shared" si="28"/>
        <v>1.1247320293685135</v>
      </c>
      <c r="K181">
        <f t="shared" si="29"/>
        <v>0.63548012575402946</v>
      </c>
      <c r="L181">
        <f t="shared" si="30"/>
        <v>0.36451987424597038</v>
      </c>
      <c r="M181">
        <f t="shared" si="31"/>
        <v>1.5736133349779415</v>
      </c>
      <c r="N181">
        <f t="shared" si="32"/>
        <v>2.7433346455211955</v>
      </c>
    </row>
    <row r="182" spans="1:14" x14ac:dyDescent="0.25">
      <c r="A182" s="4">
        <f>IF('True_Odds_Calculator_2-way'!A183="","",'True_Odds_Calculator_2-way'!A183)</f>
        <v>2.5299999999999998</v>
      </c>
      <c r="B182" s="4">
        <f>IF('True_Odds_Calculator_2-way'!B183="","",'True_Odds_Calculator_2-way'!B183)</f>
        <v>1.56</v>
      </c>
      <c r="C182" s="4">
        <f t="shared" si="22"/>
        <v>0.39525691699604748</v>
      </c>
      <c r="D182">
        <f t="shared" si="23"/>
        <v>0.64102564102564097</v>
      </c>
      <c r="E182">
        <f t="shared" si="24"/>
        <v>3.6282558021688338E-2</v>
      </c>
      <c r="F182">
        <f t="shared" si="25"/>
        <v>-0.21708726056552163</v>
      </c>
      <c r="G182">
        <v>0</v>
      </c>
      <c r="H182">
        <f t="shared" si="26"/>
        <v>0.25336981858720992</v>
      </c>
      <c r="I182">
        <f t="shared" si="27"/>
        <v>-1.0803395392536068</v>
      </c>
      <c r="J182">
        <f t="shared" si="28"/>
        <v>1.0803395392536068</v>
      </c>
      <c r="K182">
        <f t="shared" si="29"/>
        <v>0.3769432136417431</v>
      </c>
      <c r="L182">
        <f t="shared" si="30"/>
        <v>0.6230567863582569</v>
      </c>
      <c r="M182">
        <f t="shared" si="31"/>
        <v>2.6529194950580188</v>
      </c>
      <c r="N182">
        <f t="shared" si="32"/>
        <v>1.6049901419820203</v>
      </c>
    </row>
    <row r="183" spans="1:14" x14ac:dyDescent="0.25">
      <c r="A183" s="4">
        <f>IF('True_Odds_Calculator_2-way'!A184="","",'True_Odds_Calculator_2-way'!A184)</f>
        <v>2.33</v>
      </c>
      <c r="B183" s="4">
        <f>IF('True_Odds_Calculator_2-way'!B184="","",'True_Odds_Calculator_2-way'!B184)</f>
        <v>1.64</v>
      </c>
      <c r="C183" s="4">
        <f t="shared" si="22"/>
        <v>0.42918454935622319</v>
      </c>
      <c r="D183">
        <f t="shared" si="23"/>
        <v>0.6097560975609756</v>
      </c>
      <c r="E183">
        <f t="shared" si="24"/>
        <v>3.8940646917198674E-2</v>
      </c>
      <c r="F183">
        <f t="shared" si="25"/>
        <v>-0.2227572490317179</v>
      </c>
      <c r="G183">
        <v>0</v>
      </c>
      <c r="H183">
        <f t="shared" si="26"/>
        <v>0.26169789594891657</v>
      </c>
      <c r="I183">
        <f t="shared" si="27"/>
        <v>-1.0838874619051497</v>
      </c>
      <c r="J183">
        <f t="shared" si="28"/>
        <v>1.0838874619051497</v>
      </c>
      <c r="K183">
        <f t="shared" si="29"/>
        <v>0.4095724747444402</v>
      </c>
      <c r="L183">
        <f t="shared" si="30"/>
        <v>0.59042752525555997</v>
      </c>
      <c r="M183">
        <f t="shared" si="31"/>
        <v>2.4415703243338491</v>
      </c>
      <c r="N183">
        <f t="shared" si="32"/>
        <v>1.6936879756192957</v>
      </c>
    </row>
    <row r="184" spans="1:14" x14ac:dyDescent="0.25">
      <c r="A184" s="4">
        <f>IF('True_Odds_Calculator_2-way'!A185="","",'True_Odds_Calculator_2-way'!A185)</f>
        <v>2.8</v>
      </c>
      <c r="B184" s="4">
        <f>IF('True_Odds_Calculator_2-way'!B185="","",'True_Odds_Calculator_2-way'!B185)</f>
        <v>1.47</v>
      </c>
      <c r="C184" s="4">
        <f t="shared" si="22"/>
        <v>0.35714285714285715</v>
      </c>
      <c r="D184">
        <f t="shared" si="23"/>
        <v>0.68027210884353739</v>
      </c>
      <c r="E184">
        <f t="shared" si="24"/>
        <v>3.7414965986394488E-2</v>
      </c>
      <c r="F184">
        <f t="shared" si="25"/>
        <v>-0.20553935860058314</v>
      </c>
      <c r="G184">
        <v>0</v>
      </c>
      <c r="H184">
        <f t="shared" si="26"/>
        <v>0.24295432458697763</v>
      </c>
      <c r="I184">
        <f t="shared" si="27"/>
        <v>-1.0872134550890702</v>
      </c>
      <c r="J184">
        <f t="shared" si="28"/>
        <v>1.0872134550890702</v>
      </c>
      <c r="K184">
        <f t="shared" si="29"/>
        <v>0.33818239323710791</v>
      </c>
      <c r="L184">
        <f t="shared" si="30"/>
        <v>0.66181760676289225</v>
      </c>
      <c r="M184">
        <f t="shared" si="31"/>
        <v>2.9569842191603266</v>
      </c>
      <c r="N184">
        <f t="shared" si="32"/>
        <v>1.5109903238918627</v>
      </c>
    </row>
    <row r="185" spans="1:14" x14ac:dyDescent="0.25">
      <c r="A185" s="4">
        <f>IF('True_Odds_Calculator_2-way'!A186="","",'True_Odds_Calculator_2-way'!A186)</f>
        <v>2.92</v>
      </c>
      <c r="B185" s="4">
        <f>IF('True_Odds_Calculator_2-way'!B186="","",'True_Odds_Calculator_2-way'!B186)</f>
        <v>1.43</v>
      </c>
      <c r="C185" s="4">
        <f t="shared" si="22"/>
        <v>0.34246575342465752</v>
      </c>
      <c r="D185">
        <f t="shared" si="23"/>
        <v>0.69930069930069938</v>
      </c>
      <c r="E185">
        <f t="shared" si="24"/>
        <v>4.1766452725356951E-2</v>
      </c>
      <c r="F185">
        <f t="shared" si="25"/>
        <v>-0.19772008813104691</v>
      </c>
      <c r="G185">
        <v>0</v>
      </c>
      <c r="H185">
        <f t="shared" si="26"/>
        <v>0.23948654085640389</v>
      </c>
      <c r="I185">
        <f t="shared" si="27"/>
        <v>-1.1005636329070301</v>
      </c>
      <c r="J185">
        <f t="shared" si="28"/>
        <v>1.1005636329070301</v>
      </c>
      <c r="K185">
        <f t="shared" si="29"/>
        <v>0.32122505726714334</v>
      </c>
      <c r="L185">
        <f t="shared" si="30"/>
        <v>0.67877494273285666</v>
      </c>
      <c r="M185">
        <f t="shared" si="31"/>
        <v>3.1130821751814985</v>
      </c>
      <c r="N185">
        <f t="shared" si="32"/>
        <v>1.4732423621500226</v>
      </c>
    </row>
    <row r="186" spans="1:14" x14ac:dyDescent="0.25">
      <c r="A186" s="4">
        <f>IF('True_Odds_Calculator_2-way'!A187="","",'True_Odds_Calculator_2-way'!A187)</f>
        <v>2.06</v>
      </c>
      <c r="B186" s="4">
        <f>IF('True_Odds_Calculator_2-way'!B187="","",'True_Odds_Calculator_2-way'!B187)</f>
        <v>1.79</v>
      </c>
      <c r="C186" s="4">
        <f t="shared" si="22"/>
        <v>0.4854368932038835</v>
      </c>
      <c r="D186">
        <f t="shared" si="23"/>
        <v>0.55865921787709494</v>
      </c>
      <c r="E186">
        <f t="shared" si="24"/>
        <v>4.4096111080978329E-2</v>
      </c>
      <c r="F186">
        <f t="shared" si="25"/>
        <v>-0.22709768400499009</v>
      </c>
      <c r="G186">
        <v>0</v>
      </c>
      <c r="H186">
        <f t="shared" si="26"/>
        <v>0.27119379508596841</v>
      </c>
      <c r="I186">
        <f t="shared" si="27"/>
        <v>-1.0927819720786569</v>
      </c>
      <c r="J186">
        <f t="shared" si="28"/>
        <v>1.0927819720786569</v>
      </c>
      <c r="K186">
        <f t="shared" si="29"/>
        <v>0.46331712377284329</v>
      </c>
      <c r="L186">
        <f t="shared" si="30"/>
        <v>0.53668287622715694</v>
      </c>
      <c r="M186">
        <f t="shared" si="31"/>
        <v>2.1583488904033761</v>
      </c>
      <c r="N186">
        <f t="shared" si="32"/>
        <v>1.863297757942139</v>
      </c>
    </row>
    <row r="187" spans="1:14" x14ac:dyDescent="0.25">
      <c r="A187" s="4">
        <f>IF('True_Odds_Calculator_2-way'!A188="","",'True_Odds_Calculator_2-way'!A188)</f>
        <v>2.04</v>
      </c>
      <c r="B187" s="4">
        <f>IF('True_Odds_Calculator_2-way'!B188="","",'True_Odds_Calculator_2-way'!B188)</f>
        <v>1.83</v>
      </c>
      <c r="C187" s="4">
        <f t="shared" si="22"/>
        <v>0.49019607843137253</v>
      </c>
      <c r="D187">
        <f t="shared" si="23"/>
        <v>0.54644808743169393</v>
      </c>
      <c r="E187">
        <f t="shared" si="24"/>
        <v>3.6644165863066513E-2</v>
      </c>
      <c r="F187">
        <f t="shared" si="25"/>
        <v>-0.23122254366227368</v>
      </c>
      <c r="G187">
        <v>0</v>
      </c>
      <c r="H187">
        <f t="shared" si="26"/>
        <v>0.26786670952534014</v>
      </c>
      <c r="I187">
        <f t="shared" si="27"/>
        <v>-1.0763271222740438</v>
      </c>
      <c r="J187">
        <f t="shared" si="28"/>
        <v>1.0763271222740438</v>
      </c>
      <c r="K187">
        <f t="shared" si="29"/>
        <v>0.47183605689026059</v>
      </c>
      <c r="L187">
        <f t="shared" si="30"/>
        <v>0.52816394310973935</v>
      </c>
      <c r="M187">
        <f t="shared" si="31"/>
        <v>2.1193802071650061</v>
      </c>
      <c r="N187">
        <f t="shared" si="32"/>
        <v>1.8933515114874566</v>
      </c>
    </row>
    <row r="188" spans="1:14" x14ac:dyDescent="0.25">
      <c r="A188" s="4">
        <f>IF('True_Odds_Calculator_2-way'!A189="","",'True_Odds_Calculator_2-way'!A189)</f>
        <v>2</v>
      </c>
      <c r="B188" s="4">
        <f>IF('True_Odds_Calculator_2-way'!B189="","",'True_Odds_Calculator_2-way'!B189)</f>
        <v>1.86</v>
      </c>
      <c r="C188" s="4">
        <f t="shared" si="22"/>
        <v>0.5</v>
      </c>
      <c r="D188">
        <f t="shared" si="23"/>
        <v>0.5376344086021505</v>
      </c>
      <c r="E188">
        <f t="shared" si="24"/>
        <v>3.7634408602150504E-2</v>
      </c>
      <c r="F188">
        <f t="shared" si="25"/>
        <v>-0.23118279569892475</v>
      </c>
      <c r="G188">
        <v>0</v>
      </c>
      <c r="H188">
        <f t="shared" si="26"/>
        <v>0.26881720430107525</v>
      </c>
      <c r="I188">
        <f t="shared" si="27"/>
        <v>-1.078327732034384</v>
      </c>
      <c r="J188">
        <f t="shared" si="28"/>
        <v>1.078327732034384</v>
      </c>
      <c r="K188">
        <f t="shared" si="29"/>
        <v>0.48115606821121698</v>
      </c>
      <c r="L188">
        <f t="shared" si="30"/>
        <v>0.51884393178878296</v>
      </c>
      <c r="M188">
        <f t="shared" si="31"/>
        <v>2.078327732034384</v>
      </c>
      <c r="N188">
        <f t="shared" si="32"/>
        <v>1.9273618495495706</v>
      </c>
    </row>
    <row r="189" spans="1:14" x14ac:dyDescent="0.25">
      <c r="A189" s="4">
        <f>IF('True_Odds_Calculator_2-way'!A190="","",'True_Odds_Calculator_2-way'!A190)</f>
        <v>1.79</v>
      </c>
      <c r="B189" s="4">
        <f>IF('True_Odds_Calculator_2-way'!B190="","",'True_Odds_Calculator_2-way'!B190)</f>
        <v>2.06</v>
      </c>
      <c r="C189" s="4">
        <f t="shared" si="22"/>
        <v>0.55865921787709494</v>
      </c>
      <c r="D189">
        <f t="shared" si="23"/>
        <v>0.4854368932038835</v>
      </c>
      <c r="E189">
        <f t="shared" si="24"/>
        <v>4.4096111080978329E-2</v>
      </c>
      <c r="F189">
        <f t="shared" si="25"/>
        <v>-0.22709768400499009</v>
      </c>
      <c r="G189">
        <v>0</v>
      </c>
      <c r="H189">
        <f t="shared" si="26"/>
        <v>0.27119379508596841</v>
      </c>
      <c r="I189">
        <f t="shared" si="27"/>
        <v>-1.0927819720786569</v>
      </c>
      <c r="J189">
        <f t="shared" si="28"/>
        <v>1.0927819720786569</v>
      </c>
      <c r="K189">
        <f t="shared" si="29"/>
        <v>0.53668287622715694</v>
      </c>
      <c r="L189">
        <f t="shared" si="30"/>
        <v>0.46331712377284329</v>
      </c>
      <c r="M189">
        <f t="shared" si="31"/>
        <v>1.863297757942139</v>
      </c>
      <c r="N189">
        <f t="shared" si="32"/>
        <v>2.1583488904033761</v>
      </c>
    </row>
    <row r="190" spans="1:14" x14ac:dyDescent="0.25">
      <c r="A190" s="4">
        <f>IF('True_Odds_Calculator_2-way'!A191="","",'True_Odds_Calculator_2-way'!A191)</f>
        <v>2.35</v>
      </c>
      <c r="B190" s="4">
        <f>IF('True_Odds_Calculator_2-way'!B191="","",'True_Odds_Calculator_2-way'!B191)</f>
        <v>1.66</v>
      </c>
      <c r="C190" s="4">
        <f t="shared" si="22"/>
        <v>0.42553191489361702</v>
      </c>
      <c r="D190">
        <f t="shared" si="23"/>
        <v>0.60240963855421692</v>
      </c>
      <c r="E190">
        <f t="shared" si="24"/>
        <v>2.7941553447834E-2</v>
      </c>
      <c r="F190">
        <f t="shared" si="25"/>
        <v>-0.22840297359651363</v>
      </c>
      <c r="G190">
        <v>0</v>
      </c>
      <c r="H190">
        <f t="shared" si="26"/>
        <v>0.25634452704434763</v>
      </c>
      <c r="I190">
        <f t="shared" si="27"/>
        <v>-1.0594028769395474</v>
      </c>
      <c r="J190">
        <f t="shared" si="28"/>
        <v>1.0594028769395474</v>
      </c>
      <c r="K190">
        <f t="shared" si="29"/>
        <v>0.41148980196106721</v>
      </c>
      <c r="L190">
        <f t="shared" si="30"/>
        <v>0.58851019803893267</v>
      </c>
      <c r="M190">
        <f t="shared" si="31"/>
        <v>2.4301938838683887</v>
      </c>
      <c r="N190">
        <f t="shared" si="32"/>
        <v>1.6992058987801013</v>
      </c>
    </row>
    <row r="191" spans="1:14" x14ac:dyDescent="0.25">
      <c r="A191" s="4">
        <f>IF('True_Odds_Calculator_2-way'!A192="","",'True_Odds_Calculator_2-way'!A192)</f>
        <v>2.34</v>
      </c>
      <c r="B191" s="4">
        <f>IF('True_Odds_Calculator_2-way'!B192="","",'True_Odds_Calculator_2-way'!B192)</f>
        <v>1.66</v>
      </c>
      <c r="C191" s="4">
        <f t="shared" si="22"/>
        <v>0.42735042735042739</v>
      </c>
      <c r="D191">
        <f t="shared" si="23"/>
        <v>0.60240963855421692</v>
      </c>
      <c r="E191">
        <f t="shared" si="24"/>
        <v>2.9760065904644417E-2</v>
      </c>
      <c r="F191">
        <f t="shared" si="25"/>
        <v>-0.22767995057151669</v>
      </c>
      <c r="G191">
        <v>0</v>
      </c>
      <c r="H191">
        <f t="shared" si="26"/>
        <v>0.2574400164761611</v>
      </c>
      <c r="I191">
        <f t="shared" si="27"/>
        <v>-1.0633485251477839</v>
      </c>
      <c r="J191">
        <f t="shared" si="28"/>
        <v>1.0633485251477839</v>
      </c>
      <c r="K191">
        <f t="shared" si="29"/>
        <v>0.41239034653044082</v>
      </c>
      <c r="L191">
        <f t="shared" si="30"/>
        <v>0.58760965346955907</v>
      </c>
      <c r="M191">
        <f t="shared" si="31"/>
        <v>2.4248870236980302</v>
      </c>
      <c r="N191">
        <f t="shared" si="32"/>
        <v>1.7018100265975373</v>
      </c>
    </row>
    <row r="192" spans="1:14" x14ac:dyDescent="0.25">
      <c r="A192" s="4">
        <f>IF('True_Odds_Calculator_2-way'!A193="","",'True_Odds_Calculator_2-way'!A193)</f>
        <v>1.57</v>
      </c>
      <c r="B192" s="4">
        <f>IF('True_Odds_Calculator_2-way'!B193="","",'True_Odds_Calculator_2-way'!B193)</f>
        <v>2.5299999999999998</v>
      </c>
      <c r="C192" s="4">
        <f t="shared" si="22"/>
        <v>0.63694267515923564</v>
      </c>
      <c r="D192">
        <f t="shared" si="23"/>
        <v>0.39525691699604748</v>
      </c>
      <c r="E192">
        <f t="shared" si="24"/>
        <v>3.2199592155283119E-2</v>
      </c>
      <c r="F192">
        <f t="shared" si="25"/>
        <v>-0.21955640593137127</v>
      </c>
      <c r="G192">
        <v>0</v>
      </c>
      <c r="H192">
        <f t="shared" si="26"/>
        <v>0.25175599808665444</v>
      </c>
      <c r="I192">
        <f t="shared" si="27"/>
        <v>-1.0708209436720593</v>
      </c>
      <c r="J192">
        <f t="shared" si="28"/>
        <v>1.0708209436720593</v>
      </c>
      <c r="K192">
        <f t="shared" si="29"/>
        <v>0.62097609898291362</v>
      </c>
      <c r="L192">
        <f t="shared" si="30"/>
        <v>0.37902390101708633</v>
      </c>
      <c r="M192">
        <f t="shared" si="31"/>
        <v>1.610367937893074</v>
      </c>
      <c r="N192">
        <f t="shared" si="32"/>
        <v>2.6383560438182503</v>
      </c>
    </row>
    <row r="193" spans="1:14" x14ac:dyDescent="0.25">
      <c r="A193" s="4">
        <f>IF('True_Odds_Calculator_2-way'!A194="","",'True_Odds_Calculator_2-way'!A194)</f>
        <v>2.2999999999999998</v>
      </c>
      <c r="B193" s="4">
        <f>IF('True_Odds_Calculator_2-way'!B194="","",'True_Odds_Calculator_2-way'!B194)</f>
        <v>1.68</v>
      </c>
      <c r="C193" s="4">
        <f t="shared" si="22"/>
        <v>0.43478260869565222</v>
      </c>
      <c r="D193">
        <f t="shared" si="23"/>
        <v>0.59523809523809523</v>
      </c>
      <c r="E193">
        <f t="shared" si="24"/>
        <v>3.002070393374745E-2</v>
      </c>
      <c r="F193">
        <f t="shared" si="25"/>
        <v>-0.22877846790890266</v>
      </c>
      <c r="G193">
        <v>0</v>
      </c>
      <c r="H193">
        <f t="shared" si="26"/>
        <v>0.25879917184265011</v>
      </c>
      <c r="I193">
        <f t="shared" si="27"/>
        <v>-1.0635890745287928</v>
      </c>
      <c r="J193">
        <f t="shared" si="28"/>
        <v>1.0635890745287928</v>
      </c>
      <c r="K193">
        <f t="shared" si="29"/>
        <v>0.41969797077976234</v>
      </c>
      <c r="L193">
        <f t="shared" si="30"/>
        <v>0.58030202922023755</v>
      </c>
      <c r="M193">
        <f t="shared" si="31"/>
        <v>2.3826657968874305</v>
      </c>
      <c r="N193">
        <f t="shared" si="32"/>
        <v>1.7232405706795793</v>
      </c>
    </row>
    <row r="194" spans="1:14" x14ac:dyDescent="0.25">
      <c r="A194" s="4">
        <f>IF('True_Odds_Calculator_2-way'!A195="","",'True_Odds_Calculator_2-way'!A195)</f>
        <v>2.29</v>
      </c>
      <c r="B194" s="4">
        <f>IF('True_Odds_Calculator_2-way'!B195="","",'True_Odds_Calculator_2-way'!B195)</f>
        <v>1.67</v>
      </c>
      <c r="C194" s="4">
        <f t="shared" si="22"/>
        <v>0.4366812227074236</v>
      </c>
      <c r="D194">
        <f t="shared" si="23"/>
        <v>0.5988023952095809</v>
      </c>
      <c r="E194">
        <f t="shared" si="24"/>
        <v>3.5483617917004384E-2</v>
      </c>
      <c r="F194">
        <f t="shared" si="25"/>
        <v>-0.22600214418324938</v>
      </c>
      <c r="G194">
        <v>0</v>
      </c>
      <c r="H194">
        <f t="shared" si="26"/>
        <v>0.2614857621002537</v>
      </c>
      <c r="I194">
        <f t="shared" si="27"/>
        <v>-1.0756419800880679</v>
      </c>
      <c r="J194">
        <f t="shared" si="28"/>
        <v>1.0756419800880679</v>
      </c>
      <c r="K194">
        <f t="shared" si="29"/>
        <v>0.41883445708083428</v>
      </c>
      <c r="L194">
        <f t="shared" si="30"/>
        <v>0.58116554291916578</v>
      </c>
      <c r="M194">
        <f t="shared" si="31"/>
        <v>2.3875781543136072</v>
      </c>
      <c r="N194">
        <f t="shared" si="32"/>
        <v>1.7206801266590057</v>
      </c>
    </row>
    <row r="195" spans="1:14" x14ac:dyDescent="0.25">
      <c r="A195" s="4">
        <f>IF('True_Odds_Calculator_2-way'!A196="","",'True_Odds_Calculator_2-way'!A196)</f>
        <v>1.96</v>
      </c>
      <c r="B195" s="4">
        <f>IF('True_Odds_Calculator_2-way'!B196="","",'True_Odds_Calculator_2-way'!B196)</f>
        <v>1.93</v>
      </c>
      <c r="C195" s="4">
        <f t="shared" ref="C195:C258" si="33">1/A195</f>
        <v>0.51020408163265307</v>
      </c>
      <c r="D195">
        <f t="shared" ref="D195:D258" si="34">1/B195</f>
        <v>0.5181347150259068</v>
      </c>
      <c r="E195">
        <f t="shared" ref="E195:E258" si="35">C195+D195-1</f>
        <v>2.8338796658559762E-2</v>
      </c>
      <c r="F195">
        <f t="shared" ref="F195:F258" si="36">C195+D195-(C195*D195)-1</f>
        <v>-0.23601564978322942</v>
      </c>
      <c r="G195">
        <v>0</v>
      </c>
      <c r="H195">
        <f t="shared" ref="H195:H258" si="37">C195*D195</f>
        <v>0.26435444644178918</v>
      </c>
      <c r="I195">
        <f t="shared" ref="I195:I258" si="38">((-4*F195*H195)^0.5)/(2*F195)</f>
        <v>-1.0583343916682539</v>
      </c>
      <c r="J195">
        <f t="shared" ref="J195:J258" si="39">(-((-4*F195*H195)^0.5))/(2*F195)</f>
        <v>1.0583343916682539</v>
      </c>
      <c r="K195">
        <f t="shared" ref="K195:K258" si="40">IF(A195="","",(C195/($J195+C195-($J195*C195))))</f>
        <v>0.49603149604724417</v>
      </c>
      <c r="L195">
        <f t="shared" ref="L195:L258" si="41">IF(B195="","",(D195/($J195+D195-($J195*D195))))</f>
        <v>0.50396850395275605</v>
      </c>
      <c r="M195">
        <f t="shared" ref="M195:M258" si="42">IF(A195="","",1/K195)</f>
        <v>2.0160010160015238</v>
      </c>
      <c r="N195">
        <f t="shared" ref="N195:N258" si="43">IF(B195="","",1/L195)</f>
        <v>1.9842509842514759</v>
      </c>
    </row>
    <row r="196" spans="1:14" x14ac:dyDescent="0.25">
      <c r="A196" s="4">
        <f>IF('True_Odds_Calculator_2-way'!A197="","",'True_Odds_Calculator_2-way'!A197)</f>
        <v>2.5299999999999998</v>
      </c>
      <c r="B196" s="4">
        <f>IF('True_Odds_Calculator_2-way'!B197="","",'True_Odds_Calculator_2-way'!B197)</f>
        <v>1.56</v>
      </c>
      <c r="C196" s="4">
        <f t="shared" si="33"/>
        <v>0.39525691699604748</v>
      </c>
      <c r="D196">
        <f t="shared" si="34"/>
        <v>0.64102564102564097</v>
      </c>
      <c r="E196">
        <f t="shared" si="35"/>
        <v>3.6282558021688338E-2</v>
      </c>
      <c r="F196">
        <f t="shared" si="36"/>
        <v>-0.21708726056552163</v>
      </c>
      <c r="G196">
        <v>0</v>
      </c>
      <c r="H196">
        <f t="shared" si="37"/>
        <v>0.25336981858720992</v>
      </c>
      <c r="I196">
        <f t="shared" si="38"/>
        <v>-1.0803395392536068</v>
      </c>
      <c r="J196">
        <f t="shared" si="39"/>
        <v>1.0803395392536068</v>
      </c>
      <c r="K196">
        <f t="shared" si="40"/>
        <v>0.3769432136417431</v>
      </c>
      <c r="L196">
        <f t="shared" si="41"/>
        <v>0.6230567863582569</v>
      </c>
      <c r="M196">
        <f t="shared" si="42"/>
        <v>2.6529194950580188</v>
      </c>
      <c r="N196">
        <f t="shared" si="43"/>
        <v>1.6049901419820203</v>
      </c>
    </row>
    <row r="197" spans="1:14" x14ac:dyDescent="0.25">
      <c r="A197" s="4">
        <f>IF('True_Odds_Calculator_2-way'!A198="","",'True_Odds_Calculator_2-way'!A198)</f>
        <v>2.36</v>
      </c>
      <c r="B197" s="4">
        <f>IF('True_Odds_Calculator_2-way'!B198="","",'True_Odds_Calculator_2-way'!B198)</f>
        <v>1.64</v>
      </c>
      <c r="C197" s="4">
        <f t="shared" si="33"/>
        <v>0.42372881355932207</v>
      </c>
      <c r="D197">
        <f t="shared" si="34"/>
        <v>0.6097560975609756</v>
      </c>
      <c r="E197">
        <f t="shared" si="35"/>
        <v>3.3484911120297722E-2</v>
      </c>
      <c r="F197">
        <f t="shared" si="36"/>
        <v>-0.22488631665977676</v>
      </c>
      <c r="G197">
        <v>0</v>
      </c>
      <c r="H197">
        <f t="shared" si="37"/>
        <v>0.25837122778007443</v>
      </c>
      <c r="I197">
        <f t="shared" si="38"/>
        <v>-1.0718661571406802</v>
      </c>
      <c r="J197">
        <f t="shared" si="39"/>
        <v>1.0718661571406802</v>
      </c>
      <c r="K197">
        <f t="shared" si="40"/>
        <v>0.40687819885451121</v>
      </c>
      <c r="L197">
        <f t="shared" si="41"/>
        <v>0.59312180114548885</v>
      </c>
      <c r="M197">
        <f t="shared" si="42"/>
        <v>2.4577379737113252</v>
      </c>
      <c r="N197">
        <f t="shared" si="43"/>
        <v>1.6859943405700353</v>
      </c>
    </row>
    <row r="198" spans="1:14" x14ac:dyDescent="0.25">
      <c r="A198" s="4">
        <f>IF('True_Odds_Calculator_2-way'!A199="","",'True_Odds_Calculator_2-way'!A199)</f>
        <v>2.2799999999999998</v>
      </c>
      <c r="B198" s="4">
        <f>IF('True_Odds_Calculator_2-way'!B199="","",'True_Odds_Calculator_2-way'!B199)</f>
        <v>1.68</v>
      </c>
      <c r="C198" s="4">
        <f t="shared" si="33"/>
        <v>0.43859649122807021</v>
      </c>
      <c r="D198">
        <f t="shared" si="34"/>
        <v>0.59523809523809523</v>
      </c>
      <c r="E198">
        <f t="shared" si="35"/>
        <v>3.383458646616555E-2</v>
      </c>
      <c r="F198">
        <f t="shared" si="36"/>
        <v>-0.2272347535505429</v>
      </c>
      <c r="G198">
        <v>0</v>
      </c>
      <c r="H198">
        <f t="shared" si="37"/>
        <v>0.26106934001670845</v>
      </c>
      <c r="I198">
        <f t="shared" si="38"/>
        <v>-1.0718661571406805</v>
      </c>
      <c r="J198">
        <f t="shared" si="39"/>
        <v>1.0718661571406805</v>
      </c>
      <c r="K198">
        <f t="shared" si="40"/>
        <v>0.42158717195874679</v>
      </c>
      <c r="L198">
        <f t="shared" si="41"/>
        <v>0.57841282804125305</v>
      </c>
      <c r="M198">
        <f t="shared" si="42"/>
        <v>2.3719886811400706</v>
      </c>
      <c r="N198">
        <f t="shared" si="43"/>
        <v>1.728868986855663</v>
      </c>
    </row>
    <row r="199" spans="1:14" x14ac:dyDescent="0.25">
      <c r="A199" s="4">
        <f>IF('True_Odds_Calculator_2-way'!A200="","",'True_Odds_Calculator_2-way'!A200)</f>
        <v>2.02</v>
      </c>
      <c r="B199" s="4">
        <f>IF('True_Odds_Calculator_2-way'!B200="","",'True_Odds_Calculator_2-way'!B200)</f>
        <v>1.87</v>
      </c>
      <c r="C199" s="4">
        <f t="shared" si="33"/>
        <v>0.49504950495049505</v>
      </c>
      <c r="D199">
        <f t="shared" si="34"/>
        <v>0.53475935828876997</v>
      </c>
      <c r="E199">
        <f t="shared" si="35"/>
        <v>2.9808863239265015E-2</v>
      </c>
      <c r="F199">
        <f t="shared" si="36"/>
        <v>-0.23492349234923493</v>
      </c>
      <c r="G199">
        <v>0</v>
      </c>
      <c r="H199">
        <f t="shared" si="37"/>
        <v>0.2647323555885</v>
      </c>
      <c r="I199">
        <f t="shared" si="38"/>
        <v>-1.0615495921641367</v>
      </c>
      <c r="J199">
        <f t="shared" si="39"/>
        <v>1.0615495921641367</v>
      </c>
      <c r="K199">
        <f t="shared" si="40"/>
        <v>0.48012738724303272</v>
      </c>
      <c r="L199">
        <f t="shared" si="41"/>
        <v>0.51987261275696728</v>
      </c>
      <c r="M199">
        <f t="shared" si="42"/>
        <v>2.0827805840074194</v>
      </c>
      <c r="N199">
        <f t="shared" si="43"/>
        <v>1.9235481451827992</v>
      </c>
    </row>
    <row r="200" spans="1:14" x14ac:dyDescent="0.25">
      <c r="A200" s="4">
        <f>IF('True_Odds_Calculator_2-way'!A201="","",'True_Odds_Calculator_2-way'!A201)</f>
        <v>1.81</v>
      </c>
      <c r="B200" s="4">
        <f>IF('True_Odds_Calculator_2-way'!B201="","",'True_Odds_Calculator_2-way'!B201)</f>
        <v>2.08</v>
      </c>
      <c r="C200" s="4">
        <f t="shared" si="33"/>
        <v>0.5524861878453039</v>
      </c>
      <c r="D200">
        <f t="shared" si="34"/>
        <v>0.48076923076923073</v>
      </c>
      <c r="E200">
        <f t="shared" si="35"/>
        <v>3.3255418614534626E-2</v>
      </c>
      <c r="F200">
        <f t="shared" si="36"/>
        <v>-0.23236294092647691</v>
      </c>
      <c r="G200">
        <v>0</v>
      </c>
      <c r="H200">
        <f t="shared" si="37"/>
        <v>0.26561835954101148</v>
      </c>
      <c r="I200">
        <f t="shared" si="38"/>
        <v>-1.0691671651659735</v>
      </c>
      <c r="J200">
        <f t="shared" si="39"/>
        <v>1.0691671651659735</v>
      </c>
      <c r="K200">
        <f t="shared" si="40"/>
        <v>0.5358983848622455</v>
      </c>
      <c r="L200">
        <f t="shared" si="41"/>
        <v>0.4641016151377545</v>
      </c>
      <c r="M200">
        <f t="shared" si="42"/>
        <v>1.8660254037844384</v>
      </c>
      <c r="N200">
        <f t="shared" si="43"/>
        <v>2.1547005383792519</v>
      </c>
    </row>
    <row r="201" spans="1:14" x14ac:dyDescent="0.25">
      <c r="A201" s="4">
        <f>IF('True_Odds_Calculator_2-way'!A202="","",'True_Odds_Calculator_2-way'!A202)</f>
        <v>2.0299999999999998</v>
      </c>
      <c r="B201" s="4">
        <f>IF('True_Odds_Calculator_2-way'!B202="","",'True_Odds_Calculator_2-way'!B202)</f>
        <v>1.86</v>
      </c>
      <c r="C201" s="4">
        <f t="shared" si="33"/>
        <v>0.49261083743842371</v>
      </c>
      <c r="D201">
        <f t="shared" si="34"/>
        <v>0.5376344086021505</v>
      </c>
      <c r="E201">
        <f t="shared" si="35"/>
        <v>3.0245246040574214E-2</v>
      </c>
      <c r="F201">
        <f t="shared" si="36"/>
        <v>-0.23459929021664283</v>
      </c>
      <c r="G201">
        <v>0</v>
      </c>
      <c r="H201">
        <f t="shared" si="37"/>
        <v>0.26484453625721704</v>
      </c>
      <c r="I201">
        <f t="shared" si="38"/>
        <v>-1.0625078858299792</v>
      </c>
      <c r="J201">
        <f t="shared" si="39"/>
        <v>1.0625078858299792</v>
      </c>
      <c r="K201">
        <f t="shared" si="40"/>
        <v>0.47746756040114985</v>
      </c>
      <c r="L201">
        <f t="shared" si="41"/>
        <v>0.5225324395988501</v>
      </c>
      <c r="M201">
        <f t="shared" si="42"/>
        <v>2.0943831224048783</v>
      </c>
      <c r="N201">
        <f t="shared" si="43"/>
        <v>1.9137567818137824</v>
      </c>
    </row>
    <row r="202" spans="1:14" x14ac:dyDescent="0.25">
      <c r="A202" s="4">
        <f>IF('True_Odds_Calculator_2-way'!A203="","",'True_Odds_Calculator_2-way'!A203)</f>
        <v>1.98</v>
      </c>
      <c r="B202" s="4">
        <f>IF('True_Odds_Calculator_2-way'!B203="","",'True_Odds_Calculator_2-way'!B203)</f>
        <v>1.91</v>
      </c>
      <c r="C202" s="4">
        <f t="shared" si="33"/>
        <v>0.50505050505050508</v>
      </c>
      <c r="D202">
        <f t="shared" si="34"/>
        <v>0.52356020942408377</v>
      </c>
      <c r="E202">
        <f t="shared" si="35"/>
        <v>2.861071447458885E-2</v>
      </c>
      <c r="F202">
        <f t="shared" si="36"/>
        <v>-0.23581363371939279</v>
      </c>
      <c r="G202">
        <v>0</v>
      </c>
      <c r="H202">
        <f t="shared" si="37"/>
        <v>0.2644243481939817</v>
      </c>
      <c r="I202">
        <f t="shared" si="38"/>
        <v>-1.0589275952301447</v>
      </c>
      <c r="J202">
        <f t="shared" si="39"/>
        <v>1.0589275952301447</v>
      </c>
      <c r="K202">
        <f t="shared" si="40"/>
        <v>0.4907375632320416</v>
      </c>
      <c r="L202">
        <f t="shared" si="41"/>
        <v>0.50926243676795835</v>
      </c>
      <c r="M202">
        <f t="shared" si="42"/>
        <v>2.0377490433255412</v>
      </c>
      <c r="N202">
        <f t="shared" si="43"/>
        <v>1.9636241116594322</v>
      </c>
    </row>
    <row r="203" spans="1:14" x14ac:dyDescent="0.25">
      <c r="A203" s="4">
        <f>IF('True_Odds_Calculator_2-way'!A204="","",'True_Odds_Calculator_2-way'!A204)</f>
        <v>2.1</v>
      </c>
      <c r="B203" s="4">
        <f>IF('True_Odds_Calculator_2-way'!B204="","",'True_Odds_Calculator_2-way'!B204)</f>
        <v>1.79</v>
      </c>
      <c r="C203" s="4">
        <f t="shared" si="33"/>
        <v>0.47619047619047616</v>
      </c>
      <c r="D203">
        <f t="shared" si="34"/>
        <v>0.55865921787709494</v>
      </c>
      <c r="E203">
        <f t="shared" si="35"/>
        <v>3.4849694067571102E-2</v>
      </c>
      <c r="F203">
        <f t="shared" si="36"/>
        <v>-0.2311785049215217</v>
      </c>
      <c r="G203">
        <v>0</v>
      </c>
      <c r="H203">
        <f t="shared" si="37"/>
        <v>0.2660281989890928</v>
      </c>
      <c r="I203">
        <f t="shared" si="38"/>
        <v>-1.072729223145815</v>
      </c>
      <c r="J203">
        <f t="shared" si="39"/>
        <v>1.072729223145815</v>
      </c>
      <c r="K203">
        <f t="shared" si="40"/>
        <v>0.4587151448829464</v>
      </c>
      <c r="L203">
        <f t="shared" si="41"/>
        <v>0.5412848551170536</v>
      </c>
      <c r="M203">
        <f t="shared" si="42"/>
        <v>2.1800021454603971</v>
      </c>
      <c r="N203">
        <f t="shared" si="43"/>
        <v>1.8474560862851939</v>
      </c>
    </row>
    <row r="204" spans="1:14" x14ac:dyDescent="0.25">
      <c r="A204" s="4">
        <f>IF('True_Odds_Calculator_2-way'!A205="","",'True_Odds_Calculator_2-way'!A205)</f>
        <v>2.08</v>
      </c>
      <c r="B204" s="4">
        <f>IF('True_Odds_Calculator_2-way'!B205="","",'True_Odds_Calculator_2-way'!B205)</f>
        <v>1.81</v>
      </c>
      <c r="C204" s="4">
        <f t="shared" si="33"/>
        <v>0.48076923076923073</v>
      </c>
      <c r="D204">
        <f t="shared" si="34"/>
        <v>0.5524861878453039</v>
      </c>
      <c r="E204">
        <f t="shared" si="35"/>
        <v>3.3255418614534626E-2</v>
      </c>
      <c r="F204">
        <f t="shared" si="36"/>
        <v>-0.23236294092647691</v>
      </c>
      <c r="G204">
        <v>0</v>
      </c>
      <c r="H204">
        <f t="shared" si="37"/>
        <v>0.26561835954101148</v>
      </c>
      <c r="I204">
        <f t="shared" si="38"/>
        <v>-1.0691671651659735</v>
      </c>
      <c r="J204">
        <f t="shared" si="39"/>
        <v>1.0691671651659735</v>
      </c>
      <c r="K204">
        <f t="shared" si="40"/>
        <v>0.4641016151377545</v>
      </c>
      <c r="L204">
        <f t="shared" si="41"/>
        <v>0.5358983848622455</v>
      </c>
      <c r="M204">
        <f t="shared" si="42"/>
        <v>2.1547005383792519</v>
      </c>
      <c r="N204">
        <f t="shared" si="43"/>
        <v>1.8660254037844384</v>
      </c>
    </row>
    <row r="205" spans="1:14" x14ac:dyDescent="0.25">
      <c r="A205" s="4">
        <f>IF('True_Odds_Calculator_2-way'!A206="","",'True_Odds_Calculator_2-way'!A206)</f>
        <v>1.98</v>
      </c>
      <c r="B205" s="4">
        <f>IF('True_Odds_Calculator_2-way'!B206="","",'True_Odds_Calculator_2-way'!B206)</f>
        <v>1.91</v>
      </c>
      <c r="C205" s="4">
        <f t="shared" si="33"/>
        <v>0.50505050505050508</v>
      </c>
      <c r="D205">
        <f t="shared" si="34"/>
        <v>0.52356020942408377</v>
      </c>
      <c r="E205">
        <f t="shared" si="35"/>
        <v>2.861071447458885E-2</v>
      </c>
      <c r="F205">
        <f t="shared" si="36"/>
        <v>-0.23581363371939279</v>
      </c>
      <c r="G205">
        <v>0</v>
      </c>
      <c r="H205">
        <f t="shared" si="37"/>
        <v>0.2644243481939817</v>
      </c>
      <c r="I205">
        <f t="shared" si="38"/>
        <v>-1.0589275952301447</v>
      </c>
      <c r="J205">
        <f t="shared" si="39"/>
        <v>1.0589275952301447</v>
      </c>
      <c r="K205">
        <f t="shared" si="40"/>
        <v>0.4907375632320416</v>
      </c>
      <c r="L205">
        <f t="shared" si="41"/>
        <v>0.50926243676795835</v>
      </c>
      <c r="M205">
        <f t="shared" si="42"/>
        <v>2.0377490433255412</v>
      </c>
      <c r="N205">
        <f t="shared" si="43"/>
        <v>1.9636241116594322</v>
      </c>
    </row>
    <row r="206" spans="1:14" x14ac:dyDescent="0.25">
      <c r="A206" s="4">
        <f>IF('True_Odds_Calculator_2-way'!A207="","",'True_Odds_Calculator_2-way'!A207)</f>
        <v>1.97</v>
      </c>
      <c r="B206" s="4">
        <f>IF('True_Odds_Calculator_2-way'!B207="","",'True_Odds_Calculator_2-way'!B207)</f>
        <v>1.92</v>
      </c>
      <c r="C206" s="4">
        <f t="shared" si="33"/>
        <v>0.50761421319796951</v>
      </c>
      <c r="D206">
        <f t="shared" si="34"/>
        <v>0.52083333333333337</v>
      </c>
      <c r="E206">
        <f t="shared" si="35"/>
        <v>2.844754653130277E-2</v>
      </c>
      <c r="F206">
        <f t="shared" si="36"/>
        <v>-0.2359348561759731</v>
      </c>
      <c r="G206">
        <v>0</v>
      </c>
      <c r="H206">
        <f t="shared" si="37"/>
        <v>0.26438240270727581</v>
      </c>
      <c r="I206">
        <f t="shared" si="38"/>
        <v>-1.0585715534396718</v>
      </c>
      <c r="J206">
        <f t="shared" si="39"/>
        <v>1.0585715534396718</v>
      </c>
      <c r="K206">
        <f t="shared" si="40"/>
        <v>0.49338508579127022</v>
      </c>
      <c r="L206">
        <f t="shared" si="41"/>
        <v>0.50661491420873006</v>
      </c>
      <c r="M206">
        <f t="shared" si="42"/>
        <v>2.0268144068364817</v>
      </c>
      <c r="N206">
        <f t="shared" si="43"/>
        <v>1.9738858291644976</v>
      </c>
    </row>
    <row r="207" spans="1:14" x14ac:dyDescent="0.25">
      <c r="A207" s="4">
        <f>IF('True_Odds_Calculator_2-way'!A208="","",'True_Odds_Calculator_2-way'!A208)</f>
        <v>1.93</v>
      </c>
      <c r="B207" s="4">
        <f>IF('True_Odds_Calculator_2-way'!B208="","",'True_Odds_Calculator_2-way'!B208)</f>
        <v>1.95</v>
      </c>
      <c r="C207" s="4">
        <f t="shared" si="33"/>
        <v>0.5181347150259068</v>
      </c>
      <c r="D207">
        <f t="shared" si="34"/>
        <v>0.51282051282051289</v>
      </c>
      <c r="E207">
        <f t="shared" si="35"/>
        <v>3.0955227846419575E-2</v>
      </c>
      <c r="F207">
        <f t="shared" si="36"/>
        <v>-0.23475488242327625</v>
      </c>
      <c r="G207">
        <v>0</v>
      </c>
      <c r="H207">
        <f t="shared" si="37"/>
        <v>0.26571011026969582</v>
      </c>
      <c r="I207">
        <f t="shared" si="38"/>
        <v>-1.0638899909514294</v>
      </c>
      <c r="J207">
        <f t="shared" si="39"/>
        <v>1.0638899909514294</v>
      </c>
      <c r="K207">
        <f t="shared" si="40"/>
        <v>0.50265964972060251</v>
      </c>
      <c r="L207">
        <f t="shared" si="41"/>
        <v>0.49734035027939766</v>
      </c>
      <c r="M207">
        <f t="shared" si="42"/>
        <v>1.9894176915848294</v>
      </c>
      <c r="N207">
        <f t="shared" si="43"/>
        <v>2.0106954914038573</v>
      </c>
    </row>
    <row r="208" spans="1:14" x14ac:dyDescent="0.25">
      <c r="A208" s="4">
        <f>IF('True_Odds_Calculator_2-way'!A209="","",'True_Odds_Calculator_2-way'!A209)</f>
        <v>2.1</v>
      </c>
      <c r="B208" s="4">
        <f>IF('True_Odds_Calculator_2-way'!B209="","",'True_Odds_Calculator_2-way'!B209)</f>
        <v>1.79</v>
      </c>
      <c r="C208" s="4">
        <f t="shared" si="33"/>
        <v>0.47619047619047616</v>
      </c>
      <c r="D208">
        <f t="shared" si="34"/>
        <v>0.55865921787709494</v>
      </c>
      <c r="E208">
        <f t="shared" si="35"/>
        <v>3.4849694067571102E-2</v>
      </c>
      <c r="F208">
        <f t="shared" si="36"/>
        <v>-0.2311785049215217</v>
      </c>
      <c r="G208">
        <v>0</v>
      </c>
      <c r="H208">
        <f t="shared" si="37"/>
        <v>0.2660281989890928</v>
      </c>
      <c r="I208">
        <f t="shared" si="38"/>
        <v>-1.072729223145815</v>
      </c>
      <c r="J208">
        <f t="shared" si="39"/>
        <v>1.072729223145815</v>
      </c>
      <c r="K208">
        <f t="shared" si="40"/>
        <v>0.4587151448829464</v>
      </c>
      <c r="L208">
        <f t="shared" si="41"/>
        <v>0.5412848551170536</v>
      </c>
      <c r="M208">
        <f t="shared" si="42"/>
        <v>2.1800021454603971</v>
      </c>
      <c r="N208">
        <f t="shared" si="43"/>
        <v>1.8474560862851939</v>
      </c>
    </row>
    <row r="209" spans="1:14" x14ac:dyDescent="0.25">
      <c r="A209" s="4">
        <f>IF('True_Odds_Calculator_2-way'!A210="","",'True_Odds_Calculator_2-way'!A210)</f>
        <v>1.78</v>
      </c>
      <c r="B209" s="4">
        <f>IF('True_Odds_Calculator_2-way'!B210="","",'True_Odds_Calculator_2-way'!B210)</f>
        <v>2.0499999999999998</v>
      </c>
      <c r="C209" s="4">
        <f t="shared" si="33"/>
        <v>0.5617977528089888</v>
      </c>
      <c r="D209">
        <f t="shared" si="34"/>
        <v>0.48780487804878053</v>
      </c>
      <c r="E209">
        <f t="shared" si="35"/>
        <v>4.9602630857769281E-2</v>
      </c>
      <c r="F209">
        <f t="shared" si="36"/>
        <v>-0.22444505343929844</v>
      </c>
      <c r="G209">
        <v>0</v>
      </c>
      <c r="H209">
        <f t="shared" si="37"/>
        <v>0.27404768429706772</v>
      </c>
      <c r="I209">
        <f t="shared" si="38"/>
        <v>-1.1049892402196599</v>
      </c>
      <c r="J209">
        <f t="shared" si="39"/>
        <v>1.1049892402196599</v>
      </c>
      <c r="K209">
        <f t="shared" si="40"/>
        <v>0.53708819355592086</v>
      </c>
      <c r="L209">
        <f t="shared" si="41"/>
        <v>0.46291180644407914</v>
      </c>
      <c r="M209">
        <f t="shared" si="42"/>
        <v>1.8618916073713347</v>
      </c>
      <c r="N209">
        <f t="shared" si="43"/>
        <v>2.1602387022306426</v>
      </c>
    </row>
    <row r="210" spans="1:14" x14ac:dyDescent="0.25">
      <c r="A210" s="4">
        <f>IF('True_Odds_Calculator_2-way'!A211="","",'True_Odds_Calculator_2-way'!A211)</f>
        <v>1.62</v>
      </c>
      <c r="B210" s="4">
        <f>IF('True_Odds_Calculator_2-way'!B211="","",'True_Odds_Calculator_2-way'!B211)</f>
        <v>2.2999999999999998</v>
      </c>
      <c r="C210" s="4">
        <f t="shared" si="33"/>
        <v>0.61728395061728392</v>
      </c>
      <c r="D210">
        <f t="shared" si="34"/>
        <v>0.43478260869565222</v>
      </c>
      <c r="E210">
        <f t="shared" si="35"/>
        <v>5.2066559312936134E-2</v>
      </c>
      <c r="F210">
        <f t="shared" si="36"/>
        <v>-0.2163177670424048</v>
      </c>
      <c r="G210">
        <v>0</v>
      </c>
      <c r="H210">
        <f t="shared" si="37"/>
        <v>0.26838432635534087</v>
      </c>
      <c r="I210">
        <f t="shared" si="38"/>
        <v>-1.1138647983852823</v>
      </c>
      <c r="J210">
        <f t="shared" si="39"/>
        <v>1.1138647983852823</v>
      </c>
      <c r="K210">
        <f t="shared" si="40"/>
        <v>0.5915073125021505</v>
      </c>
      <c r="L210">
        <f t="shared" si="41"/>
        <v>0.40849268749784945</v>
      </c>
      <c r="M210">
        <f t="shared" si="42"/>
        <v>1.6905961749988752</v>
      </c>
      <c r="N210">
        <f t="shared" si="43"/>
        <v>2.4480242379008672</v>
      </c>
    </row>
    <row r="211" spans="1:14" x14ac:dyDescent="0.25">
      <c r="A211" s="4">
        <f>IF('True_Odds_Calculator_2-way'!A212="","",'True_Odds_Calculator_2-way'!A212)</f>
        <v>2.12</v>
      </c>
      <c r="B211" s="4">
        <f>IF('True_Odds_Calculator_2-way'!B212="","",'True_Odds_Calculator_2-way'!B212)</f>
        <v>1.74</v>
      </c>
      <c r="C211" s="4">
        <f t="shared" si="33"/>
        <v>0.47169811320754712</v>
      </c>
      <c r="D211">
        <f t="shared" si="34"/>
        <v>0.57471264367816088</v>
      </c>
      <c r="E211">
        <f t="shared" si="35"/>
        <v>4.6410756885707949E-2</v>
      </c>
      <c r="F211">
        <f t="shared" si="36"/>
        <v>-0.22468011277380184</v>
      </c>
      <c r="G211">
        <v>0</v>
      </c>
      <c r="H211">
        <f t="shared" si="37"/>
        <v>0.27109086965950985</v>
      </c>
      <c r="I211">
        <f t="shared" si="38"/>
        <v>-1.0984369379093668</v>
      </c>
      <c r="J211">
        <f t="shared" si="39"/>
        <v>1.0984369379093668</v>
      </c>
      <c r="K211">
        <f t="shared" si="40"/>
        <v>0.44838035299811413</v>
      </c>
      <c r="L211">
        <f t="shared" si="41"/>
        <v>0.55161964700188582</v>
      </c>
      <c r="M211">
        <f t="shared" si="42"/>
        <v>2.2302493704584911</v>
      </c>
      <c r="N211">
        <f t="shared" si="43"/>
        <v>1.8128433340529317</v>
      </c>
    </row>
    <row r="212" spans="1:14" x14ac:dyDescent="0.25">
      <c r="A212" s="4">
        <f>IF('True_Odds_Calculator_2-way'!A213="","",'True_Odds_Calculator_2-way'!A213)</f>
        <v>1.99</v>
      </c>
      <c r="B212" s="4">
        <f>IF('True_Odds_Calculator_2-way'!B213="","",'True_Odds_Calculator_2-way'!B213)</f>
        <v>1.85</v>
      </c>
      <c r="C212" s="4">
        <f t="shared" si="33"/>
        <v>0.50251256281407031</v>
      </c>
      <c r="D212">
        <f t="shared" si="34"/>
        <v>0.54054054054054046</v>
      </c>
      <c r="E212">
        <f t="shared" si="35"/>
        <v>4.3053103354610656E-2</v>
      </c>
      <c r="F212">
        <f t="shared" si="36"/>
        <v>-0.22857530897731926</v>
      </c>
      <c r="G212">
        <v>0</v>
      </c>
      <c r="H212">
        <f t="shared" si="37"/>
        <v>0.27162841233192986</v>
      </c>
      <c r="I212">
        <f t="shared" si="38"/>
        <v>-1.0901165669462136</v>
      </c>
      <c r="J212">
        <f t="shared" si="39"/>
        <v>1.0901165669462136</v>
      </c>
      <c r="K212">
        <f t="shared" si="40"/>
        <v>0.48095065060885256</v>
      </c>
      <c r="L212">
        <f t="shared" si="41"/>
        <v>0.51904934939114777</v>
      </c>
      <c r="M212">
        <f t="shared" si="42"/>
        <v>2.0792154012767514</v>
      </c>
      <c r="N212">
        <f t="shared" si="43"/>
        <v>1.9265990819042815</v>
      </c>
    </row>
    <row r="213" spans="1:14" x14ac:dyDescent="0.25">
      <c r="A213" s="4">
        <f>IF('True_Odds_Calculator_2-way'!A214="","",'True_Odds_Calculator_2-way'!A214)</f>
        <v>1.78</v>
      </c>
      <c r="B213" s="4">
        <f>IF('True_Odds_Calculator_2-way'!B214="","",'True_Odds_Calculator_2-way'!B214)</f>
        <v>2.0499999999999998</v>
      </c>
      <c r="C213" s="4">
        <f t="shared" si="33"/>
        <v>0.5617977528089888</v>
      </c>
      <c r="D213">
        <f t="shared" si="34"/>
        <v>0.48780487804878053</v>
      </c>
      <c r="E213">
        <f t="shared" si="35"/>
        <v>4.9602630857769281E-2</v>
      </c>
      <c r="F213">
        <f t="shared" si="36"/>
        <v>-0.22444505343929844</v>
      </c>
      <c r="G213">
        <v>0</v>
      </c>
      <c r="H213">
        <f t="shared" si="37"/>
        <v>0.27404768429706772</v>
      </c>
      <c r="I213">
        <f t="shared" si="38"/>
        <v>-1.1049892402196599</v>
      </c>
      <c r="J213">
        <f t="shared" si="39"/>
        <v>1.1049892402196599</v>
      </c>
      <c r="K213">
        <f t="shared" si="40"/>
        <v>0.53708819355592086</v>
      </c>
      <c r="L213">
        <f t="shared" si="41"/>
        <v>0.46291180644407914</v>
      </c>
      <c r="M213">
        <f t="shared" si="42"/>
        <v>1.8618916073713347</v>
      </c>
      <c r="N213">
        <f t="shared" si="43"/>
        <v>2.1602387022306426</v>
      </c>
    </row>
    <row r="214" spans="1:14" x14ac:dyDescent="0.25">
      <c r="A214" s="4">
        <f>IF('True_Odds_Calculator_2-way'!A215="","",'True_Odds_Calculator_2-way'!A215)</f>
        <v>2.17</v>
      </c>
      <c r="B214" s="4">
        <f>IF('True_Odds_Calculator_2-way'!B215="","",'True_Odds_Calculator_2-way'!B215)</f>
        <v>1.69</v>
      </c>
      <c r="C214" s="4">
        <f t="shared" si="33"/>
        <v>0.46082949308755761</v>
      </c>
      <c r="D214">
        <f t="shared" si="34"/>
        <v>0.59171597633136097</v>
      </c>
      <c r="E214">
        <f t="shared" si="35"/>
        <v>5.2545469418918689E-2</v>
      </c>
      <c r="F214">
        <f t="shared" si="36"/>
        <v>-0.22013470400567159</v>
      </c>
      <c r="G214">
        <v>0</v>
      </c>
      <c r="H214">
        <f t="shared" si="37"/>
        <v>0.27268017342459033</v>
      </c>
      <c r="I214">
        <f t="shared" si="38"/>
        <v>-1.1129676054902968</v>
      </c>
      <c r="J214">
        <f t="shared" si="39"/>
        <v>1.1129676054902968</v>
      </c>
      <c r="K214">
        <f t="shared" si="40"/>
        <v>0.43437239148399209</v>
      </c>
      <c r="L214">
        <f t="shared" si="41"/>
        <v>0.5656276085160078</v>
      </c>
      <c r="M214">
        <f t="shared" si="42"/>
        <v>2.3021720984236471</v>
      </c>
      <c r="N214">
        <f t="shared" si="43"/>
        <v>1.7679476477883047</v>
      </c>
    </row>
    <row r="215" spans="1:14" x14ac:dyDescent="0.25">
      <c r="A215" s="4">
        <f>IF('True_Odds_Calculator_2-way'!A216="","",'True_Odds_Calculator_2-way'!A216)</f>
        <v>1.89</v>
      </c>
      <c r="B215" s="4">
        <f>IF('True_Odds_Calculator_2-way'!B216="","",'True_Odds_Calculator_2-way'!B216)</f>
        <v>1.93</v>
      </c>
      <c r="C215" s="4">
        <f t="shared" si="33"/>
        <v>0.52910052910052918</v>
      </c>
      <c r="D215">
        <f t="shared" si="34"/>
        <v>0.5181347150259068</v>
      </c>
      <c r="E215">
        <f t="shared" si="35"/>
        <v>4.7235244126436093E-2</v>
      </c>
      <c r="F215">
        <f t="shared" si="36"/>
        <v>-0.22691010773912312</v>
      </c>
      <c r="G215">
        <v>0</v>
      </c>
      <c r="H215">
        <f t="shared" si="37"/>
        <v>0.27414535186555922</v>
      </c>
      <c r="I215">
        <f t="shared" si="38"/>
        <v>-1.0991665980832535</v>
      </c>
      <c r="J215">
        <f t="shared" si="39"/>
        <v>1.0991665980832535</v>
      </c>
      <c r="K215">
        <f t="shared" si="40"/>
        <v>0.50549516916228832</v>
      </c>
      <c r="L215">
        <f t="shared" si="41"/>
        <v>0.49450483083771163</v>
      </c>
      <c r="M215">
        <f t="shared" si="42"/>
        <v>1.9782582722940953</v>
      </c>
      <c r="N215">
        <f t="shared" si="43"/>
        <v>2.0222249362174249</v>
      </c>
    </row>
    <row r="216" spans="1:14" x14ac:dyDescent="0.25">
      <c r="A216" s="4">
        <f>IF('True_Odds_Calculator_2-way'!A217="","",'True_Odds_Calculator_2-way'!A217)</f>
        <v>1.61</v>
      </c>
      <c r="B216" s="4">
        <f>IF('True_Odds_Calculator_2-way'!B217="","",'True_Odds_Calculator_2-way'!B217)</f>
        <v>2.33</v>
      </c>
      <c r="C216" s="4">
        <f t="shared" si="33"/>
        <v>0.6211180124223602</v>
      </c>
      <c r="D216">
        <f t="shared" si="34"/>
        <v>0.42918454935622319</v>
      </c>
      <c r="E216">
        <f t="shared" si="35"/>
        <v>5.0302561778583499E-2</v>
      </c>
      <c r="F216">
        <f t="shared" si="36"/>
        <v>-0.21627169247994016</v>
      </c>
      <c r="G216">
        <v>0</v>
      </c>
      <c r="H216">
        <f t="shared" si="37"/>
        <v>0.26657425425852371</v>
      </c>
      <c r="I216">
        <f t="shared" si="38"/>
        <v>-1.1102205505657687</v>
      </c>
      <c r="J216">
        <f t="shared" si="39"/>
        <v>1.1102205505657687</v>
      </c>
      <c r="K216">
        <f t="shared" si="40"/>
        <v>0.59621953795276661</v>
      </c>
      <c r="L216">
        <f t="shared" si="41"/>
        <v>0.40378046204723311</v>
      </c>
      <c r="M216">
        <f t="shared" si="42"/>
        <v>1.6772345358451193</v>
      </c>
      <c r="N216">
        <f t="shared" si="43"/>
        <v>2.4765933322524725</v>
      </c>
    </row>
    <row r="217" spans="1:14" x14ac:dyDescent="0.25">
      <c r="A217" s="4">
        <f>IF('True_Odds_Calculator_2-way'!A218="","",'True_Odds_Calculator_2-way'!A218)</f>
        <v>1.81</v>
      </c>
      <c r="B217" s="4">
        <f>IF('True_Odds_Calculator_2-way'!B218="","",'True_Odds_Calculator_2-way'!B218)</f>
        <v>2.06</v>
      </c>
      <c r="C217" s="4">
        <f t="shared" si="33"/>
        <v>0.5524861878453039</v>
      </c>
      <c r="D217">
        <f t="shared" si="34"/>
        <v>0.4854368932038835</v>
      </c>
      <c r="E217">
        <f t="shared" si="35"/>
        <v>3.7923081049187513E-2</v>
      </c>
      <c r="F217">
        <f t="shared" si="36"/>
        <v>-0.23027409751649397</v>
      </c>
      <c r="G217">
        <v>0</v>
      </c>
      <c r="H217">
        <f t="shared" si="37"/>
        <v>0.26819717856568148</v>
      </c>
      <c r="I217">
        <f t="shared" si="38"/>
        <v>-1.079206513730294</v>
      </c>
      <c r="J217">
        <f t="shared" si="39"/>
        <v>1.079206513730294</v>
      </c>
      <c r="K217">
        <f t="shared" si="40"/>
        <v>0.5335731492446798</v>
      </c>
      <c r="L217">
        <f t="shared" si="41"/>
        <v>0.46642685075531992</v>
      </c>
      <c r="M217">
        <f t="shared" si="42"/>
        <v>1.8741572761215382</v>
      </c>
      <c r="N217">
        <f t="shared" si="43"/>
        <v>2.1439589045541121</v>
      </c>
    </row>
    <row r="218" spans="1:14" x14ac:dyDescent="0.25">
      <c r="A218" s="4">
        <f>IF('True_Odds_Calculator_2-way'!A219="","",'True_Odds_Calculator_2-way'!A219)</f>
        <v>2.2000000000000002</v>
      </c>
      <c r="B218" s="4">
        <f>IF('True_Odds_Calculator_2-way'!B219="","",'True_Odds_Calculator_2-way'!B219)</f>
        <v>1.71</v>
      </c>
      <c r="C218" s="4">
        <f t="shared" si="33"/>
        <v>0.45454545454545453</v>
      </c>
      <c r="D218">
        <f t="shared" si="34"/>
        <v>0.58479532163742687</v>
      </c>
      <c r="E218">
        <f t="shared" si="35"/>
        <v>3.9340776182881454E-2</v>
      </c>
      <c r="F218">
        <f t="shared" si="36"/>
        <v>-0.22647527910685805</v>
      </c>
      <c r="G218">
        <v>0</v>
      </c>
      <c r="H218">
        <f t="shared" si="37"/>
        <v>0.26581605528973945</v>
      </c>
      <c r="I218">
        <f t="shared" si="38"/>
        <v>-1.0833784750435986</v>
      </c>
      <c r="J218">
        <f t="shared" si="39"/>
        <v>1.0833784750435986</v>
      </c>
      <c r="K218">
        <f t="shared" si="40"/>
        <v>0.43477236885131854</v>
      </c>
      <c r="L218">
        <f t="shared" si="41"/>
        <v>0.56522763114868146</v>
      </c>
      <c r="M218">
        <f t="shared" si="42"/>
        <v>2.3000541700523187</v>
      </c>
      <c r="N218">
        <f t="shared" si="43"/>
        <v>1.7691987172809549</v>
      </c>
    </row>
    <row r="219" spans="1:14" x14ac:dyDescent="0.25">
      <c r="A219" s="4">
        <f>IF('True_Odds_Calculator_2-way'!A220="","",'True_Odds_Calculator_2-way'!A220)</f>
        <v>2.2200000000000002</v>
      </c>
      <c r="B219" s="4">
        <f>IF('True_Odds_Calculator_2-way'!B220="","",'True_Odds_Calculator_2-way'!B220)</f>
        <v>1.7</v>
      </c>
      <c r="C219" s="4">
        <f t="shared" si="33"/>
        <v>0.4504504504504504</v>
      </c>
      <c r="D219">
        <f t="shared" si="34"/>
        <v>0.58823529411764708</v>
      </c>
      <c r="E219">
        <f t="shared" si="35"/>
        <v>3.868574456809748E-2</v>
      </c>
      <c r="F219">
        <f t="shared" si="36"/>
        <v>-0.22628510863804985</v>
      </c>
      <c r="G219">
        <v>0</v>
      </c>
      <c r="H219">
        <f t="shared" si="37"/>
        <v>0.26497085320614733</v>
      </c>
      <c r="I219">
        <f t="shared" si="38"/>
        <v>-1.0821091383745125</v>
      </c>
      <c r="J219">
        <f t="shared" si="39"/>
        <v>1.0821091383745125</v>
      </c>
      <c r="K219">
        <f t="shared" si="40"/>
        <v>0.43100231571506481</v>
      </c>
      <c r="L219">
        <f t="shared" si="41"/>
        <v>0.56899768428493536</v>
      </c>
      <c r="M219">
        <f t="shared" si="42"/>
        <v>2.3201731488169055</v>
      </c>
      <c r="N219">
        <f t="shared" si="43"/>
        <v>1.7574763968621581</v>
      </c>
    </row>
    <row r="220" spans="1:14" x14ac:dyDescent="0.25">
      <c r="A220" s="4">
        <f>IF('True_Odds_Calculator_2-way'!A221="","",'True_Odds_Calculator_2-way'!A221)</f>
        <v>2.02</v>
      </c>
      <c r="B220" s="4">
        <f>IF('True_Odds_Calculator_2-way'!B221="","",'True_Odds_Calculator_2-way'!B221)</f>
        <v>1.85</v>
      </c>
      <c r="C220" s="4">
        <f t="shared" si="33"/>
        <v>0.49504950495049505</v>
      </c>
      <c r="D220">
        <f t="shared" si="34"/>
        <v>0.54054054054054046</v>
      </c>
      <c r="E220">
        <f t="shared" si="35"/>
        <v>3.5590045491035394E-2</v>
      </c>
      <c r="F220">
        <f t="shared" si="36"/>
        <v>-0.23200428150923214</v>
      </c>
      <c r="G220">
        <v>0</v>
      </c>
      <c r="H220">
        <f t="shared" si="37"/>
        <v>0.26759432700026753</v>
      </c>
      <c r="I220">
        <f t="shared" si="38"/>
        <v>-1.0739657990297369</v>
      </c>
      <c r="J220">
        <f t="shared" si="39"/>
        <v>1.0739657990297369</v>
      </c>
      <c r="K220">
        <f t="shared" si="40"/>
        <v>0.4772255750516613</v>
      </c>
      <c r="L220">
        <f t="shared" si="41"/>
        <v>0.52277442494833892</v>
      </c>
      <c r="M220">
        <f t="shared" si="42"/>
        <v>2.0954451150103317</v>
      </c>
      <c r="N220">
        <f t="shared" si="43"/>
        <v>1.9128709291752766</v>
      </c>
    </row>
    <row r="221" spans="1:14" x14ac:dyDescent="0.25">
      <c r="A221" s="4">
        <f>IF('True_Odds_Calculator_2-way'!A222="","",'True_Odds_Calculator_2-way'!A222)</f>
        <v>2.4</v>
      </c>
      <c r="B221" s="4">
        <f>IF('True_Odds_Calculator_2-way'!B222="","",'True_Odds_Calculator_2-way'!B222)</f>
        <v>1.61</v>
      </c>
      <c r="C221" s="4">
        <f t="shared" si="33"/>
        <v>0.41666666666666669</v>
      </c>
      <c r="D221">
        <f t="shared" si="34"/>
        <v>0.6211180124223602</v>
      </c>
      <c r="E221">
        <f t="shared" si="35"/>
        <v>3.7784679089026829E-2</v>
      </c>
      <c r="F221">
        <f t="shared" si="36"/>
        <v>-0.22101449275362328</v>
      </c>
      <c r="G221">
        <v>0</v>
      </c>
      <c r="H221">
        <f t="shared" si="37"/>
        <v>0.25879917184265011</v>
      </c>
      <c r="I221">
        <f t="shared" si="38"/>
        <v>-1.0821091383745125</v>
      </c>
      <c r="J221">
        <f t="shared" si="39"/>
        <v>1.0821091383745125</v>
      </c>
      <c r="K221">
        <f t="shared" si="40"/>
        <v>0.39762177743270088</v>
      </c>
      <c r="L221">
        <f t="shared" si="41"/>
        <v>0.602378222567299</v>
      </c>
      <c r="M221">
        <f t="shared" si="42"/>
        <v>2.5149527937243179</v>
      </c>
      <c r="N221">
        <f t="shared" si="43"/>
        <v>1.660086574408453</v>
      </c>
    </row>
    <row r="222" spans="1:14" x14ac:dyDescent="0.25">
      <c r="A222" s="4">
        <f>IF('True_Odds_Calculator_2-way'!A223="","",'True_Odds_Calculator_2-way'!A223)</f>
        <v>2.19</v>
      </c>
      <c r="B222" s="4">
        <f>IF('True_Odds_Calculator_2-way'!B223="","",'True_Odds_Calculator_2-way'!B223)</f>
        <v>1.72</v>
      </c>
      <c r="C222" s="4">
        <f t="shared" si="33"/>
        <v>0.45662100456621008</v>
      </c>
      <c r="D222">
        <f t="shared" si="34"/>
        <v>0.58139534883720934</v>
      </c>
      <c r="E222">
        <f t="shared" si="35"/>
        <v>3.8016353403419467E-2</v>
      </c>
      <c r="F222">
        <f t="shared" si="36"/>
        <v>-0.22746097483274919</v>
      </c>
      <c r="G222">
        <v>0</v>
      </c>
      <c r="H222">
        <f t="shared" si="37"/>
        <v>0.26547732823616865</v>
      </c>
      <c r="I222">
        <f t="shared" si="38"/>
        <v>-1.0803395392536077</v>
      </c>
      <c r="J222">
        <f t="shared" si="39"/>
        <v>1.0803395392536077</v>
      </c>
      <c r="K222">
        <f t="shared" si="40"/>
        <v>0.43752110049466114</v>
      </c>
      <c r="L222">
        <f t="shared" si="41"/>
        <v>0.5624788995053388</v>
      </c>
      <c r="M222">
        <f t="shared" si="42"/>
        <v>2.2856040517117928</v>
      </c>
      <c r="N222">
        <f t="shared" si="43"/>
        <v>1.7778444682625973</v>
      </c>
    </row>
    <row r="223" spans="1:14" x14ac:dyDescent="0.25">
      <c r="A223" s="4">
        <f>IF('True_Odds_Calculator_2-way'!A224="","",'True_Odds_Calculator_2-way'!A224)</f>
        <v>2.64</v>
      </c>
      <c r="B223" s="4">
        <f>IF('True_Odds_Calculator_2-way'!B224="","",'True_Odds_Calculator_2-way'!B224)</f>
        <v>1.52</v>
      </c>
      <c r="C223" s="4">
        <f t="shared" si="33"/>
        <v>0.37878787878787878</v>
      </c>
      <c r="D223">
        <f t="shared" si="34"/>
        <v>0.65789473684210531</v>
      </c>
      <c r="E223">
        <f t="shared" si="35"/>
        <v>3.6682615629984205E-2</v>
      </c>
      <c r="F223">
        <f t="shared" si="36"/>
        <v>-0.21251993620414655</v>
      </c>
      <c r="G223">
        <v>0</v>
      </c>
      <c r="H223">
        <f t="shared" si="37"/>
        <v>0.24920255183413079</v>
      </c>
      <c r="I223">
        <f t="shared" si="38"/>
        <v>-1.0828702045605254</v>
      </c>
      <c r="J223">
        <f t="shared" si="39"/>
        <v>1.0828702045605254</v>
      </c>
      <c r="K223">
        <f t="shared" si="40"/>
        <v>0.360242598615371</v>
      </c>
      <c r="L223">
        <f t="shared" si="41"/>
        <v>0.63975740138462889</v>
      </c>
      <c r="M223">
        <f t="shared" si="42"/>
        <v>2.7759071354792617</v>
      </c>
      <c r="N223">
        <f t="shared" si="43"/>
        <v>1.5630925063714729</v>
      </c>
    </row>
    <row r="224" spans="1:14" x14ac:dyDescent="0.25">
      <c r="A224" s="4">
        <f>IF('True_Odds_Calculator_2-way'!A225="","",'True_Odds_Calculator_2-way'!A225)</f>
        <v>2.0699999999999998</v>
      </c>
      <c r="B224" s="4">
        <f>IF('True_Odds_Calculator_2-way'!B225="","",'True_Odds_Calculator_2-way'!B225)</f>
        <v>1.8</v>
      </c>
      <c r="C224" s="4">
        <f t="shared" si="33"/>
        <v>0.48309178743961356</v>
      </c>
      <c r="D224">
        <f t="shared" si="34"/>
        <v>0.55555555555555558</v>
      </c>
      <c r="E224">
        <f t="shared" si="35"/>
        <v>3.8647342995169254E-2</v>
      </c>
      <c r="F224">
        <f t="shared" si="36"/>
        <v>-0.22973698336017168</v>
      </c>
      <c r="G224">
        <v>0</v>
      </c>
      <c r="H224">
        <f t="shared" si="37"/>
        <v>0.26838432635534087</v>
      </c>
      <c r="I224">
        <f t="shared" si="38"/>
        <v>-1.0808442529177926</v>
      </c>
      <c r="J224">
        <f t="shared" si="39"/>
        <v>1.0808442529177926</v>
      </c>
      <c r="K224">
        <f t="shared" si="40"/>
        <v>0.46371363147270434</v>
      </c>
      <c r="L224">
        <f t="shared" si="41"/>
        <v>0.53628636852729539</v>
      </c>
      <c r="M224">
        <f t="shared" si="42"/>
        <v>2.1565033506220384</v>
      </c>
      <c r="N224">
        <f t="shared" si="43"/>
        <v>1.8646754023342345</v>
      </c>
    </row>
    <row r="225" spans="1:14" x14ac:dyDescent="0.25">
      <c r="A225" s="4">
        <f>IF('True_Odds_Calculator_2-way'!A226="","",'True_Odds_Calculator_2-way'!A226)</f>
        <v>2.48</v>
      </c>
      <c r="B225" s="4">
        <f>IF('True_Odds_Calculator_2-way'!B226="","",'True_Odds_Calculator_2-way'!B226)</f>
        <v>1.57</v>
      </c>
      <c r="C225" s="4">
        <f t="shared" si="33"/>
        <v>0.40322580645161293</v>
      </c>
      <c r="D225">
        <f t="shared" si="34"/>
        <v>0.63694267515923564</v>
      </c>
      <c r="E225">
        <f t="shared" si="35"/>
        <v>4.0168481610848517E-2</v>
      </c>
      <c r="F225">
        <f t="shared" si="36"/>
        <v>-0.21666324224368205</v>
      </c>
      <c r="G225">
        <v>0</v>
      </c>
      <c r="H225">
        <f t="shared" si="37"/>
        <v>0.25683172385453051</v>
      </c>
      <c r="I225">
        <f t="shared" si="38"/>
        <v>-1.0887588907733552</v>
      </c>
      <c r="J225">
        <f t="shared" si="39"/>
        <v>1.0887588907733552</v>
      </c>
      <c r="K225">
        <f t="shared" si="40"/>
        <v>0.38294175852351953</v>
      </c>
      <c r="L225">
        <f t="shared" si="41"/>
        <v>0.61705824147648058</v>
      </c>
      <c r="M225">
        <f t="shared" si="42"/>
        <v>2.6113631583445658</v>
      </c>
      <c r="N225">
        <f t="shared" si="43"/>
        <v>1.6205925677408124</v>
      </c>
    </row>
    <row r="226" spans="1:14" x14ac:dyDescent="0.25">
      <c r="A226" s="4">
        <f>IF('True_Odds_Calculator_2-way'!A227="","",'True_Odds_Calculator_2-way'!A227)</f>
        <v>2.85</v>
      </c>
      <c r="B226" s="4">
        <f>IF('True_Odds_Calculator_2-way'!B227="","",'True_Odds_Calculator_2-way'!B227)</f>
        <v>1.44</v>
      </c>
      <c r="C226" s="4">
        <f t="shared" si="33"/>
        <v>0.35087719298245612</v>
      </c>
      <c r="D226">
        <f t="shared" si="34"/>
        <v>0.69444444444444442</v>
      </c>
      <c r="E226">
        <f t="shared" si="35"/>
        <v>4.5321637426900541E-2</v>
      </c>
      <c r="F226">
        <f t="shared" si="36"/>
        <v>-0.19834307992202738</v>
      </c>
      <c r="G226">
        <v>0</v>
      </c>
      <c r="H226">
        <f t="shared" si="37"/>
        <v>0.24366471734892786</v>
      </c>
      <c r="I226">
        <f t="shared" si="38"/>
        <v>-1.1083777463036812</v>
      </c>
      <c r="J226">
        <f t="shared" si="39"/>
        <v>1.1083777463036812</v>
      </c>
      <c r="K226">
        <f t="shared" si="40"/>
        <v>0.32781523793701911</v>
      </c>
      <c r="L226">
        <f t="shared" si="41"/>
        <v>0.67218476206298106</v>
      </c>
      <c r="M226">
        <f t="shared" si="42"/>
        <v>3.0504988306618106</v>
      </c>
      <c r="N226">
        <f t="shared" si="43"/>
        <v>1.4876862083736198</v>
      </c>
    </row>
    <row r="227" spans="1:14" x14ac:dyDescent="0.25">
      <c r="A227" s="4">
        <f>IF('True_Odds_Calculator_2-way'!A228="","",'True_Odds_Calculator_2-way'!A228)</f>
        <v>2.16</v>
      </c>
      <c r="B227" s="4">
        <f>IF('True_Odds_Calculator_2-way'!B228="","",'True_Odds_Calculator_2-way'!B228)</f>
        <v>1.75</v>
      </c>
      <c r="C227" s="4">
        <f t="shared" si="33"/>
        <v>0.46296296296296291</v>
      </c>
      <c r="D227">
        <f t="shared" si="34"/>
        <v>0.5714285714285714</v>
      </c>
      <c r="E227">
        <f t="shared" si="35"/>
        <v>3.4391534391534417E-2</v>
      </c>
      <c r="F227">
        <f t="shared" si="36"/>
        <v>-0.23015873015873001</v>
      </c>
      <c r="G227">
        <v>0</v>
      </c>
      <c r="H227">
        <f t="shared" si="37"/>
        <v>0.26455026455026448</v>
      </c>
      <c r="I227">
        <f t="shared" si="38"/>
        <v>-1.0721125348377951</v>
      </c>
      <c r="J227">
        <f t="shared" si="39"/>
        <v>1.0721125348377951</v>
      </c>
      <c r="K227">
        <f t="shared" si="40"/>
        <v>0.44570220807044264</v>
      </c>
      <c r="L227">
        <f t="shared" si="41"/>
        <v>0.55429779192955719</v>
      </c>
      <c r="M227">
        <f t="shared" si="42"/>
        <v>2.2436505404118421</v>
      </c>
      <c r="N227">
        <f t="shared" si="43"/>
        <v>1.8040844011283466</v>
      </c>
    </row>
    <row r="228" spans="1:14" x14ac:dyDescent="0.25">
      <c r="A228" s="4">
        <f>IF('True_Odds_Calculator_2-way'!A229="","",'True_Odds_Calculator_2-way'!A229)</f>
        <v>2.69</v>
      </c>
      <c r="B228" s="4">
        <f>IF('True_Odds_Calculator_2-way'!B229="","",'True_Odds_Calculator_2-way'!B229)</f>
        <v>1.51</v>
      </c>
      <c r="C228" s="4">
        <f t="shared" si="33"/>
        <v>0.37174721189591081</v>
      </c>
      <c r="D228">
        <f t="shared" si="34"/>
        <v>0.66225165562913912</v>
      </c>
      <c r="E228">
        <f t="shared" si="35"/>
        <v>3.3998867525049992E-2</v>
      </c>
      <c r="F228">
        <f t="shared" si="36"/>
        <v>-0.21219133902853338</v>
      </c>
      <c r="G228">
        <v>0</v>
      </c>
      <c r="H228">
        <f t="shared" si="37"/>
        <v>0.24619020655358334</v>
      </c>
      <c r="I228">
        <f t="shared" si="38"/>
        <v>-1.0771385261753925</v>
      </c>
      <c r="J228">
        <f t="shared" si="39"/>
        <v>1.0771385261753925</v>
      </c>
      <c r="K228">
        <f t="shared" si="40"/>
        <v>0.35456414890726312</v>
      </c>
      <c r="L228">
        <f t="shared" si="41"/>
        <v>0.64543585109273682</v>
      </c>
      <c r="M228">
        <f t="shared" si="42"/>
        <v>2.8203641092364129</v>
      </c>
      <c r="N228">
        <f t="shared" si="43"/>
        <v>1.5493406483494501</v>
      </c>
    </row>
    <row r="229" spans="1:14" x14ac:dyDescent="0.25">
      <c r="A229" s="4">
        <f>IF('True_Odds_Calculator_2-way'!A230="","",'True_Odds_Calculator_2-way'!A230)</f>
        <v>2.9</v>
      </c>
      <c r="B229" s="4">
        <f>IF('True_Odds_Calculator_2-way'!B230="","",'True_Odds_Calculator_2-way'!B230)</f>
        <v>1.44</v>
      </c>
      <c r="C229" s="4">
        <f t="shared" si="33"/>
        <v>0.34482758620689657</v>
      </c>
      <c r="D229">
        <f t="shared" si="34"/>
        <v>0.69444444444444442</v>
      </c>
      <c r="E229">
        <f t="shared" si="35"/>
        <v>3.9272030651340994E-2</v>
      </c>
      <c r="F229">
        <f t="shared" si="36"/>
        <v>-0.20019157088122608</v>
      </c>
      <c r="G229">
        <v>0</v>
      </c>
      <c r="H229">
        <f t="shared" si="37"/>
        <v>0.23946360153256704</v>
      </c>
      <c r="I229">
        <f t="shared" si="38"/>
        <v>-1.0936965981495177</v>
      </c>
      <c r="J229">
        <f t="shared" si="39"/>
        <v>1.0936965981495177</v>
      </c>
      <c r="K229">
        <f t="shared" si="40"/>
        <v>0.3248838055157513</v>
      </c>
      <c r="L229">
        <f t="shared" si="41"/>
        <v>0.67511619448424876</v>
      </c>
      <c r="M229">
        <f t="shared" si="42"/>
        <v>3.0780235364840833</v>
      </c>
      <c r="N229">
        <f t="shared" si="43"/>
        <v>1.4812265031857879</v>
      </c>
    </row>
    <row r="230" spans="1:14" x14ac:dyDescent="0.25">
      <c r="A230" s="4">
        <f>IF('True_Odds_Calculator_2-way'!A231="","",'True_Odds_Calculator_2-way'!A231)</f>
        <v>2.35</v>
      </c>
      <c r="B230" s="4">
        <f>IF('True_Odds_Calculator_2-way'!B231="","",'True_Odds_Calculator_2-way'!B231)</f>
        <v>1.65</v>
      </c>
      <c r="C230" s="4">
        <f t="shared" si="33"/>
        <v>0.42553191489361702</v>
      </c>
      <c r="D230">
        <f t="shared" si="34"/>
        <v>0.60606060606060608</v>
      </c>
      <c r="E230">
        <f t="shared" si="35"/>
        <v>3.1592520954223158E-2</v>
      </c>
      <c r="F230">
        <f t="shared" si="36"/>
        <v>-0.22630560928433263</v>
      </c>
      <c r="G230">
        <v>0</v>
      </c>
      <c r="H230">
        <f t="shared" si="37"/>
        <v>0.25789813023855579</v>
      </c>
      <c r="I230">
        <f t="shared" si="38"/>
        <v>-1.0675210253672478</v>
      </c>
      <c r="J230">
        <f t="shared" si="39"/>
        <v>1.0675210253672478</v>
      </c>
      <c r="K230">
        <f t="shared" si="40"/>
        <v>0.40964242822822811</v>
      </c>
      <c r="L230">
        <f t="shared" si="41"/>
        <v>0.59035757177177173</v>
      </c>
      <c r="M230">
        <f t="shared" si="42"/>
        <v>2.4411533842457849</v>
      </c>
      <c r="N230">
        <f t="shared" si="43"/>
        <v>1.6938886664887112</v>
      </c>
    </row>
    <row r="231" spans="1:14" x14ac:dyDescent="0.25">
      <c r="A231" s="4">
        <f>IF('True_Odds_Calculator_2-way'!A232="","",'True_Odds_Calculator_2-way'!A232)</f>
        <v>1.68</v>
      </c>
      <c r="B231" s="4">
        <f>IF('True_Odds_Calculator_2-way'!B232="","",'True_Odds_Calculator_2-way'!B232)</f>
        <v>2.2799999999999998</v>
      </c>
      <c r="C231" s="4">
        <f t="shared" si="33"/>
        <v>0.59523809523809523</v>
      </c>
      <c r="D231">
        <f t="shared" si="34"/>
        <v>0.43859649122807021</v>
      </c>
      <c r="E231">
        <f t="shared" si="35"/>
        <v>3.383458646616555E-2</v>
      </c>
      <c r="F231">
        <f t="shared" si="36"/>
        <v>-0.2272347535505429</v>
      </c>
      <c r="G231">
        <v>0</v>
      </c>
      <c r="H231">
        <f t="shared" si="37"/>
        <v>0.26106934001670845</v>
      </c>
      <c r="I231">
        <f t="shared" si="38"/>
        <v>-1.0718661571406805</v>
      </c>
      <c r="J231">
        <f t="shared" si="39"/>
        <v>1.0718661571406805</v>
      </c>
      <c r="K231">
        <f t="shared" si="40"/>
        <v>0.57841282804125305</v>
      </c>
      <c r="L231">
        <f t="shared" si="41"/>
        <v>0.42158717195874679</v>
      </c>
      <c r="M231">
        <f t="shared" si="42"/>
        <v>1.728868986855663</v>
      </c>
      <c r="N231">
        <f t="shared" si="43"/>
        <v>2.3719886811400706</v>
      </c>
    </row>
    <row r="232" spans="1:14" x14ac:dyDescent="0.25">
      <c r="A232" s="4">
        <f>IF('True_Odds_Calculator_2-way'!A233="","",'True_Odds_Calculator_2-way'!A233)</f>
        <v>1.68</v>
      </c>
      <c r="B232" s="4">
        <f>IF('True_Odds_Calculator_2-way'!B233="","",'True_Odds_Calculator_2-way'!B233)</f>
        <v>2.25</v>
      </c>
      <c r="C232" s="4">
        <f t="shared" si="33"/>
        <v>0.59523809523809523</v>
      </c>
      <c r="D232">
        <f t="shared" si="34"/>
        <v>0.44444444444444442</v>
      </c>
      <c r="E232">
        <f t="shared" si="35"/>
        <v>3.9682539682539542E-2</v>
      </c>
      <c r="F232">
        <f t="shared" si="36"/>
        <v>-0.22486772486772499</v>
      </c>
      <c r="G232">
        <v>0</v>
      </c>
      <c r="H232">
        <f t="shared" si="37"/>
        <v>0.26455026455026454</v>
      </c>
      <c r="I232">
        <f t="shared" si="38"/>
        <v>-1.0846522890932806</v>
      </c>
      <c r="J232">
        <f t="shared" si="39"/>
        <v>1.0846522890932806</v>
      </c>
      <c r="K232">
        <f t="shared" si="40"/>
        <v>0.57551851626440576</v>
      </c>
      <c r="L232">
        <f t="shared" si="41"/>
        <v>0.42448148373559424</v>
      </c>
      <c r="M232">
        <f t="shared" si="42"/>
        <v>1.7375635565834309</v>
      </c>
      <c r="N232">
        <f t="shared" si="43"/>
        <v>2.3558153613666013</v>
      </c>
    </row>
    <row r="233" spans="1:14" x14ac:dyDescent="0.25">
      <c r="A233" s="4">
        <f>IF('True_Odds_Calculator_2-way'!A234="","",'True_Odds_Calculator_2-way'!A234)</f>
        <v>1.7</v>
      </c>
      <c r="B233" s="4">
        <f>IF('True_Odds_Calculator_2-way'!B234="","",'True_Odds_Calculator_2-way'!B234)</f>
        <v>2.21</v>
      </c>
      <c r="C233" s="4">
        <f t="shared" si="33"/>
        <v>0.58823529411764708</v>
      </c>
      <c r="D233">
        <f t="shared" si="34"/>
        <v>0.45248868778280543</v>
      </c>
      <c r="E233">
        <f t="shared" si="35"/>
        <v>4.0723981900452566E-2</v>
      </c>
      <c r="F233">
        <f t="shared" si="36"/>
        <v>-0.2254458344423742</v>
      </c>
      <c r="G233">
        <v>0</v>
      </c>
      <c r="H233">
        <f t="shared" si="37"/>
        <v>0.26616981634282671</v>
      </c>
      <c r="I233">
        <f t="shared" si="38"/>
        <v>-1.0865714630312671</v>
      </c>
      <c r="J233">
        <f t="shared" si="39"/>
        <v>1.0865714630312671</v>
      </c>
      <c r="K233">
        <f t="shared" si="40"/>
        <v>0.56798817806375879</v>
      </c>
      <c r="L233">
        <f t="shared" si="41"/>
        <v>0.43201182193624138</v>
      </c>
      <c r="M233">
        <f t="shared" si="42"/>
        <v>1.7606000241218864</v>
      </c>
      <c r="N233">
        <f t="shared" si="43"/>
        <v>2.3147514702678329</v>
      </c>
    </row>
    <row r="234" spans="1:14" x14ac:dyDescent="0.25">
      <c r="A234" s="4">
        <f>IF('True_Odds_Calculator_2-way'!A235="","",'True_Odds_Calculator_2-way'!A235)</f>
        <v>1.93</v>
      </c>
      <c r="B234" s="4">
        <f>IF('True_Odds_Calculator_2-way'!B235="","",'True_Odds_Calculator_2-way'!B235)</f>
        <v>1.94</v>
      </c>
      <c r="C234" s="4">
        <f t="shared" si="33"/>
        <v>0.5181347150259068</v>
      </c>
      <c r="D234">
        <f t="shared" si="34"/>
        <v>0.51546391752577325</v>
      </c>
      <c r="E234">
        <f t="shared" si="35"/>
        <v>3.3598632551679941E-2</v>
      </c>
      <c r="F234">
        <f t="shared" si="36"/>
        <v>-0.2334811174616741</v>
      </c>
      <c r="G234">
        <v>0</v>
      </c>
      <c r="H234">
        <f t="shared" si="37"/>
        <v>0.26707975001335404</v>
      </c>
      <c r="I234">
        <f t="shared" si="38"/>
        <v>-1.0695340092890231</v>
      </c>
      <c r="J234">
        <f t="shared" si="39"/>
        <v>1.0695340092890231</v>
      </c>
      <c r="K234">
        <f t="shared" si="40"/>
        <v>0.50133690795359842</v>
      </c>
      <c r="L234">
        <f t="shared" si="41"/>
        <v>0.49866309204640175</v>
      </c>
      <c r="M234">
        <f t="shared" si="42"/>
        <v>1.9946666286387909</v>
      </c>
      <c r="N234">
        <f t="shared" si="43"/>
        <v>2.0053619687316817</v>
      </c>
    </row>
    <row r="235" spans="1:14" x14ac:dyDescent="0.25">
      <c r="A235" s="4">
        <f>IF('True_Odds_Calculator_2-way'!A236="","",'True_Odds_Calculator_2-way'!A236)</f>
        <v>1.68</v>
      </c>
      <c r="B235" s="4">
        <f>IF('True_Odds_Calculator_2-way'!B236="","",'True_Odds_Calculator_2-way'!B236)</f>
        <v>2.2799999999999998</v>
      </c>
      <c r="C235" s="4">
        <f t="shared" si="33"/>
        <v>0.59523809523809523</v>
      </c>
      <c r="D235">
        <f t="shared" si="34"/>
        <v>0.43859649122807021</v>
      </c>
      <c r="E235">
        <f t="shared" si="35"/>
        <v>3.383458646616555E-2</v>
      </c>
      <c r="F235">
        <f t="shared" si="36"/>
        <v>-0.2272347535505429</v>
      </c>
      <c r="G235">
        <v>0</v>
      </c>
      <c r="H235">
        <f t="shared" si="37"/>
        <v>0.26106934001670845</v>
      </c>
      <c r="I235">
        <f t="shared" si="38"/>
        <v>-1.0718661571406805</v>
      </c>
      <c r="J235">
        <f t="shared" si="39"/>
        <v>1.0718661571406805</v>
      </c>
      <c r="K235">
        <f t="shared" si="40"/>
        <v>0.57841282804125305</v>
      </c>
      <c r="L235">
        <f t="shared" si="41"/>
        <v>0.42158717195874679</v>
      </c>
      <c r="M235">
        <f t="shared" si="42"/>
        <v>1.728868986855663</v>
      </c>
      <c r="N235">
        <f t="shared" si="43"/>
        <v>2.3719886811400706</v>
      </c>
    </row>
    <row r="236" spans="1:14" x14ac:dyDescent="0.25">
      <c r="A236" s="4">
        <f>IF('True_Odds_Calculator_2-way'!A237="","",'True_Odds_Calculator_2-way'!A237)</f>
        <v>2.06</v>
      </c>
      <c r="B236" s="4">
        <f>IF('True_Odds_Calculator_2-way'!B237="","",'True_Odds_Calculator_2-way'!B237)</f>
        <v>1.86</v>
      </c>
      <c r="C236" s="4">
        <f t="shared" si="33"/>
        <v>0.4854368932038835</v>
      </c>
      <c r="D236">
        <f t="shared" si="34"/>
        <v>0.5376344086021505</v>
      </c>
      <c r="E236">
        <f t="shared" si="35"/>
        <v>2.3071301806034006E-2</v>
      </c>
      <c r="F236">
        <f t="shared" si="36"/>
        <v>-0.23791627518530123</v>
      </c>
      <c r="G236">
        <v>0</v>
      </c>
      <c r="H236">
        <f t="shared" si="37"/>
        <v>0.26098757699133518</v>
      </c>
      <c r="I236">
        <f t="shared" si="38"/>
        <v>-1.0473644811127694</v>
      </c>
      <c r="J236">
        <f t="shared" si="39"/>
        <v>1.0473644811127694</v>
      </c>
      <c r="K236">
        <f t="shared" si="40"/>
        <v>0.47388730491200443</v>
      </c>
      <c r="L236">
        <f t="shared" si="41"/>
        <v>0.52611269508799574</v>
      </c>
      <c r="M236">
        <f t="shared" si="42"/>
        <v>2.1102063499795354</v>
      </c>
      <c r="N236">
        <f t="shared" si="43"/>
        <v>1.9007334537569818</v>
      </c>
    </row>
    <row r="237" spans="1:14" x14ac:dyDescent="0.25">
      <c r="A237" s="4">
        <f>IF('True_Odds_Calculator_2-way'!A238="","",'True_Odds_Calculator_2-way'!A238)</f>
        <v>1.68</v>
      </c>
      <c r="B237" s="4">
        <f>IF('True_Odds_Calculator_2-way'!B238="","",'True_Odds_Calculator_2-way'!B238)</f>
        <v>2.31</v>
      </c>
      <c r="C237" s="4">
        <f t="shared" si="33"/>
        <v>0.59523809523809523</v>
      </c>
      <c r="D237">
        <f t="shared" si="34"/>
        <v>0.4329004329004329</v>
      </c>
      <c r="E237">
        <f t="shared" si="35"/>
        <v>2.813852813852824E-2</v>
      </c>
      <c r="F237">
        <f t="shared" si="36"/>
        <v>-0.22954030096887235</v>
      </c>
      <c r="G237">
        <v>0</v>
      </c>
      <c r="H237">
        <f t="shared" si="37"/>
        <v>0.25767882910740053</v>
      </c>
      <c r="I237">
        <f t="shared" si="38"/>
        <v>-1.0595217973953226</v>
      </c>
      <c r="J237">
        <f t="shared" si="39"/>
        <v>1.0595217973953226</v>
      </c>
      <c r="K237">
        <f t="shared" si="40"/>
        <v>0.581234893460709</v>
      </c>
      <c r="L237">
        <f t="shared" si="41"/>
        <v>0.41876510653929105</v>
      </c>
      <c r="M237">
        <f t="shared" si="42"/>
        <v>1.7204748222288193</v>
      </c>
      <c r="N237">
        <f t="shared" si="43"/>
        <v>2.3879735545878726</v>
      </c>
    </row>
    <row r="238" spans="1:14" x14ac:dyDescent="0.25">
      <c r="A238" s="4">
        <f>IF('True_Odds_Calculator_2-way'!A239="","",'True_Odds_Calculator_2-way'!A239)</f>
        <v>1.73</v>
      </c>
      <c r="B238" s="4">
        <f>IF('True_Odds_Calculator_2-way'!B239="","",'True_Odds_Calculator_2-way'!B239)</f>
        <v>2.2200000000000002</v>
      </c>
      <c r="C238" s="4">
        <f t="shared" si="33"/>
        <v>0.5780346820809249</v>
      </c>
      <c r="D238">
        <f t="shared" si="34"/>
        <v>0.4504504504504504</v>
      </c>
      <c r="E238">
        <f t="shared" si="35"/>
        <v>2.8485132531375301E-2</v>
      </c>
      <c r="F238">
        <f t="shared" si="36"/>
        <v>-0.2318908503879602</v>
      </c>
      <c r="G238">
        <v>0</v>
      </c>
      <c r="H238">
        <f t="shared" si="37"/>
        <v>0.2603759829193355</v>
      </c>
      <c r="I238">
        <f t="shared" si="38"/>
        <v>-1.0596407579073905</v>
      </c>
      <c r="J238">
        <f t="shared" si="39"/>
        <v>1.0596407579073905</v>
      </c>
      <c r="K238">
        <f t="shared" si="40"/>
        <v>0.56384477756668971</v>
      </c>
      <c r="L238">
        <f t="shared" si="41"/>
        <v>0.43615522243331045</v>
      </c>
      <c r="M238">
        <f t="shared" si="42"/>
        <v>1.7735377532723946</v>
      </c>
      <c r="N238">
        <f t="shared" si="43"/>
        <v>2.2927617246470167</v>
      </c>
    </row>
    <row r="239" spans="1:14" x14ac:dyDescent="0.25">
      <c r="A239" s="4">
        <f>IF('True_Odds_Calculator_2-way'!A240="","",'True_Odds_Calculator_2-way'!A240)</f>
        <v>1.64</v>
      </c>
      <c r="B239" s="4">
        <f>IF('True_Odds_Calculator_2-way'!B240="","",'True_Odds_Calculator_2-way'!B240)</f>
        <v>2.38</v>
      </c>
      <c r="C239" s="4">
        <f t="shared" si="33"/>
        <v>0.6097560975609756</v>
      </c>
      <c r="D239">
        <f t="shared" si="34"/>
        <v>0.42016806722689076</v>
      </c>
      <c r="E239">
        <f t="shared" si="35"/>
        <v>2.9924164787866303E-2</v>
      </c>
      <c r="F239">
        <f t="shared" si="36"/>
        <v>-0.22627587620414025</v>
      </c>
      <c r="G239">
        <v>0</v>
      </c>
      <c r="H239">
        <f t="shared" si="37"/>
        <v>0.25620004099200655</v>
      </c>
      <c r="I239">
        <f t="shared" si="38"/>
        <v>-1.0640706634484356</v>
      </c>
      <c r="J239">
        <f t="shared" si="39"/>
        <v>1.0640706634484356</v>
      </c>
      <c r="K239">
        <f t="shared" si="40"/>
        <v>0.59488214870586709</v>
      </c>
      <c r="L239">
        <f t="shared" si="41"/>
        <v>0.40511785129413308</v>
      </c>
      <c r="M239">
        <f t="shared" si="42"/>
        <v>1.6810052246069986</v>
      </c>
      <c r="N239">
        <f t="shared" si="43"/>
        <v>2.468417515558841</v>
      </c>
    </row>
    <row r="240" spans="1:14" x14ac:dyDescent="0.25">
      <c r="A240" s="4">
        <f>IF('True_Odds_Calculator_2-way'!A241="","",'True_Odds_Calculator_2-way'!A241)</f>
        <v>1.81</v>
      </c>
      <c r="B240" s="4">
        <f>IF('True_Odds_Calculator_2-way'!B241="","",'True_Odds_Calculator_2-way'!B241)</f>
        <v>2.08</v>
      </c>
      <c r="C240" s="4">
        <f t="shared" si="33"/>
        <v>0.5524861878453039</v>
      </c>
      <c r="D240">
        <f t="shared" si="34"/>
        <v>0.48076923076923073</v>
      </c>
      <c r="E240">
        <f t="shared" si="35"/>
        <v>3.3255418614534626E-2</v>
      </c>
      <c r="F240">
        <f t="shared" si="36"/>
        <v>-0.23236294092647691</v>
      </c>
      <c r="G240">
        <v>0</v>
      </c>
      <c r="H240">
        <f t="shared" si="37"/>
        <v>0.26561835954101148</v>
      </c>
      <c r="I240">
        <f t="shared" si="38"/>
        <v>-1.0691671651659735</v>
      </c>
      <c r="J240">
        <f t="shared" si="39"/>
        <v>1.0691671651659735</v>
      </c>
      <c r="K240">
        <f t="shared" si="40"/>
        <v>0.5358983848622455</v>
      </c>
      <c r="L240">
        <f t="shared" si="41"/>
        <v>0.4641016151377545</v>
      </c>
      <c r="M240">
        <f t="shared" si="42"/>
        <v>1.8660254037844384</v>
      </c>
      <c r="N240">
        <f t="shared" si="43"/>
        <v>2.1547005383792519</v>
      </c>
    </row>
    <row r="241" spans="1:14" x14ac:dyDescent="0.25">
      <c r="A241" s="4">
        <f>IF('True_Odds_Calculator_2-way'!A242="","",'True_Odds_Calculator_2-way'!A242)</f>
        <v>2.4700000000000002</v>
      </c>
      <c r="B241" s="4">
        <f>IF('True_Odds_Calculator_2-way'!B242="","",'True_Odds_Calculator_2-way'!B242)</f>
        <v>1.55</v>
      </c>
      <c r="C241" s="4">
        <f t="shared" si="33"/>
        <v>0.40485829959514169</v>
      </c>
      <c r="D241">
        <f t="shared" si="34"/>
        <v>0.64516129032258063</v>
      </c>
      <c r="E241">
        <f t="shared" si="35"/>
        <v>5.0019589917722262E-2</v>
      </c>
      <c r="F241">
        <f t="shared" si="36"/>
        <v>-0.21117931304688531</v>
      </c>
      <c r="G241">
        <v>0</v>
      </c>
      <c r="H241">
        <f t="shared" si="37"/>
        <v>0.26119890296460752</v>
      </c>
      <c r="I241">
        <f t="shared" si="38"/>
        <v>-1.1121413488021752</v>
      </c>
      <c r="J241">
        <f t="shared" si="39"/>
        <v>1.1121413488021752</v>
      </c>
      <c r="K241">
        <f t="shared" si="40"/>
        <v>0.37952856576799904</v>
      </c>
      <c r="L241">
        <f t="shared" si="41"/>
        <v>0.62047143423200113</v>
      </c>
      <c r="M241">
        <f t="shared" si="42"/>
        <v>2.6348477827391976</v>
      </c>
      <c r="N241">
        <f t="shared" si="43"/>
        <v>1.6116777418411965</v>
      </c>
    </row>
    <row r="242" spans="1:14" x14ac:dyDescent="0.25">
      <c r="A242" s="4">
        <f>IF('True_Odds_Calculator_2-way'!A243="","",'True_Odds_Calculator_2-way'!A243)</f>
        <v>2.2599999999999998</v>
      </c>
      <c r="B242" s="4">
        <f>IF('True_Odds_Calculator_2-way'!B243="","",'True_Odds_Calculator_2-way'!B243)</f>
        <v>1.65</v>
      </c>
      <c r="C242" s="4">
        <f t="shared" si="33"/>
        <v>0.44247787610619471</v>
      </c>
      <c r="D242">
        <f t="shared" si="34"/>
        <v>0.60606060606060608</v>
      </c>
      <c r="E242">
        <f t="shared" si="35"/>
        <v>4.85384821668009E-2</v>
      </c>
      <c r="F242">
        <f t="shared" si="36"/>
        <v>-0.21962992759452926</v>
      </c>
      <c r="G242">
        <v>0</v>
      </c>
      <c r="H242">
        <f t="shared" si="37"/>
        <v>0.26816840976133016</v>
      </c>
      <c r="I242">
        <f t="shared" si="38"/>
        <v>-1.1049892402196602</v>
      </c>
      <c r="J242">
        <f t="shared" si="39"/>
        <v>1.1049892402196602</v>
      </c>
      <c r="K242">
        <f t="shared" si="40"/>
        <v>0.41801014383590385</v>
      </c>
      <c r="L242">
        <f t="shared" si="41"/>
        <v>0.58198985616409593</v>
      </c>
      <c r="M242">
        <f t="shared" si="42"/>
        <v>2.3922864426767716</v>
      </c>
      <c r="N242">
        <f t="shared" si="43"/>
        <v>1.7182430061427794</v>
      </c>
    </row>
    <row r="243" spans="1:14" x14ac:dyDescent="0.25">
      <c r="A243" s="4">
        <f>IF('True_Odds_Calculator_2-way'!A244="","",'True_Odds_Calculator_2-way'!A244)</f>
        <v>2.66</v>
      </c>
      <c r="B243" s="4">
        <f>IF('True_Odds_Calculator_2-way'!B244="","",'True_Odds_Calculator_2-way'!B244)</f>
        <v>1.49</v>
      </c>
      <c r="C243" s="4">
        <f t="shared" si="33"/>
        <v>0.37593984962406013</v>
      </c>
      <c r="D243">
        <f t="shared" si="34"/>
        <v>0.67114093959731547</v>
      </c>
      <c r="E243">
        <f t="shared" si="35"/>
        <v>4.7080789221375596E-2</v>
      </c>
      <c r="F243">
        <f t="shared" si="36"/>
        <v>-0.20522783468738959</v>
      </c>
      <c r="G243">
        <v>0</v>
      </c>
      <c r="H243">
        <f t="shared" si="37"/>
        <v>0.25230862390876518</v>
      </c>
      <c r="I243">
        <f t="shared" si="38"/>
        <v>-1.1087864652947612</v>
      </c>
      <c r="J243">
        <f t="shared" si="39"/>
        <v>1.1087864652947612</v>
      </c>
      <c r="K243">
        <f t="shared" si="40"/>
        <v>0.35204009476133225</v>
      </c>
      <c r="L243">
        <f t="shared" si="41"/>
        <v>0.64795990523866775</v>
      </c>
      <c r="M243">
        <f t="shared" si="42"/>
        <v>2.8405855323893041</v>
      </c>
      <c r="N243">
        <f t="shared" si="43"/>
        <v>1.5433053679944329</v>
      </c>
    </row>
    <row r="244" spans="1:14" x14ac:dyDescent="0.25">
      <c r="A244" s="4">
        <f>IF('True_Odds_Calculator_2-way'!A245="","",'True_Odds_Calculator_2-way'!A245)</f>
        <v>1.93</v>
      </c>
      <c r="B244" s="4">
        <f>IF('True_Odds_Calculator_2-way'!B245="","",'True_Odds_Calculator_2-way'!B245)</f>
        <v>1.91</v>
      </c>
      <c r="C244" s="4">
        <f t="shared" si="33"/>
        <v>0.5181347150259068</v>
      </c>
      <c r="D244">
        <f t="shared" si="34"/>
        <v>0.52356020942408377</v>
      </c>
      <c r="E244">
        <f t="shared" si="35"/>
        <v>4.1694924449990456E-2</v>
      </c>
      <c r="F244">
        <f t="shared" si="36"/>
        <v>-0.2295797954588612</v>
      </c>
      <c r="G244">
        <v>0</v>
      </c>
      <c r="H244">
        <f t="shared" si="37"/>
        <v>0.27127471990885171</v>
      </c>
      <c r="I244">
        <f t="shared" si="38"/>
        <v>-1.0870207379990005</v>
      </c>
      <c r="J244">
        <f t="shared" si="39"/>
        <v>1.0870207379990005</v>
      </c>
      <c r="K244">
        <f t="shared" si="40"/>
        <v>0.49728252842769838</v>
      </c>
      <c r="L244">
        <f t="shared" si="41"/>
        <v>0.50271747157230162</v>
      </c>
      <c r="M244">
        <f t="shared" si="42"/>
        <v>2.0109292863390706</v>
      </c>
      <c r="N244">
        <f t="shared" si="43"/>
        <v>1.9891888715790902</v>
      </c>
    </row>
    <row r="245" spans="1:14" x14ac:dyDescent="0.25">
      <c r="A245" s="4">
        <f>IF('True_Odds_Calculator_2-way'!A246="","",'True_Odds_Calculator_2-way'!A246)</f>
        <v>1.82</v>
      </c>
      <c r="B245" s="4">
        <f>IF('True_Odds_Calculator_2-way'!B246="","",'True_Odds_Calculator_2-way'!B246)</f>
        <v>2.02</v>
      </c>
      <c r="C245" s="4">
        <f t="shared" si="33"/>
        <v>0.54945054945054939</v>
      </c>
      <c r="D245">
        <f t="shared" si="34"/>
        <v>0.49504950495049505</v>
      </c>
      <c r="E245">
        <f t="shared" si="35"/>
        <v>4.450005440104432E-2</v>
      </c>
      <c r="F245">
        <f t="shared" si="36"/>
        <v>-0.22750516809922772</v>
      </c>
      <c r="G245">
        <v>0</v>
      </c>
      <c r="H245">
        <f t="shared" si="37"/>
        <v>0.27200522250027198</v>
      </c>
      <c r="I245">
        <f t="shared" si="38"/>
        <v>-1.0934350421017378</v>
      </c>
      <c r="J245">
        <f t="shared" si="39"/>
        <v>1.0934350421017378</v>
      </c>
      <c r="K245">
        <f t="shared" si="40"/>
        <v>0.52725465393052973</v>
      </c>
      <c r="L245">
        <f t="shared" si="41"/>
        <v>0.4727453460694705</v>
      </c>
      <c r="M245">
        <f t="shared" si="42"/>
        <v>1.8966167345234253</v>
      </c>
      <c r="N245">
        <f t="shared" si="43"/>
        <v>2.1153037429437727</v>
      </c>
    </row>
    <row r="246" spans="1:14" x14ac:dyDescent="0.25">
      <c r="A246" s="4">
        <f>IF('True_Odds_Calculator_2-way'!A247="","",'True_Odds_Calculator_2-way'!A247)</f>
        <v>1.59</v>
      </c>
      <c r="B246" s="4">
        <f>IF('True_Odds_Calculator_2-way'!B247="","",'True_Odds_Calculator_2-way'!B247)</f>
        <v>2.39</v>
      </c>
      <c r="C246" s="4">
        <f t="shared" si="33"/>
        <v>0.62893081761006286</v>
      </c>
      <c r="D246">
        <f t="shared" si="34"/>
        <v>0.41841004184100417</v>
      </c>
      <c r="E246">
        <f t="shared" si="35"/>
        <v>4.7340859451066919E-2</v>
      </c>
      <c r="F246">
        <f t="shared" si="36"/>
        <v>-0.21581011026025643</v>
      </c>
      <c r="G246">
        <v>0</v>
      </c>
      <c r="H246">
        <f t="shared" si="37"/>
        <v>0.26315096971132335</v>
      </c>
      <c r="I246">
        <f t="shared" si="38"/>
        <v>-1.1042479306102597</v>
      </c>
      <c r="J246">
        <f t="shared" si="39"/>
        <v>1.1042479306102597</v>
      </c>
      <c r="K246">
        <f t="shared" si="40"/>
        <v>0.60550784013315706</v>
      </c>
      <c r="L246">
        <f t="shared" si="41"/>
        <v>0.394492159866843</v>
      </c>
      <c r="M246">
        <f t="shared" si="42"/>
        <v>1.6515062790600537</v>
      </c>
      <c r="N246">
        <f t="shared" si="43"/>
        <v>2.5349046235482611</v>
      </c>
    </row>
    <row r="247" spans="1:14" x14ac:dyDescent="0.25">
      <c r="A247" s="4">
        <f>IF('True_Odds_Calculator_2-way'!A248="","",'True_Odds_Calculator_2-way'!A248)</f>
        <v>2.46</v>
      </c>
      <c r="B247" s="4">
        <f>IF('True_Odds_Calculator_2-way'!B248="","",'True_Odds_Calculator_2-way'!B248)</f>
        <v>1.56</v>
      </c>
      <c r="C247" s="4">
        <f t="shared" si="33"/>
        <v>0.4065040650406504</v>
      </c>
      <c r="D247">
        <f t="shared" si="34"/>
        <v>0.64102564102564097</v>
      </c>
      <c r="E247">
        <f t="shared" si="35"/>
        <v>4.7529706066291366E-2</v>
      </c>
      <c r="F247">
        <f t="shared" si="36"/>
        <v>-0.21304982280592033</v>
      </c>
      <c r="G247">
        <v>0</v>
      </c>
      <c r="H247">
        <f t="shared" si="37"/>
        <v>0.26057952887221175</v>
      </c>
      <c r="I247">
        <f t="shared" si="38"/>
        <v>-1.1059348880095219</v>
      </c>
      <c r="J247">
        <f t="shared" si="39"/>
        <v>1.1059348880095219</v>
      </c>
      <c r="K247">
        <f t="shared" si="40"/>
        <v>0.38245818270731691</v>
      </c>
      <c r="L247">
        <f t="shared" si="41"/>
        <v>0.61754181729268298</v>
      </c>
      <c r="M247">
        <f t="shared" si="42"/>
        <v>2.6146649364939023</v>
      </c>
      <c r="N247">
        <f t="shared" si="43"/>
        <v>1.6193235372853327</v>
      </c>
    </row>
    <row r="248" spans="1:14" x14ac:dyDescent="0.25">
      <c r="A248" s="4">
        <f>IF('True_Odds_Calculator_2-way'!A249="","",'True_Odds_Calculator_2-way'!A249)</f>
        <v>1.59</v>
      </c>
      <c r="B248" s="4">
        <f>IF('True_Odds_Calculator_2-way'!B249="","",'True_Odds_Calculator_2-way'!B249)</f>
        <v>2.39</v>
      </c>
      <c r="C248" s="4">
        <f t="shared" si="33"/>
        <v>0.62893081761006286</v>
      </c>
      <c r="D248">
        <f t="shared" si="34"/>
        <v>0.41841004184100417</v>
      </c>
      <c r="E248">
        <f t="shared" si="35"/>
        <v>4.7340859451066919E-2</v>
      </c>
      <c r="F248">
        <f t="shared" si="36"/>
        <v>-0.21581011026025643</v>
      </c>
      <c r="G248">
        <v>0</v>
      </c>
      <c r="H248">
        <f t="shared" si="37"/>
        <v>0.26315096971132335</v>
      </c>
      <c r="I248">
        <f t="shared" si="38"/>
        <v>-1.1042479306102597</v>
      </c>
      <c r="J248">
        <f t="shared" si="39"/>
        <v>1.1042479306102597</v>
      </c>
      <c r="K248">
        <f t="shared" si="40"/>
        <v>0.60550784013315706</v>
      </c>
      <c r="L248">
        <f t="shared" si="41"/>
        <v>0.394492159866843</v>
      </c>
      <c r="M248">
        <f t="shared" si="42"/>
        <v>1.6515062790600537</v>
      </c>
      <c r="N248">
        <f t="shared" si="43"/>
        <v>2.5349046235482611</v>
      </c>
    </row>
    <row r="249" spans="1:14" x14ac:dyDescent="0.25">
      <c r="A249" s="4">
        <f>IF('True_Odds_Calculator_2-way'!A250="","",'True_Odds_Calculator_2-way'!A250)</f>
        <v>1.19</v>
      </c>
      <c r="B249" s="4">
        <f>IF('True_Odds_Calculator_2-way'!B250="","",'True_Odds_Calculator_2-way'!B250)</f>
        <v>4.57</v>
      </c>
      <c r="C249" s="4">
        <f t="shared" si="33"/>
        <v>0.84033613445378152</v>
      </c>
      <c r="D249">
        <f t="shared" si="34"/>
        <v>0.21881838074398249</v>
      </c>
      <c r="E249">
        <f t="shared" si="35"/>
        <v>5.9154515197763935E-2</v>
      </c>
      <c r="F249">
        <f t="shared" si="36"/>
        <v>-0.12472647702407014</v>
      </c>
      <c r="G249">
        <v>0</v>
      </c>
      <c r="H249">
        <f t="shared" si="37"/>
        <v>0.18388099222183404</v>
      </c>
      <c r="I249">
        <f t="shared" si="38"/>
        <v>-1.2141968209867591</v>
      </c>
      <c r="J249">
        <f t="shared" si="39"/>
        <v>1.2141968209867591</v>
      </c>
      <c r="K249">
        <f t="shared" si="40"/>
        <v>0.81254742494813059</v>
      </c>
      <c r="L249">
        <f t="shared" si="41"/>
        <v>0.18745257505186966</v>
      </c>
      <c r="M249">
        <f t="shared" si="42"/>
        <v>1.2306973959874841</v>
      </c>
      <c r="N249">
        <f t="shared" si="43"/>
        <v>5.3346826509227299</v>
      </c>
    </row>
    <row r="250" spans="1:14" x14ac:dyDescent="0.25">
      <c r="A250" s="4">
        <f>IF('True_Odds_Calculator_2-way'!A251="","",'True_Odds_Calculator_2-way'!A251)</f>
        <v>2.21</v>
      </c>
      <c r="B250" s="4">
        <f>IF('True_Odds_Calculator_2-way'!B251="","",'True_Odds_Calculator_2-way'!B251)</f>
        <v>1.68</v>
      </c>
      <c r="C250" s="4">
        <f t="shared" si="33"/>
        <v>0.45248868778280543</v>
      </c>
      <c r="D250">
        <f t="shared" si="34"/>
        <v>0.59523809523809523</v>
      </c>
      <c r="E250">
        <f t="shared" si="35"/>
        <v>4.772678302090072E-2</v>
      </c>
      <c r="F250">
        <f t="shared" si="36"/>
        <v>-0.22161172161172149</v>
      </c>
      <c r="G250">
        <v>0</v>
      </c>
      <c r="H250">
        <f t="shared" si="37"/>
        <v>0.26933850463262227</v>
      </c>
      <c r="I250">
        <f t="shared" si="38"/>
        <v>-1.1024346592560592</v>
      </c>
      <c r="J250">
        <f t="shared" si="39"/>
        <v>1.1024346592560592</v>
      </c>
      <c r="K250">
        <f t="shared" si="40"/>
        <v>0.42845893893563264</v>
      </c>
      <c r="L250">
        <f t="shared" si="41"/>
        <v>0.57154106106436731</v>
      </c>
      <c r="M250">
        <f t="shared" si="42"/>
        <v>2.3339459376998315</v>
      </c>
      <c r="N250">
        <f t="shared" si="43"/>
        <v>1.7496555682941202</v>
      </c>
    </row>
    <row r="251" spans="1:14" x14ac:dyDescent="0.25">
      <c r="A251" s="4">
        <f>IF('True_Odds_Calculator_2-way'!A252="","",'True_Odds_Calculator_2-way'!A252)</f>
        <v>2.08</v>
      </c>
      <c r="B251" s="4">
        <f>IF('True_Odds_Calculator_2-way'!B252="","",'True_Odds_Calculator_2-way'!B252)</f>
        <v>1.81</v>
      </c>
      <c r="C251" s="4">
        <f t="shared" si="33"/>
        <v>0.48076923076923073</v>
      </c>
      <c r="D251">
        <f t="shared" si="34"/>
        <v>0.5524861878453039</v>
      </c>
      <c r="E251">
        <f t="shared" si="35"/>
        <v>3.3255418614534626E-2</v>
      </c>
      <c r="F251">
        <f t="shared" si="36"/>
        <v>-0.23236294092647691</v>
      </c>
      <c r="G251">
        <v>0</v>
      </c>
      <c r="H251">
        <f t="shared" si="37"/>
        <v>0.26561835954101148</v>
      </c>
      <c r="I251">
        <f t="shared" si="38"/>
        <v>-1.0691671651659735</v>
      </c>
      <c r="J251">
        <f t="shared" si="39"/>
        <v>1.0691671651659735</v>
      </c>
      <c r="K251">
        <f t="shared" si="40"/>
        <v>0.4641016151377545</v>
      </c>
      <c r="L251">
        <f t="shared" si="41"/>
        <v>0.5358983848622455</v>
      </c>
      <c r="M251">
        <f t="shared" si="42"/>
        <v>2.1547005383792519</v>
      </c>
      <c r="N251">
        <f t="shared" si="43"/>
        <v>1.8660254037844384</v>
      </c>
    </row>
    <row r="252" spans="1:14" x14ac:dyDescent="0.25">
      <c r="A252" s="4">
        <f>IF('True_Odds_Calculator_2-way'!A253="","",'True_Odds_Calculator_2-way'!A253)</f>
        <v>2.23</v>
      </c>
      <c r="B252" s="4">
        <f>IF('True_Odds_Calculator_2-way'!B253="","",'True_Odds_Calculator_2-way'!B253)</f>
        <v>1.71</v>
      </c>
      <c r="C252" s="4">
        <f t="shared" si="33"/>
        <v>0.44843049327354262</v>
      </c>
      <c r="D252">
        <f t="shared" si="34"/>
        <v>0.58479532163742687</v>
      </c>
      <c r="E252">
        <f t="shared" si="35"/>
        <v>3.3225814910969431E-2</v>
      </c>
      <c r="F252">
        <f t="shared" si="36"/>
        <v>-0.22901423963496192</v>
      </c>
      <c r="G252">
        <v>0</v>
      </c>
      <c r="H252">
        <f t="shared" si="37"/>
        <v>0.26224005454593136</v>
      </c>
      <c r="I252">
        <f t="shared" si="38"/>
        <v>-1.070084984173661</v>
      </c>
      <c r="J252">
        <f t="shared" si="39"/>
        <v>1.070084984173661</v>
      </c>
      <c r="K252">
        <f t="shared" si="40"/>
        <v>0.43174080130549697</v>
      </c>
      <c r="L252">
        <f t="shared" si="41"/>
        <v>0.56825919869450314</v>
      </c>
      <c r="M252">
        <f t="shared" si="42"/>
        <v>2.3162045305336028</v>
      </c>
      <c r="N252">
        <f t="shared" si="43"/>
        <v>1.7597603387632996</v>
      </c>
    </row>
    <row r="253" spans="1:14" x14ac:dyDescent="0.25">
      <c r="A253" s="4">
        <f>IF('True_Odds_Calculator_2-way'!A254="","",'True_Odds_Calculator_2-way'!A254)</f>
        <v>1.69</v>
      </c>
      <c r="B253" s="4">
        <f>IF('True_Odds_Calculator_2-way'!B254="","",'True_Odds_Calculator_2-way'!B254)</f>
        <v>2.2400000000000002</v>
      </c>
      <c r="C253" s="4">
        <f t="shared" si="33"/>
        <v>0.59171597633136097</v>
      </c>
      <c r="D253">
        <f t="shared" si="34"/>
        <v>0.4464285714285714</v>
      </c>
      <c r="E253">
        <f t="shared" si="35"/>
        <v>3.8144547759932479E-2</v>
      </c>
      <c r="F253">
        <f t="shared" si="36"/>
        <v>-0.22601437024513937</v>
      </c>
      <c r="G253">
        <v>0</v>
      </c>
      <c r="H253">
        <f t="shared" si="37"/>
        <v>0.26415891800507185</v>
      </c>
      <c r="I253">
        <f t="shared" si="38"/>
        <v>-1.0810968751610266</v>
      </c>
      <c r="J253">
        <f t="shared" si="39"/>
        <v>1.0810968751610266</v>
      </c>
      <c r="K253">
        <f t="shared" si="40"/>
        <v>0.57275184293131953</v>
      </c>
      <c r="L253">
        <f t="shared" si="41"/>
        <v>0.42724815706868025</v>
      </c>
      <c r="M253">
        <f t="shared" si="42"/>
        <v>1.7459568438611086</v>
      </c>
      <c r="N253">
        <f t="shared" si="43"/>
        <v>2.3405601251996737</v>
      </c>
    </row>
    <row r="254" spans="1:14" x14ac:dyDescent="0.25">
      <c r="A254" s="4">
        <f>IF('True_Odds_Calculator_2-way'!A255="","",'True_Odds_Calculator_2-way'!A255)</f>
        <v>2.0499999999999998</v>
      </c>
      <c r="B254" s="4">
        <f>IF('True_Odds_Calculator_2-way'!B255="","",'True_Odds_Calculator_2-way'!B255)</f>
        <v>1.81</v>
      </c>
      <c r="C254" s="4">
        <f t="shared" si="33"/>
        <v>0.48780487804878053</v>
      </c>
      <c r="D254">
        <f t="shared" si="34"/>
        <v>0.5524861878453039</v>
      </c>
      <c r="E254">
        <f t="shared" si="35"/>
        <v>4.0291065894084488E-2</v>
      </c>
      <c r="F254">
        <f t="shared" si="36"/>
        <v>-0.22921439159142964</v>
      </c>
      <c r="G254">
        <v>0</v>
      </c>
      <c r="H254">
        <f t="shared" si="37"/>
        <v>0.26950545748551413</v>
      </c>
      <c r="I254">
        <f t="shared" si="38"/>
        <v>-1.0843334143872594</v>
      </c>
      <c r="J254">
        <f t="shared" si="39"/>
        <v>1.0843334143872594</v>
      </c>
      <c r="K254">
        <f t="shared" si="40"/>
        <v>0.46760653723484941</v>
      </c>
      <c r="L254">
        <f t="shared" si="41"/>
        <v>0.53239346276515054</v>
      </c>
      <c r="M254">
        <f t="shared" si="42"/>
        <v>2.1385500851066221</v>
      </c>
      <c r="N254">
        <f t="shared" si="43"/>
        <v>1.8783100656536802</v>
      </c>
    </row>
    <row r="255" spans="1:14" x14ac:dyDescent="0.25">
      <c r="A255" s="4">
        <f>IF('True_Odds_Calculator_2-way'!A256="","",'True_Odds_Calculator_2-way'!A256)</f>
        <v>1.79</v>
      </c>
      <c r="B255" s="4">
        <f>IF('True_Odds_Calculator_2-way'!B256="","",'True_Odds_Calculator_2-way'!B256)</f>
        <v>2.0699999999999998</v>
      </c>
      <c r="C255" s="4">
        <f t="shared" si="33"/>
        <v>0.55865921787709494</v>
      </c>
      <c r="D255">
        <f t="shared" si="34"/>
        <v>0.48309178743961356</v>
      </c>
      <c r="E255">
        <f t="shared" si="35"/>
        <v>4.17510053167085E-2</v>
      </c>
      <c r="F255">
        <f t="shared" si="36"/>
        <v>-0.22813267481715382</v>
      </c>
      <c r="G255">
        <v>0</v>
      </c>
      <c r="H255">
        <f t="shared" si="37"/>
        <v>0.26988368013386232</v>
      </c>
      <c r="I255">
        <f t="shared" si="38"/>
        <v>-1.0876635272089796</v>
      </c>
      <c r="J255">
        <f t="shared" si="39"/>
        <v>1.0876635272089796</v>
      </c>
      <c r="K255">
        <f t="shared" si="40"/>
        <v>0.53785007303660493</v>
      </c>
      <c r="L255">
        <f t="shared" si="41"/>
        <v>0.46214992696339507</v>
      </c>
      <c r="M255">
        <f t="shared" si="42"/>
        <v>1.8592541864950944</v>
      </c>
      <c r="N255">
        <f t="shared" si="43"/>
        <v>2.1637999741136076</v>
      </c>
    </row>
    <row r="256" spans="1:14" x14ac:dyDescent="0.25">
      <c r="A256" s="4">
        <f>IF('True_Odds_Calculator_2-way'!A257="","",'True_Odds_Calculator_2-way'!A257)</f>
        <v>2.0299999999999998</v>
      </c>
      <c r="B256" s="4">
        <f>IF('True_Odds_Calculator_2-way'!B257="","",'True_Odds_Calculator_2-way'!B257)</f>
        <v>1.83</v>
      </c>
      <c r="C256" s="4">
        <f t="shared" si="33"/>
        <v>0.49261083743842371</v>
      </c>
      <c r="D256">
        <f t="shared" si="34"/>
        <v>0.54644808743169393</v>
      </c>
      <c r="E256">
        <f t="shared" si="35"/>
        <v>3.9058924870117639E-2</v>
      </c>
      <c r="F256">
        <f t="shared" si="36"/>
        <v>-0.23012732509623413</v>
      </c>
      <c r="G256">
        <v>0</v>
      </c>
      <c r="H256">
        <f t="shared" si="37"/>
        <v>0.26918624996635171</v>
      </c>
      <c r="I256">
        <f t="shared" si="38"/>
        <v>-1.0815393906387938</v>
      </c>
      <c r="J256">
        <f t="shared" si="39"/>
        <v>1.0815393906387938</v>
      </c>
      <c r="K256">
        <f t="shared" si="40"/>
        <v>0.47304012528552486</v>
      </c>
      <c r="L256">
        <f t="shared" si="41"/>
        <v>0.52695987471447536</v>
      </c>
      <c r="M256">
        <f t="shared" si="42"/>
        <v>2.113985572357957</v>
      </c>
      <c r="N256">
        <f t="shared" si="43"/>
        <v>1.8976776942301987</v>
      </c>
    </row>
    <row r="257" spans="1:14" x14ac:dyDescent="0.25">
      <c r="A257" s="4">
        <f>IF('True_Odds_Calculator_2-way'!A258="","",'True_Odds_Calculator_2-way'!A258)</f>
        <v>1.66</v>
      </c>
      <c r="B257" s="4">
        <f>IF('True_Odds_Calculator_2-way'!B258="","",'True_Odds_Calculator_2-way'!B258)</f>
        <v>2.27</v>
      </c>
      <c r="C257" s="4">
        <f t="shared" si="33"/>
        <v>0.60240963855421692</v>
      </c>
      <c r="D257">
        <f t="shared" si="34"/>
        <v>0.44052863436123346</v>
      </c>
      <c r="E257">
        <f t="shared" si="35"/>
        <v>4.2938272915450382E-2</v>
      </c>
      <c r="F257">
        <f t="shared" si="36"/>
        <v>-0.22244042248288309</v>
      </c>
      <c r="G257">
        <v>0</v>
      </c>
      <c r="H257">
        <f t="shared" si="37"/>
        <v>0.26537869539833342</v>
      </c>
      <c r="I257">
        <f t="shared" si="38"/>
        <v>-1.0922603577424574</v>
      </c>
      <c r="J257">
        <f t="shared" si="39"/>
        <v>1.0922603577424574</v>
      </c>
      <c r="K257">
        <f t="shared" si="40"/>
        <v>0.58109404613159377</v>
      </c>
      <c r="L257">
        <f t="shared" si="41"/>
        <v>0.41890595386840634</v>
      </c>
      <c r="M257">
        <f t="shared" si="42"/>
        <v>1.7208918361100216</v>
      </c>
      <c r="N257">
        <f t="shared" si="43"/>
        <v>2.387170654332921</v>
      </c>
    </row>
    <row r="258" spans="1:14" x14ac:dyDescent="0.25">
      <c r="A258" s="4">
        <f>IF('True_Odds_Calculator_2-way'!A259="","",'True_Odds_Calculator_2-way'!A259)</f>
        <v>1.77</v>
      </c>
      <c r="B258" s="4">
        <f>IF('True_Odds_Calculator_2-way'!B259="","",'True_Odds_Calculator_2-way'!B259)</f>
        <v>2.1</v>
      </c>
      <c r="C258" s="4">
        <f t="shared" si="33"/>
        <v>0.56497175141242939</v>
      </c>
      <c r="D258">
        <f t="shared" si="34"/>
        <v>0.47619047619047616</v>
      </c>
      <c r="E258">
        <f t="shared" si="35"/>
        <v>4.1162227602905554E-2</v>
      </c>
      <c r="F258">
        <f t="shared" si="36"/>
        <v>-0.22787193973634645</v>
      </c>
      <c r="G258">
        <v>0</v>
      </c>
      <c r="H258">
        <f t="shared" si="37"/>
        <v>0.26903416733925206</v>
      </c>
      <c r="I258">
        <f t="shared" si="38"/>
        <v>-1.0865714630312671</v>
      </c>
      <c r="J258">
        <f t="shared" si="39"/>
        <v>1.0865714630312671</v>
      </c>
      <c r="K258">
        <f t="shared" si="40"/>
        <v>0.5444665782197482</v>
      </c>
      <c r="L258">
        <f t="shared" si="41"/>
        <v>0.4555334217802518</v>
      </c>
      <c r="M258">
        <f t="shared" si="42"/>
        <v>1.8366600265340756</v>
      </c>
      <c r="N258">
        <f t="shared" si="43"/>
        <v>2.1952286093343938</v>
      </c>
    </row>
    <row r="259" spans="1:14" x14ac:dyDescent="0.25">
      <c r="A259" s="4">
        <f>IF('True_Odds_Calculator_2-way'!A260="","",'True_Odds_Calculator_2-way'!A260)</f>
        <v>1.7</v>
      </c>
      <c r="B259" s="4">
        <f>IF('True_Odds_Calculator_2-way'!B260="","",'True_Odds_Calculator_2-way'!B260)</f>
        <v>2.19</v>
      </c>
      <c r="C259" s="4">
        <f t="shared" ref="C259:C322" si="44">1/A259</f>
        <v>0.58823529411764708</v>
      </c>
      <c r="D259">
        <f t="shared" ref="D259:D322" si="45">1/B259</f>
        <v>0.45662100456621008</v>
      </c>
      <c r="E259">
        <f t="shared" ref="E259:E322" si="46">C259+D259-1</f>
        <v>4.485629868385721E-2</v>
      </c>
      <c r="F259">
        <f t="shared" ref="F259:F322" si="47">C259+D259-(C259*D259)-1</f>
        <v>-0.22374429223744285</v>
      </c>
      <c r="G259">
        <v>0</v>
      </c>
      <c r="H259">
        <f t="shared" ref="H259:H322" si="48">C259*D259</f>
        <v>0.26860059092130006</v>
      </c>
      <c r="I259">
        <f t="shared" ref="I259:I322" si="49">((-4*F259*H259)^0.5)/(2*F259)</f>
        <v>-1.0956642697819581</v>
      </c>
      <c r="J259">
        <f t="shared" ref="J259:J322" si="50">(-((-4*F259*H259)^0.5))/(2*F259)</f>
        <v>1.0956642697819581</v>
      </c>
      <c r="K259">
        <f t="shared" ref="K259:K322" si="51">IF(A259="","",(C259/($J259+C259-($J259*C259))))</f>
        <v>0.56594216994210034</v>
      </c>
      <c r="L259">
        <f t="shared" ref="L259:L322" si="52">IF(B259="","",(D259/($J259+D259-($J259*D259))))</f>
        <v>0.43405783005789961</v>
      </c>
      <c r="M259">
        <f t="shared" ref="M259:M322" si="53">IF(A259="","",1/K259)</f>
        <v>1.7669649888473706</v>
      </c>
      <c r="N259">
        <f t="shared" ref="N259:N322" si="54">IF(B259="","",1/L259)</f>
        <v>2.3038404810405297</v>
      </c>
    </row>
    <row r="260" spans="1:14" x14ac:dyDescent="0.25">
      <c r="A260" s="4">
        <f>IF('True_Odds_Calculator_2-way'!A261="","",'True_Odds_Calculator_2-way'!A261)</f>
        <v>1.93</v>
      </c>
      <c r="B260" s="4">
        <f>IF('True_Odds_Calculator_2-way'!B261="","",'True_Odds_Calculator_2-way'!B261)</f>
        <v>1.92</v>
      </c>
      <c r="C260" s="4">
        <f t="shared" si="44"/>
        <v>0.5181347150259068</v>
      </c>
      <c r="D260">
        <f t="shared" si="45"/>
        <v>0.52083333333333337</v>
      </c>
      <c r="E260">
        <f t="shared" si="46"/>
        <v>3.8968048359240282E-2</v>
      </c>
      <c r="F260">
        <f t="shared" si="47"/>
        <v>-0.23089378238341951</v>
      </c>
      <c r="G260">
        <v>0</v>
      </c>
      <c r="H260">
        <f t="shared" si="48"/>
        <v>0.26986183074265979</v>
      </c>
      <c r="I260">
        <f t="shared" si="49"/>
        <v>-1.0810968751610268</v>
      </c>
      <c r="J260">
        <f t="shared" si="50"/>
        <v>1.0810968751610268</v>
      </c>
      <c r="K260">
        <f t="shared" si="51"/>
        <v>0.49864863877742077</v>
      </c>
      <c r="L260">
        <f t="shared" si="52"/>
        <v>0.50135136122257906</v>
      </c>
      <c r="M260">
        <f t="shared" si="53"/>
        <v>2.0054200938997546</v>
      </c>
      <c r="N260">
        <f t="shared" si="54"/>
        <v>1.9946091251481448</v>
      </c>
    </row>
    <row r="261" spans="1:14" x14ac:dyDescent="0.25">
      <c r="A261" s="4">
        <f>IF('True_Odds_Calculator_2-way'!A262="","",'True_Odds_Calculator_2-way'!A262)</f>
        <v>2.02</v>
      </c>
      <c r="B261" s="4">
        <f>IF('True_Odds_Calculator_2-way'!B262="","",'True_Odds_Calculator_2-way'!B262)</f>
        <v>1.88</v>
      </c>
      <c r="C261" s="4">
        <f t="shared" si="44"/>
        <v>0.49504950495049505</v>
      </c>
      <c r="D261">
        <f t="shared" si="45"/>
        <v>0.53191489361702127</v>
      </c>
      <c r="E261">
        <f t="shared" si="46"/>
        <v>2.6964398567516312E-2</v>
      </c>
      <c r="F261">
        <f t="shared" si="47"/>
        <v>-0.23635980619338537</v>
      </c>
      <c r="G261">
        <v>0</v>
      </c>
      <c r="H261">
        <f t="shared" si="48"/>
        <v>0.26332420476090163</v>
      </c>
      <c r="I261">
        <f t="shared" si="49"/>
        <v>-1.0555008273018724</v>
      </c>
      <c r="J261">
        <f t="shared" si="50"/>
        <v>1.0555008273018724</v>
      </c>
      <c r="K261">
        <f t="shared" si="51"/>
        <v>0.48155387561543506</v>
      </c>
      <c r="L261">
        <f t="shared" si="52"/>
        <v>0.51844612438456505</v>
      </c>
      <c r="M261">
        <f t="shared" si="53"/>
        <v>2.0766108438479098</v>
      </c>
      <c r="N261">
        <f t="shared" si="54"/>
        <v>1.9288407280256479</v>
      </c>
    </row>
    <row r="262" spans="1:14" x14ac:dyDescent="0.25">
      <c r="A262" s="4">
        <f>IF('True_Odds_Calculator_2-way'!A263="","",'True_Odds_Calculator_2-way'!A263)</f>
        <v>2.42</v>
      </c>
      <c r="B262" s="4">
        <f>IF('True_Odds_Calculator_2-way'!B263="","",'True_Odds_Calculator_2-way'!B263)</f>
        <v>1.61</v>
      </c>
      <c r="C262" s="4">
        <f t="shared" si="44"/>
        <v>0.41322314049586778</v>
      </c>
      <c r="D262">
        <f t="shared" si="45"/>
        <v>0.6211180124223602</v>
      </c>
      <c r="E262">
        <f t="shared" si="46"/>
        <v>3.4341152918228035E-2</v>
      </c>
      <c r="F262">
        <f t="shared" si="47"/>
        <v>-0.22231918279349105</v>
      </c>
      <c r="G262">
        <v>0</v>
      </c>
      <c r="H262">
        <f t="shared" si="48"/>
        <v>0.25666033571171909</v>
      </c>
      <c r="I262">
        <f t="shared" si="49"/>
        <v>-1.0744616281415773</v>
      </c>
      <c r="J262">
        <f t="shared" si="50"/>
        <v>1.0744616281415773</v>
      </c>
      <c r="K262">
        <f t="shared" si="51"/>
        <v>0.3959242744397955</v>
      </c>
      <c r="L262">
        <f t="shared" si="52"/>
        <v>0.60407572556020461</v>
      </c>
      <c r="M262">
        <f t="shared" si="53"/>
        <v>2.5257355119610394</v>
      </c>
      <c r="N262">
        <f t="shared" si="54"/>
        <v>1.6554215931663621</v>
      </c>
    </row>
    <row r="263" spans="1:14" x14ac:dyDescent="0.25">
      <c r="A263" s="4">
        <f>IF('True_Odds_Calculator_2-way'!A264="","",'True_Odds_Calculator_2-way'!A264)</f>
        <v>1.85</v>
      </c>
      <c r="B263" s="4">
        <f>IF('True_Odds_Calculator_2-way'!B264="","",'True_Odds_Calculator_2-way'!B264)</f>
        <v>2.0499999999999998</v>
      </c>
      <c r="C263" s="4">
        <f t="shared" si="44"/>
        <v>0.54054054054054046</v>
      </c>
      <c r="D263">
        <f t="shared" si="45"/>
        <v>0.48780487804878053</v>
      </c>
      <c r="E263">
        <f t="shared" si="46"/>
        <v>2.8345418589321048E-2</v>
      </c>
      <c r="F263">
        <f t="shared" si="47"/>
        <v>-0.2353328938694792</v>
      </c>
      <c r="G263">
        <v>0</v>
      </c>
      <c r="H263">
        <f t="shared" si="48"/>
        <v>0.26367831245880025</v>
      </c>
      <c r="I263">
        <f t="shared" si="49"/>
        <v>-1.0585122480499263</v>
      </c>
      <c r="J263">
        <f t="shared" si="50"/>
        <v>1.0585122480499263</v>
      </c>
      <c r="K263">
        <f t="shared" si="51"/>
        <v>0.52638909307720383</v>
      </c>
      <c r="L263">
        <f t="shared" si="52"/>
        <v>0.47361090692279612</v>
      </c>
      <c r="M263">
        <f t="shared" si="53"/>
        <v>1.8997354108424378</v>
      </c>
      <c r="N263">
        <f t="shared" si="54"/>
        <v>2.1114378604524222</v>
      </c>
    </row>
    <row r="264" spans="1:14" x14ac:dyDescent="0.25">
      <c r="A264" s="4">
        <f>IF('True_Odds_Calculator_2-way'!A265="","",'True_Odds_Calculator_2-way'!A265)</f>
        <v>1.76</v>
      </c>
      <c r="B264" s="4">
        <f>IF('True_Odds_Calculator_2-way'!B265="","",'True_Odds_Calculator_2-way'!B265)</f>
        <v>2.14</v>
      </c>
      <c r="C264" s="4">
        <f t="shared" si="44"/>
        <v>0.56818181818181823</v>
      </c>
      <c r="D264">
        <f t="shared" si="45"/>
        <v>0.46728971962616822</v>
      </c>
      <c r="E264">
        <f t="shared" si="46"/>
        <v>3.5471537807986397E-2</v>
      </c>
      <c r="F264">
        <f t="shared" si="47"/>
        <v>-0.23003398470688197</v>
      </c>
      <c r="G264">
        <v>0</v>
      </c>
      <c r="H264">
        <f t="shared" si="48"/>
        <v>0.26550552251486831</v>
      </c>
      <c r="I264">
        <f t="shared" si="49"/>
        <v>-1.0743376064838499</v>
      </c>
      <c r="J264">
        <f t="shared" si="50"/>
        <v>1.0743376064838499</v>
      </c>
      <c r="K264">
        <f t="shared" si="51"/>
        <v>0.55051025721682212</v>
      </c>
      <c r="L264">
        <f t="shared" si="52"/>
        <v>0.4494897427831781</v>
      </c>
      <c r="M264">
        <f t="shared" si="53"/>
        <v>1.8164965809277254</v>
      </c>
      <c r="N264">
        <f t="shared" si="54"/>
        <v>2.2247448713915889</v>
      </c>
    </row>
    <row r="265" spans="1:14" x14ac:dyDescent="0.25">
      <c r="A265" s="4">
        <f>IF('True_Odds_Calculator_2-way'!A266="","",'True_Odds_Calculator_2-way'!A266)</f>
        <v>2.12</v>
      </c>
      <c r="B265" s="4">
        <f>IF('True_Odds_Calculator_2-way'!B266="","",'True_Odds_Calculator_2-way'!B266)</f>
        <v>1.78</v>
      </c>
      <c r="C265" s="4">
        <f t="shared" si="44"/>
        <v>0.47169811320754712</v>
      </c>
      <c r="D265">
        <f t="shared" si="45"/>
        <v>0.5617977528089888</v>
      </c>
      <c r="E265">
        <f t="shared" si="46"/>
        <v>3.3495866016535869E-2</v>
      </c>
      <c r="F265">
        <f t="shared" si="47"/>
        <v>-0.23150307398770409</v>
      </c>
      <c r="G265">
        <v>0</v>
      </c>
      <c r="H265">
        <f t="shared" si="48"/>
        <v>0.26499894000423996</v>
      </c>
      <c r="I265">
        <f t="shared" si="49"/>
        <v>-1.0699012312772822</v>
      </c>
      <c r="J265">
        <f t="shared" si="50"/>
        <v>1.0699012312772822</v>
      </c>
      <c r="K265">
        <f t="shared" si="51"/>
        <v>0.45489916365833472</v>
      </c>
      <c r="L265">
        <f t="shared" si="52"/>
        <v>0.54510083634166528</v>
      </c>
      <c r="M265">
        <f t="shared" si="53"/>
        <v>2.1982893790305562</v>
      </c>
      <c r="N265">
        <f t="shared" si="54"/>
        <v>1.83452296039628</v>
      </c>
    </row>
    <row r="266" spans="1:14" x14ac:dyDescent="0.25">
      <c r="A266" s="4">
        <f>IF('True_Odds_Calculator_2-way'!A267="","",'True_Odds_Calculator_2-way'!A267)</f>
        <v>1.81</v>
      </c>
      <c r="B266" s="4">
        <f>IF('True_Odds_Calculator_2-way'!B267="","",'True_Odds_Calculator_2-way'!B267)</f>
        <v>2.04</v>
      </c>
      <c r="C266" s="4">
        <f t="shared" si="44"/>
        <v>0.5524861878453039</v>
      </c>
      <c r="D266">
        <f t="shared" si="45"/>
        <v>0.49019607843137253</v>
      </c>
      <c r="E266">
        <f t="shared" si="46"/>
        <v>4.2682266276676373E-2</v>
      </c>
      <c r="F266">
        <f t="shared" si="47"/>
        <v>-0.22814429639259015</v>
      </c>
      <c r="G266">
        <v>0</v>
      </c>
      <c r="H266">
        <f t="shared" si="48"/>
        <v>0.27082656266926658</v>
      </c>
      <c r="I266">
        <f t="shared" si="49"/>
        <v>-1.0895340841010224</v>
      </c>
      <c r="J266">
        <f t="shared" si="50"/>
        <v>1.0895340841010224</v>
      </c>
      <c r="K266">
        <f t="shared" si="51"/>
        <v>0.53120211979695098</v>
      </c>
      <c r="L266">
        <f t="shared" si="52"/>
        <v>0.46879788020304902</v>
      </c>
      <c r="M266">
        <f t="shared" si="53"/>
        <v>1.8825226081218283</v>
      </c>
      <c r="N266">
        <f t="shared" si="54"/>
        <v>2.1331154474650633</v>
      </c>
    </row>
    <row r="267" spans="1:14" x14ac:dyDescent="0.25">
      <c r="A267" s="4">
        <f>IF('True_Odds_Calculator_2-way'!A268="","",'True_Odds_Calculator_2-way'!A268)</f>
        <v>1.81</v>
      </c>
      <c r="B267" s="4">
        <f>IF('True_Odds_Calculator_2-way'!B268="","",'True_Odds_Calculator_2-way'!B268)</f>
        <v>2.0499999999999998</v>
      </c>
      <c r="C267" s="4">
        <f t="shared" si="44"/>
        <v>0.5524861878453039</v>
      </c>
      <c r="D267">
        <f t="shared" si="45"/>
        <v>0.48780487804878053</v>
      </c>
      <c r="E267">
        <f t="shared" si="46"/>
        <v>4.0291065894084488E-2</v>
      </c>
      <c r="F267">
        <f t="shared" si="47"/>
        <v>-0.22921439159142964</v>
      </c>
      <c r="G267">
        <v>0</v>
      </c>
      <c r="H267">
        <f t="shared" si="48"/>
        <v>0.26950545748551413</v>
      </c>
      <c r="I267">
        <f t="shared" si="49"/>
        <v>-1.0843334143872594</v>
      </c>
      <c r="J267">
        <f t="shared" si="50"/>
        <v>1.0843334143872594</v>
      </c>
      <c r="K267">
        <f t="shared" si="51"/>
        <v>0.53239346276515054</v>
      </c>
      <c r="L267">
        <f t="shared" si="52"/>
        <v>0.46760653723484941</v>
      </c>
      <c r="M267">
        <f t="shared" si="53"/>
        <v>1.8783100656536802</v>
      </c>
      <c r="N267">
        <f t="shared" si="54"/>
        <v>2.1385500851066221</v>
      </c>
    </row>
    <row r="268" spans="1:14" x14ac:dyDescent="0.25">
      <c r="A268" s="4">
        <f>IF('True_Odds_Calculator_2-way'!A269="","",'True_Odds_Calculator_2-way'!A269)</f>
        <v>2.42</v>
      </c>
      <c r="B268" s="4">
        <f>IF('True_Odds_Calculator_2-way'!B269="","",'True_Odds_Calculator_2-way'!B269)</f>
        <v>1.6</v>
      </c>
      <c r="C268" s="4">
        <f t="shared" si="44"/>
        <v>0.41322314049586778</v>
      </c>
      <c r="D268">
        <f t="shared" si="45"/>
        <v>0.625</v>
      </c>
      <c r="E268">
        <f t="shared" si="46"/>
        <v>3.8223140495867725E-2</v>
      </c>
      <c r="F268">
        <f t="shared" si="47"/>
        <v>-0.2200413223140496</v>
      </c>
      <c r="G268">
        <v>0</v>
      </c>
      <c r="H268">
        <f t="shared" si="48"/>
        <v>0.25826446280991738</v>
      </c>
      <c r="I268">
        <f t="shared" si="49"/>
        <v>-1.0833784750435986</v>
      </c>
      <c r="J268">
        <f t="shared" si="50"/>
        <v>1.0833784750435986</v>
      </c>
      <c r="K268">
        <f t="shared" si="51"/>
        <v>0.39394934236237333</v>
      </c>
      <c r="L268">
        <f t="shared" si="52"/>
        <v>0.60605065763762667</v>
      </c>
      <c r="M268">
        <f t="shared" si="53"/>
        <v>2.5383974345619098</v>
      </c>
      <c r="N268">
        <f t="shared" si="54"/>
        <v>1.6500270850261594</v>
      </c>
    </row>
    <row r="269" spans="1:14" x14ac:dyDescent="0.25">
      <c r="A269" s="4">
        <f>IF('True_Odds_Calculator_2-way'!A270="","",'True_Odds_Calculator_2-way'!A270)</f>
        <v>1.76</v>
      </c>
      <c r="B269" s="4">
        <f>IF('True_Odds_Calculator_2-way'!B270="","",'True_Odds_Calculator_2-way'!B270)</f>
        <v>2.12</v>
      </c>
      <c r="C269" s="4">
        <f t="shared" si="44"/>
        <v>0.56818181818181823</v>
      </c>
      <c r="D269">
        <f t="shared" si="45"/>
        <v>0.47169811320754712</v>
      </c>
      <c r="E269">
        <f t="shared" si="46"/>
        <v>3.9879931389365408E-2</v>
      </c>
      <c r="F269">
        <f t="shared" si="47"/>
        <v>-0.22813036020583177</v>
      </c>
      <c r="G269">
        <v>0</v>
      </c>
      <c r="H269">
        <f t="shared" si="48"/>
        <v>0.26801029159519724</v>
      </c>
      <c r="I269">
        <f t="shared" si="49"/>
        <v>-1.0838874619051502</v>
      </c>
      <c r="J269">
        <f t="shared" si="50"/>
        <v>1.0838874619051502</v>
      </c>
      <c r="K269">
        <f t="shared" si="51"/>
        <v>0.54831942340648987</v>
      </c>
      <c r="L269">
        <f t="shared" si="52"/>
        <v>0.45168057659351019</v>
      </c>
      <c r="M269">
        <f t="shared" si="53"/>
        <v>1.8237544710479137</v>
      </c>
      <c r="N269">
        <f t="shared" si="54"/>
        <v>2.2139539573337679</v>
      </c>
    </row>
    <row r="270" spans="1:14" x14ac:dyDescent="0.25">
      <c r="A270" s="4">
        <f>IF('True_Odds_Calculator_2-way'!A271="","",'True_Odds_Calculator_2-way'!A271)</f>
        <v>1.88</v>
      </c>
      <c r="B270" s="4">
        <f>IF('True_Odds_Calculator_2-way'!B271="","",'True_Odds_Calculator_2-way'!B271)</f>
        <v>1.99</v>
      </c>
      <c r="C270" s="4">
        <f t="shared" si="44"/>
        <v>0.53191489361702127</v>
      </c>
      <c r="D270">
        <f t="shared" si="45"/>
        <v>0.50251256281407031</v>
      </c>
      <c r="E270">
        <f t="shared" si="46"/>
        <v>3.4427456431091574E-2</v>
      </c>
      <c r="F270">
        <f t="shared" si="47"/>
        <v>-0.23286645995937127</v>
      </c>
      <c r="G270">
        <v>0</v>
      </c>
      <c r="H270">
        <f t="shared" si="48"/>
        <v>0.2672939163904629</v>
      </c>
      <c r="I270">
        <f t="shared" si="49"/>
        <v>-1.0713739108887084</v>
      </c>
      <c r="J270">
        <f t="shared" si="50"/>
        <v>1.0713739108887084</v>
      </c>
      <c r="K270">
        <f t="shared" si="51"/>
        <v>0.51471862576142968</v>
      </c>
      <c r="L270">
        <f t="shared" si="52"/>
        <v>0.48528137423857021</v>
      </c>
      <c r="M270">
        <f t="shared" si="53"/>
        <v>1.9428090415820634</v>
      </c>
      <c r="N270">
        <f t="shared" si="54"/>
        <v>2.0606601717798219</v>
      </c>
    </row>
    <row r="271" spans="1:14" x14ac:dyDescent="0.25">
      <c r="A271" s="4">
        <f>IF('True_Odds_Calculator_2-way'!A272="","",'True_Odds_Calculator_2-way'!A272)</f>
        <v>2.57</v>
      </c>
      <c r="B271" s="4">
        <f>IF('True_Odds_Calculator_2-way'!B272="","",'True_Odds_Calculator_2-way'!B272)</f>
        <v>1.54</v>
      </c>
      <c r="C271" s="4">
        <f t="shared" si="44"/>
        <v>0.38910505836575876</v>
      </c>
      <c r="D271">
        <f t="shared" si="45"/>
        <v>0.64935064935064934</v>
      </c>
      <c r="E271">
        <f t="shared" si="46"/>
        <v>3.845570771640805E-2</v>
      </c>
      <c r="F271">
        <f t="shared" si="47"/>
        <v>-0.21420991459901972</v>
      </c>
      <c r="G271">
        <v>0</v>
      </c>
      <c r="H271">
        <f t="shared" si="48"/>
        <v>0.25266562231542777</v>
      </c>
      <c r="I271">
        <f t="shared" si="49"/>
        <v>-1.0860586874184577</v>
      </c>
      <c r="J271">
        <f t="shared" si="50"/>
        <v>1.0860586874184577</v>
      </c>
      <c r="K271">
        <f t="shared" si="51"/>
        <v>0.36967044193530912</v>
      </c>
      <c r="L271">
        <f t="shared" si="52"/>
        <v>0.63032955806469082</v>
      </c>
      <c r="M271">
        <f t="shared" si="53"/>
        <v>2.7051121392469786</v>
      </c>
      <c r="N271">
        <f t="shared" si="54"/>
        <v>1.5864716912059673</v>
      </c>
    </row>
    <row r="272" spans="1:14" x14ac:dyDescent="0.25">
      <c r="A272" s="4">
        <f>IF('True_Odds_Calculator_2-way'!A273="","",'True_Odds_Calculator_2-way'!A273)</f>
        <v>2.0499999999999998</v>
      </c>
      <c r="B272" s="4">
        <f>IF('True_Odds_Calculator_2-way'!B273="","",'True_Odds_Calculator_2-way'!B273)</f>
        <v>1.83</v>
      </c>
      <c r="C272" s="4">
        <f t="shared" si="44"/>
        <v>0.48780487804878053</v>
      </c>
      <c r="D272">
        <f t="shared" si="45"/>
        <v>0.54644808743169393</v>
      </c>
      <c r="E272">
        <f t="shared" si="46"/>
        <v>3.4252965480474407E-2</v>
      </c>
      <c r="F272">
        <f t="shared" si="47"/>
        <v>-0.23230707716913246</v>
      </c>
      <c r="G272">
        <v>0</v>
      </c>
      <c r="H272">
        <f t="shared" si="48"/>
        <v>0.26656004264960681</v>
      </c>
      <c r="I272">
        <f t="shared" si="49"/>
        <v>-1.0711894933108055</v>
      </c>
      <c r="J272">
        <f t="shared" si="50"/>
        <v>1.0711894933108055</v>
      </c>
      <c r="K272">
        <f t="shared" si="51"/>
        <v>0.47064383372894186</v>
      </c>
      <c r="L272">
        <f t="shared" si="52"/>
        <v>0.52935616627105819</v>
      </c>
      <c r="M272">
        <f t="shared" si="53"/>
        <v>2.1247489679763456</v>
      </c>
      <c r="N272">
        <f t="shared" si="54"/>
        <v>1.8890872794479689</v>
      </c>
    </row>
    <row r="273" spans="1:14" x14ac:dyDescent="0.25">
      <c r="A273" s="4">
        <f>IF('True_Odds_Calculator_2-way'!A274="","",'True_Odds_Calculator_2-way'!A274)</f>
        <v>2.16</v>
      </c>
      <c r="B273" s="4">
        <f>IF('True_Odds_Calculator_2-way'!B274="","",'True_Odds_Calculator_2-way'!B274)</f>
        <v>1.74</v>
      </c>
      <c r="C273" s="4">
        <f t="shared" si="44"/>
        <v>0.46296296296296291</v>
      </c>
      <c r="D273">
        <f t="shared" si="45"/>
        <v>0.57471264367816088</v>
      </c>
      <c r="E273">
        <f t="shared" si="46"/>
        <v>3.7675606641123682E-2</v>
      </c>
      <c r="F273">
        <f t="shared" si="47"/>
        <v>-0.22839506172839519</v>
      </c>
      <c r="G273">
        <v>0</v>
      </c>
      <c r="H273">
        <f t="shared" si="48"/>
        <v>0.26607066836951887</v>
      </c>
      <c r="I273">
        <f t="shared" si="49"/>
        <v>-1.0793322294408634</v>
      </c>
      <c r="J273">
        <f t="shared" si="50"/>
        <v>1.0793322294408634</v>
      </c>
      <c r="K273">
        <f t="shared" si="51"/>
        <v>0.44404472798104189</v>
      </c>
      <c r="L273">
        <f t="shared" si="52"/>
        <v>0.55595527201895822</v>
      </c>
      <c r="M273">
        <f t="shared" si="53"/>
        <v>2.2520253861514017</v>
      </c>
      <c r="N273">
        <f t="shared" si="54"/>
        <v>1.7987058497862392</v>
      </c>
    </row>
    <row r="274" spans="1:14" x14ac:dyDescent="0.25">
      <c r="A274" s="4">
        <f>IF('True_Odds_Calculator_2-way'!A275="","",'True_Odds_Calculator_2-way'!A275)</f>
        <v>1.33</v>
      </c>
      <c r="B274" s="4">
        <f>IF('True_Odds_Calculator_2-way'!B275="","",'True_Odds_Calculator_2-way'!B275)</f>
        <v>3.54</v>
      </c>
      <c r="C274" s="4">
        <f t="shared" si="44"/>
        <v>0.75187969924812026</v>
      </c>
      <c r="D274">
        <f t="shared" si="45"/>
        <v>0.2824858757062147</v>
      </c>
      <c r="E274">
        <f t="shared" si="46"/>
        <v>3.436557495433501E-2</v>
      </c>
      <c r="F274">
        <f t="shared" si="47"/>
        <v>-0.17802982031349557</v>
      </c>
      <c r="G274">
        <v>0</v>
      </c>
      <c r="H274">
        <f t="shared" si="48"/>
        <v>0.21239539526783058</v>
      </c>
      <c r="I274">
        <f t="shared" si="49"/>
        <v>-1.0922603577424577</v>
      </c>
      <c r="J274">
        <f t="shared" si="50"/>
        <v>1.0922603577424577</v>
      </c>
      <c r="K274">
        <f t="shared" si="51"/>
        <v>0.73505310775577914</v>
      </c>
      <c r="L274">
        <f t="shared" si="52"/>
        <v>0.26494689224422069</v>
      </c>
      <c r="M274">
        <f t="shared" si="53"/>
        <v>1.3604459180550112</v>
      </c>
      <c r="N274">
        <f t="shared" si="54"/>
        <v>3.7743413086658428</v>
      </c>
    </row>
    <row r="275" spans="1:14" x14ac:dyDescent="0.25">
      <c r="A275" s="4">
        <f>IF('True_Odds_Calculator_2-way'!A276="","",'True_Odds_Calculator_2-way'!A276)</f>
        <v>1.66</v>
      </c>
      <c r="B275" s="4">
        <f>IF('True_Odds_Calculator_2-way'!B276="","",'True_Odds_Calculator_2-way'!B276)</f>
        <v>2.3199999999999998</v>
      </c>
      <c r="C275" s="4">
        <f t="shared" si="44"/>
        <v>0.60240963855421692</v>
      </c>
      <c r="D275">
        <f t="shared" si="45"/>
        <v>0.43103448275862072</v>
      </c>
      <c r="E275">
        <f t="shared" si="46"/>
        <v>3.3444121312837582E-2</v>
      </c>
      <c r="F275">
        <f t="shared" si="47"/>
        <v>-0.22621520565018693</v>
      </c>
      <c r="G275">
        <v>0</v>
      </c>
      <c r="H275">
        <f t="shared" si="48"/>
        <v>0.25965932696302457</v>
      </c>
      <c r="I275">
        <f t="shared" si="49"/>
        <v>-1.0713739108887086</v>
      </c>
      <c r="J275">
        <f t="shared" si="50"/>
        <v>1.0713739108887086</v>
      </c>
      <c r="K275">
        <f t="shared" si="51"/>
        <v>0.58578643762690485</v>
      </c>
      <c r="L275">
        <f t="shared" si="52"/>
        <v>0.41421356237309498</v>
      </c>
      <c r="M275">
        <f t="shared" si="53"/>
        <v>1.7071067811865479</v>
      </c>
      <c r="N275">
        <f t="shared" si="54"/>
        <v>2.4142135623730954</v>
      </c>
    </row>
    <row r="276" spans="1:14" x14ac:dyDescent="0.25">
      <c r="A276" s="4">
        <f>IF('True_Odds_Calculator_2-way'!A277="","",'True_Odds_Calculator_2-way'!A277)</f>
        <v>1.72</v>
      </c>
      <c r="B276" s="4">
        <f>IF('True_Odds_Calculator_2-way'!B277="","",'True_Odds_Calculator_2-way'!B277)</f>
        <v>2.2000000000000002</v>
      </c>
      <c r="C276" s="4">
        <f t="shared" si="44"/>
        <v>0.58139534883720934</v>
      </c>
      <c r="D276">
        <f t="shared" si="45"/>
        <v>0.45454545454545453</v>
      </c>
      <c r="E276">
        <f t="shared" si="46"/>
        <v>3.5940803382663811E-2</v>
      </c>
      <c r="F276">
        <f t="shared" si="47"/>
        <v>-0.22832980972515859</v>
      </c>
      <c r="G276">
        <v>0</v>
      </c>
      <c r="H276">
        <f t="shared" si="48"/>
        <v>0.26427061310782241</v>
      </c>
      <c r="I276">
        <f t="shared" si="49"/>
        <v>-1.075828707279838</v>
      </c>
      <c r="J276">
        <f t="shared" si="50"/>
        <v>1.075828707279838</v>
      </c>
      <c r="K276">
        <f t="shared" si="51"/>
        <v>0.5635083268962916</v>
      </c>
      <c r="L276">
        <f t="shared" si="52"/>
        <v>0.4364916731037084</v>
      </c>
      <c r="M276">
        <f t="shared" si="53"/>
        <v>1.7745966692414832</v>
      </c>
      <c r="N276">
        <f t="shared" si="54"/>
        <v>2.2909944487358058</v>
      </c>
    </row>
    <row r="277" spans="1:14" x14ac:dyDescent="0.25">
      <c r="A277" s="4">
        <f>IF('True_Odds_Calculator_2-way'!A278="","",'True_Odds_Calculator_2-way'!A278)</f>
        <v>2.3199999999999998</v>
      </c>
      <c r="B277" s="4">
        <f>IF('True_Odds_Calculator_2-way'!B278="","",'True_Odds_Calculator_2-way'!B278)</f>
        <v>1.66</v>
      </c>
      <c r="C277" s="4">
        <f t="shared" si="44"/>
        <v>0.43103448275862072</v>
      </c>
      <c r="D277">
        <f t="shared" si="45"/>
        <v>0.60240963855421692</v>
      </c>
      <c r="E277">
        <f t="shared" si="46"/>
        <v>3.3444121312837582E-2</v>
      </c>
      <c r="F277">
        <f t="shared" si="47"/>
        <v>-0.22621520565018693</v>
      </c>
      <c r="G277">
        <v>0</v>
      </c>
      <c r="H277">
        <f t="shared" si="48"/>
        <v>0.25965932696302457</v>
      </c>
      <c r="I277">
        <f t="shared" si="49"/>
        <v>-1.0713739108887086</v>
      </c>
      <c r="J277">
        <f t="shared" si="50"/>
        <v>1.0713739108887086</v>
      </c>
      <c r="K277">
        <f t="shared" si="51"/>
        <v>0.41421356237309498</v>
      </c>
      <c r="L277">
        <f t="shared" si="52"/>
        <v>0.58578643762690485</v>
      </c>
      <c r="M277">
        <f t="shared" si="53"/>
        <v>2.4142135623730954</v>
      </c>
      <c r="N277">
        <f t="shared" si="54"/>
        <v>1.7071067811865479</v>
      </c>
    </row>
    <row r="278" spans="1:14" x14ac:dyDescent="0.25">
      <c r="A278" s="4">
        <f>IF('True_Odds_Calculator_2-way'!A279="","",'True_Odds_Calculator_2-way'!A279)</f>
        <v>2.0699999999999998</v>
      </c>
      <c r="B278" s="4">
        <f>IF('True_Odds_Calculator_2-way'!B279="","",'True_Odds_Calculator_2-way'!B279)</f>
        <v>1.81</v>
      </c>
      <c r="C278" s="4">
        <f t="shared" si="44"/>
        <v>0.48309178743961356</v>
      </c>
      <c r="D278">
        <f t="shared" si="45"/>
        <v>0.5524861878453039</v>
      </c>
      <c r="E278">
        <f t="shared" si="46"/>
        <v>3.5577975284917462E-2</v>
      </c>
      <c r="F278">
        <f t="shared" si="47"/>
        <v>-0.23132356473696847</v>
      </c>
      <c r="G278">
        <v>0</v>
      </c>
      <c r="H278">
        <f t="shared" si="48"/>
        <v>0.26690154002188599</v>
      </c>
      <c r="I278">
        <f t="shared" si="49"/>
        <v>-1.0741516544951821</v>
      </c>
      <c r="J278">
        <f t="shared" si="50"/>
        <v>1.0741516544951821</v>
      </c>
      <c r="K278">
        <f t="shared" si="51"/>
        <v>0.46525861134990021</v>
      </c>
      <c r="L278">
        <f t="shared" si="52"/>
        <v>0.53474138865009979</v>
      </c>
      <c r="M278">
        <f t="shared" si="53"/>
        <v>2.1493422703098441</v>
      </c>
      <c r="N278">
        <f t="shared" si="54"/>
        <v>1.8700628401410975</v>
      </c>
    </row>
    <row r="279" spans="1:14" x14ac:dyDescent="0.25">
      <c r="A279" s="4">
        <f>IF('True_Odds_Calculator_2-way'!A280="","",'True_Odds_Calculator_2-way'!A280)</f>
        <v>2.17</v>
      </c>
      <c r="B279" s="4">
        <f>IF('True_Odds_Calculator_2-way'!B280="","",'True_Odds_Calculator_2-way'!B280)</f>
        <v>1.73</v>
      </c>
      <c r="C279" s="4">
        <f t="shared" si="44"/>
        <v>0.46082949308755761</v>
      </c>
      <c r="D279">
        <f t="shared" si="45"/>
        <v>0.5780346820809249</v>
      </c>
      <c r="E279">
        <f t="shared" si="46"/>
        <v>3.8864175168482618E-2</v>
      </c>
      <c r="F279">
        <f t="shared" si="47"/>
        <v>-0.22751125436189756</v>
      </c>
      <c r="G279">
        <v>0</v>
      </c>
      <c r="H279">
        <f t="shared" si="48"/>
        <v>0.26637542953038013</v>
      </c>
      <c r="I279">
        <f t="shared" si="49"/>
        <v>-1.0820457886019927</v>
      </c>
      <c r="J279">
        <f t="shared" si="50"/>
        <v>1.0820457886019927</v>
      </c>
      <c r="K279">
        <f t="shared" si="51"/>
        <v>0.44130751828400394</v>
      </c>
      <c r="L279">
        <f t="shared" si="52"/>
        <v>0.55869248171599584</v>
      </c>
      <c r="M279">
        <f t="shared" si="53"/>
        <v>2.2659935726643319</v>
      </c>
      <c r="N279">
        <f t="shared" si="54"/>
        <v>1.789893425679455</v>
      </c>
    </row>
    <row r="280" spans="1:14" x14ac:dyDescent="0.25">
      <c r="A280" s="4">
        <f>IF('True_Odds_Calculator_2-way'!A281="","",'True_Odds_Calculator_2-way'!A281)</f>
        <v>2.66</v>
      </c>
      <c r="B280" s="4">
        <f>IF('True_Odds_Calculator_2-way'!B281="","",'True_Odds_Calculator_2-way'!B281)</f>
        <v>1.51</v>
      </c>
      <c r="C280" s="4">
        <f t="shared" si="44"/>
        <v>0.37593984962406013</v>
      </c>
      <c r="D280">
        <f t="shared" si="45"/>
        <v>0.66225165562913912</v>
      </c>
      <c r="E280">
        <f t="shared" si="46"/>
        <v>3.8191505253199143E-2</v>
      </c>
      <c r="F280">
        <f t="shared" si="47"/>
        <v>-0.21077528257730427</v>
      </c>
      <c r="G280">
        <v>0</v>
      </c>
      <c r="H280">
        <f t="shared" si="48"/>
        <v>0.24896678783050341</v>
      </c>
      <c r="I280">
        <f t="shared" si="49"/>
        <v>-1.0868281233544477</v>
      </c>
      <c r="J280">
        <f t="shared" si="50"/>
        <v>1.0868281233544477</v>
      </c>
      <c r="K280">
        <f t="shared" si="51"/>
        <v>0.35661625150597864</v>
      </c>
      <c r="L280">
        <f t="shared" si="52"/>
        <v>0.64338374849402136</v>
      </c>
      <c r="M280">
        <f t="shared" si="53"/>
        <v>2.8041346847683837</v>
      </c>
      <c r="N280">
        <f t="shared" si="54"/>
        <v>1.5542823429107684</v>
      </c>
    </row>
    <row r="281" spans="1:14" x14ac:dyDescent="0.25">
      <c r="A281" s="4">
        <f>IF('True_Odds_Calculator_2-way'!A282="","",'True_Odds_Calculator_2-way'!A282)</f>
        <v>2.66</v>
      </c>
      <c r="B281" s="4">
        <f>IF('True_Odds_Calculator_2-way'!B282="","",'True_Odds_Calculator_2-way'!B282)</f>
        <v>1.51</v>
      </c>
      <c r="C281" s="4">
        <f t="shared" si="44"/>
        <v>0.37593984962406013</v>
      </c>
      <c r="D281">
        <f t="shared" si="45"/>
        <v>0.66225165562913912</v>
      </c>
      <c r="E281">
        <f t="shared" si="46"/>
        <v>3.8191505253199143E-2</v>
      </c>
      <c r="F281">
        <f t="shared" si="47"/>
        <v>-0.21077528257730427</v>
      </c>
      <c r="G281">
        <v>0</v>
      </c>
      <c r="H281">
        <f t="shared" si="48"/>
        <v>0.24896678783050341</v>
      </c>
      <c r="I281">
        <f t="shared" si="49"/>
        <v>-1.0868281233544477</v>
      </c>
      <c r="J281">
        <f t="shared" si="50"/>
        <v>1.0868281233544477</v>
      </c>
      <c r="K281">
        <f t="shared" si="51"/>
        <v>0.35661625150597864</v>
      </c>
      <c r="L281">
        <f t="shared" si="52"/>
        <v>0.64338374849402136</v>
      </c>
      <c r="M281">
        <f t="shared" si="53"/>
        <v>2.8041346847683837</v>
      </c>
      <c r="N281">
        <f t="shared" si="54"/>
        <v>1.5542823429107684</v>
      </c>
    </row>
    <row r="282" spans="1:14" x14ac:dyDescent="0.25">
      <c r="A282" s="4">
        <f>IF('True_Odds_Calculator_2-way'!A283="","",'True_Odds_Calculator_2-way'!A283)</f>
        <v>2.13</v>
      </c>
      <c r="B282" s="4">
        <f>IF('True_Odds_Calculator_2-way'!B283="","",'True_Odds_Calculator_2-way'!B283)</f>
        <v>1.76</v>
      </c>
      <c r="C282" s="4">
        <f t="shared" si="44"/>
        <v>0.46948356807511737</v>
      </c>
      <c r="D282">
        <f t="shared" si="45"/>
        <v>0.56818181818181823</v>
      </c>
      <c r="E282">
        <f t="shared" si="46"/>
        <v>3.7665386256935607E-2</v>
      </c>
      <c r="F282">
        <f t="shared" si="47"/>
        <v>-0.22908664105847198</v>
      </c>
      <c r="G282">
        <v>0</v>
      </c>
      <c r="H282">
        <f t="shared" si="48"/>
        <v>0.26675202731540765</v>
      </c>
      <c r="I282">
        <f t="shared" si="49"/>
        <v>-1.0790808419378759</v>
      </c>
      <c r="J282">
        <f t="shared" si="50"/>
        <v>1.0790808419378759</v>
      </c>
      <c r="K282">
        <f t="shared" si="51"/>
        <v>0.45058007312499337</v>
      </c>
      <c r="L282">
        <f t="shared" si="52"/>
        <v>0.54941992687500663</v>
      </c>
      <c r="M282">
        <f t="shared" si="53"/>
        <v>2.2193613513897996</v>
      </c>
      <c r="N282">
        <f t="shared" si="54"/>
        <v>1.8201014398727853</v>
      </c>
    </row>
    <row r="283" spans="1:14" x14ac:dyDescent="0.25">
      <c r="A283" s="4">
        <f>IF('True_Odds_Calculator_2-way'!A284="","",'True_Odds_Calculator_2-way'!A284)</f>
        <v>2.21</v>
      </c>
      <c r="B283" s="4">
        <f>IF('True_Odds_Calculator_2-way'!B284="","",'True_Odds_Calculator_2-way'!B284)</f>
        <v>1.7</v>
      </c>
      <c r="C283" s="4">
        <f t="shared" si="44"/>
        <v>0.45248868778280543</v>
      </c>
      <c r="D283">
        <f t="shared" si="45"/>
        <v>0.58823529411764708</v>
      </c>
      <c r="E283">
        <f t="shared" si="46"/>
        <v>4.0723981900452566E-2</v>
      </c>
      <c r="F283">
        <f t="shared" si="47"/>
        <v>-0.2254458344423742</v>
      </c>
      <c r="G283">
        <v>0</v>
      </c>
      <c r="H283">
        <f t="shared" si="48"/>
        <v>0.26616981634282671</v>
      </c>
      <c r="I283">
        <f t="shared" si="49"/>
        <v>-1.0865714630312671</v>
      </c>
      <c r="J283">
        <f t="shared" si="50"/>
        <v>1.0865714630312671</v>
      </c>
      <c r="K283">
        <f t="shared" si="51"/>
        <v>0.43201182193624138</v>
      </c>
      <c r="L283">
        <f t="shared" si="52"/>
        <v>0.56798817806375879</v>
      </c>
      <c r="M283">
        <f t="shared" si="53"/>
        <v>2.3147514702678329</v>
      </c>
      <c r="N283">
        <f t="shared" si="54"/>
        <v>1.7606000241218864</v>
      </c>
    </row>
    <row r="284" spans="1:14" x14ac:dyDescent="0.25">
      <c r="A284" s="4">
        <f>IF('True_Odds_Calculator_2-way'!A285="","",'True_Odds_Calculator_2-way'!A285)</f>
        <v>2.09</v>
      </c>
      <c r="B284" s="4">
        <f>IF('True_Odds_Calculator_2-way'!B285="","",'True_Odds_Calculator_2-way'!B285)</f>
        <v>1.78</v>
      </c>
      <c r="C284" s="4">
        <f t="shared" si="44"/>
        <v>0.47846889952153115</v>
      </c>
      <c r="D284">
        <f t="shared" si="45"/>
        <v>0.5617977528089888</v>
      </c>
      <c r="E284">
        <f t="shared" si="46"/>
        <v>4.0266652330519959E-2</v>
      </c>
      <c r="F284">
        <f t="shared" si="47"/>
        <v>-0.22853610020966608</v>
      </c>
      <c r="G284">
        <v>0</v>
      </c>
      <c r="H284">
        <f t="shared" si="48"/>
        <v>0.26880275254018604</v>
      </c>
      <c r="I284">
        <f t="shared" si="49"/>
        <v>-1.084524705455941</v>
      </c>
      <c r="J284">
        <f t="shared" si="50"/>
        <v>1.084524705455941</v>
      </c>
      <c r="K284">
        <f t="shared" si="51"/>
        <v>0.45826743412464838</v>
      </c>
      <c r="L284">
        <f t="shared" si="52"/>
        <v>0.54173256587535168</v>
      </c>
      <c r="M284">
        <f t="shared" si="53"/>
        <v>2.1821319289469754</v>
      </c>
      <c r="N284">
        <f t="shared" si="54"/>
        <v>1.8459292702556338</v>
      </c>
    </row>
    <row r="285" spans="1:14" x14ac:dyDescent="0.25">
      <c r="A285" s="4">
        <f>IF('True_Odds_Calculator_2-way'!A286="","",'True_Odds_Calculator_2-way'!A286)</f>
        <v>2.16</v>
      </c>
      <c r="B285" s="4">
        <f>IF('True_Odds_Calculator_2-way'!B286="","",'True_Odds_Calculator_2-way'!B286)</f>
        <v>1.74</v>
      </c>
      <c r="C285" s="4">
        <f t="shared" si="44"/>
        <v>0.46296296296296291</v>
      </c>
      <c r="D285">
        <f t="shared" si="45"/>
        <v>0.57471264367816088</v>
      </c>
      <c r="E285">
        <f t="shared" si="46"/>
        <v>3.7675606641123682E-2</v>
      </c>
      <c r="F285">
        <f t="shared" si="47"/>
        <v>-0.22839506172839519</v>
      </c>
      <c r="G285">
        <v>0</v>
      </c>
      <c r="H285">
        <f t="shared" si="48"/>
        <v>0.26607066836951887</v>
      </c>
      <c r="I285">
        <f t="shared" si="49"/>
        <v>-1.0793322294408634</v>
      </c>
      <c r="J285">
        <f t="shared" si="50"/>
        <v>1.0793322294408634</v>
      </c>
      <c r="K285">
        <f t="shared" si="51"/>
        <v>0.44404472798104189</v>
      </c>
      <c r="L285">
        <f t="shared" si="52"/>
        <v>0.55595527201895822</v>
      </c>
      <c r="M285">
        <f t="shared" si="53"/>
        <v>2.2520253861514017</v>
      </c>
      <c r="N285">
        <f t="shared" si="54"/>
        <v>1.7987058497862392</v>
      </c>
    </row>
    <row r="286" spans="1:14" x14ac:dyDescent="0.25">
      <c r="A286" s="4">
        <f>IF('True_Odds_Calculator_2-way'!A287="","",'True_Odds_Calculator_2-way'!A287)</f>
        <v>2.08</v>
      </c>
      <c r="B286" s="4">
        <f>IF('True_Odds_Calculator_2-way'!B287="","",'True_Odds_Calculator_2-way'!B287)</f>
        <v>1.79</v>
      </c>
      <c r="C286" s="4">
        <f t="shared" si="44"/>
        <v>0.48076923076923073</v>
      </c>
      <c r="D286">
        <f t="shared" si="45"/>
        <v>0.55865921787709494</v>
      </c>
      <c r="E286">
        <f t="shared" si="46"/>
        <v>3.9428448646325664E-2</v>
      </c>
      <c r="F286">
        <f t="shared" si="47"/>
        <v>-0.22915771379458527</v>
      </c>
      <c r="G286">
        <v>0</v>
      </c>
      <c r="H286">
        <f t="shared" si="48"/>
        <v>0.26858616244091099</v>
      </c>
      <c r="I286">
        <f t="shared" si="49"/>
        <v>-1.0826163374360513</v>
      </c>
      <c r="J286">
        <f t="shared" si="50"/>
        <v>1.0826163374360513</v>
      </c>
      <c r="K286">
        <f t="shared" si="51"/>
        <v>0.46099399689806597</v>
      </c>
      <c r="L286">
        <f t="shared" si="52"/>
        <v>0.53900600310193403</v>
      </c>
      <c r="M286">
        <f t="shared" si="53"/>
        <v>2.1692256444309357</v>
      </c>
      <c r="N286">
        <f t="shared" si="54"/>
        <v>1.8552669065744805</v>
      </c>
    </row>
    <row r="287" spans="1:14" x14ac:dyDescent="0.25">
      <c r="A287" s="4">
        <f>IF('True_Odds_Calculator_2-way'!A288="","",'True_Odds_Calculator_2-way'!A288)</f>
        <v>1.88</v>
      </c>
      <c r="B287" s="4">
        <f>IF('True_Odds_Calculator_2-way'!B288="","",'True_Odds_Calculator_2-way'!B288)</f>
        <v>2.02</v>
      </c>
      <c r="C287" s="4">
        <f t="shared" si="44"/>
        <v>0.53191489361702127</v>
      </c>
      <c r="D287">
        <f t="shared" si="45"/>
        <v>0.49504950495049505</v>
      </c>
      <c r="E287">
        <f t="shared" si="46"/>
        <v>2.6964398567516312E-2</v>
      </c>
      <c r="F287">
        <f t="shared" si="47"/>
        <v>-0.23635980619338537</v>
      </c>
      <c r="G287">
        <v>0</v>
      </c>
      <c r="H287">
        <f t="shared" si="48"/>
        <v>0.26332420476090163</v>
      </c>
      <c r="I287">
        <f t="shared" si="49"/>
        <v>-1.0555008273018724</v>
      </c>
      <c r="J287">
        <f t="shared" si="50"/>
        <v>1.0555008273018724</v>
      </c>
      <c r="K287">
        <f t="shared" si="51"/>
        <v>0.51844612438456505</v>
      </c>
      <c r="L287">
        <f t="shared" si="52"/>
        <v>0.48155387561543506</v>
      </c>
      <c r="M287">
        <f t="shared" si="53"/>
        <v>1.9288407280256479</v>
      </c>
      <c r="N287">
        <f t="shared" si="54"/>
        <v>2.0766108438479098</v>
      </c>
    </row>
    <row r="288" spans="1:14" x14ac:dyDescent="0.25">
      <c r="A288" s="4">
        <f>IF('True_Odds_Calculator_2-way'!A289="","",'True_Odds_Calculator_2-way'!A289)</f>
        <v>1.69</v>
      </c>
      <c r="B288" s="4">
        <f>IF('True_Odds_Calculator_2-way'!B289="","",'True_Odds_Calculator_2-way'!B289)</f>
        <v>2.2599999999999998</v>
      </c>
      <c r="C288" s="4">
        <f t="shared" si="44"/>
        <v>0.59171597633136097</v>
      </c>
      <c r="D288">
        <f t="shared" si="45"/>
        <v>0.44247787610619471</v>
      </c>
      <c r="E288">
        <f t="shared" si="46"/>
        <v>3.4193852437555794E-2</v>
      </c>
      <c r="F288">
        <f t="shared" si="47"/>
        <v>-0.22762737602764815</v>
      </c>
      <c r="G288">
        <v>0</v>
      </c>
      <c r="H288">
        <f t="shared" si="48"/>
        <v>0.261821228465204</v>
      </c>
      <c r="I288">
        <f t="shared" si="49"/>
        <v>-1.0724824201463119</v>
      </c>
      <c r="J288">
        <f t="shared" si="50"/>
        <v>1.0724824201463119</v>
      </c>
      <c r="K288">
        <f t="shared" si="51"/>
        <v>0.57470839285052078</v>
      </c>
      <c r="L288">
        <f t="shared" si="52"/>
        <v>0.42529160714947917</v>
      </c>
      <c r="M288">
        <f t="shared" si="53"/>
        <v>1.7400128699009547</v>
      </c>
      <c r="N288">
        <f t="shared" si="54"/>
        <v>2.351327849384353</v>
      </c>
    </row>
    <row r="289" spans="1:14" x14ac:dyDescent="0.25">
      <c r="A289" s="4">
        <f>IF('True_Odds_Calculator_2-way'!A290="","",'True_Odds_Calculator_2-way'!A290)</f>
        <v>1.85</v>
      </c>
      <c r="B289" s="4">
        <f>IF('True_Odds_Calculator_2-way'!B290="","",'True_Odds_Calculator_2-way'!B290)</f>
        <v>2.04</v>
      </c>
      <c r="C289" s="4">
        <f t="shared" si="44"/>
        <v>0.54054054054054046</v>
      </c>
      <c r="D289">
        <f t="shared" si="45"/>
        <v>0.49019607843137253</v>
      </c>
      <c r="E289">
        <f t="shared" si="46"/>
        <v>3.0736618971912932E-2</v>
      </c>
      <c r="F289">
        <f t="shared" si="47"/>
        <v>-0.23423423423423428</v>
      </c>
      <c r="G289">
        <v>0</v>
      </c>
      <c r="H289">
        <f t="shared" si="48"/>
        <v>0.26497085320614727</v>
      </c>
      <c r="I289">
        <f t="shared" si="49"/>
        <v>-1.0635890745287924</v>
      </c>
      <c r="J289">
        <f t="shared" si="50"/>
        <v>1.0635890745287924</v>
      </c>
      <c r="K289">
        <f t="shared" si="51"/>
        <v>0.52519609535024903</v>
      </c>
      <c r="L289">
        <f t="shared" si="52"/>
        <v>0.47480390464975097</v>
      </c>
      <c r="M289">
        <f t="shared" si="53"/>
        <v>1.904050713349474</v>
      </c>
      <c r="N289">
        <f t="shared" si="54"/>
        <v>2.1061326375099441</v>
      </c>
    </row>
    <row r="290" spans="1:14" x14ac:dyDescent="0.25">
      <c r="A290" s="4">
        <f>IF('True_Odds_Calculator_2-way'!A291="","",'True_Odds_Calculator_2-way'!A291)</f>
        <v>2.42</v>
      </c>
      <c r="B290" s="4">
        <f>IF('True_Odds_Calculator_2-way'!B291="","",'True_Odds_Calculator_2-way'!B291)</f>
        <v>1.6</v>
      </c>
      <c r="C290" s="4">
        <f t="shared" si="44"/>
        <v>0.41322314049586778</v>
      </c>
      <c r="D290">
        <f t="shared" si="45"/>
        <v>0.625</v>
      </c>
      <c r="E290">
        <f t="shared" si="46"/>
        <v>3.8223140495867725E-2</v>
      </c>
      <c r="F290">
        <f t="shared" si="47"/>
        <v>-0.2200413223140496</v>
      </c>
      <c r="G290">
        <v>0</v>
      </c>
      <c r="H290">
        <f t="shared" si="48"/>
        <v>0.25826446280991738</v>
      </c>
      <c r="I290">
        <f t="shared" si="49"/>
        <v>-1.0833784750435986</v>
      </c>
      <c r="J290">
        <f t="shared" si="50"/>
        <v>1.0833784750435986</v>
      </c>
      <c r="K290">
        <f t="shared" si="51"/>
        <v>0.39394934236237333</v>
      </c>
      <c r="L290">
        <f t="shared" si="52"/>
        <v>0.60605065763762667</v>
      </c>
      <c r="M290">
        <f t="shared" si="53"/>
        <v>2.5383974345619098</v>
      </c>
      <c r="N290">
        <f t="shared" si="54"/>
        <v>1.6500270850261594</v>
      </c>
    </row>
    <row r="291" spans="1:14" x14ac:dyDescent="0.25">
      <c r="A291" s="4">
        <f>IF('True_Odds_Calculator_2-way'!A292="","",'True_Odds_Calculator_2-way'!A292)</f>
        <v>1.76</v>
      </c>
      <c r="B291" s="4">
        <f>IF('True_Odds_Calculator_2-way'!B292="","",'True_Odds_Calculator_2-way'!B292)</f>
        <v>2.12</v>
      </c>
      <c r="C291" s="4">
        <f t="shared" si="44"/>
        <v>0.56818181818181823</v>
      </c>
      <c r="D291">
        <f t="shared" si="45"/>
        <v>0.47169811320754712</v>
      </c>
      <c r="E291">
        <f t="shared" si="46"/>
        <v>3.9879931389365408E-2</v>
      </c>
      <c r="F291">
        <f t="shared" si="47"/>
        <v>-0.22813036020583177</v>
      </c>
      <c r="G291">
        <v>0</v>
      </c>
      <c r="H291">
        <f t="shared" si="48"/>
        <v>0.26801029159519724</v>
      </c>
      <c r="I291">
        <f t="shared" si="49"/>
        <v>-1.0838874619051502</v>
      </c>
      <c r="J291">
        <f t="shared" si="50"/>
        <v>1.0838874619051502</v>
      </c>
      <c r="K291">
        <f t="shared" si="51"/>
        <v>0.54831942340648987</v>
      </c>
      <c r="L291">
        <f t="shared" si="52"/>
        <v>0.45168057659351019</v>
      </c>
      <c r="M291">
        <f t="shared" si="53"/>
        <v>1.8237544710479137</v>
      </c>
      <c r="N291">
        <f t="shared" si="54"/>
        <v>2.2139539573337679</v>
      </c>
    </row>
    <row r="292" spans="1:14" x14ac:dyDescent="0.25">
      <c r="A292" s="4">
        <f>IF('True_Odds_Calculator_2-way'!A293="","",'True_Odds_Calculator_2-way'!A293)</f>
        <v>1.88</v>
      </c>
      <c r="B292" s="4">
        <f>IF('True_Odds_Calculator_2-way'!B293="","",'True_Odds_Calculator_2-way'!B293)</f>
        <v>1.99</v>
      </c>
      <c r="C292" s="4">
        <f t="shared" si="44"/>
        <v>0.53191489361702127</v>
      </c>
      <c r="D292">
        <f t="shared" si="45"/>
        <v>0.50251256281407031</v>
      </c>
      <c r="E292">
        <f t="shared" si="46"/>
        <v>3.4427456431091574E-2</v>
      </c>
      <c r="F292">
        <f t="shared" si="47"/>
        <v>-0.23286645995937127</v>
      </c>
      <c r="G292">
        <v>0</v>
      </c>
      <c r="H292">
        <f t="shared" si="48"/>
        <v>0.2672939163904629</v>
      </c>
      <c r="I292">
        <f t="shared" si="49"/>
        <v>-1.0713739108887084</v>
      </c>
      <c r="J292">
        <f t="shared" si="50"/>
        <v>1.0713739108887084</v>
      </c>
      <c r="K292">
        <f t="shared" si="51"/>
        <v>0.51471862576142968</v>
      </c>
      <c r="L292">
        <f t="shared" si="52"/>
        <v>0.48528137423857021</v>
      </c>
      <c r="M292">
        <f t="shared" si="53"/>
        <v>1.9428090415820634</v>
      </c>
      <c r="N292">
        <f t="shared" si="54"/>
        <v>2.0606601717798219</v>
      </c>
    </row>
    <row r="293" spans="1:14" x14ac:dyDescent="0.25">
      <c r="A293" s="4">
        <f>IF('True_Odds_Calculator_2-way'!A294="","",'True_Odds_Calculator_2-way'!A294)</f>
        <v>2.57</v>
      </c>
      <c r="B293" s="4">
        <f>IF('True_Odds_Calculator_2-way'!B294="","",'True_Odds_Calculator_2-way'!B294)</f>
        <v>1.54</v>
      </c>
      <c r="C293" s="4">
        <f t="shared" si="44"/>
        <v>0.38910505836575876</v>
      </c>
      <c r="D293">
        <f t="shared" si="45"/>
        <v>0.64935064935064934</v>
      </c>
      <c r="E293">
        <f t="shared" si="46"/>
        <v>3.845570771640805E-2</v>
      </c>
      <c r="F293">
        <f t="shared" si="47"/>
        <v>-0.21420991459901972</v>
      </c>
      <c r="G293">
        <v>0</v>
      </c>
      <c r="H293">
        <f t="shared" si="48"/>
        <v>0.25266562231542777</v>
      </c>
      <c r="I293">
        <f t="shared" si="49"/>
        <v>-1.0860586874184577</v>
      </c>
      <c r="J293">
        <f t="shared" si="50"/>
        <v>1.0860586874184577</v>
      </c>
      <c r="K293">
        <f t="shared" si="51"/>
        <v>0.36967044193530912</v>
      </c>
      <c r="L293">
        <f t="shared" si="52"/>
        <v>0.63032955806469082</v>
      </c>
      <c r="M293">
        <f t="shared" si="53"/>
        <v>2.7051121392469786</v>
      </c>
      <c r="N293">
        <f t="shared" si="54"/>
        <v>1.5864716912059673</v>
      </c>
    </row>
    <row r="294" spans="1:14" x14ac:dyDescent="0.25">
      <c r="A294" s="4">
        <f>IF('True_Odds_Calculator_2-way'!A295="","",'True_Odds_Calculator_2-way'!A295)</f>
        <v>2.0499999999999998</v>
      </c>
      <c r="B294" s="4">
        <f>IF('True_Odds_Calculator_2-way'!B295="","",'True_Odds_Calculator_2-way'!B295)</f>
        <v>1.83</v>
      </c>
      <c r="C294" s="4">
        <f t="shared" si="44"/>
        <v>0.48780487804878053</v>
      </c>
      <c r="D294">
        <f t="shared" si="45"/>
        <v>0.54644808743169393</v>
      </c>
      <c r="E294">
        <f t="shared" si="46"/>
        <v>3.4252965480474407E-2</v>
      </c>
      <c r="F294">
        <f t="shared" si="47"/>
        <v>-0.23230707716913246</v>
      </c>
      <c r="G294">
        <v>0</v>
      </c>
      <c r="H294">
        <f t="shared" si="48"/>
        <v>0.26656004264960681</v>
      </c>
      <c r="I294">
        <f t="shared" si="49"/>
        <v>-1.0711894933108055</v>
      </c>
      <c r="J294">
        <f t="shared" si="50"/>
        <v>1.0711894933108055</v>
      </c>
      <c r="K294">
        <f t="shared" si="51"/>
        <v>0.47064383372894186</v>
      </c>
      <c r="L294">
        <f t="shared" si="52"/>
        <v>0.52935616627105819</v>
      </c>
      <c r="M294">
        <f t="shared" si="53"/>
        <v>2.1247489679763456</v>
      </c>
      <c r="N294">
        <f t="shared" si="54"/>
        <v>1.8890872794479689</v>
      </c>
    </row>
    <row r="295" spans="1:14" x14ac:dyDescent="0.25">
      <c r="A295" s="4">
        <f>IF('True_Odds_Calculator_2-way'!A296="","",'True_Odds_Calculator_2-way'!A296)</f>
        <v>1.51</v>
      </c>
      <c r="B295" s="4">
        <f>IF('True_Odds_Calculator_2-way'!B296="","",'True_Odds_Calculator_2-way'!B296)</f>
        <v>2.62</v>
      </c>
      <c r="C295" s="4">
        <f t="shared" si="44"/>
        <v>0.66225165562913912</v>
      </c>
      <c r="D295">
        <f t="shared" si="45"/>
        <v>0.38167938931297707</v>
      </c>
      <c r="E295">
        <f t="shared" si="46"/>
        <v>4.3931044942116193E-2</v>
      </c>
      <c r="F295">
        <f t="shared" si="47"/>
        <v>-0.20883676254992167</v>
      </c>
      <c r="G295">
        <v>0</v>
      </c>
      <c r="H295">
        <f t="shared" si="48"/>
        <v>0.25276780749203781</v>
      </c>
      <c r="I295">
        <f t="shared" si="49"/>
        <v>-1.1001639366407492</v>
      </c>
      <c r="J295">
        <f t="shared" si="50"/>
        <v>1.1001639366407492</v>
      </c>
      <c r="K295">
        <f t="shared" si="51"/>
        <v>0.64058068067334506</v>
      </c>
      <c r="L295">
        <f t="shared" si="52"/>
        <v>0.359419319326655</v>
      </c>
      <c r="M295">
        <f t="shared" si="53"/>
        <v>1.561083607686782</v>
      </c>
      <c r="N295">
        <f t="shared" si="54"/>
        <v>2.7822655773580136</v>
      </c>
    </row>
    <row r="296" spans="1:14" x14ac:dyDescent="0.25">
      <c r="A296" s="4">
        <f>IF('True_Odds_Calculator_2-way'!A297="","",'True_Odds_Calculator_2-way'!A297)</f>
        <v>2.57</v>
      </c>
      <c r="B296" s="4">
        <f>IF('True_Odds_Calculator_2-way'!B297="","",'True_Odds_Calculator_2-way'!B297)</f>
        <v>1.56</v>
      </c>
      <c r="C296" s="4">
        <f t="shared" si="44"/>
        <v>0.38910505836575876</v>
      </c>
      <c r="D296">
        <f t="shared" si="45"/>
        <v>0.64102564102564097</v>
      </c>
      <c r="E296">
        <f t="shared" si="46"/>
        <v>3.0130699391399673E-2</v>
      </c>
      <c r="F296">
        <f t="shared" si="47"/>
        <v>-0.2192956200738303</v>
      </c>
      <c r="G296">
        <v>0</v>
      </c>
      <c r="H296">
        <f t="shared" si="48"/>
        <v>0.24942631946522995</v>
      </c>
      <c r="I296">
        <f t="shared" si="49"/>
        <v>-1.066488459484171</v>
      </c>
      <c r="J296">
        <f t="shared" si="50"/>
        <v>1.066488459484171</v>
      </c>
      <c r="K296">
        <f t="shared" si="51"/>
        <v>0.37391747879057763</v>
      </c>
      <c r="L296">
        <f t="shared" si="52"/>
        <v>0.62608252120942243</v>
      </c>
      <c r="M296">
        <f t="shared" si="53"/>
        <v>2.6743868813901486</v>
      </c>
      <c r="N296">
        <f t="shared" si="54"/>
        <v>1.5972335373111359</v>
      </c>
    </row>
    <row r="297" spans="1:14" x14ac:dyDescent="0.25">
      <c r="A297" s="4">
        <f>IF('True_Odds_Calculator_2-way'!A298="","",'True_Odds_Calculator_2-way'!A298)</f>
        <v>2.74</v>
      </c>
      <c r="B297" s="4">
        <f>IF('True_Odds_Calculator_2-way'!B298="","",'True_Odds_Calculator_2-way'!B298)</f>
        <v>1.5</v>
      </c>
      <c r="C297" s="4">
        <f t="shared" si="44"/>
        <v>0.36496350364963503</v>
      </c>
      <c r="D297">
        <f t="shared" si="45"/>
        <v>0.66666666666666663</v>
      </c>
      <c r="E297">
        <f t="shared" si="46"/>
        <v>3.1630170316301776E-2</v>
      </c>
      <c r="F297">
        <f t="shared" si="47"/>
        <v>-0.21167883211678817</v>
      </c>
      <c r="G297">
        <v>0</v>
      </c>
      <c r="H297">
        <f t="shared" si="48"/>
        <v>0.24330900243309</v>
      </c>
      <c r="I297">
        <f t="shared" si="49"/>
        <v>-1.0721125348377951</v>
      </c>
      <c r="J297">
        <f t="shared" si="50"/>
        <v>1.0721125348377951</v>
      </c>
      <c r="K297">
        <f t="shared" si="51"/>
        <v>0.34898218170071083</v>
      </c>
      <c r="L297">
        <f t="shared" si="52"/>
        <v>0.65101781829928906</v>
      </c>
      <c r="M297">
        <f t="shared" si="53"/>
        <v>2.8654758106177636</v>
      </c>
      <c r="N297">
        <f t="shared" si="54"/>
        <v>1.5360562674188976</v>
      </c>
    </row>
    <row r="298" spans="1:14" x14ac:dyDescent="0.25">
      <c r="A298" s="4">
        <f>IF('True_Odds_Calculator_2-way'!A299="","",'True_Odds_Calculator_2-way'!A299)</f>
        <v>1.81</v>
      </c>
      <c r="B298" s="4">
        <f>IF('True_Odds_Calculator_2-way'!B299="","",'True_Odds_Calculator_2-way'!B299)</f>
        <v>2.04</v>
      </c>
      <c r="C298" s="4">
        <f t="shared" si="44"/>
        <v>0.5524861878453039</v>
      </c>
      <c r="D298">
        <f t="shared" si="45"/>
        <v>0.49019607843137253</v>
      </c>
      <c r="E298">
        <f t="shared" si="46"/>
        <v>4.2682266276676373E-2</v>
      </c>
      <c r="F298">
        <f t="shared" si="47"/>
        <v>-0.22814429639259015</v>
      </c>
      <c r="G298">
        <v>0</v>
      </c>
      <c r="H298">
        <f t="shared" si="48"/>
        <v>0.27082656266926658</v>
      </c>
      <c r="I298">
        <f t="shared" si="49"/>
        <v>-1.0895340841010224</v>
      </c>
      <c r="J298">
        <f t="shared" si="50"/>
        <v>1.0895340841010224</v>
      </c>
      <c r="K298">
        <f t="shared" si="51"/>
        <v>0.53120211979695098</v>
      </c>
      <c r="L298">
        <f t="shared" si="52"/>
        <v>0.46879788020304902</v>
      </c>
      <c r="M298">
        <f t="shared" si="53"/>
        <v>1.8825226081218283</v>
      </c>
      <c r="N298">
        <f t="shared" si="54"/>
        <v>2.1331154474650633</v>
      </c>
    </row>
    <row r="299" spans="1:14" x14ac:dyDescent="0.25">
      <c r="A299" s="4">
        <f>IF('True_Odds_Calculator_2-way'!A300="","",'True_Odds_Calculator_2-way'!A300)</f>
        <v>1.77</v>
      </c>
      <c r="B299" s="4">
        <f>IF('True_Odds_Calculator_2-way'!B300="","",'True_Odds_Calculator_2-way'!B300)</f>
        <v>2.09</v>
      </c>
      <c r="C299" s="4">
        <f t="shared" si="44"/>
        <v>0.56497175141242939</v>
      </c>
      <c r="D299">
        <f t="shared" si="45"/>
        <v>0.47846889952153115</v>
      </c>
      <c r="E299">
        <f t="shared" si="46"/>
        <v>4.3440650933960434E-2</v>
      </c>
      <c r="F299">
        <f t="shared" si="47"/>
        <v>-0.22688076122509671</v>
      </c>
      <c r="G299">
        <v>0</v>
      </c>
      <c r="H299">
        <f t="shared" si="48"/>
        <v>0.27032141215905714</v>
      </c>
      <c r="I299">
        <f t="shared" si="49"/>
        <v>-1.09154435611996</v>
      </c>
      <c r="J299">
        <f t="shared" si="50"/>
        <v>1.09154435611996</v>
      </c>
      <c r="K299">
        <f t="shared" si="51"/>
        <v>0.54333381846411721</v>
      </c>
      <c r="L299">
        <f t="shared" si="52"/>
        <v>0.4566661815358829</v>
      </c>
      <c r="M299">
        <f t="shared" si="53"/>
        <v>1.8404891542123691</v>
      </c>
      <c r="N299">
        <f t="shared" si="54"/>
        <v>2.189783348170756</v>
      </c>
    </row>
    <row r="300" spans="1:14" x14ac:dyDescent="0.25">
      <c r="A300" s="4">
        <f>IF('True_Odds_Calculator_2-way'!A301="","",'True_Odds_Calculator_2-way'!A301)</f>
        <v>1.46</v>
      </c>
      <c r="B300" s="4">
        <f>IF('True_Odds_Calculator_2-way'!B301="","",'True_Odds_Calculator_2-way'!B301)</f>
        <v>2.73</v>
      </c>
      <c r="C300" s="4">
        <f t="shared" si="44"/>
        <v>0.68493150684931503</v>
      </c>
      <c r="D300">
        <f t="shared" si="45"/>
        <v>0.36630036630036628</v>
      </c>
      <c r="E300">
        <f t="shared" si="46"/>
        <v>5.1231873149681251E-2</v>
      </c>
      <c r="F300">
        <f t="shared" si="47"/>
        <v>-0.19965878869988463</v>
      </c>
      <c r="G300">
        <v>0</v>
      </c>
      <c r="H300">
        <f t="shared" si="48"/>
        <v>0.25089066184956593</v>
      </c>
      <c r="I300">
        <f t="shared" si="49"/>
        <v>-1.1209804346903349</v>
      </c>
      <c r="J300">
        <f t="shared" si="50"/>
        <v>1.1209804346903349</v>
      </c>
      <c r="K300">
        <f t="shared" si="51"/>
        <v>0.65978249612081219</v>
      </c>
      <c r="L300">
        <f t="shared" si="52"/>
        <v>0.34021750387918781</v>
      </c>
      <c r="M300">
        <f t="shared" si="53"/>
        <v>1.515650999957554</v>
      </c>
      <c r="N300">
        <f t="shared" si="54"/>
        <v>2.9392961520142795</v>
      </c>
    </row>
    <row r="301" spans="1:14" x14ac:dyDescent="0.25">
      <c r="A301" s="4">
        <f>IF('True_Odds_Calculator_2-way'!A302="","",'True_Odds_Calculator_2-way'!A302)</f>
        <v>1.72</v>
      </c>
      <c r="B301" s="4">
        <f>IF('True_Odds_Calculator_2-way'!B302="","",'True_Odds_Calculator_2-way'!B302)</f>
        <v>2.16</v>
      </c>
      <c r="C301" s="4">
        <f t="shared" si="44"/>
        <v>0.58139534883720934</v>
      </c>
      <c r="D301">
        <f t="shared" si="45"/>
        <v>0.46296296296296291</v>
      </c>
      <c r="E301">
        <f t="shared" si="46"/>
        <v>4.4358311800172245E-2</v>
      </c>
      <c r="F301">
        <f t="shared" si="47"/>
        <v>-0.22480620155038755</v>
      </c>
      <c r="G301">
        <v>0</v>
      </c>
      <c r="H301">
        <f t="shared" si="48"/>
        <v>0.26916451335055985</v>
      </c>
      <c r="I301">
        <f t="shared" si="49"/>
        <v>-1.0942202738310214</v>
      </c>
      <c r="J301">
        <f t="shared" si="50"/>
        <v>1.0942202738310214</v>
      </c>
      <c r="K301">
        <f t="shared" si="51"/>
        <v>0.55933460749166131</v>
      </c>
      <c r="L301">
        <f t="shared" si="52"/>
        <v>0.44066539250833864</v>
      </c>
      <c r="M301">
        <f t="shared" si="53"/>
        <v>1.7878385971583355</v>
      </c>
      <c r="N301">
        <f t="shared" si="54"/>
        <v>2.2692955176439846</v>
      </c>
    </row>
    <row r="302" spans="1:14" x14ac:dyDescent="0.25">
      <c r="A302" s="4">
        <f>IF('True_Odds_Calculator_2-way'!A303="","",'True_Odds_Calculator_2-way'!A303)</f>
        <v>1.93</v>
      </c>
      <c r="B302" s="4">
        <f>IF('True_Odds_Calculator_2-way'!B303="","",'True_Odds_Calculator_2-way'!B303)</f>
        <v>1.97</v>
      </c>
      <c r="C302" s="4">
        <f t="shared" si="44"/>
        <v>0.5181347150259068</v>
      </c>
      <c r="D302">
        <f t="shared" si="45"/>
        <v>0.50761421319796951</v>
      </c>
      <c r="E302">
        <f t="shared" si="46"/>
        <v>2.5748928223876311E-2</v>
      </c>
      <c r="F302">
        <f t="shared" si="47"/>
        <v>-0.23726361747455349</v>
      </c>
      <c r="G302">
        <v>0</v>
      </c>
      <c r="H302">
        <f t="shared" si="48"/>
        <v>0.26301254569842986</v>
      </c>
      <c r="I302">
        <f t="shared" si="49"/>
        <v>-1.0528649266733445</v>
      </c>
      <c r="J302">
        <f t="shared" si="50"/>
        <v>1.0528649266733445</v>
      </c>
      <c r="K302">
        <f t="shared" si="51"/>
        <v>0.50526374119939821</v>
      </c>
      <c r="L302">
        <f t="shared" si="52"/>
        <v>0.49473625880060179</v>
      </c>
      <c r="M302">
        <f t="shared" si="53"/>
        <v>1.9791643818062103</v>
      </c>
      <c r="N302">
        <f t="shared" si="54"/>
        <v>2.021278978873144</v>
      </c>
    </row>
    <row r="303" spans="1:14" x14ac:dyDescent="0.25">
      <c r="A303" s="4">
        <f>IF('True_Odds_Calculator_2-way'!A304="","",'True_Odds_Calculator_2-way'!A304)</f>
        <v>1.53</v>
      </c>
      <c r="B303" s="4">
        <f>IF('True_Odds_Calculator_2-way'!B304="","",'True_Odds_Calculator_2-way'!B304)</f>
        <v>2.65</v>
      </c>
      <c r="C303" s="4">
        <f t="shared" si="44"/>
        <v>0.65359477124183007</v>
      </c>
      <c r="D303">
        <f t="shared" si="45"/>
        <v>0.37735849056603776</v>
      </c>
      <c r="E303">
        <f t="shared" si="46"/>
        <v>3.0953261807867838E-2</v>
      </c>
      <c r="F303">
        <f t="shared" si="47"/>
        <v>-0.21568627450980393</v>
      </c>
      <c r="G303">
        <v>0</v>
      </c>
      <c r="H303">
        <f t="shared" si="48"/>
        <v>0.24663953631767174</v>
      </c>
      <c r="I303">
        <f t="shared" si="49"/>
        <v>-1.0693505400348575</v>
      </c>
      <c r="J303">
        <f t="shared" si="50"/>
        <v>1.0693505400348575</v>
      </c>
      <c r="K303">
        <f t="shared" si="51"/>
        <v>0.63826156494599728</v>
      </c>
      <c r="L303">
        <f t="shared" si="52"/>
        <v>0.36173843505400266</v>
      </c>
      <c r="M303">
        <f t="shared" si="53"/>
        <v>1.5667557862184747</v>
      </c>
      <c r="N303">
        <f t="shared" si="54"/>
        <v>2.7644283910575149</v>
      </c>
    </row>
    <row r="304" spans="1:14" x14ac:dyDescent="0.25">
      <c r="A304" s="4">
        <f>IF('True_Odds_Calculator_2-way'!A305="","",'True_Odds_Calculator_2-way'!A305)</f>
        <v>1.56</v>
      </c>
      <c r="B304" s="4">
        <f>IF('True_Odds_Calculator_2-way'!B305="","",'True_Odds_Calculator_2-way'!B305)</f>
        <v>2.58</v>
      </c>
      <c r="C304" s="4">
        <f t="shared" si="44"/>
        <v>0.64102564102564097</v>
      </c>
      <c r="D304">
        <f t="shared" si="45"/>
        <v>0.38759689922480617</v>
      </c>
      <c r="E304">
        <f t="shared" si="46"/>
        <v>2.8622540250447193E-2</v>
      </c>
      <c r="F304">
        <f t="shared" si="47"/>
        <v>-0.21983701053468496</v>
      </c>
      <c r="G304">
        <v>0</v>
      </c>
      <c r="H304">
        <f t="shared" si="48"/>
        <v>0.24845955078513213</v>
      </c>
      <c r="I304">
        <f t="shared" si="49"/>
        <v>-1.0631081389064057</v>
      </c>
      <c r="J304">
        <f t="shared" si="50"/>
        <v>1.0631081389064057</v>
      </c>
      <c r="K304">
        <f t="shared" si="51"/>
        <v>0.62682541048589435</v>
      </c>
      <c r="L304">
        <f t="shared" si="52"/>
        <v>0.37317458951410554</v>
      </c>
      <c r="M304">
        <f t="shared" si="53"/>
        <v>1.5953405577875872</v>
      </c>
      <c r="N304">
        <f t="shared" si="54"/>
        <v>2.679710859472122</v>
      </c>
    </row>
    <row r="305" spans="1:14" x14ac:dyDescent="0.25">
      <c r="A305" s="4">
        <f>IF('True_Odds_Calculator_2-way'!A306="","",'True_Odds_Calculator_2-way'!A306)</f>
        <v>2.0499999999999998</v>
      </c>
      <c r="B305" s="4">
        <f>IF('True_Odds_Calculator_2-way'!B306="","",'True_Odds_Calculator_2-way'!B306)</f>
        <v>1.86</v>
      </c>
      <c r="C305" s="4">
        <f t="shared" si="44"/>
        <v>0.48780487804878053</v>
      </c>
      <c r="D305">
        <f t="shared" si="45"/>
        <v>0.5376344086021505</v>
      </c>
      <c r="E305">
        <f t="shared" si="46"/>
        <v>2.5439286650930981E-2</v>
      </c>
      <c r="F305">
        <f t="shared" si="47"/>
        <v>-0.23682140047206923</v>
      </c>
      <c r="G305">
        <v>0</v>
      </c>
      <c r="H305">
        <f t="shared" si="48"/>
        <v>0.26226068712300027</v>
      </c>
      <c r="I305">
        <f t="shared" si="49"/>
        <v>-1.0523401123547818</v>
      </c>
      <c r="J305">
        <f t="shared" si="50"/>
        <v>1.0523401123547818</v>
      </c>
      <c r="K305">
        <f t="shared" si="51"/>
        <v>0.47506906029667378</v>
      </c>
      <c r="L305">
        <f t="shared" si="52"/>
        <v>0.52493093970332627</v>
      </c>
      <c r="M305">
        <f t="shared" si="53"/>
        <v>2.1049571179725204</v>
      </c>
      <c r="N305">
        <f t="shared" si="54"/>
        <v>1.9050124966251125</v>
      </c>
    </row>
    <row r="306" spans="1:14" x14ac:dyDescent="0.25">
      <c r="A306" s="4">
        <f>IF('True_Odds_Calculator_2-way'!A307="","",'True_Odds_Calculator_2-way'!A307)</f>
        <v>1.57</v>
      </c>
      <c r="B306" s="4">
        <f>IF('True_Odds_Calculator_2-way'!B307="","",'True_Odds_Calculator_2-way'!B307)</f>
        <v>2.54</v>
      </c>
      <c r="C306" s="4">
        <f t="shared" si="44"/>
        <v>0.63694267515923564</v>
      </c>
      <c r="D306">
        <f t="shared" si="45"/>
        <v>0.39370078740157477</v>
      </c>
      <c r="E306">
        <f t="shared" si="46"/>
        <v>3.0643462560810519E-2</v>
      </c>
      <c r="F306">
        <f t="shared" si="47"/>
        <v>-0.22012137017904598</v>
      </c>
      <c r="G306">
        <v>0</v>
      </c>
      <c r="H306">
        <f t="shared" si="48"/>
        <v>0.2507648327398565</v>
      </c>
      <c r="I306">
        <f t="shared" si="49"/>
        <v>-1.067338589917677</v>
      </c>
      <c r="J306">
        <f t="shared" si="50"/>
        <v>1.067338589917677</v>
      </c>
      <c r="K306">
        <f t="shared" si="51"/>
        <v>0.62174245955697227</v>
      </c>
      <c r="L306">
        <f t="shared" si="52"/>
        <v>0.37825754044302767</v>
      </c>
      <c r="M306">
        <f t="shared" si="53"/>
        <v>1.608382996253076</v>
      </c>
      <c r="N306">
        <f t="shared" si="54"/>
        <v>2.6437014284732223</v>
      </c>
    </row>
    <row r="307" spans="1:14" x14ac:dyDescent="0.25">
      <c r="A307" s="4">
        <f>IF('True_Odds_Calculator_2-way'!A308="","",'True_Odds_Calculator_2-way'!A308)</f>
        <v>1.74</v>
      </c>
      <c r="B307" s="4">
        <f>IF('True_Odds_Calculator_2-way'!B308="","",'True_Odds_Calculator_2-way'!B308)</f>
        <v>2.2000000000000002</v>
      </c>
      <c r="C307" s="4">
        <f t="shared" si="44"/>
        <v>0.57471264367816088</v>
      </c>
      <c r="D307">
        <f t="shared" si="45"/>
        <v>0.45454545454545453</v>
      </c>
      <c r="E307">
        <f t="shared" si="46"/>
        <v>2.925809822361547E-2</v>
      </c>
      <c r="F307">
        <f t="shared" si="47"/>
        <v>-0.23197492163009403</v>
      </c>
      <c r="G307">
        <v>0</v>
      </c>
      <c r="H307">
        <f t="shared" si="48"/>
        <v>0.2612330198537095</v>
      </c>
      <c r="I307">
        <f t="shared" si="49"/>
        <v>-1.0611908999450221</v>
      </c>
      <c r="J307">
        <f t="shared" si="50"/>
        <v>1.0611908999450221</v>
      </c>
      <c r="K307">
        <f t="shared" si="51"/>
        <v>0.56013582793221794</v>
      </c>
      <c r="L307">
        <f t="shared" si="52"/>
        <v>0.43986417206778194</v>
      </c>
      <c r="M307">
        <f t="shared" si="53"/>
        <v>1.7852812659593167</v>
      </c>
      <c r="N307">
        <f t="shared" si="54"/>
        <v>2.2734290799340271</v>
      </c>
    </row>
    <row r="308" spans="1:14" x14ac:dyDescent="0.25">
      <c r="A308" s="4">
        <f>IF('True_Odds_Calculator_2-way'!A309="","",'True_Odds_Calculator_2-way'!A309)</f>
        <v>2.14</v>
      </c>
      <c r="B308" s="4">
        <f>IF('True_Odds_Calculator_2-way'!B309="","",'True_Odds_Calculator_2-way'!B309)</f>
        <v>1.76</v>
      </c>
      <c r="C308" s="4">
        <f t="shared" si="44"/>
        <v>0.46728971962616822</v>
      </c>
      <c r="D308">
        <f t="shared" si="45"/>
        <v>0.56818181818181823</v>
      </c>
      <c r="E308">
        <f t="shared" si="46"/>
        <v>3.5471537807986397E-2</v>
      </c>
      <c r="F308">
        <f t="shared" si="47"/>
        <v>-0.23003398470688197</v>
      </c>
      <c r="G308">
        <v>0</v>
      </c>
      <c r="H308">
        <f t="shared" si="48"/>
        <v>0.26550552251486831</v>
      </c>
      <c r="I308">
        <f t="shared" si="49"/>
        <v>-1.0743376064838499</v>
      </c>
      <c r="J308">
        <f t="shared" si="50"/>
        <v>1.0743376064838499</v>
      </c>
      <c r="K308">
        <f t="shared" si="51"/>
        <v>0.4494897427831781</v>
      </c>
      <c r="L308">
        <f t="shared" si="52"/>
        <v>0.55051025721682212</v>
      </c>
      <c r="M308">
        <f t="shared" si="53"/>
        <v>2.2247448713915889</v>
      </c>
      <c r="N308">
        <f t="shared" si="54"/>
        <v>1.8164965809277254</v>
      </c>
    </row>
    <row r="309" spans="1:14" x14ac:dyDescent="0.25">
      <c r="A309" s="4">
        <f>IF('True_Odds_Calculator_2-way'!A310="","",'True_Odds_Calculator_2-way'!A310)</f>
        <v>1.79</v>
      </c>
      <c r="B309" s="4">
        <f>IF('True_Odds_Calculator_2-way'!B310="","",'True_Odds_Calculator_2-way'!B310)</f>
        <v>2.1</v>
      </c>
      <c r="C309" s="4">
        <f t="shared" si="44"/>
        <v>0.55865921787709494</v>
      </c>
      <c r="D309">
        <f t="shared" si="45"/>
        <v>0.47619047619047616</v>
      </c>
      <c r="E309">
        <f t="shared" si="46"/>
        <v>3.4849694067571102E-2</v>
      </c>
      <c r="F309">
        <f t="shared" si="47"/>
        <v>-0.2311785049215217</v>
      </c>
      <c r="G309">
        <v>0</v>
      </c>
      <c r="H309">
        <f t="shared" si="48"/>
        <v>0.2660281989890928</v>
      </c>
      <c r="I309">
        <f t="shared" si="49"/>
        <v>-1.072729223145815</v>
      </c>
      <c r="J309">
        <f t="shared" si="50"/>
        <v>1.072729223145815</v>
      </c>
      <c r="K309">
        <f t="shared" si="51"/>
        <v>0.5412848551170536</v>
      </c>
      <c r="L309">
        <f t="shared" si="52"/>
        <v>0.4587151448829464</v>
      </c>
      <c r="M309">
        <f t="shared" si="53"/>
        <v>1.8474560862851939</v>
      </c>
      <c r="N309">
        <f t="shared" si="54"/>
        <v>2.1800021454603971</v>
      </c>
    </row>
    <row r="310" spans="1:14" x14ac:dyDescent="0.25">
      <c r="A310" s="4">
        <f>IF('True_Odds_Calculator_2-way'!A311="","",'True_Odds_Calculator_2-way'!A311)</f>
        <v>2</v>
      </c>
      <c r="B310" s="4">
        <f>IF('True_Odds_Calculator_2-way'!B311="","",'True_Odds_Calculator_2-way'!B311)</f>
        <v>1.88</v>
      </c>
      <c r="C310" s="4">
        <f t="shared" si="44"/>
        <v>0.5</v>
      </c>
      <c r="D310">
        <f t="shared" si="45"/>
        <v>0.53191489361702127</v>
      </c>
      <c r="E310">
        <f t="shared" si="46"/>
        <v>3.1914893617021267E-2</v>
      </c>
      <c r="F310">
        <f t="shared" si="47"/>
        <v>-0.23404255319148937</v>
      </c>
      <c r="G310">
        <v>0</v>
      </c>
      <c r="H310">
        <f t="shared" si="48"/>
        <v>0.26595744680851063</v>
      </c>
      <c r="I310">
        <f t="shared" si="49"/>
        <v>-1.0660035817780522</v>
      </c>
      <c r="J310">
        <f t="shared" si="50"/>
        <v>1.0660035817780522</v>
      </c>
      <c r="K310">
        <f t="shared" si="51"/>
        <v>0.48402626637238261</v>
      </c>
      <c r="L310">
        <f t="shared" si="52"/>
        <v>0.51597373362761745</v>
      </c>
      <c r="M310">
        <f t="shared" si="53"/>
        <v>2.0660035817780522</v>
      </c>
      <c r="N310">
        <f t="shared" si="54"/>
        <v>1.9380831519646857</v>
      </c>
    </row>
    <row r="311" spans="1:14" x14ac:dyDescent="0.25">
      <c r="A311" s="4">
        <f>IF('True_Odds_Calculator_2-way'!A312="","",'True_Odds_Calculator_2-way'!A312)</f>
        <v>1.71</v>
      </c>
      <c r="B311" s="4">
        <f>IF('True_Odds_Calculator_2-way'!B312="","",'True_Odds_Calculator_2-way'!B312)</f>
        <v>2.25</v>
      </c>
      <c r="C311" s="4">
        <f t="shared" si="44"/>
        <v>0.58479532163742687</v>
      </c>
      <c r="D311">
        <f t="shared" si="45"/>
        <v>0.44444444444444442</v>
      </c>
      <c r="E311">
        <f t="shared" si="46"/>
        <v>2.9239766081871288E-2</v>
      </c>
      <c r="F311">
        <f t="shared" si="47"/>
        <v>-0.2306692657569851</v>
      </c>
      <c r="G311">
        <v>0</v>
      </c>
      <c r="H311">
        <f t="shared" si="48"/>
        <v>0.25990903183885639</v>
      </c>
      <c r="I311">
        <f t="shared" si="49"/>
        <v>-1.0614897848685503</v>
      </c>
      <c r="J311">
        <f t="shared" si="50"/>
        <v>1.0614897848685503</v>
      </c>
      <c r="K311">
        <f t="shared" si="51"/>
        <v>0.57023669616511363</v>
      </c>
      <c r="L311">
        <f t="shared" si="52"/>
        <v>0.42976330383488626</v>
      </c>
      <c r="M311">
        <f t="shared" si="53"/>
        <v>1.753657747256671</v>
      </c>
      <c r="N311">
        <f t="shared" si="54"/>
        <v>2.3268622310856886</v>
      </c>
    </row>
    <row r="312" spans="1:14" x14ac:dyDescent="0.25">
      <c r="A312" s="4">
        <f>IF('True_Odds_Calculator_2-way'!A313="","",'True_Odds_Calculator_2-way'!A313)</f>
        <v>2.5499999999999998</v>
      </c>
      <c r="B312" s="4">
        <f>IF('True_Odds_Calculator_2-way'!B313="","",'True_Odds_Calculator_2-way'!B313)</f>
        <v>1.57</v>
      </c>
      <c r="C312" s="4">
        <f t="shared" si="44"/>
        <v>0.39215686274509809</v>
      </c>
      <c r="D312">
        <f t="shared" si="45"/>
        <v>0.63694267515923564</v>
      </c>
      <c r="E312">
        <f t="shared" si="46"/>
        <v>2.9099537904333728E-2</v>
      </c>
      <c r="F312">
        <f t="shared" si="47"/>
        <v>-0.22068190333458226</v>
      </c>
      <c r="G312">
        <v>0</v>
      </c>
      <c r="H312">
        <f t="shared" si="48"/>
        <v>0.24978144123891596</v>
      </c>
      <c r="I312">
        <f t="shared" si="49"/>
        <v>-1.0638899909514294</v>
      </c>
      <c r="J312">
        <f t="shared" si="50"/>
        <v>1.0638899909514294</v>
      </c>
      <c r="K312">
        <f t="shared" si="51"/>
        <v>0.37749674184243676</v>
      </c>
      <c r="L312">
        <f t="shared" si="52"/>
        <v>0.62250325815756336</v>
      </c>
      <c r="M312">
        <f t="shared" si="53"/>
        <v>2.6490294859747152</v>
      </c>
      <c r="N312">
        <f t="shared" si="54"/>
        <v>1.6064172948423148</v>
      </c>
    </row>
    <row r="313" spans="1:14" x14ac:dyDescent="0.25">
      <c r="A313" s="4">
        <f>IF('True_Odds_Calculator_2-way'!A314="","",'True_Odds_Calculator_2-way'!A314)</f>
        <v>2.0299999999999998</v>
      </c>
      <c r="B313" s="4">
        <f>IF('True_Odds_Calculator_2-way'!B314="","",'True_Odds_Calculator_2-way'!B314)</f>
        <v>1.88</v>
      </c>
      <c r="C313" s="4">
        <f t="shared" si="44"/>
        <v>0.49261083743842371</v>
      </c>
      <c r="D313">
        <f t="shared" si="45"/>
        <v>0.53191489361702127</v>
      </c>
      <c r="E313">
        <f t="shared" si="46"/>
        <v>2.4525731055444977E-2</v>
      </c>
      <c r="F313">
        <f t="shared" si="47"/>
        <v>-0.23750131013520592</v>
      </c>
      <c r="G313">
        <v>0</v>
      </c>
      <c r="H313">
        <f t="shared" si="48"/>
        <v>0.2620270411906509</v>
      </c>
      <c r="I313">
        <f t="shared" si="49"/>
        <v>-1.0503645397539194</v>
      </c>
      <c r="J313">
        <f t="shared" si="50"/>
        <v>1.0503645397539194</v>
      </c>
      <c r="K313">
        <f t="shared" si="51"/>
        <v>0.48033612555301569</v>
      </c>
      <c r="L313">
        <f t="shared" si="52"/>
        <v>0.51966387444698414</v>
      </c>
      <c r="M313">
        <f t="shared" si="53"/>
        <v>2.081875475946537</v>
      </c>
      <c r="N313">
        <f t="shared" si="54"/>
        <v>1.9243207949834495</v>
      </c>
    </row>
    <row r="314" spans="1:14" x14ac:dyDescent="0.25">
      <c r="A314" s="4">
        <f>IF('True_Odds_Calculator_2-way'!A315="","",'True_Odds_Calculator_2-way'!A315)</f>
        <v>2.06</v>
      </c>
      <c r="B314" s="4">
        <f>IF('True_Odds_Calculator_2-way'!B315="","",'True_Odds_Calculator_2-way'!B315)</f>
        <v>1.85</v>
      </c>
      <c r="C314" s="4">
        <f t="shared" si="44"/>
        <v>0.4854368932038835</v>
      </c>
      <c r="D314">
        <f t="shared" si="45"/>
        <v>0.54054054054054046</v>
      </c>
      <c r="E314">
        <f t="shared" si="46"/>
        <v>2.5977433744424072E-2</v>
      </c>
      <c r="F314">
        <f t="shared" si="47"/>
        <v>-0.23642088690632379</v>
      </c>
      <c r="G314">
        <v>0</v>
      </c>
      <c r="H314">
        <f t="shared" si="48"/>
        <v>0.26239832065074781</v>
      </c>
      <c r="I314">
        <f t="shared" si="49"/>
        <v>-1.0535074339697479</v>
      </c>
      <c r="J314">
        <f t="shared" si="50"/>
        <v>1.0535074339697479</v>
      </c>
      <c r="K314">
        <f t="shared" si="51"/>
        <v>0.47242951431782315</v>
      </c>
      <c r="L314">
        <f t="shared" si="52"/>
        <v>0.52757048568217679</v>
      </c>
      <c r="M314">
        <f t="shared" si="53"/>
        <v>2.1167178800079327</v>
      </c>
      <c r="N314">
        <f t="shared" si="54"/>
        <v>1.8954813188742858</v>
      </c>
    </row>
    <row r="315" spans="1:14" x14ac:dyDescent="0.25">
      <c r="A315" s="4">
        <f>IF('True_Odds_Calculator_2-way'!A316="","",'True_Odds_Calculator_2-way'!A316)</f>
        <v>1.71</v>
      </c>
      <c r="B315" s="4">
        <f>IF('True_Odds_Calculator_2-way'!B316="","",'True_Odds_Calculator_2-way'!B316)</f>
        <v>2.2400000000000002</v>
      </c>
      <c r="C315" s="4">
        <f t="shared" si="44"/>
        <v>0.58479532163742687</v>
      </c>
      <c r="D315">
        <f t="shared" si="45"/>
        <v>0.4464285714285714</v>
      </c>
      <c r="E315">
        <f t="shared" si="46"/>
        <v>3.1223893065998265E-2</v>
      </c>
      <c r="F315">
        <f t="shared" si="47"/>
        <v>-0.22984544695071008</v>
      </c>
      <c r="G315">
        <v>0</v>
      </c>
      <c r="H315">
        <f t="shared" si="48"/>
        <v>0.2610693400167084</v>
      </c>
      <c r="I315">
        <f t="shared" si="49"/>
        <v>-1.0657613907987189</v>
      </c>
      <c r="J315">
        <f t="shared" si="50"/>
        <v>1.0657613907987189</v>
      </c>
      <c r="K315">
        <f t="shared" si="51"/>
        <v>0.56925221045435459</v>
      </c>
      <c r="L315">
        <f t="shared" si="52"/>
        <v>0.4307477895456453</v>
      </c>
      <c r="M315">
        <f t="shared" si="53"/>
        <v>1.7566905874670904</v>
      </c>
      <c r="N315">
        <f t="shared" si="54"/>
        <v>2.3215441245904116</v>
      </c>
    </row>
    <row r="316" spans="1:14" x14ac:dyDescent="0.25">
      <c r="A316" s="4">
        <f>IF('True_Odds_Calculator_2-way'!A317="","",'True_Odds_Calculator_2-way'!A317)</f>
        <v>2.2999999999999998</v>
      </c>
      <c r="B316" s="4">
        <f>IF('True_Odds_Calculator_2-way'!B317="","",'True_Odds_Calculator_2-way'!B317)</f>
        <v>1.67</v>
      </c>
      <c r="C316" s="4">
        <f t="shared" si="44"/>
        <v>0.43478260869565222</v>
      </c>
      <c r="D316">
        <f t="shared" si="45"/>
        <v>0.5988023952095809</v>
      </c>
      <c r="E316">
        <f t="shared" si="46"/>
        <v>3.3585003905233002E-2</v>
      </c>
      <c r="F316">
        <f t="shared" si="47"/>
        <v>-0.22676386357719358</v>
      </c>
      <c r="G316">
        <v>0</v>
      </c>
      <c r="H316">
        <f t="shared" si="48"/>
        <v>0.26034886748242653</v>
      </c>
      <c r="I316">
        <f t="shared" si="49"/>
        <v>-1.0714969088698136</v>
      </c>
      <c r="J316">
        <f t="shared" si="50"/>
        <v>1.0714969088698136</v>
      </c>
      <c r="K316">
        <f t="shared" si="51"/>
        <v>0.41789493273906014</v>
      </c>
      <c r="L316">
        <f t="shared" si="52"/>
        <v>0.58210506726094002</v>
      </c>
      <c r="M316">
        <f t="shared" si="53"/>
        <v>2.3929459815307572</v>
      </c>
      <c r="N316">
        <f t="shared" si="54"/>
        <v>1.7179029289427752</v>
      </c>
    </row>
    <row r="317" spans="1:14" x14ac:dyDescent="0.25">
      <c r="A317" s="4">
        <f>IF('True_Odds_Calculator_2-way'!A318="","",'True_Odds_Calculator_2-way'!A318)</f>
        <v>2.38</v>
      </c>
      <c r="B317" s="4">
        <f>IF('True_Odds_Calculator_2-way'!B318="","",'True_Odds_Calculator_2-way'!B318)</f>
        <v>1.63</v>
      </c>
      <c r="C317" s="4">
        <f t="shared" si="44"/>
        <v>0.42016806722689076</v>
      </c>
      <c r="D317">
        <f t="shared" si="45"/>
        <v>0.61349693251533743</v>
      </c>
      <c r="E317">
        <f t="shared" si="46"/>
        <v>3.3664999742228252E-2</v>
      </c>
      <c r="F317">
        <f t="shared" si="47"/>
        <v>-0.22410682064236731</v>
      </c>
      <c r="G317">
        <v>0</v>
      </c>
      <c r="H317">
        <f t="shared" si="48"/>
        <v>0.25777182038459556</v>
      </c>
      <c r="I317">
        <f t="shared" si="49"/>
        <v>-1.0724824201463117</v>
      </c>
      <c r="J317">
        <f t="shared" si="50"/>
        <v>1.0724824201463117</v>
      </c>
      <c r="K317">
        <f t="shared" si="51"/>
        <v>0.40322162143360418</v>
      </c>
      <c r="L317">
        <f t="shared" si="52"/>
        <v>0.59677837856639582</v>
      </c>
      <c r="M317">
        <f t="shared" si="53"/>
        <v>2.4800257398019103</v>
      </c>
      <c r="N317">
        <f t="shared" si="54"/>
        <v>1.6756639246921761</v>
      </c>
    </row>
    <row r="318" spans="1:14" x14ac:dyDescent="0.25">
      <c r="A318" s="4">
        <f>IF('True_Odds_Calculator_2-way'!A319="","",'True_Odds_Calculator_2-way'!A319)</f>
        <v>2.1</v>
      </c>
      <c r="B318" s="4">
        <f>IF('True_Odds_Calculator_2-way'!B319="","",'True_Odds_Calculator_2-way'!B319)</f>
        <v>1.79</v>
      </c>
      <c r="C318" s="4">
        <f t="shared" si="44"/>
        <v>0.47619047619047616</v>
      </c>
      <c r="D318">
        <f t="shared" si="45"/>
        <v>0.55865921787709494</v>
      </c>
      <c r="E318">
        <f t="shared" si="46"/>
        <v>3.4849694067571102E-2</v>
      </c>
      <c r="F318">
        <f t="shared" si="47"/>
        <v>-0.2311785049215217</v>
      </c>
      <c r="G318">
        <v>0</v>
      </c>
      <c r="H318">
        <f t="shared" si="48"/>
        <v>0.2660281989890928</v>
      </c>
      <c r="I318">
        <f t="shared" si="49"/>
        <v>-1.072729223145815</v>
      </c>
      <c r="J318">
        <f t="shared" si="50"/>
        <v>1.072729223145815</v>
      </c>
      <c r="K318">
        <f t="shared" si="51"/>
        <v>0.4587151448829464</v>
      </c>
      <c r="L318">
        <f t="shared" si="52"/>
        <v>0.5412848551170536</v>
      </c>
      <c r="M318">
        <f t="shared" si="53"/>
        <v>2.1800021454603971</v>
      </c>
      <c r="N318">
        <f t="shared" si="54"/>
        <v>1.8474560862851939</v>
      </c>
    </row>
    <row r="319" spans="1:14" x14ac:dyDescent="0.25">
      <c r="A319" s="4">
        <f>IF('True_Odds_Calculator_2-way'!A320="","",'True_Odds_Calculator_2-way'!A320)</f>
        <v>2.23</v>
      </c>
      <c r="B319" s="4">
        <f>IF('True_Odds_Calculator_2-way'!B320="","",'True_Odds_Calculator_2-way'!B320)</f>
        <v>1.7</v>
      </c>
      <c r="C319" s="4">
        <f t="shared" si="44"/>
        <v>0.44843049327354262</v>
      </c>
      <c r="D319">
        <f t="shared" si="45"/>
        <v>0.58823529411764708</v>
      </c>
      <c r="E319">
        <f t="shared" si="46"/>
        <v>3.6665787391189752E-2</v>
      </c>
      <c r="F319">
        <f t="shared" si="47"/>
        <v>-0.22711685571089413</v>
      </c>
      <c r="G319">
        <v>0</v>
      </c>
      <c r="H319">
        <f t="shared" si="48"/>
        <v>0.26378264310208388</v>
      </c>
      <c r="I319">
        <f t="shared" si="49"/>
        <v>-1.0777013435226062</v>
      </c>
      <c r="J319">
        <f t="shared" si="50"/>
        <v>1.0777013435226062</v>
      </c>
      <c r="K319">
        <f t="shared" si="51"/>
        <v>0.43000161655276159</v>
      </c>
      <c r="L319">
        <f t="shared" si="52"/>
        <v>0.56999838344723819</v>
      </c>
      <c r="M319">
        <f t="shared" si="53"/>
        <v>2.3255726525328053</v>
      </c>
      <c r="N319">
        <f t="shared" si="54"/>
        <v>1.7543909404658247</v>
      </c>
    </row>
    <row r="320" spans="1:14" x14ac:dyDescent="0.25">
      <c r="A320" s="4">
        <f>IF('True_Odds_Calculator_2-way'!A321="","",'True_Odds_Calculator_2-way'!A321)</f>
        <v>2.2799999999999998</v>
      </c>
      <c r="B320" s="4">
        <f>IF('True_Odds_Calculator_2-way'!B321="","",'True_Odds_Calculator_2-way'!B321)</f>
        <v>1.68</v>
      </c>
      <c r="C320" s="4">
        <f t="shared" si="44"/>
        <v>0.43859649122807021</v>
      </c>
      <c r="D320">
        <f t="shared" si="45"/>
        <v>0.59523809523809523</v>
      </c>
      <c r="E320">
        <f t="shared" si="46"/>
        <v>3.383458646616555E-2</v>
      </c>
      <c r="F320">
        <f t="shared" si="47"/>
        <v>-0.2272347535505429</v>
      </c>
      <c r="G320">
        <v>0</v>
      </c>
      <c r="H320">
        <f t="shared" si="48"/>
        <v>0.26106934001670845</v>
      </c>
      <c r="I320">
        <f t="shared" si="49"/>
        <v>-1.0718661571406805</v>
      </c>
      <c r="J320">
        <f t="shared" si="50"/>
        <v>1.0718661571406805</v>
      </c>
      <c r="K320">
        <f t="shared" si="51"/>
        <v>0.42158717195874679</v>
      </c>
      <c r="L320">
        <f t="shared" si="52"/>
        <v>0.57841282804125305</v>
      </c>
      <c r="M320">
        <f t="shared" si="53"/>
        <v>2.3719886811400706</v>
      </c>
      <c r="N320">
        <f t="shared" si="54"/>
        <v>1.728868986855663</v>
      </c>
    </row>
    <row r="321" spans="1:14" x14ac:dyDescent="0.25">
      <c r="A321" s="4">
        <f>IF('True_Odds_Calculator_2-way'!A322="","",'True_Odds_Calculator_2-way'!A322)</f>
        <v>2.2799999999999998</v>
      </c>
      <c r="B321" s="4">
        <f>IF('True_Odds_Calculator_2-way'!B322="","",'True_Odds_Calculator_2-way'!B322)</f>
        <v>1.68</v>
      </c>
      <c r="C321" s="4">
        <f t="shared" si="44"/>
        <v>0.43859649122807021</v>
      </c>
      <c r="D321">
        <f t="shared" si="45"/>
        <v>0.59523809523809523</v>
      </c>
      <c r="E321">
        <f t="shared" si="46"/>
        <v>3.383458646616555E-2</v>
      </c>
      <c r="F321">
        <f t="shared" si="47"/>
        <v>-0.2272347535505429</v>
      </c>
      <c r="G321">
        <v>0</v>
      </c>
      <c r="H321">
        <f t="shared" si="48"/>
        <v>0.26106934001670845</v>
      </c>
      <c r="I321">
        <f t="shared" si="49"/>
        <v>-1.0718661571406805</v>
      </c>
      <c r="J321">
        <f t="shared" si="50"/>
        <v>1.0718661571406805</v>
      </c>
      <c r="K321">
        <f t="shared" si="51"/>
        <v>0.42158717195874679</v>
      </c>
      <c r="L321">
        <f t="shared" si="52"/>
        <v>0.57841282804125305</v>
      </c>
      <c r="M321">
        <f t="shared" si="53"/>
        <v>2.3719886811400706</v>
      </c>
      <c r="N321">
        <f t="shared" si="54"/>
        <v>1.728868986855663</v>
      </c>
    </row>
    <row r="322" spans="1:14" x14ac:dyDescent="0.25">
      <c r="A322" s="4">
        <f>IF('True_Odds_Calculator_2-way'!A323="","",'True_Odds_Calculator_2-way'!A323)</f>
        <v>2.59</v>
      </c>
      <c r="B322" s="4">
        <f>IF('True_Odds_Calculator_2-way'!B323="","",'True_Odds_Calculator_2-way'!B323)</f>
        <v>1.54</v>
      </c>
      <c r="C322" s="4">
        <f t="shared" si="44"/>
        <v>0.38610038610038611</v>
      </c>
      <c r="D322">
        <f t="shared" si="45"/>
        <v>0.64935064935064934</v>
      </c>
      <c r="E322">
        <f t="shared" si="46"/>
        <v>3.5451035451035562E-2</v>
      </c>
      <c r="F322">
        <f t="shared" si="47"/>
        <v>-0.21526350097778657</v>
      </c>
      <c r="G322">
        <v>0</v>
      </c>
      <c r="H322">
        <f t="shared" si="48"/>
        <v>0.25071453642882213</v>
      </c>
      <c r="I322">
        <f t="shared" si="49"/>
        <v>-1.0792065137302937</v>
      </c>
      <c r="J322">
        <f t="shared" si="50"/>
        <v>1.0792065137302937</v>
      </c>
      <c r="K322">
        <f t="shared" si="51"/>
        <v>0.36819686922745715</v>
      </c>
      <c r="L322">
        <f t="shared" si="52"/>
        <v>0.6318031307725428</v>
      </c>
      <c r="M322">
        <f t="shared" si="53"/>
        <v>2.7159383568311668</v>
      </c>
      <c r="N322">
        <f t="shared" si="54"/>
        <v>1.5827715174143586</v>
      </c>
    </row>
    <row r="323" spans="1:14" x14ac:dyDescent="0.25">
      <c r="A323" s="4">
        <f>IF('True_Odds_Calculator_2-way'!A324="","",'True_Odds_Calculator_2-way'!A324)</f>
        <v>2.27</v>
      </c>
      <c r="B323" s="4">
        <f>IF('True_Odds_Calculator_2-way'!B324="","",'True_Odds_Calculator_2-way'!B324)</f>
        <v>1.68</v>
      </c>
      <c r="C323" s="4">
        <f t="shared" ref="C323:C386" si="55">1/A323</f>
        <v>0.44052863436123346</v>
      </c>
      <c r="D323">
        <f t="shared" ref="D323:D386" si="56">1/B323</f>
        <v>0.59523809523809523</v>
      </c>
      <c r="E323">
        <f t="shared" ref="E323:E386" si="57">C323+D323-1</f>
        <v>3.5766729599328695E-2</v>
      </c>
      <c r="F323">
        <f t="shared" ref="F323:F386" si="58">C323+D323-(C323*D323)-1</f>
        <v>-0.22645269561569115</v>
      </c>
      <c r="G323">
        <v>0</v>
      </c>
      <c r="H323">
        <f t="shared" ref="H323:H386" si="59">C323*D323</f>
        <v>0.2622194252150199</v>
      </c>
      <c r="I323">
        <f t="shared" ref="I323:I386" si="60">((-4*F323*H323)^0.5)/(2*F323)</f>
        <v>-1.0760778282064791</v>
      </c>
      <c r="J323">
        <f t="shared" ref="J323:J386" si="61">(-((-4*F323*H323)^0.5))/(2*F323)</f>
        <v>1.0760778282064791</v>
      </c>
      <c r="K323">
        <f t="shared" ref="K323:K386" si="62">IF(A323="","",(C323/($J323+C323-($J323*C323))))</f>
        <v>0.42254374989680582</v>
      </c>
      <c r="L323">
        <f t="shared" ref="L323:L386" si="63">IF(B323="","",(D323/($J323+D323-($J323*D323))))</f>
        <v>0.57745625010319412</v>
      </c>
      <c r="M323">
        <f t="shared" ref="M323:M386" si="64">IF(A323="","",1/K323)</f>
        <v>2.3666188418222287</v>
      </c>
      <c r="N323">
        <f t="shared" ref="N323:N386" si="65">IF(B323="","",1/L323)</f>
        <v>1.7317329231804059</v>
      </c>
    </row>
    <row r="324" spans="1:14" x14ac:dyDescent="0.25">
      <c r="A324" s="4">
        <f>IF('True_Odds_Calculator_2-way'!A325="","",'True_Odds_Calculator_2-way'!A325)</f>
        <v>1.94</v>
      </c>
      <c r="B324" s="4">
        <f>IF('True_Odds_Calculator_2-way'!B325="","",'True_Odds_Calculator_2-way'!B325)</f>
        <v>1.94</v>
      </c>
      <c r="C324" s="4">
        <f t="shared" si="55"/>
        <v>0.51546391752577325</v>
      </c>
      <c r="D324">
        <f t="shared" si="56"/>
        <v>0.51546391752577325</v>
      </c>
      <c r="E324">
        <f t="shared" si="57"/>
        <v>3.0927835051546504E-2</v>
      </c>
      <c r="F324">
        <f t="shared" si="58"/>
        <v>-0.23477521521947065</v>
      </c>
      <c r="G324">
        <v>0</v>
      </c>
      <c r="H324">
        <f t="shared" si="59"/>
        <v>0.26570305027101715</v>
      </c>
      <c r="I324">
        <f t="shared" si="60"/>
        <v>-1.0638297872340428</v>
      </c>
      <c r="J324">
        <f t="shared" si="61"/>
        <v>1.0638297872340428</v>
      </c>
      <c r="K324">
        <f t="shared" si="62"/>
        <v>0.49999999999999989</v>
      </c>
      <c r="L324">
        <f t="shared" si="63"/>
        <v>0.49999999999999989</v>
      </c>
      <c r="M324">
        <f t="shared" si="64"/>
        <v>2.0000000000000004</v>
      </c>
      <c r="N324">
        <f t="shared" si="65"/>
        <v>2.0000000000000004</v>
      </c>
    </row>
    <row r="325" spans="1:14" x14ac:dyDescent="0.25">
      <c r="A325" s="4">
        <f>IF('True_Odds_Calculator_2-way'!A326="","",'True_Odds_Calculator_2-way'!A326)</f>
        <v>2.5099999999999998</v>
      </c>
      <c r="B325" s="4">
        <f>IF('True_Odds_Calculator_2-way'!B326="","",'True_Odds_Calculator_2-way'!B326)</f>
        <v>1.57</v>
      </c>
      <c r="C325" s="4">
        <f t="shared" si="55"/>
        <v>0.39840637450199207</v>
      </c>
      <c r="D325">
        <f t="shared" si="56"/>
        <v>0.63694267515923564</v>
      </c>
      <c r="E325">
        <f t="shared" si="57"/>
        <v>3.5349049661227649E-2</v>
      </c>
      <c r="F325">
        <f t="shared" si="58"/>
        <v>-0.21841297231456347</v>
      </c>
      <c r="G325">
        <v>0</v>
      </c>
      <c r="H325">
        <f t="shared" si="59"/>
        <v>0.25376202197579112</v>
      </c>
      <c r="I325">
        <f t="shared" si="60"/>
        <v>-1.0778891454484929</v>
      </c>
      <c r="J325">
        <f t="shared" si="61"/>
        <v>1.0778891454484929</v>
      </c>
      <c r="K325">
        <f t="shared" si="62"/>
        <v>0.3805736037101255</v>
      </c>
      <c r="L325">
        <f t="shared" si="63"/>
        <v>0.61942639628987439</v>
      </c>
      <c r="M325">
        <f t="shared" si="64"/>
        <v>2.6276126096272243</v>
      </c>
      <c r="N325">
        <f t="shared" si="65"/>
        <v>1.6143968129056414</v>
      </c>
    </row>
    <row r="326" spans="1:14" x14ac:dyDescent="0.25">
      <c r="A326" s="4">
        <f>IF('True_Odds_Calculator_2-way'!A327="","",'True_Odds_Calculator_2-way'!A327)</f>
        <v>2.23</v>
      </c>
      <c r="B326" s="4">
        <f>IF('True_Odds_Calculator_2-way'!B327="","",'True_Odds_Calculator_2-way'!B327)</f>
        <v>1.7</v>
      </c>
      <c r="C326" s="4">
        <f t="shared" si="55"/>
        <v>0.44843049327354262</v>
      </c>
      <c r="D326">
        <f t="shared" si="56"/>
        <v>0.58823529411764708</v>
      </c>
      <c r="E326">
        <f t="shared" si="57"/>
        <v>3.6665787391189752E-2</v>
      </c>
      <c r="F326">
        <f t="shared" si="58"/>
        <v>-0.22711685571089413</v>
      </c>
      <c r="G326">
        <v>0</v>
      </c>
      <c r="H326">
        <f t="shared" si="59"/>
        <v>0.26378264310208388</v>
      </c>
      <c r="I326">
        <f t="shared" si="60"/>
        <v>-1.0777013435226062</v>
      </c>
      <c r="J326">
        <f t="shared" si="61"/>
        <v>1.0777013435226062</v>
      </c>
      <c r="K326">
        <f t="shared" si="62"/>
        <v>0.43000161655276159</v>
      </c>
      <c r="L326">
        <f t="shared" si="63"/>
        <v>0.56999838344723819</v>
      </c>
      <c r="M326">
        <f t="shared" si="64"/>
        <v>2.3255726525328053</v>
      </c>
      <c r="N326">
        <f t="shared" si="65"/>
        <v>1.7543909404658247</v>
      </c>
    </row>
    <row r="327" spans="1:14" x14ac:dyDescent="0.25">
      <c r="A327" s="4">
        <f>IF('True_Odds_Calculator_2-way'!A328="","",'True_Odds_Calculator_2-way'!A328)</f>
        <v>1.81</v>
      </c>
      <c r="B327" s="4">
        <f>IF('True_Odds_Calculator_2-way'!B328="","",'True_Odds_Calculator_2-way'!B328)</f>
        <v>2.0499999999999998</v>
      </c>
      <c r="C327" s="4">
        <f t="shared" si="55"/>
        <v>0.5524861878453039</v>
      </c>
      <c r="D327">
        <f t="shared" si="56"/>
        <v>0.48780487804878053</v>
      </c>
      <c r="E327">
        <f t="shared" si="57"/>
        <v>4.0291065894084488E-2</v>
      </c>
      <c r="F327">
        <f t="shared" si="58"/>
        <v>-0.22921439159142964</v>
      </c>
      <c r="G327">
        <v>0</v>
      </c>
      <c r="H327">
        <f t="shared" si="59"/>
        <v>0.26950545748551413</v>
      </c>
      <c r="I327">
        <f t="shared" si="60"/>
        <v>-1.0843334143872594</v>
      </c>
      <c r="J327">
        <f t="shared" si="61"/>
        <v>1.0843334143872594</v>
      </c>
      <c r="K327">
        <f t="shared" si="62"/>
        <v>0.53239346276515054</v>
      </c>
      <c r="L327">
        <f t="shared" si="63"/>
        <v>0.46760653723484941</v>
      </c>
      <c r="M327">
        <f t="shared" si="64"/>
        <v>1.8783100656536802</v>
      </c>
      <c r="N327">
        <f t="shared" si="65"/>
        <v>2.1385500851066221</v>
      </c>
    </row>
    <row r="328" spans="1:14" x14ac:dyDescent="0.25">
      <c r="A328" s="4">
        <f>IF('True_Odds_Calculator_2-way'!A329="","",'True_Odds_Calculator_2-way'!A329)</f>
        <v>1.75</v>
      </c>
      <c r="B328" s="4">
        <f>IF('True_Odds_Calculator_2-way'!B329="","",'True_Odds_Calculator_2-way'!B329)</f>
        <v>2.14</v>
      </c>
      <c r="C328" s="4">
        <f t="shared" si="55"/>
        <v>0.5714285714285714</v>
      </c>
      <c r="D328">
        <f t="shared" si="56"/>
        <v>0.46728971962616822</v>
      </c>
      <c r="E328">
        <f t="shared" si="57"/>
        <v>3.8718291054739673E-2</v>
      </c>
      <c r="F328">
        <f t="shared" si="58"/>
        <v>-0.22830440587449929</v>
      </c>
      <c r="G328">
        <v>0</v>
      </c>
      <c r="H328">
        <f t="shared" si="59"/>
        <v>0.26702269692923897</v>
      </c>
      <c r="I328">
        <f t="shared" si="60"/>
        <v>-1.0814761408717504</v>
      </c>
      <c r="J328">
        <f t="shared" si="61"/>
        <v>1.0814761408717504</v>
      </c>
      <c r="K328">
        <f t="shared" si="62"/>
        <v>0.55214846039654741</v>
      </c>
      <c r="L328">
        <f t="shared" si="63"/>
        <v>0.44785153960345248</v>
      </c>
      <c r="M328">
        <f t="shared" si="64"/>
        <v>1.8111071056538131</v>
      </c>
      <c r="N328">
        <f t="shared" si="65"/>
        <v>2.2328828005937953</v>
      </c>
    </row>
    <row r="329" spans="1:14" x14ac:dyDescent="0.25">
      <c r="A329" s="4">
        <f>IF('True_Odds_Calculator_2-way'!A330="","",'True_Odds_Calculator_2-way'!A330)</f>
        <v>2.02</v>
      </c>
      <c r="B329" s="4">
        <f>IF('True_Odds_Calculator_2-way'!B330="","",'True_Odds_Calculator_2-way'!B330)</f>
        <v>1.86</v>
      </c>
      <c r="C329" s="4">
        <f t="shared" si="55"/>
        <v>0.49504950495049505</v>
      </c>
      <c r="D329">
        <f t="shared" si="56"/>
        <v>0.5376344086021505</v>
      </c>
      <c r="E329">
        <f t="shared" si="57"/>
        <v>3.2683913552645549E-2</v>
      </c>
      <c r="F329">
        <f t="shared" si="58"/>
        <v>-0.23347173427020129</v>
      </c>
      <c r="G329">
        <v>0</v>
      </c>
      <c r="H329">
        <f t="shared" si="59"/>
        <v>0.26615564782284679</v>
      </c>
      <c r="I329">
        <f t="shared" si="60"/>
        <v>-1.0677035543974549</v>
      </c>
      <c r="J329">
        <f t="shared" si="61"/>
        <v>1.0677035543974549</v>
      </c>
      <c r="K329">
        <f t="shared" si="62"/>
        <v>0.47868473698404773</v>
      </c>
      <c r="L329">
        <f t="shared" si="63"/>
        <v>0.52131526301595232</v>
      </c>
      <c r="M329">
        <f t="shared" si="64"/>
        <v>2.0890576254854043</v>
      </c>
      <c r="N329">
        <f t="shared" si="65"/>
        <v>1.9182250567818113</v>
      </c>
    </row>
    <row r="330" spans="1:14" x14ac:dyDescent="0.25">
      <c r="A330" s="4">
        <f>IF('True_Odds_Calculator_2-way'!A331="","",'True_Odds_Calculator_2-way'!A331)</f>
        <v>1.99</v>
      </c>
      <c r="B330" s="4">
        <f>IF('True_Odds_Calculator_2-way'!B331="","",'True_Odds_Calculator_2-way'!B331)</f>
        <v>1.88</v>
      </c>
      <c r="C330" s="4">
        <f t="shared" si="55"/>
        <v>0.50251256281407031</v>
      </c>
      <c r="D330">
        <f t="shared" si="56"/>
        <v>0.53191489361702127</v>
      </c>
      <c r="E330">
        <f t="shared" si="57"/>
        <v>3.4427456431091574E-2</v>
      </c>
      <c r="F330">
        <f t="shared" si="58"/>
        <v>-0.23286645995937127</v>
      </c>
      <c r="G330">
        <v>0</v>
      </c>
      <c r="H330">
        <f t="shared" si="59"/>
        <v>0.2672939163904629</v>
      </c>
      <c r="I330">
        <f t="shared" si="60"/>
        <v>-1.0713739108887084</v>
      </c>
      <c r="J330">
        <f t="shared" si="61"/>
        <v>1.0713739108887084</v>
      </c>
      <c r="K330">
        <f t="shared" si="62"/>
        <v>0.48528137423857021</v>
      </c>
      <c r="L330">
        <f t="shared" si="63"/>
        <v>0.51471862576142968</v>
      </c>
      <c r="M330">
        <f t="shared" si="64"/>
        <v>2.0606601717798219</v>
      </c>
      <c r="N330">
        <f t="shared" si="65"/>
        <v>1.9428090415820634</v>
      </c>
    </row>
    <row r="331" spans="1:14" x14ac:dyDescent="0.25">
      <c r="A331" s="4">
        <f>IF('True_Odds_Calculator_2-way'!A332="","",'True_Odds_Calculator_2-way'!A332)</f>
        <v>2.25</v>
      </c>
      <c r="B331" s="4">
        <f>IF('True_Odds_Calculator_2-way'!B332="","",'True_Odds_Calculator_2-way'!B332)</f>
        <v>1.68</v>
      </c>
      <c r="C331" s="4">
        <f t="shared" si="55"/>
        <v>0.44444444444444442</v>
      </c>
      <c r="D331">
        <f t="shared" si="56"/>
        <v>0.59523809523809523</v>
      </c>
      <c r="E331">
        <f t="shared" si="57"/>
        <v>3.9682539682539542E-2</v>
      </c>
      <c r="F331">
        <f t="shared" si="58"/>
        <v>-0.22486772486772499</v>
      </c>
      <c r="G331">
        <v>0</v>
      </c>
      <c r="H331">
        <f t="shared" si="59"/>
        <v>0.26455026455026454</v>
      </c>
      <c r="I331">
        <f t="shared" si="60"/>
        <v>-1.0846522890932806</v>
      </c>
      <c r="J331">
        <f t="shared" si="61"/>
        <v>1.0846522890932806</v>
      </c>
      <c r="K331">
        <f t="shared" si="62"/>
        <v>0.42448148373559424</v>
      </c>
      <c r="L331">
        <f t="shared" si="63"/>
        <v>0.57551851626440576</v>
      </c>
      <c r="M331">
        <f t="shared" si="64"/>
        <v>2.3558153613666013</v>
      </c>
      <c r="N331">
        <f t="shared" si="65"/>
        <v>1.7375635565834309</v>
      </c>
    </row>
    <row r="332" spans="1:14" x14ac:dyDescent="0.25">
      <c r="A332" s="4">
        <f>IF('True_Odds_Calculator_2-way'!A333="","",'True_Odds_Calculator_2-way'!A333)</f>
        <v>2.2000000000000002</v>
      </c>
      <c r="B332" s="4">
        <f>IF('True_Odds_Calculator_2-way'!B333="","",'True_Odds_Calculator_2-way'!B333)</f>
        <v>1.71</v>
      </c>
      <c r="C332" s="4">
        <f t="shared" si="55"/>
        <v>0.45454545454545453</v>
      </c>
      <c r="D332">
        <f t="shared" si="56"/>
        <v>0.58479532163742687</v>
      </c>
      <c r="E332">
        <f t="shared" si="57"/>
        <v>3.9340776182881454E-2</v>
      </c>
      <c r="F332">
        <f t="shared" si="58"/>
        <v>-0.22647527910685805</v>
      </c>
      <c r="G332">
        <v>0</v>
      </c>
      <c r="H332">
        <f t="shared" si="59"/>
        <v>0.26581605528973945</v>
      </c>
      <c r="I332">
        <f t="shared" si="60"/>
        <v>-1.0833784750435986</v>
      </c>
      <c r="J332">
        <f t="shared" si="61"/>
        <v>1.0833784750435986</v>
      </c>
      <c r="K332">
        <f t="shared" si="62"/>
        <v>0.43477236885131854</v>
      </c>
      <c r="L332">
        <f t="shared" si="63"/>
        <v>0.56522763114868146</v>
      </c>
      <c r="M332">
        <f t="shared" si="64"/>
        <v>2.3000541700523187</v>
      </c>
      <c r="N332">
        <f t="shared" si="65"/>
        <v>1.7691987172809549</v>
      </c>
    </row>
    <row r="333" spans="1:14" x14ac:dyDescent="0.25">
      <c r="A333" s="4">
        <f>IF('True_Odds_Calculator_2-way'!A334="","",'True_Odds_Calculator_2-way'!A334)</f>
        <v>1.79</v>
      </c>
      <c r="B333" s="4">
        <f>IF('True_Odds_Calculator_2-way'!B334="","",'True_Odds_Calculator_2-way'!B334)</f>
        <v>2.08</v>
      </c>
      <c r="C333" s="4">
        <f t="shared" si="55"/>
        <v>0.55865921787709494</v>
      </c>
      <c r="D333">
        <f t="shared" si="56"/>
        <v>0.48076923076923073</v>
      </c>
      <c r="E333">
        <f t="shared" si="57"/>
        <v>3.9428448646325664E-2</v>
      </c>
      <c r="F333">
        <f t="shared" si="58"/>
        <v>-0.22915771379458527</v>
      </c>
      <c r="G333">
        <v>0</v>
      </c>
      <c r="H333">
        <f t="shared" si="59"/>
        <v>0.26858616244091099</v>
      </c>
      <c r="I333">
        <f t="shared" si="60"/>
        <v>-1.0826163374360513</v>
      </c>
      <c r="J333">
        <f t="shared" si="61"/>
        <v>1.0826163374360513</v>
      </c>
      <c r="K333">
        <f t="shared" si="62"/>
        <v>0.53900600310193403</v>
      </c>
      <c r="L333">
        <f t="shared" si="63"/>
        <v>0.46099399689806597</v>
      </c>
      <c r="M333">
        <f t="shared" si="64"/>
        <v>1.8552669065744805</v>
      </c>
      <c r="N333">
        <f t="shared" si="65"/>
        <v>2.1692256444309357</v>
      </c>
    </row>
    <row r="334" spans="1:14" x14ac:dyDescent="0.25">
      <c r="A334" s="4">
        <f>IF('True_Odds_Calculator_2-way'!A335="","",'True_Odds_Calculator_2-way'!A335)</f>
        <v>1.75</v>
      </c>
      <c r="B334" s="4">
        <f>IF('True_Odds_Calculator_2-way'!B335="","",'True_Odds_Calculator_2-way'!B335)</f>
        <v>2.14</v>
      </c>
      <c r="C334" s="4">
        <f t="shared" si="55"/>
        <v>0.5714285714285714</v>
      </c>
      <c r="D334">
        <f t="shared" si="56"/>
        <v>0.46728971962616822</v>
      </c>
      <c r="E334">
        <f t="shared" si="57"/>
        <v>3.8718291054739673E-2</v>
      </c>
      <c r="F334">
        <f t="shared" si="58"/>
        <v>-0.22830440587449929</v>
      </c>
      <c r="G334">
        <v>0</v>
      </c>
      <c r="H334">
        <f t="shared" si="59"/>
        <v>0.26702269692923897</v>
      </c>
      <c r="I334">
        <f t="shared" si="60"/>
        <v>-1.0814761408717504</v>
      </c>
      <c r="J334">
        <f t="shared" si="61"/>
        <v>1.0814761408717504</v>
      </c>
      <c r="K334">
        <f t="shared" si="62"/>
        <v>0.55214846039654741</v>
      </c>
      <c r="L334">
        <f t="shared" si="63"/>
        <v>0.44785153960345248</v>
      </c>
      <c r="M334">
        <f t="shared" si="64"/>
        <v>1.8111071056538131</v>
      </c>
      <c r="N334">
        <f t="shared" si="65"/>
        <v>2.2328828005937953</v>
      </c>
    </row>
    <row r="335" spans="1:14" x14ac:dyDescent="0.25">
      <c r="A335" s="4">
        <f>IF('True_Odds_Calculator_2-way'!A336="","",'True_Odds_Calculator_2-way'!A336)</f>
        <v>1.72</v>
      </c>
      <c r="B335" s="4">
        <f>IF('True_Odds_Calculator_2-way'!B336="","",'True_Odds_Calculator_2-way'!B336)</f>
        <v>2.19</v>
      </c>
      <c r="C335" s="4">
        <f t="shared" si="55"/>
        <v>0.58139534883720934</v>
      </c>
      <c r="D335">
        <f t="shared" si="56"/>
        <v>0.45662100456621008</v>
      </c>
      <c r="E335">
        <f t="shared" si="57"/>
        <v>3.8016353403419467E-2</v>
      </c>
      <c r="F335">
        <f t="shared" si="58"/>
        <v>-0.22746097483274919</v>
      </c>
      <c r="G335">
        <v>0</v>
      </c>
      <c r="H335">
        <f t="shared" si="59"/>
        <v>0.26547732823616865</v>
      </c>
      <c r="I335">
        <f t="shared" si="60"/>
        <v>-1.0803395392536077</v>
      </c>
      <c r="J335">
        <f t="shared" si="61"/>
        <v>1.0803395392536077</v>
      </c>
      <c r="K335">
        <f t="shared" si="62"/>
        <v>0.5624788995053388</v>
      </c>
      <c r="L335">
        <f t="shared" si="63"/>
        <v>0.43752110049466114</v>
      </c>
      <c r="M335">
        <f t="shared" si="64"/>
        <v>1.7778444682625973</v>
      </c>
      <c r="N335">
        <f t="shared" si="65"/>
        <v>2.2856040517117928</v>
      </c>
    </row>
    <row r="336" spans="1:14" x14ac:dyDescent="0.25">
      <c r="A336" s="4">
        <f>IF('True_Odds_Calculator_2-way'!A337="","",'True_Odds_Calculator_2-way'!A337)</f>
        <v>2.0699999999999998</v>
      </c>
      <c r="B336" s="4">
        <f>IF('True_Odds_Calculator_2-way'!B337="","",'True_Odds_Calculator_2-way'!B337)</f>
        <v>1.81</v>
      </c>
      <c r="C336" s="4">
        <f t="shared" si="55"/>
        <v>0.48309178743961356</v>
      </c>
      <c r="D336">
        <f t="shared" si="56"/>
        <v>0.5524861878453039</v>
      </c>
      <c r="E336">
        <f t="shared" si="57"/>
        <v>3.5577975284917462E-2</v>
      </c>
      <c r="F336">
        <f t="shared" si="58"/>
        <v>-0.23132356473696847</v>
      </c>
      <c r="G336">
        <v>0</v>
      </c>
      <c r="H336">
        <f t="shared" si="59"/>
        <v>0.26690154002188599</v>
      </c>
      <c r="I336">
        <f t="shared" si="60"/>
        <v>-1.0741516544951821</v>
      </c>
      <c r="J336">
        <f t="shared" si="61"/>
        <v>1.0741516544951821</v>
      </c>
      <c r="K336">
        <f t="shared" si="62"/>
        <v>0.46525861134990021</v>
      </c>
      <c r="L336">
        <f t="shared" si="63"/>
        <v>0.53474138865009979</v>
      </c>
      <c r="M336">
        <f t="shared" si="64"/>
        <v>2.1493422703098441</v>
      </c>
      <c r="N336">
        <f t="shared" si="65"/>
        <v>1.8700628401410975</v>
      </c>
    </row>
    <row r="337" spans="1:14" x14ac:dyDescent="0.25">
      <c r="A337" s="4">
        <f>IF('True_Odds_Calculator_2-way'!A338="","",'True_Odds_Calculator_2-way'!A338)</f>
        <v>1.94</v>
      </c>
      <c r="B337" s="4">
        <f>IF('True_Odds_Calculator_2-way'!B338="","",'True_Odds_Calculator_2-way'!B338)</f>
        <v>1.93</v>
      </c>
      <c r="C337" s="4">
        <f t="shared" si="55"/>
        <v>0.51546391752577325</v>
      </c>
      <c r="D337">
        <f t="shared" si="56"/>
        <v>0.5181347150259068</v>
      </c>
      <c r="E337">
        <f t="shared" si="57"/>
        <v>3.3598632551679941E-2</v>
      </c>
      <c r="F337">
        <f t="shared" si="58"/>
        <v>-0.2334811174616741</v>
      </c>
      <c r="G337">
        <v>0</v>
      </c>
      <c r="H337">
        <f t="shared" si="59"/>
        <v>0.26707975001335404</v>
      </c>
      <c r="I337">
        <f t="shared" si="60"/>
        <v>-1.0695340092890231</v>
      </c>
      <c r="J337">
        <f t="shared" si="61"/>
        <v>1.0695340092890231</v>
      </c>
      <c r="K337">
        <f t="shared" si="62"/>
        <v>0.49866309204640175</v>
      </c>
      <c r="L337">
        <f t="shared" si="63"/>
        <v>0.50133690795359842</v>
      </c>
      <c r="M337">
        <f t="shared" si="64"/>
        <v>2.0053619687316817</v>
      </c>
      <c r="N337">
        <f t="shared" si="65"/>
        <v>1.9946666286387909</v>
      </c>
    </row>
    <row r="338" spans="1:14" x14ac:dyDescent="0.25">
      <c r="A338" s="4">
        <f>IF('True_Odds_Calculator_2-way'!A339="","",'True_Odds_Calculator_2-way'!A339)</f>
        <v>1.8</v>
      </c>
      <c r="B338" s="4">
        <f>IF('True_Odds_Calculator_2-way'!B339="","",'True_Odds_Calculator_2-way'!B339)</f>
        <v>2.0699999999999998</v>
      </c>
      <c r="C338" s="4">
        <f t="shared" si="55"/>
        <v>0.55555555555555558</v>
      </c>
      <c r="D338">
        <f t="shared" si="56"/>
        <v>0.48309178743961356</v>
      </c>
      <c r="E338">
        <f t="shared" si="57"/>
        <v>3.8647342995169254E-2</v>
      </c>
      <c r="F338">
        <f t="shared" si="58"/>
        <v>-0.22973698336017168</v>
      </c>
      <c r="G338">
        <v>0</v>
      </c>
      <c r="H338">
        <f t="shared" si="59"/>
        <v>0.26838432635534087</v>
      </c>
      <c r="I338">
        <f t="shared" si="60"/>
        <v>-1.0808442529177926</v>
      </c>
      <c r="J338">
        <f t="shared" si="61"/>
        <v>1.0808442529177926</v>
      </c>
      <c r="K338">
        <f t="shared" si="62"/>
        <v>0.53628636852729539</v>
      </c>
      <c r="L338">
        <f t="shared" si="63"/>
        <v>0.46371363147270434</v>
      </c>
      <c r="M338">
        <f t="shared" si="64"/>
        <v>1.8646754023342345</v>
      </c>
      <c r="N338">
        <f t="shared" si="65"/>
        <v>2.1565033506220384</v>
      </c>
    </row>
    <row r="339" spans="1:14" x14ac:dyDescent="0.25">
      <c r="A339" s="4">
        <f>IF('True_Odds_Calculator_2-way'!A340="","",'True_Odds_Calculator_2-way'!A340)</f>
        <v>2.14</v>
      </c>
      <c r="B339" s="4">
        <f>IF('True_Odds_Calculator_2-way'!B340="","",'True_Odds_Calculator_2-way'!B340)</f>
        <v>1.75</v>
      </c>
      <c r="C339" s="4">
        <f t="shared" si="55"/>
        <v>0.46728971962616822</v>
      </c>
      <c r="D339">
        <f t="shared" si="56"/>
        <v>0.5714285714285714</v>
      </c>
      <c r="E339">
        <f t="shared" si="57"/>
        <v>3.8718291054739673E-2</v>
      </c>
      <c r="F339">
        <f t="shared" si="58"/>
        <v>-0.22830440587449929</v>
      </c>
      <c r="G339">
        <v>0</v>
      </c>
      <c r="H339">
        <f t="shared" si="59"/>
        <v>0.26702269692923897</v>
      </c>
      <c r="I339">
        <f t="shared" si="60"/>
        <v>-1.0814761408717504</v>
      </c>
      <c r="J339">
        <f t="shared" si="61"/>
        <v>1.0814761408717504</v>
      </c>
      <c r="K339">
        <f t="shared" si="62"/>
        <v>0.44785153960345248</v>
      </c>
      <c r="L339">
        <f t="shared" si="63"/>
        <v>0.55214846039654741</v>
      </c>
      <c r="M339">
        <f t="shared" si="64"/>
        <v>2.2328828005937953</v>
      </c>
      <c r="N339">
        <f t="shared" si="65"/>
        <v>1.8111071056538131</v>
      </c>
    </row>
    <row r="340" spans="1:14" x14ac:dyDescent="0.25">
      <c r="A340" s="4">
        <f>IF('True_Odds_Calculator_2-way'!A341="","",'True_Odds_Calculator_2-way'!A341)</f>
        <v>2.04</v>
      </c>
      <c r="B340" s="4">
        <f>IF('True_Odds_Calculator_2-way'!B341="","",'True_Odds_Calculator_2-way'!B341)</f>
        <v>1.84</v>
      </c>
      <c r="C340" s="4">
        <f t="shared" si="55"/>
        <v>0.49019607843137253</v>
      </c>
      <c r="D340">
        <f t="shared" si="56"/>
        <v>0.54347826086956519</v>
      </c>
      <c r="E340">
        <f t="shared" si="57"/>
        <v>3.3674339300937772E-2</v>
      </c>
      <c r="F340">
        <f t="shared" si="58"/>
        <v>-0.23273657289002547</v>
      </c>
      <c r="G340">
        <v>0</v>
      </c>
      <c r="H340">
        <f t="shared" si="59"/>
        <v>0.2664109121909633</v>
      </c>
      <c r="I340">
        <f t="shared" si="60"/>
        <v>-1.0699012312772824</v>
      </c>
      <c r="J340">
        <f t="shared" si="61"/>
        <v>1.0699012312772824</v>
      </c>
      <c r="K340">
        <f t="shared" si="62"/>
        <v>0.47332857821916891</v>
      </c>
      <c r="L340">
        <f t="shared" si="63"/>
        <v>0.52667142178083093</v>
      </c>
      <c r="M340">
        <f t="shared" si="64"/>
        <v>2.1126972805283741</v>
      </c>
      <c r="N340">
        <f t="shared" si="65"/>
        <v>1.8987170342729172</v>
      </c>
    </row>
    <row r="341" spans="1:14" x14ac:dyDescent="0.25">
      <c r="A341" s="4">
        <f>IF('True_Odds_Calculator_2-way'!A342="","",'True_Odds_Calculator_2-way'!A342)</f>
        <v>1.94</v>
      </c>
      <c r="B341" s="4">
        <f>IF('True_Odds_Calculator_2-way'!B342="","",'True_Odds_Calculator_2-way'!B342)</f>
        <v>1.93</v>
      </c>
      <c r="C341" s="4">
        <f t="shared" si="55"/>
        <v>0.51546391752577325</v>
      </c>
      <c r="D341">
        <f t="shared" si="56"/>
        <v>0.5181347150259068</v>
      </c>
      <c r="E341">
        <f t="shared" si="57"/>
        <v>3.3598632551679941E-2</v>
      </c>
      <c r="F341">
        <f t="shared" si="58"/>
        <v>-0.2334811174616741</v>
      </c>
      <c r="G341">
        <v>0</v>
      </c>
      <c r="H341">
        <f t="shared" si="59"/>
        <v>0.26707975001335404</v>
      </c>
      <c r="I341">
        <f t="shared" si="60"/>
        <v>-1.0695340092890231</v>
      </c>
      <c r="J341">
        <f t="shared" si="61"/>
        <v>1.0695340092890231</v>
      </c>
      <c r="K341">
        <f t="shared" si="62"/>
        <v>0.49866309204640175</v>
      </c>
      <c r="L341">
        <f t="shared" si="63"/>
        <v>0.50133690795359842</v>
      </c>
      <c r="M341">
        <f t="shared" si="64"/>
        <v>2.0053619687316817</v>
      </c>
      <c r="N341">
        <f t="shared" si="65"/>
        <v>1.9946666286387909</v>
      </c>
    </row>
    <row r="342" spans="1:14" x14ac:dyDescent="0.25">
      <c r="A342" s="4">
        <f>IF('True_Odds_Calculator_2-way'!A343="","",'True_Odds_Calculator_2-way'!A343)</f>
        <v>2.04</v>
      </c>
      <c r="B342" s="4">
        <f>IF('True_Odds_Calculator_2-way'!B343="","",'True_Odds_Calculator_2-way'!B343)</f>
        <v>1.84</v>
      </c>
      <c r="C342" s="4">
        <f t="shared" si="55"/>
        <v>0.49019607843137253</v>
      </c>
      <c r="D342">
        <f t="shared" si="56"/>
        <v>0.54347826086956519</v>
      </c>
      <c r="E342">
        <f t="shared" si="57"/>
        <v>3.3674339300937772E-2</v>
      </c>
      <c r="F342">
        <f t="shared" si="58"/>
        <v>-0.23273657289002547</v>
      </c>
      <c r="G342">
        <v>0</v>
      </c>
      <c r="H342">
        <f t="shared" si="59"/>
        <v>0.2664109121909633</v>
      </c>
      <c r="I342">
        <f t="shared" si="60"/>
        <v>-1.0699012312772824</v>
      </c>
      <c r="J342">
        <f t="shared" si="61"/>
        <v>1.0699012312772824</v>
      </c>
      <c r="K342">
        <f t="shared" si="62"/>
        <v>0.47332857821916891</v>
      </c>
      <c r="L342">
        <f t="shared" si="63"/>
        <v>0.52667142178083093</v>
      </c>
      <c r="M342">
        <f t="shared" si="64"/>
        <v>2.1126972805283741</v>
      </c>
      <c r="N342">
        <f t="shared" si="65"/>
        <v>1.8987170342729172</v>
      </c>
    </row>
    <row r="343" spans="1:14" x14ac:dyDescent="0.25">
      <c r="A343" s="4">
        <f>IF('True_Odds_Calculator_2-way'!A344="","",'True_Odds_Calculator_2-way'!A344)</f>
        <v>2.14</v>
      </c>
      <c r="B343" s="4">
        <f>IF('True_Odds_Calculator_2-way'!B344="","",'True_Odds_Calculator_2-way'!B344)</f>
        <v>1.75</v>
      </c>
      <c r="C343" s="4">
        <f t="shared" si="55"/>
        <v>0.46728971962616822</v>
      </c>
      <c r="D343">
        <f t="shared" si="56"/>
        <v>0.5714285714285714</v>
      </c>
      <c r="E343">
        <f t="shared" si="57"/>
        <v>3.8718291054739673E-2</v>
      </c>
      <c r="F343">
        <f t="shared" si="58"/>
        <v>-0.22830440587449929</v>
      </c>
      <c r="G343">
        <v>0</v>
      </c>
      <c r="H343">
        <f t="shared" si="59"/>
        <v>0.26702269692923897</v>
      </c>
      <c r="I343">
        <f t="shared" si="60"/>
        <v>-1.0814761408717504</v>
      </c>
      <c r="J343">
        <f t="shared" si="61"/>
        <v>1.0814761408717504</v>
      </c>
      <c r="K343">
        <f t="shared" si="62"/>
        <v>0.44785153960345248</v>
      </c>
      <c r="L343">
        <f t="shared" si="63"/>
        <v>0.55214846039654741</v>
      </c>
      <c r="M343">
        <f t="shared" si="64"/>
        <v>2.2328828005937953</v>
      </c>
      <c r="N343">
        <f t="shared" si="65"/>
        <v>1.8111071056538131</v>
      </c>
    </row>
    <row r="344" spans="1:14" x14ac:dyDescent="0.25">
      <c r="A344" s="4">
        <f>IF('True_Odds_Calculator_2-way'!A345="","",'True_Odds_Calculator_2-way'!A345)</f>
        <v>2</v>
      </c>
      <c r="B344" s="4">
        <f>IF('True_Odds_Calculator_2-way'!B345="","",'True_Odds_Calculator_2-way'!B345)</f>
        <v>1.87</v>
      </c>
      <c r="C344" s="4">
        <f t="shared" si="55"/>
        <v>0.5</v>
      </c>
      <c r="D344">
        <f t="shared" si="56"/>
        <v>0.53475935828876997</v>
      </c>
      <c r="E344">
        <f t="shared" si="57"/>
        <v>3.475935828876997E-2</v>
      </c>
      <c r="F344">
        <f t="shared" si="58"/>
        <v>-0.23262032085561501</v>
      </c>
      <c r="G344">
        <v>0</v>
      </c>
      <c r="H344">
        <f t="shared" si="59"/>
        <v>0.26737967914438499</v>
      </c>
      <c r="I344">
        <f t="shared" si="60"/>
        <v>-1.0721125348377947</v>
      </c>
      <c r="J344">
        <f t="shared" si="61"/>
        <v>1.0721125348377947</v>
      </c>
      <c r="K344">
        <f t="shared" si="62"/>
        <v>0.48259927160678084</v>
      </c>
      <c r="L344">
        <f t="shared" si="63"/>
        <v>0.51740072839321916</v>
      </c>
      <c r="M344">
        <f t="shared" si="64"/>
        <v>2.0721125348377947</v>
      </c>
      <c r="N344">
        <f t="shared" si="65"/>
        <v>1.9327379053088816</v>
      </c>
    </row>
    <row r="345" spans="1:14" x14ac:dyDescent="0.25">
      <c r="A345" s="4">
        <f>IF('True_Odds_Calculator_2-way'!A346="","",'True_Odds_Calculator_2-way'!A346)</f>
        <v>1.92</v>
      </c>
      <c r="B345" s="4">
        <f>IF('True_Odds_Calculator_2-way'!B346="","",'True_Odds_Calculator_2-way'!B346)</f>
        <v>1.95</v>
      </c>
      <c r="C345" s="4">
        <f t="shared" si="55"/>
        <v>0.52083333333333337</v>
      </c>
      <c r="D345">
        <f t="shared" si="56"/>
        <v>0.51282051282051289</v>
      </c>
      <c r="E345">
        <f t="shared" si="57"/>
        <v>3.3653846153846256E-2</v>
      </c>
      <c r="F345">
        <f t="shared" si="58"/>
        <v>-0.23344017094017089</v>
      </c>
      <c r="G345">
        <v>0</v>
      </c>
      <c r="H345">
        <f t="shared" si="59"/>
        <v>0.26709401709401714</v>
      </c>
      <c r="I345">
        <f t="shared" si="60"/>
        <v>-1.0696563746013956</v>
      </c>
      <c r="J345">
        <f t="shared" si="61"/>
        <v>1.0696563746013956</v>
      </c>
      <c r="K345">
        <f t="shared" si="62"/>
        <v>0.50401095327935097</v>
      </c>
      <c r="L345">
        <f t="shared" si="63"/>
        <v>0.49598904672064897</v>
      </c>
      <c r="M345">
        <f t="shared" si="64"/>
        <v>1.9840838646332837</v>
      </c>
      <c r="N345">
        <f t="shared" si="65"/>
        <v>2.0161735558713256</v>
      </c>
    </row>
    <row r="346" spans="1:14" x14ac:dyDescent="0.25">
      <c r="A346" s="4">
        <f>IF('True_Odds_Calculator_2-way'!A347="","",'True_Odds_Calculator_2-way'!A347)</f>
        <v>1.93</v>
      </c>
      <c r="B346" s="4">
        <f>IF('True_Odds_Calculator_2-way'!B347="","",'True_Odds_Calculator_2-way'!B347)</f>
        <v>1.93</v>
      </c>
      <c r="C346" s="4">
        <f t="shared" si="55"/>
        <v>0.5181347150259068</v>
      </c>
      <c r="D346">
        <f t="shared" si="56"/>
        <v>0.5181347150259068</v>
      </c>
      <c r="E346">
        <f t="shared" si="57"/>
        <v>3.62694300518136E-2</v>
      </c>
      <c r="F346">
        <f t="shared" si="58"/>
        <v>-0.23219415286316403</v>
      </c>
      <c r="G346">
        <v>0</v>
      </c>
      <c r="H346">
        <f t="shared" si="59"/>
        <v>0.26846358291497763</v>
      </c>
      <c r="I346">
        <f t="shared" si="60"/>
        <v>-1.0752688172043015</v>
      </c>
      <c r="J346">
        <f t="shared" si="61"/>
        <v>1.0752688172043015</v>
      </c>
      <c r="K346">
        <f t="shared" si="62"/>
        <v>0.5</v>
      </c>
      <c r="L346">
        <f t="shared" si="63"/>
        <v>0.5</v>
      </c>
      <c r="M346">
        <f t="shared" si="64"/>
        <v>2</v>
      </c>
      <c r="N346">
        <f t="shared" si="65"/>
        <v>2</v>
      </c>
    </row>
    <row r="347" spans="1:14" x14ac:dyDescent="0.25">
      <c r="A347" s="4">
        <f>IF('True_Odds_Calculator_2-way'!A348="","",'True_Odds_Calculator_2-way'!A348)</f>
        <v>2.1800000000000002</v>
      </c>
      <c r="B347" s="4">
        <f>IF('True_Odds_Calculator_2-way'!B348="","",'True_Odds_Calculator_2-way'!B348)</f>
        <v>1.72</v>
      </c>
      <c r="C347" s="4">
        <f t="shared" si="55"/>
        <v>0.4587155963302752</v>
      </c>
      <c r="D347">
        <f t="shared" si="56"/>
        <v>0.58139534883720934</v>
      </c>
      <c r="E347">
        <f t="shared" si="57"/>
        <v>4.0110945167484591E-2</v>
      </c>
      <c r="F347">
        <f t="shared" si="58"/>
        <v>-0.22658416897802425</v>
      </c>
      <c r="G347">
        <v>0</v>
      </c>
      <c r="H347">
        <f t="shared" si="59"/>
        <v>0.26669511414550884</v>
      </c>
      <c r="I347">
        <f t="shared" si="60"/>
        <v>-1.0849075915068656</v>
      </c>
      <c r="J347">
        <f t="shared" si="61"/>
        <v>1.0849075915068656</v>
      </c>
      <c r="K347">
        <f t="shared" si="62"/>
        <v>0.43855976031354993</v>
      </c>
      <c r="L347">
        <f t="shared" si="63"/>
        <v>0.56144023968644996</v>
      </c>
      <c r="M347">
        <f t="shared" si="64"/>
        <v>2.2801909579781015</v>
      </c>
      <c r="N347">
        <f t="shared" si="65"/>
        <v>1.7811334658849434</v>
      </c>
    </row>
    <row r="348" spans="1:14" x14ac:dyDescent="0.25">
      <c r="A348" s="4">
        <f>IF('True_Odds_Calculator_2-way'!A349="","",'True_Odds_Calculator_2-way'!A349)</f>
        <v>1.93</v>
      </c>
      <c r="B348" s="4">
        <f>IF('True_Odds_Calculator_2-way'!B349="","",'True_Odds_Calculator_2-way'!B349)</f>
        <v>1.93</v>
      </c>
      <c r="C348" s="4">
        <f t="shared" si="55"/>
        <v>0.5181347150259068</v>
      </c>
      <c r="D348">
        <f t="shared" si="56"/>
        <v>0.5181347150259068</v>
      </c>
      <c r="E348">
        <f t="shared" si="57"/>
        <v>3.62694300518136E-2</v>
      </c>
      <c r="F348">
        <f t="shared" si="58"/>
        <v>-0.23219415286316403</v>
      </c>
      <c r="G348">
        <v>0</v>
      </c>
      <c r="H348">
        <f t="shared" si="59"/>
        <v>0.26846358291497763</v>
      </c>
      <c r="I348">
        <f t="shared" si="60"/>
        <v>-1.0752688172043015</v>
      </c>
      <c r="J348">
        <f t="shared" si="61"/>
        <v>1.0752688172043015</v>
      </c>
      <c r="K348">
        <f t="shared" si="62"/>
        <v>0.5</v>
      </c>
      <c r="L348">
        <f t="shared" si="63"/>
        <v>0.5</v>
      </c>
      <c r="M348">
        <f t="shared" si="64"/>
        <v>2</v>
      </c>
      <c r="N348">
        <f t="shared" si="65"/>
        <v>2</v>
      </c>
    </row>
    <row r="349" spans="1:14" x14ac:dyDescent="0.25">
      <c r="A349" s="4">
        <f>IF('True_Odds_Calculator_2-way'!A350="","",'True_Odds_Calculator_2-way'!A350)</f>
        <v>1.72</v>
      </c>
      <c r="B349" s="4">
        <f>IF('True_Odds_Calculator_2-way'!B350="","",'True_Odds_Calculator_2-way'!B350)</f>
        <v>2.13</v>
      </c>
      <c r="C349" s="4">
        <f t="shared" si="55"/>
        <v>0.58139534883720934</v>
      </c>
      <c r="D349">
        <f t="shared" si="56"/>
        <v>0.46948356807511737</v>
      </c>
      <c r="E349">
        <f t="shared" si="57"/>
        <v>5.087891691232671E-2</v>
      </c>
      <c r="F349">
        <f t="shared" si="58"/>
        <v>-0.22207664592204379</v>
      </c>
      <c r="G349">
        <v>0</v>
      </c>
      <c r="H349">
        <f t="shared" si="59"/>
        <v>0.27295556283437056</v>
      </c>
      <c r="I349">
        <f t="shared" si="60"/>
        <v>-1.1086501753962323</v>
      </c>
      <c r="J349">
        <f t="shared" si="61"/>
        <v>1.1086501753962323</v>
      </c>
      <c r="K349">
        <f t="shared" si="62"/>
        <v>0.55610296901859879</v>
      </c>
      <c r="L349">
        <f t="shared" si="63"/>
        <v>0.44389703098140126</v>
      </c>
      <c r="M349">
        <f t="shared" si="64"/>
        <v>1.7982281262852871</v>
      </c>
      <c r="N349">
        <f t="shared" si="65"/>
        <v>2.2527746981977419</v>
      </c>
    </row>
    <row r="350" spans="1:14" x14ac:dyDescent="0.25">
      <c r="A350" s="4">
        <f>IF('True_Odds_Calculator_2-way'!A351="","",'True_Odds_Calculator_2-way'!A351)</f>
        <v>1.96</v>
      </c>
      <c r="B350" s="4">
        <f>IF('True_Odds_Calculator_2-way'!B351="","",'True_Odds_Calculator_2-way'!B351)</f>
        <v>1.86</v>
      </c>
      <c r="C350" s="4">
        <f t="shared" si="55"/>
        <v>0.51020408163265307</v>
      </c>
      <c r="D350">
        <f t="shared" si="56"/>
        <v>0.5376344086021505</v>
      </c>
      <c r="E350">
        <f t="shared" si="57"/>
        <v>4.7838490234803466E-2</v>
      </c>
      <c r="F350">
        <f t="shared" si="58"/>
        <v>-0.22646477946017129</v>
      </c>
      <c r="G350">
        <v>0</v>
      </c>
      <c r="H350">
        <f t="shared" si="59"/>
        <v>0.27430326969497476</v>
      </c>
      <c r="I350">
        <f t="shared" si="60"/>
        <v>-1.1005636329070294</v>
      </c>
      <c r="J350">
        <f t="shared" si="61"/>
        <v>1.1005636329070294</v>
      </c>
      <c r="K350">
        <f t="shared" si="62"/>
        <v>0.48625335328043789</v>
      </c>
      <c r="L350">
        <f t="shared" si="63"/>
        <v>0.51374664671956227</v>
      </c>
      <c r="M350">
        <f t="shared" si="64"/>
        <v>2.0565410875907482</v>
      </c>
      <c r="N350">
        <f t="shared" si="65"/>
        <v>1.9464847243000454</v>
      </c>
    </row>
    <row r="351" spans="1:14" x14ac:dyDescent="0.25">
      <c r="A351" s="4">
        <f>IF('True_Odds_Calculator_2-way'!A352="","",'True_Odds_Calculator_2-way'!A352)</f>
        <v>1.9</v>
      </c>
      <c r="B351" s="4">
        <f>IF('True_Odds_Calculator_2-way'!B352="","",'True_Odds_Calculator_2-way'!B352)</f>
        <v>1.92</v>
      </c>
      <c r="C351" s="4">
        <f t="shared" si="55"/>
        <v>0.52631578947368418</v>
      </c>
      <c r="D351">
        <f t="shared" si="56"/>
        <v>0.52083333333333337</v>
      </c>
      <c r="E351">
        <f t="shared" si="57"/>
        <v>4.7149122807017552E-2</v>
      </c>
      <c r="F351">
        <f t="shared" si="58"/>
        <v>-0.22697368421052633</v>
      </c>
      <c r="G351">
        <v>0</v>
      </c>
      <c r="H351">
        <f t="shared" si="59"/>
        <v>0.27412280701754388</v>
      </c>
      <c r="I351">
        <f t="shared" si="60"/>
        <v>-1.0989674556596449</v>
      </c>
      <c r="J351">
        <f t="shared" si="61"/>
        <v>1.0989674556596449</v>
      </c>
      <c r="K351">
        <f t="shared" si="62"/>
        <v>0.50274733569069663</v>
      </c>
      <c r="L351">
        <f t="shared" si="63"/>
        <v>0.49725266430930348</v>
      </c>
      <c r="M351">
        <f t="shared" si="64"/>
        <v>1.9890707100936806</v>
      </c>
      <c r="N351">
        <f t="shared" si="65"/>
        <v>2.0110500592068727</v>
      </c>
    </row>
    <row r="352" spans="1:14" x14ac:dyDescent="0.25">
      <c r="A352" s="4">
        <f>IF('True_Odds_Calculator_2-way'!A353="","",'True_Odds_Calculator_2-way'!A353)</f>
        <v>1.7</v>
      </c>
      <c r="B352" s="4">
        <f>IF('True_Odds_Calculator_2-way'!B353="","",'True_Odds_Calculator_2-way'!B353)</f>
        <v>2.11</v>
      </c>
      <c r="C352" s="4">
        <f t="shared" si="55"/>
        <v>0.58823529411764708</v>
      </c>
      <c r="D352">
        <f t="shared" si="56"/>
        <v>0.47393364928909953</v>
      </c>
      <c r="E352">
        <f t="shared" si="57"/>
        <v>6.2168943406746724E-2</v>
      </c>
      <c r="F352">
        <f t="shared" si="58"/>
        <v>-0.21661555617507655</v>
      </c>
      <c r="G352">
        <v>0</v>
      </c>
      <c r="H352">
        <f t="shared" si="59"/>
        <v>0.27878449958182328</v>
      </c>
      <c r="I352">
        <f t="shared" si="60"/>
        <v>-1.13446079130188</v>
      </c>
      <c r="J352">
        <f t="shared" si="61"/>
        <v>1.13446079130188</v>
      </c>
      <c r="K352">
        <f t="shared" si="62"/>
        <v>0.55737552477668162</v>
      </c>
      <c r="L352">
        <f t="shared" si="63"/>
        <v>0.44262447522331827</v>
      </c>
      <c r="M352">
        <f t="shared" si="64"/>
        <v>1.7941225539113159</v>
      </c>
      <c r="N352">
        <f t="shared" si="65"/>
        <v>2.2592514783450866</v>
      </c>
    </row>
    <row r="353" spans="1:14" x14ac:dyDescent="0.25">
      <c r="A353" s="4">
        <f>IF('True_Odds_Calculator_2-way'!A354="","",'True_Odds_Calculator_2-way'!A354)</f>
        <v>2.04</v>
      </c>
      <c r="B353" s="4">
        <f>IF('True_Odds_Calculator_2-way'!B354="","",'True_Odds_Calculator_2-way'!B354)</f>
        <v>1.79</v>
      </c>
      <c r="C353" s="4">
        <f t="shared" si="55"/>
        <v>0.49019607843137253</v>
      </c>
      <c r="D353">
        <f t="shared" si="56"/>
        <v>0.55865921787709494</v>
      </c>
      <c r="E353">
        <f t="shared" si="57"/>
        <v>4.8855296308467411E-2</v>
      </c>
      <c r="F353">
        <f t="shared" si="58"/>
        <v>-0.22499726147442223</v>
      </c>
      <c r="G353">
        <v>0</v>
      </c>
      <c r="H353">
        <f t="shared" si="59"/>
        <v>0.27385255778288964</v>
      </c>
      <c r="I353">
        <f t="shared" si="60"/>
        <v>-1.1032394541017194</v>
      </c>
      <c r="J353">
        <f t="shared" si="61"/>
        <v>1.1032394541017194</v>
      </c>
      <c r="K353">
        <f t="shared" si="62"/>
        <v>0.46568614195989111</v>
      </c>
      <c r="L353">
        <f t="shared" si="63"/>
        <v>0.53431385804010889</v>
      </c>
      <c r="M353">
        <f t="shared" si="64"/>
        <v>2.1473690322657886</v>
      </c>
      <c r="N353">
        <f t="shared" si="65"/>
        <v>1.8715591687403583</v>
      </c>
    </row>
    <row r="354" spans="1:14" x14ac:dyDescent="0.25">
      <c r="A354" s="4">
        <f>IF('True_Odds_Calculator_2-way'!A355="","",'True_Odds_Calculator_2-way'!A355)</f>
        <v>1.62</v>
      </c>
      <c r="B354" s="4">
        <f>IF('True_Odds_Calculator_2-way'!B355="","",'True_Odds_Calculator_2-way'!B355)</f>
        <v>2.2999999999999998</v>
      </c>
      <c r="C354" s="4">
        <f t="shared" si="55"/>
        <v>0.61728395061728392</v>
      </c>
      <c r="D354">
        <f t="shared" si="56"/>
        <v>0.43478260869565222</v>
      </c>
      <c r="E354">
        <f t="shared" si="57"/>
        <v>5.2066559312936134E-2</v>
      </c>
      <c r="F354">
        <f t="shared" si="58"/>
        <v>-0.2163177670424048</v>
      </c>
      <c r="G354">
        <v>0</v>
      </c>
      <c r="H354">
        <f t="shared" si="59"/>
        <v>0.26838432635534087</v>
      </c>
      <c r="I354">
        <f t="shared" si="60"/>
        <v>-1.1138647983852823</v>
      </c>
      <c r="J354">
        <f t="shared" si="61"/>
        <v>1.1138647983852823</v>
      </c>
      <c r="K354">
        <f t="shared" si="62"/>
        <v>0.5915073125021505</v>
      </c>
      <c r="L354">
        <f t="shared" si="63"/>
        <v>0.40849268749784945</v>
      </c>
      <c r="M354">
        <f t="shared" si="64"/>
        <v>1.6905961749988752</v>
      </c>
      <c r="N354">
        <f t="shared" si="65"/>
        <v>2.4480242379008672</v>
      </c>
    </row>
    <row r="355" spans="1:14" x14ac:dyDescent="0.25">
      <c r="A355" s="4">
        <f>IF('True_Odds_Calculator_2-way'!A356="","",'True_Odds_Calculator_2-way'!A356)</f>
        <v>2.34</v>
      </c>
      <c r="B355" s="4">
        <f>IF('True_Odds_Calculator_2-way'!B356="","",'True_Odds_Calculator_2-way'!B356)</f>
        <v>1.66</v>
      </c>
      <c r="C355" s="4">
        <f t="shared" si="55"/>
        <v>0.42735042735042739</v>
      </c>
      <c r="D355">
        <f t="shared" si="56"/>
        <v>0.60240963855421692</v>
      </c>
      <c r="E355">
        <f t="shared" si="57"/>
        <v>2.9760065904644417E-2</v>
      </c>
      <c r="F355">
        <f t="shared" si="58"/>
        <v>-0.22767995057151669</v>
      </c>
      <c r="G355">
        <v>0</v>
      </c>
      <c r="H355">
        <f t="shared" si="59"/>
        <v>0.2574400164761611</v>
      </c>
      <c r="I355">
        <f t="shared" si="60"/>
        <v>-1.0633485251477839</v>
      </c>
      <c r="J355">
        <f t="shared" si="61"/>
        <v>1.0633485251477839</v>
      </c>
      <c r="K355">
        <f t="shared" si="62"/>
        <v>0.41239034653044082</v>
      </c>
      <c r="L355">
        <f t="shared" si="63"/>
        <v>0.58760965346955907</v>
      </c>
      <c r="M355">
        <f t="shared" si="64"/>
        <v>2.4248870236980302</v>
      </c>
      <c r="N355">
        <f t="shared" si="65"/>
        <v>1.7018100265975373</v>
      </c>
    </row>
    <row r="356" spans="1:14" x14ac:dyDescent="0.25">
      <c r="A356" s="4">
        <f>IF('True_Odds_Calculator_2-way'!A357="","",'True_Odds_Calculator_2-way'!A357)</f>
        <v>1.6</v>
      </c>
      <c r="B356" s="4">
        <f>IF('True_Odds_Calculator_2-way'!B357="","",'True_Odds_Calculator_2-way'!B357)</f>
        <v>2.48</v>
      </c>
      <c r="C356" s="4">
        <f t="shared" si="55"/>
        <v>0.625</v>
      </c>
      <c r="D356">
        <f t="shared" si="56"/>
        <v>0.40322580645161293</v>
      </c>
      <c r="E356">
        <f t="shared" si="57"/>
        <v>2.8225806451612989E-2</v>
      </c>
      <c r="F356">
        <f t="shared" si="58"/>
        <v>-0.22379032258064502</v>
      </c>
      <c r="G356">
        <v>0</v>
      </c>
      <c r="H356">
        <f t="shared" si="59"/>
        <v>0.25201612903225806</v>
      </c>
      <c r="I356">
        <f t="shared" si="60"/>
        <v>-1.0611908999450224</v>
      </c>
      <c r="J356">
        <f t="shared" si="61"/>
        <v>1.0611908999450224</v>
      </c>
      <c r="K356">
        <f t="shared" si="62"/>
        <v>0.61098009187365931</v>
      </c>
      <c r="L356">
        <f t="shared" si="63"/>
        <v>0.38901990812634057</v>
      </c>
      <c r="M356">
        <f t="shared" si="64"/>
        <v>1.6367145399670135</v>
      </c>
      <c r="N356">
        <f t="shared" si="65"/>
        <v>2.5705625319186329</v>
      </c>
    </row>
    <row r="357" spans="1:14" x14ac:dyDescent="0.25">
      <c r="A357" s="4">
        <f>IF('True_Odds_Calculator_2-way'!A358="","",'True_Odds_Calculator_2-way'!A358)</f>
        <v>2.39</v>
      </c>
      <c r="B357" s="4">
        <f>IF('True_Odds_Calculator_2-way'!B358="","",'True_Odds_Calculator_2-way'!B358)</f>
        <v>1.64</v>
      </c>
      <c r="C357" s="4">
        <f t="shared" si="55"/>
        <v>0.41841004184100417</v>
      </c>
      <c r="D357">
        <f t="shared" si="56"/>
        <v>0.6097560975609756</v>
      </c>
      <c r="E357">
        <f t="shared" si="57"/>
        <v>2.8166139401979873E-2</v>
      </c>
      <c r="F357">
        <f t="shared" si="58"/>
        <v>-0.22696193489131533</v>
      </c>
      <c r="G357">
        <v>0</v>
      </c>
      <c r="H357">
        <f t="shared" si="59"/>
        <v>0.2551280742932952</v>
      </c>
      <c r="I357">
        <f t="shared" si="60"/>
        <v>-1.0602361620999639</v>
      </c>
      <c r="J357">
        <f t="shared" si="61"/>
        <v>1.0602361620999639</v>
      </c>
      <c r="K357">
        <f t="shared" si="62"/>
        <v>0.4042481197388369</v>
      </c>
      <c r="L357">
        <f t="shared" si="63"/>
        <v>0.59575188026116299</v>
      </c>
      <c r="M357">
        <f t="shared" si="64"/>
        <v>2.4737282653189494</v>
      </c>
      <c r="N357">
        <f t="shared" si="65"/>
        <v>1.6785511437439771</v>
      </c>
    </row>
    <row r="358" spans="1:14" x14ac:dyDescent="0.25">
      <c r="A358" s="4">
        <f>IF('True_Odds_Calculator_2-way'!A359="","",'True_Odds_Calculator_2-way'!A359)</f>
        <v>2.2000000000000002</v>
      </c>
      <c r="B358" s="4">
        <f>IF('True_Odds_Calculator_2-way'!B359="","",'True_Odds_Calculator_2-way'!B359)</f>
        <v>1.69</v>
      </c>
      <c r="C358" s="4">
        <f t="shared" si="55"/>
        <v>0.45454545454545453</v>
      </c>
      <c r="D358">
        <f t="shared" si="56"/>
        <v>0.59171597633136097</v>
      </c>
      <c r="E358">
        <f t="shared" si="57"/>
        <v>4.6261430876815446E-2</v>
      </c>
      <c r="F358">
        <f t="shared" si="58"/>
        <v>-0.22270037654653052</v>
      </c>
      <c r="G358">
        <v>0</v>
      </c>
      <c r="H358">
        <f t="shared" si="59"/>
        <v>0.26896180742334591</v>
      </c>
      <c r="I358">
        <f t="shared" si="60"/>
        <v>-1.0989674556596447</v>
      </c>
      <c r="J358">
        <f t="shared" si="61"/>
        <v>1.0989674556596447</v>
      </c>
      <c r="K358">
        <f t="shared" si="62"/>
        <v>0.43126481036507081</v>
      </c>
      <c r="L358">
        <f t="shared" si="63"/>
        <v>0.56873518963492942</v>
      </c>
      <c r="M358">
        <f t="shared" si="64"/>
        <v>2.3187609467915737</v>
      </c>
      <c r="N358">
        <f t="shared" si="65"/>
        <v>1.7582875444051547</v>
      </c>
    </row>
    <row r="359" spans="1:14" x14ac:dyDescent="0.25">
      <c r="A359" s="4">
        <f>IF('True_Odds_Calculator_2-way'!A360="","",'True_Odds_Calculator_2-way'!A360)</f>
        <v>1.93</v>
      </c>
      <c r="B359" s="4">
        <f>IF('True_Odds_Calculator_2-way'!B360="","",'True_Odds_Calculator_2-way'!B360)</f>
        <v>1.93</v>
      </c>
      <c r="C359" s="4">
        <f t="shared" si="55"/>
        <v>0.5181347150259068</v>
      </c>
      <c r="D359">
        <f t="shared" si="56"/>
        <v>0.5181347150259068</v>
      </c>
      <c r="E359">
        <f t="shared" si="57"/>
        <v>3.62694300518136E-2</v>
      </c>
      <c r="F359">
        <f t="shared" si="58"/>
        <v>-0.23219415286316403</v>
      </c>
      <c r="G359">
        <v>0</v>
      </c>
      <c r="H359">
        <f t="shared" si="59"/>
        <v>0.26846358291497763</v>
      </c>
      <c r="I359">
        <f t="shared" si="60"/>
        <v>-1.0752688172043015</v>
      </c>
      <c r="J359">
        <f t="shared" si="61"/>
        <v>1.0752688172043015</v>
      </c>
      <c r="K359">
        <f t="shared" si="62"/>
        <v>0.5</v>
      </c>
      <c r="L359">
        <f t="shared" si="63"/>
        <v>0.5</v>
      </c>
      <c r="M359">
        <f t="shared" si="64"/>
        <v>2</v>
      </c>
      <c r="N359">
        <f t="shared" si="65"/>
        <v>2</v>
      </c>
    </row>
    <row r="360" spans="1:14" x14ac:dyDescent="0.25">
      <c r="A360" s="4">
        <f>IF('True_Odds_Calculator_2-way'!A361="","",'True_Odds_Calculator_2-way'!A361)</f>
        <v>2.73</v>
      </c>
      <c r="B360" s="4">
        <f>IF('True_Odds_Calculator_2-way'!B361="","",'True_Odds_Calculator_2-way'!B361)</f>
        <v>1.46</v>
      </c>
      <c r="C360" s="4">
        <f t="shared" si="55"/>
        <v>0.36630036630036628</v>
      </c>
      <c r="D360">
        <f t="shared" si="56"/>
        <v>0.68493150684931503</v>
      </c>
      <c r="E360">
        <f t="shared" si="57"/>
        <v>5.1231873149681251E-2</v>
      </c>
      <c r="F360">
        <f t="shared" si="58"/>
        <v>-0.19965878869988463</v>
      </c>
      <c r="G360">
        <v>0</v>
      </c>
      <c r="H360">
        <f t="shared" si="59"/>
        <v>0.25089066184956593</v>
      </c>
      <c r="I360">
        <f t="shared" si="60"/>
        <v>-1.1209804346903349</v>
      </c>
      <c r="J360">
        <f t="shared" si="61"/>
        <v>1.1209804346903349</v>
      </c>
      <c r="K360">
        <f t="shared" si="62"/>
        <v>0.34021750387918781</v>
      </c>
      <c r="L360">
        <f t="shared" si="63"/>
        <v>0.65978249612081219</v>
      </c>
      <c r="M360">
        <f t="shared" si="64"/>
        <v>2.9392961520142795</v>
      </c>
      <c r="N360">
        <f t="shared" si="65"/>
        <v>1.515650999957554</v>
      </c>
    </row>
    <row r="361" spans="1:14" x14ac:dyDescent="0.25">
      <c r="A361" s="4">
        <f>IF('True_Odds_Calculator_2-way'!A362="","",'True_Odds_Calculator_2-way'!A362)</f>
        <v>2.36</v>
      </c>
      <c r="B361" s="4">
        <f>IF('True_Odds_Calculator_2-way'!B362="","",'True_Odds_Calculator_2-way'!B362)</f>
        <v>1.59</v>
      </c>
      <c r="C361" s="4">
        <f t="shared" si="55"/>
        <v>0.42372881355932207</v>
      </c>
      <c r="D361">
        <f t="shared" si="56"/>
        <v>0.62893081761006286</v>
      </c>
      <c r="E361">
        <f t="shared" si="57"/>
        <v>5.2659631169384991E-2</v>
      </c>
      <c r="F361">
        <f t="shared" si="58"/>
        <v>-0.21383647798742134</v>
      </c>
      <c r="G361">
        <v>0</v>
      </c>
      <c r="H361">
        <f t="shared" si="59"/>
        <v>0.26649610915680633</v>
      </c>
      <c r="I361">
        <f t="shared" si="60"/>
        <v>-1.1163607017227666</v>
      </c>
      <c r="J361">
        <f t="shared" si="61"/>
        <v>1.1163607017227666</v>
      </c>
      <c r="K361">
        <f t="shared" si="62"/>
        <v>0.39710107410694506</v>
      </c>
      <c r="L361">
        <f t="shared" si="63"/>
        <v>0.60289892589305494</v>
      </c>
      <c r="M361">
        <f t="shared" si="64"/>
        <v>2.5182505543429619</v>
      </c>
      <c r="N361">
        <f t="shared" si="65"/>
        <v>1.6586528140164323</v>
      </c>
    </row>
    <row r="362" spans="1:14" x14ac:dyDescent="0.25">
      <c r="A362" s="4">
        <f>IF('True_Odds_Calculator_2-way'!A363="","",'True_Odds_Calculator_2-way'!A363)</f>
        <v>1.54</v>
      </c>
      <c r="B362" s="4">
        <f>IF('True_Odds_Calculator_2-way'!B363="","",'True_Odds_Calculator_2-way'!B363)</f>
        <v>2.63</v>
      </c>
      <c r="C362" s="4">
        <f t="shared" si="55"/>
        <v>0.64935064935064934</v>
      </c>
      <c r="D362">
        <f t="shared" si="56"/>
        <v>0.38022813688212931</v>
      </c>
      <c r="E362">
        <f t="shared" si="57"/>
        <v>2.9578786232778764E-2</v>
      </c>
      <c r="F362">
        <f t="shared" si="58"/>
        <v>-0.21732260135301951</v>
      </c>
      <c r="G362">
        <v>0</v>
      </c>
      <c r="H362">
        <f t="shared" si="59"/>
        <v>0.24690138758579824</v>
      </c>
      <c r="I362">
        <f t="shared" si="60"/>
        <v>-1.0658824656517991</v>
      </c>
      <c r="J362">
        <f t="shared" si="61"/>
        <v>1.0658824656517991</v>
      </c>
      <c r="K362">
        <f t="shared" si="62"/>
        <v>0.63468830617732719</v>
      </c>
      <c r="L362">
        <f t="shared" si="63"/>
        <v>0.3653116938226727</v>
      </c>
      <c r="M362">
        <f t="shared" si="64"/>
        <v>1.5755765314519714</v>
      </c>
      <c r="N362">
        <f t="shared" si="65"/>
        <v>2.7373884190124329</v>
      </c>
    </row>
    <row r="363" spans="1:14" x14ac:dyDescent="0.25">
      <c r="A363" s="4">
        <f>IF('True_Odds_Calculator_2-way'!A364="","",'True_Odds_Calculator_2-way'!A364)</f>
        <v>1.62</v>
      </c>
      <c r="B363" s="4">
        <f>IF('True_Odds_Calculator_2-way'!B364="","",'True_Odds_Calculator_2-way'!B364)</f>
        <v>2.42</v>
      </c>
      <c r="C363" s="4">
        <f t="shared" si="55"/>
        <v>0.61728395061728392</v>
      </c>
      <c r="D363">
        <f t="shared" si="56"/>
        <v>0.41322314049586778</v>
      </c>
      <c r="E363">
        <f t="shared" si="57"/>
        <v>3.0507091113151752E-2</v>
      </c>
      <c r="F363">
        <f t="shared" si="58"/>
        <v>-0.2245689215386184</v>
      </c>
      <c r="G363">
        <v>0</v>
      </c>
      <c r="H363">
        <f t="shared" si="59"/>
        <v>0.25507601265177021</v>
      </c>
      <c r="I363">
        <f t="shared" si="60"/>
        <v>-1.0657613907987191</v>
      </c>
      <c r="J363">
        <f t="shared" si="61"/>
        <v>1.0657613907987191</v>
      </c>
      <c r="K363">
        <f t="shared" si="62"/>
        <v>0.60212958942600991</v>
      </c>
      <c r="L363">
        <f t="shared" si="63"/>
        <v>0.39787041057399003</v>
      </c>
      <c r="M363">
        <f t="shared" si="64"/>
        <v>1.6607720622952058</v>
      </c>
      <c r="N363">
        <f t="shared" si="65"/>
        <v>2.5133811749341808</v>
      </c>
    </row>
    <row r="364" spans="1:14" x14ac:dyDescent="0.25">
      <c r="A364" s="4">
        <f>IF('True_Odds_Calculator_2-way'!A365="","",'True_Odds_Calculator_2-way'!A365)</f>
        <v>1.59</v>
      </c>
      <c r="B364" s="4">
        <f>IF('True_Odds_Calculator_2-way'!B365="","",'True_Odds_Calculator_2-way'!B365)</f>
        <v>2.5</v>
      </c>
      <c r="C364" s="4">
        <f t="shared" si="55"/>
        <v>0.62893081761006286</v>
      </c>
      <c r="D364">
        <f t="shared" si="56"/>
        <v>0.4</v>
      </c>
      <c r="E364">
        <f t="shared" si="57"/>
        <v>2.8930817610062887E-2</v>
      </c>
      <c r="F364">
        <f t="shared" si="58"/>
        <v>-0.22264150943396221</v>
      </c>
      <c r="G364">
        <v>0</v>
      </c>
      <c r="H364">
        <f t="shared" si="59"/>
        <v>0.25157232704402516</v>
      </c>
      <c r="I364">
        <f t="shared" si="60"/>
        <v>-1.0629880069054678</v>
      </c>
      <c r="J364">
        <f t="shared" si="61"/>
        <v>1.0629880069054678</v>
      </c>
      <c r="K364">
        <f t="shared" si="62"/>
        <v>0.61456660866885815</v>
      </c>
      <c r="L364">
        <f t="shared" si="63"/>
        <v>0.38543339133114163</v>
      </c>
      <c r="M364">
        <f t="shared" si="64"/>
        <v>1.6271629240742262</v>
      </c>
      <c r="N364">
        <f t="shared" si="65"/>
        <v>2.594482010358202</v>
      </c>
    </row>
    <row r="365" spans="1:14" x14ac:dyDescent="0.25">
      <c r="A365" s="4">
        <f>IF('True_Odds_Calculator_2-way'!A366="","",'True_Odds_Calculator_2-way'!A366)</f>
        <v>1.79</v>
      </c>
      <c r="B365" s="4">
        <f>IF('True_Odds_Calculator_2-way'!B366="","",'True_Odds_Calculator_2-way'!B366)</f>
        <v>2.12</v>
      </c>
      <c r="C365" s="4">
        <f t="shared" si="55"/>
        <v>0.55865921787709494</v>
      </c>
      <c r="D365">
        <f t="shared" si="56"/>
        <v>0.47169811320754712</v>
      </c>
      <c r="E365">
        <f t="shared" si="57"/>
        <v>3.0357331084642114E-2</v>
      </c>
      <c r="F365">
        <f t="shared" si="58"/>
        <v>-0.23316116791398755</v>
      </c>
      <c r="G365">
        <v>0</v>
      </c>
      <c r="H365">
        <f t="shared" si="59"/>
        <v>0.26351849899862967</v>
      </c>
      <c r="I365">
        <f t="shared" si="60"/>
        <v>-1.0631081389064057</v>
      </c>
      <c r="J365">
        <f t="shared" si="61"/>
        <v>1.0631081389064057</v>
      </c>
      <c r="K365">
        <f t="shared" si="62"/>
        <v>0.54352096574427933</v>
      </c>
      <c r="L365">
        <f t="shared" si="63"/>
        <v>0.4564790342557204</v>
      </c>
      <c r="M365">
        <f t="shared" si="64"/>
        <v>1.8398554297360612</v>
      </c>
      <c r="N365">
        <f t="shared" si="65"/>
        <v>2.1906811155751749</v>
      </c>
    </row>
    <row r="366" spans="1:14" x14ac:dyDescent="0.25">
      <c r="A366" s="4">
        <f>IF('True_Odds_Calculator_2-way'!A367="","",'True_Odds_Calculator_2-way'!A367)</f>
        <v>2.04</v>
      </c>
      <c r="B366" s="4">
        <f>IF('True_Odds_Calculator_2-way'!B367="","",'True_Odds_Calculator_2-way'!B367)</f>
        <v>1.85</v>
      </c>
      <c r="C366" s="4">
        <f t="shared" si="55"/>
        <v>0.49019607843137253</v>
      </c>
      <c r="D366">
        <f t="shared" si="56"/>
        <v>0.54054054054054046</v>
      </c>
      <c r="E366">
        <f t="shared" si="57"/>
        <v>3.0736618971912932E-2</v>
      </c>
      <c r="F366">
        <f t="shared" si="58"/>
        <v>-0.23423423423423428</v>
      </c>
      <c r="G366">
        <v>0</v>
      </c>
      <c r="H366">
        <f t="shared" si="59"/>
        <v>0.26497085320614727</v>
      </c>
      <c r="I366">
        <f t="shared" si="60"/>
        <v>-1.0635890745287924</v>
      </c>
      <c r="J366">
        <f t="shared" si="61"/>
        <v>1.0635890745287924</v>
      </c>
      <c r="K366">
        <f t="shared" si="62"/>
        <v>0.47480390464975097</v>
      </c>
      <c r="L366">
        <f t="shared" si="63"/>
        <v>0.52519609535024903</v>
      </c>
      <c r="M366">
        <f t="shared" si="64"/>
        <v>2.1061326375099441</v>
      </c>
      <c r="N366">
        <f t="shared" si="65"/>
        <v>1.904050713349474</v>
      </c>
    </row>
    <row r="367" spans="1:14" x14ac:dyDescent="0.25">
      <c r="A367" s="4">
        <f>IF('True_Odds_Calculator_2-way'!A368="","",'True_Odds_Calculator_2-way'!A368)</f>
        <v>2.17</v>
      </c>
      <c r="B367" s="4">
        <f>IF('True_Odds_Calculator_2-way'!B368="","",'True_Odds_Calculator_2-way'!B368)</f>
        <v>1.75</v>
      </c>
      <c r="C367" s="4">
        <f t="shared" si="55"/>
        <v>0.46082949308755761</v>
      </c>
      <c r="D367">
        <f t="shared" si="56"/>
        <v>0.5714285714285714</v>
      </c>
      <c r="E367">
        <f t="shared" si="57"/>
        <v>3.2258064516129004E-2</v>
      </c>
      <c r="F367">
        <f t="shared" si="58"/>
        <v>-0.23107307439104674</v>
      </c>
      <c r="G367">
        <v>0</v>
      </c>
      <c r="H367">
        <f t="shared" si="59"/>
        <v>0.26333113890717574</v>
      </c>
      <c r="I367">
        <f t="shared" si="60"/>
        <v>-1.0675210253672476</v>
      </c>
      <c r="J367">
        <f t="shared" si="61"/>
        <v>1.0675210253672476</v>
      </c>
      <c r="K367">
        <f t="shared" si="62"/>
        <v>0.44464214228514221</v>
      </c>
      <c r="L367">
        <f t="shared" si="63"/>
        <v>0.55535785771485779</v>
      </c>
      <c r="M367">
        <f t="shared" si="64"/>
        <v>2.2489995996796797</v>
      </c>
      <c r="N367">
        <f t="shared" si="65"/>
        <v>1.8006407690254356</v>
      </c>
    </row>
    <row r="368" spans="1:14" x14ac:dyDescent="0.25">
      <c r="A368" s="4">
        <f>IF('True_Odds_Calculator_2-way'!A369="","",'True_Odds_Calculator_2-way'!A369)</f>
        <v>2.2799999999999998</v>
      </c>
      <c r="B368" s="4">
        <f>IF('True_Odds_Calculator_2-way'!B369="","",'True_Odds_Calculator_2-way'!B369)</f>
        <v>1.68</v>
      </c>
      <c r="C368" s="4">
        <f t="shared" si="55"/>
        <v>0.43859649122807021</v>
      </c>
      <c r="D368">
        <f t="shared" si="56"/>
        <v>0.59523809523809523</v>
      </c>
      <c r="E368">
        <f t="shared" si="57"/>
        <v>3.383458646616555E-2</v>
      </c>
      <c r="F368">
        <f t="shared" si="58"/>
        <v>-0.2272347535505429</v>
      </c>
      <c r="G368">
        <v>0</v>
      </c>
      <c r="H368">
        <f t="shared" si="59"/>
        <v>0.26106934001670845</v>
      </c>
      <c r="I368">
        <f t="shared" si="60"/>
        <v>-1.0718661571406805</v>
      </c>
      <c r="J368">
        <f t="shared" si="61"/>
        <v>1.0718661571406805</v>
      </c>
      <c r="K368">
        <f t="shared" si="62"/>
        <v>0.42158717195874679</v>
      </c>
      <c r="L368">
        <f t="shared" si="63"/>
        <v>0.57841282804125305</v>
      </c>
      <c r="M368">
        <f t="shared" si="64"/>
        <v>2.3719886811400706</v>
      </c>
      <c r="N368">
        <f t="shared" si="65"/>
        <v>1.728868986855663</v>
      </c>
    </row>
    <row r="369" spans="1:14" x14ac:dyDescent="0.25">
      <c r="A369" s="4">
        <f>IF('True_Odds_Calculator_2-way'!A370="","",'True_Odds_Calculator_2-way'!A370)</f>
        <v>2.48</v>
      </c>
      <c r="B369" s="4">
        <f>IF('True_Odds_Calculator_2-way'!B370="","",'True_Odds_Calculator_2-way'!B370)</f>
        <v>1.58</v>
      </c>
      <c r="C369" s="4">
        <f t="shared" si="55"/>
        <v>0.40322580645161293</v>
      </c>
      <c r="D369">
        <f t="shared" si="56"/>
        <v>0.63291139240506322</v>
      </c>
      <c r="E369">
        <f t="shared" si="57"/>
        <v>3.61371988566761E-2</v>
      </c>
      <c r="F369">
        <f t="shared" si="58"/>
        <v>-0.21906900775826876</v>
      </c>
      <c r="G369">
        <v>0</v>
      </c>
      <c r="H369">
        <f t="shared" si="59"/>
        <v>0.25520620661494486</v>
      </c>
      <c r="I369">
        <f t="shared" si="60"/>
        <v>-1.0793322294408636</v>
      </c>
      <c r="J369">
        <f t="shared" si="61"/>
        <v>1.0793322294408636</v>
      </c>
      <c r="K369">
        <f t="shared" si="62"/>
        <v>0.38499865083559737</v>
      </c>
      <c r="L369">
        <f t="shared" si="63"/>
        <v>0.61500134916440274</v>
      </c>
      <c r="M369">
        <f t="shared" si="64"/>
        <v>2.5974116995724779</v>
      </c>
      <c r="N369">
        <f t="shared" si="65"/>
        <v>1.6260126930757011</v>
      </c>
    </row>
    <row r="370" spans="1:14" x14ac:dyDescent="0.25">
      <c r="A370" s="4">
        <f>IF('True_Odds_Calculator_2-way'!A371="","",'True_Odds_Calculator_2-way'!A371)</f>
        <v>2.21</v>
      </c>
      <c r="B370" s="4">
        <f>IF('True_Odds_Calculator_2-way'!B371="","",'True_Odds_Calculator_2-way'!B371)</f>
        <v>1.72</v>
      </c>
      <c r="C370" s="4">
        <f t="shared" si="55"/>
        <v>0.45248868778280543</v>
      </c>
      <c r="D370">
        <f t="shared" si="56"/>
        <v>0.58139534883720934</v>
      </c>
      <c r="E370">
        <f t="shared" si="57"/>
        <v>3.3884036620014824E-2</v>
      </c>
      <c r="F370">
        <f t="shared" si="58"/>
        <v>-0.2291907818583605</v>
      </c>
      <c r="G370">
        <v>0</v>
      </c>
      <c r="H370">
        <f t="shared" si="59"/>
        <v>0.26307481847837527</v>
      </c>
      <c r="I370">
        <f t="shared" si="60"/>
        <v>-1.0713739108887084</v>
      </c>
      <c r="J370">
        <f t="shared" si="61"/>
        <v>1.0713739108887084</v>
      </c>
      <c r="K370">
        <f t="shared" si="62"/>
        <v>0.43547132891069945</v>
      </c>
      <c r="L370">
        <f t="shared" si="63"/>
        <v>0.56452867108930049</v>
      </c>
      <c r="M370">
        <f t="shared" si="64"/>
        <v>2.2963624321753371</v>
      </c>
      <c r="N370">
        <f t="shared" si="65"/>
        <v>1.7713892158398703</v>
      </c>
    </row>
    <row r="371" spans="1:14" x14ac:dyDescent="0.25">
      <c r="A371" s="4">
        <f>IF('True_Odds_Calculator_2-way'!A372="","",'True_Odds_Calculator_2-way'!A372)</f>
        <v>2.25</v>
      </c>
      <c r="B371" s="4">
        <f>IF('True_Odds_Calculator_2-way'!B372="","",'True_Odds_Calculator_2-way'!B372)</f>
        <v>1.69</v>
      </c>
      <c r="C371" s="4">
        <f t="shared" si="55"/>
        <v>0.44444444444444442</v>
      </c>
      <c r="D371">
        <f t="shared" si="56"/>
        <v>0.59171597633136097</v>
      </c>
      <c r="E371">
        <f t="shared" si="57"/>
        <v>3.6160420775805502E-2</v>
      </c>
      <c r="F371">
        <f t="shared" si="58"/>
        <v>-0.22682445759368819</v>
      </c>
      <c r="G371">
        <v>0</v>
      </c>
      <c r="H371">
        <f t="shared" si="59"/>
        <v>0.26298487836949375</v>
      </c>
      <c r="I371">
        <f t="shared" si="60"/>
        <v>-1.0767638041163314</v>
      </c>
      <c r="J371">
        <f t="shared" si="61"/>
        <v>1.0767638041163314</v>
      </c>
      <c r="K371">
        <f t="shared" si="62"/>
        <v>0.42626568044702751</v>
      </c>
      <c r="L371">
        <f t="shared" si="63"/>
        <v>0.57373431955297227</v>
      </c>
      <c r="M371">
        <f t="shared" si="64"/>
        <v>2.3459547551454145</v>
      </c>
      <c r="N371">
        <f t="shared" si="65"/>
        <v>1.7429670248402687</v>
      </c>
    </row>
    <row r="372" spans="1:14" x14ac:dyDescent="0.25">
      <c r="A372" s="4">
        <f>IF('True_Odds_Calculator_2-way'!A373="","",'True_Odds_Calculator_2-way'!A373)</f>
        <v>2.04</v>
      </c>
      <c r="B372" s="4">
        <f>IF('True_Odds_Calculator_2-way'!B373="","",'True_Odds_Calculator_2-way'!B373)</f>
        <v>1.85</v>
      </c>
      <c r="C372" s="4">
        <f t="shared" si="55"/>
        <v>0.49019607843137253</v>
      </c>
      <c r="D372">
        <f t="shared" si="56"/>
        <v>0.54054054054054046</v>
      </c>
      <c r="E372">
        <f t="shared" si="57"/>
        <v>3.0736618971912932E-2</v>
      </c>
      <c r="F372">
        <f t="shared" si="58"/>
        <v>-0.23423423423423428</v>
      </c>
      <c r="G372">
        <v>0</v>
      </c>
      <c r="H372">
        <f t="shared" si="59"/>
        <v>0.26497085320614727</v>
      </c>
      <c r="I372">
        <f t="shared" si="60"/>
        <v>-1.0635890745287924</v>
      </c>
      <c r="J372">
        <f t="shared" si="61"/>
        <v>1.0635890745287924</v>
      </c>
      <c r="K372">
        <f t="shared" si="62"/>
        <v>0.47480390464975097</v>
      </c>
      <c r="L372">
        <f t="shared" si="63"/>
        <v>0.52519609535024903</v>
      </c>
      <c r="M372">
        <f t="shared" si="64"/>
        <v>2.1061326375099441</v>
      </c>
      <c r="N372">
        <f t="shared" si="65"/>
        <v>1.904050713349474</v>
      </c>
    </row>
    <row r="373" spans="1:14" x14ac:dyDescent="0.25">
      <c r="A373" s="4">
        <f>IF('True_Odds_Calculator_2-way'!A374="","",'True_Odds_Calculator_2-way'!A374)</f>
        <v>2.17</v>
      </c>
      <c r="B373" s="4">
        <f>IF('True_Odds_Calculator_2-way'!B374="","",'True_Odds_Calculator_2-way'!B374)</f>
        <v>1.74</v>
      </c>
      <c r="C373" s="4">
        <f t="shared" si="55"/>
        <v>0.46082949308755761</v>
      </c>
      <c r="D373">
        <f t="shared" si="56"/>
        <v>0.57471264367816088</v>
      </c>
      <c r="E373">
        <f t="shared" si="57"/>
        <v>3.5542136765718491E-2</v>
      </c>
      <c r="F373">
        <f t="shared" si="58"/>
        <v>-0.22930239949149844</v>
      </c>
      <c r="G373">
        <v>0</v>
      </c>
      <c r="H373">
        <f t="shared" si="59"/>
        <v>0.26484453625721699</v>
      </c>
      <c r="I373">
        <f t="shared" si="60"/>
        <v>-1.0747098003652684</v>
      </c>
      <c r="J373">
        <f t="shared" si="61"/>
        <v>1.0747098003652684</v>
      </c>
      <c r="K373">
        <f t="shared" si="62"/>
        <v>0.44298545385174265</v>
      </c>
      <c r="L373">
        <f t="shared" si="63"/>
        <v>0.55701454614825729</v>
      </c>
      <c r="M373">
        <f t="shared" si="64"/>
        <v>2.2574104664273644</v>
      </c>
      <c r="N373">
        <f t="shared" si="65"/>
        <v>1.7952852522702987</v>
      </c>
    </row>
    <row r="374" spans="1:14" x14ac:dyDescent="0.25">
      <c r="A374" s="4">
        <f>IF('True_Odds_Calculator_2-way'!A375="","",'True_Odds_Calculator_2-way'!A375)</f>
        <v>1.58</v>
      </c>
      <c r="B374" s="4">
        <f>IF('True_Odds_Calculator_2-way'!B375="","",'True_Odds_Calculator_2-way'!B375)</f>
        <v>2.4900000000000002</v>
      </c>
      <c r="C374" s="4">
        <f t="shared" si="55"/>
        <v>0.63291139240506322</v>
      </c>
      <c r="D374">
        <f t="shared" si="56"/>
        <v>0.40160642570281119</v>
      </c>
      <c r="E374">
        <f t="shared" si="57"/>
        <v>3.4517818107874465E-2</v>
      </c>
      <c r="F374">
        <f t="shared" si="58"/>
        <v>-0.21966346398251235</v>
      </c>
      <c r="G374">
        <v>0</v>
      </c>
      <c r="H374">
        <f t="shared" si="59"/>
        <v>0.25418128209038682</v>
      </c>
      <c r="I374">
        <f t="shared" si="60"/>
        <v>-1.0757042116817492</v>
      </c>
      <c r="J374">
        <f t="shared" si="61"/>
        <v>1.0757042116817492</v>
      </c>
      <c r="K374">
        <f t="shared" si="62"/>
        <v>0.61579826402706817</v>
      </c>
      <c r="L374">
        <f t="shared" si="63"/>
        <v>0.38420173597293183</v>
      </c>
      <c r="M374">
        <f t="shared" si="64"/>
        <v>1.6239084427754149</v>
      </c>
      <c r="N374">
        <f t="shared" si="65"/>
        <v>2.6027992754058067</v>
      </c>
    </row>
    <row r="375" spans="1:14" x14ac:dyDescent="0.25">
      <c r="A375" s="4">
        <f>IF('True_Odds_Calculator_2-way'!A376="","",'True_Odds_Calculator_2-way'!A376)</f>
        <v>1.86</v>
      </c>
      <c r="B375" s="4">
        <f>IF('True_Odds_Calculator_2-way'!B376="","",'True_Odds_Calculator_2-way'!B376)</f>
        <v>2.04</v>
      </c>
      <c r="C375" s="4">
        <f t="shared" si="55"/>
        <v>0.5376344086021505</v>
      </c>
      <c r="D375">
        <f t="shared" si="56"/>
        <v>0.49019607843137253</v>
      </c>
      <c r="E375">
        <f t="shared" si="57"/>
        <v>2.7830487033523088E-2</v>
      </c>
      <c r="F375">
        <f t="shared" si="58"/>
        <v>-0.23571579169302126</v>
      </c>
      <c r="G375">
        <v>0</v>
      </c>
      <c r="H375">
        <f t="shared" si="59"/>
        <v>0.26354627872654435</v>
      </c>
      <c r="I375">
        <f t="shared" si="60"/>
        <v>-1.0573873360945338</v>
      </c>
      <c r="J375">
        <f t="shared" si="61"/>
        <v>1.0573873360945338</v>
      </c>
      <c r="K375">
        <f t="shared" si="62"/>
        <v>0.52373759220582705</v>
      </c>
      <c r="L375">
        <f t="shared" si="63"/>
        <v>0.47626240779417284</v>
      </c>
      <c r="M375">
        <f t="shared" si="64"/>
        <v>1.9093531090412992</v>
      </c>
      <c r="N375">
        <f t="shared" si="65"/>
        <v>2.0996828295383159</v>
      </c>
    </row>
    <row r="376" spans="1:14" x14ac:dyDescent="0.25">
      <c r="A376" s="4">
        <f>IF('True_Odds_Calculator_2-way'!A377="","",'True_Odds_Calculator_2-way'!A377)</f>
        <v>1.65</v>
      </c>
      <c r="B376" s="4">
        <f>IF('True_Odds_Calculator_2-way'!B377="","",'True_Odds_Calculator_2-way'!B377)</f>
        <v>2.33</v>
      </c>
      <c r="C376" s="4">
        <f t="shared" si="55"/>
        <v>0.60606060606060608</v>
      </c>
      <c r="D376">
        <f t="shared" si="56"/>
        <v>0.42918454935622319</v>
      </c>
      <c r="E376">
        <f t="shared" si="57"/>
        <v>3.5245155416829377E-2</v>
      </c>
      <c r="F376">
        <f t="shared" si="58"/>
        <v>-0.22486669267785131</v>
      </c>
      <c r="G376">
        <v>0</v>
      </c>
      <c r="H376">
        <f t="shared" si="59"/>
        <v>0.26011184809468074</v>
      </c>
      <c r="I376">
        <f t="shared" si="60"/>
        <v>-1.0755175492958089</v>
      </c>
      <c r="J376">
        <f t="shared" si="61"/>
        <v>1.0755175492958089</v>
      </c>
      <c r="K376">
        <f t="shared" si="62"/>
        <v>0.58855158622613757</v>
      </c>
      <c r="L376">
        <f t="shared" si="63"/>
        <v>0.41144841377386249</v>
      </c>
      <c r="M376">
        <f t="shared" si="64"/>
        <v>1.6990864070422753</v>
      </c>
      <c r="N376">
        <f t="shared" si="65"/>
        <v>2.4304383405634256</v>
      </c>
    </row>
    <row r="377" spans="1:14" x14ac:dyDescent="0.25">
      <c r="A377" s="4">
        <f>IF('True_Odds_Calculator_2-way'!A378="","",'True_Odds_Calculator_2-way'!A378)</f>
        <v>1.52</v>
      </c>
      <c r="B377" s="4">
        <f>IF('True_Odds_Calculator_2-way'!B378="","",'True_Odds_Calculator_2-way'!B378)</f>
        <v>2.67</v>
      </c>
      <c r="C377" s="4">
        <f t="shared" si="55"/>
        <v>0.65789473684210531</v>
      </c>
      <c r="D377">
        <f t="shared" si="56"/>
        <v>0.37453183520599254</v>
      </c>
      <c r="E377">
        <f t="shared" si="57"/>
        <v>3.2426572048097846E-2</v>
      </c>
      <c r="F377">
        <f t="shared" si="58"/>
        <v>-0.21397595111373935</v>
      </c>
      <c r="G377">
        <v>0</v>
      </c>
      <c r="H377">
        <f t="shared" si="59"/>
        <v>0.24640252316183722</v>
      </c>
      <c r="I377">
        <f t="shared" si="60"/>
        <v>-1.0730997473258173</v>
      </c>
      <c r="J377">
        <f t="shared" si="61"/>
        <v>1.0730997473258173</v>
      </c>
      <c r="K377">
        <f t="shared" si="62"/>
        <v>0.6418436342802265</v>
      </c>
      <c r="L377">
        <f t="shared" si="63"/>
        <v>0.3581563657197735</v>
      </c>
      <c r="M377">
        <f t="shared" si="64"/>
        <v>1.5580118686094249</v>
      </c>
      <c r="N377">
        <f t="shared" si="65"/>
        <v>2.7920765780341146</v>
      </c>
    </row>
    <row r="378" spans="1:14" x14ac:dyDescent="0.25">
      <c r="A378" s="4">
        <f>IF('True_Odds_Calculator_2-way'!A379="","",'True_Odds_Calculator_2-way'!A379)</f>
        <v>1.48</v>
      </c>
      <c r="B378" s="4">
        <f>IF('True_Odds_Calculator_2-way'!B379="","",'True_Odds_Calculator_2-way'!B379)</f>
        <v>2.75</v>
      </c>
      <c r="C378" s="4">
        <f t="shared" si="55"/>
        <v>0.67567567567567566</v>
      </c>
      <c r="D378">
        <f t="shared" si="56"/>
        <v>0.36363636363636365</v>
      </c>
      <c r="E378">
        <f t="shared" si="57"/>
        <v>3.9312039312039193E-2</v>
      </c>
      <c r="F378">
        <f t="shared" si="58"/>
        <v>-0.20638820638820654</v>
      </c>
      <c r="G378">
        <v>0</v>
      </c>
      <c r="H378">
        <f t="shared" si="59"/>
        <v>0.24570024570024571</v>
      </c>
      <c r="I378">
        <f t="shared" si="60"/>
        <v>-1.0910894511799616</v>
      </c>
      <c r="J378">
        <f t="shared" si="61"/>
        <v>1.0910894511799616</v>
      </c>
      <c r="K378">
        <f t="shared" si="62"/>
        <v>0.65628729213293868</v>
      </c>
      <c r="L378">
        <f t="shared" si="63"/>
        <v>0.34371270786706143</v>
      </c>
      <c r="M378">
        <f t="shared" si="64"/>
        <v>1.5237229365663816</v>
      </c>
      <c r="N378">
        <f t="shared" si="65"/>
        <v>2.9094065395649333</v>
      </c>
    </row>
    <row r="379" spans="1:14" x14ac:dyDescent="0.25">
      <c r="A379" s="4">
        <f>IF('True_Odds_Calculator_2-way'!A380="","",'True_Odds_Calculator_2-way'!A380)</f>
        <v>2.34</v>
      </c>
      <c r="B379" s="4">
        <f>IF('True_Odds_Calculator_2-way'!B380="","",'True_Odds_Calculator_2-way'!B380)</f>
        <v>1.65</v>
      </c>
      <c r="C379" s="4">
        <f t="shared" si="55"/>
        <v>0.42735042735042739</v>
      </c>
      <c r="D379">
        <f t="shared" si="56"/>
        <v>0.60606060606060608</v>
      </c>
      <c r="E379">
        <f t="shared" si="57"/>
        <v>3.3411033411033575E-2</v>
      </c>
      <c r="F379">
        <f t="shared" si="58"/>
        <v>-0.22558922558922545</v>
      </c>
      <c r="G379">
        <v>0</v>
      </c>
      <c r="H379">
        <f t="shared" si="59"/>
        <v>0.25900025900025903</v>
      </c>
      <c r="I379">
        <f t="shared" si="60"/>
        <v>-1.0714969088698143</v>
      </c>
      <c r="J379">
        <f t="shared" si="61"/>
        <v>1.0714969088698143</v>
      </c>
      <c r="K379">
        <f t="shared" si="62"/>
        <v>0.41054175018204025</v>
      </c>
      <c r="L379">
        <f t="shared" si="63"/>
        <v>0.58945824981795969</v>
      </c>
      <c r="M379">
        <f t="shared" si="64"/>
        <v>2.4358058578855508</v>
      </c>
      <c r="N379">
        <f t="shared" si="65"/>
        <v>1.6964729907653791</v>
      </c>
    </row>
    <row r="380" spans="1:14" x14ac:dyDescent="0.25">
      <c r="A380" s="4">
        <f>IF('True_Odds_Calculator_2-way'!A381="","",'True_Odds_Calculator_2-way'!A381)</f>
        <v>2.58</v>
      </c>
      <c r="B380" s="4">
        <f>IF('True_Odds_Calculator_2-way'!B381="","",'True_Odds_Calculator_2-way'!B381)</f>
        <v>1.55</v>
      </c>
      <c r="C380" s="4">
        <f t="shared" si="55"/>
        <v>0.38759689922480617</v>
      </c>
      <c r="D380">
        <f t="shared" si="56"/>
        <v>0.64516129032258063</v>
      </c>
      <c r="E380">
        <f t="shared" si="57"/>
        <v>3.275818954738674E-2</v>
      </c>
      <c r="F380">
        <f t="shared" si="58"/>
        <v>-0.21730432608152039</v>
      </c>
      <c r="G380">
        <v>0</v>
      </c>
      <c r="H380">
        <f t="shared" si="59"/>
        <v>0.25006251562890719</v>
      </c>
      <c r="I380">
        <f t="shared" si="60"/>
        <v>-1.072729223145815</v>
      </c>
      <c r="J380">
        <f t="shared" si="61"/>
        <v>1.072729223145815</v>
      </c>
      <c r="K380">
        <f t="shared" si="62"/>
        <v>0.37106960671234313</v>
      </c>
      <c r="L380">
        <f t="shared" si="63"/>
        <v>0.6289303932876571</v>
      </c>
      <c r="M380">
        <f t="shared" si="64"/>
        <v>2.6949121725703877</v>
      </c>
      <c r="N380">
        <f t="shared" si="65"/>
        <v>1.5900010727301979</v>
      </c>
    </row>
    <row r="381" spans="1:14" x14ac:dyDescent="0.25">
      <c r="A381" s="4">
        <f>IF('True_Odds_Calculator_2-way'!A382="","",'True_Odds_Calculator_2-way'!A382)</f>
        <v>2.14</v>
      </c>
      <c r="B381" s="4">
        <f>IF('True_Odds_Calculator_2-way'!B382="","",'True_Odds_Calculator_2-way'!B382)</f>
        <v>1.77</v>
      </c>
      <c r="C381" s="4">
        <f t="shared" si="55"/>
        <v>0.46728971962616822</v>
      </c>
      <c r="D381">
        <f t="shared" si="56"/>
        <v>0.56497175141242939</v>
      </c>
      <c r="E381">
        <f t="shared" si="57"/>
        <v>3.2261471038597556E-2</v>
      </c>
      <c r="F381">
        <f t="shared" si="58"/>
        <v>-0.2317440202756218</v>
      </c>
      <c r="G381">
        <v>0</v>
      </c>
      <c r="H381">
        <f t="shared" si="59"/>
        <v>0.26400549131421935</v>
      </c>
      <c r="I381">
        <f t="shared" si="60"/>
        <v>-1.0673385899176768</v>
      </c>
      <c r="J381">
        <f t="shared" si="61"/>
        <v>1.0673385899176768</v>
      </c>
      <c r="K381">
        <f t="shared" si="62"/>
        <v>0.45110760602631583</v>
      </c>
      <c r="L381">
        <f t="shared" si="63"/>
        <v>0.54889239397368417</v>
      </c>
      <c r="M381">
        <f t="shared" si="64"/>
        <v>2.2167659925061516</v>
      </c>
      <c r="N381">
        <f t="shared" si="65"/>
        <v>1.8218507142366114</v>
      </c>
    </row>
    <row r="382" spans="1:14" x14ac:dyDescent="0.25">
      <c r="A382" s="4">
        <f>IF('True_Odds_Calculator_2-way'!A383="","",'True_Odds_Calculator_2-way'!A383)</f>
        <v>2.14</v>
      </c>
      <c r="B382" s="4">
        <f>IF('True_Odds_Calculator_2-way'!B383="","",'True_Odds_Calculator_2-way'!B383)</f>
        <v>1.76</v>
      </c>
      <c r="C382" s="4">
        <f t="shared" si="55"/>
        <v>0.46728971962616822</v>
      </c>
      <c r="D382">
        <f t="shared" si="56"/>
        <v>0.56818181818181823</v>
      </c>
      <c r="E382">
        <f t="shared" si="57"/>
        <v>3.5471537807986397E-2</v>
      </c>
      <c r="F382">
        <f t="shared" si="58"/>
        <v>-0.23003398470688197</v>
      </c>
      <c r="G382">
        <v>0</v>
      </c>
      <c r="H382">
        <f t="shared" si="59"/>
        <v>0.26550552251486831</v>
      </c>
      <c r="I382">
        <f t="shared" si="60"/>
        <v>-1.0743376064838499</v>
      </c>
      <c r="J382">
        <f t="shared" si="61"/>
        <v>1.0743376064838499</v>
      </c>
      <c r="K382">
        <f t="shared" si="62"/>
        <v>0.4494897427831781</v>
      </c>
      <c r="L382">
        <f t="shared" si="63"/>
        <v>0.55051025721682212</v>
      </c>
      <c r="M382">
        <f t="shared" si="64"/>
        <v>2.2247448713915889</v>
      </c>
      <c r="N382">
        <f t="shared" si="65"/>
        <v>1.8164965809277254</v>
      </c>
    </row>
    <row r="383" spans="1:14" x14ac:dyDescent="0.25">
      <c r="A383" s="4">
        <f>IF('True_Odds_Calculator_2-way'!A384="","",'True_Odds_Calculator_2-way'!A384)</f>
        <v>1.68</v>
      </c>
      <c r="B383" s="4">
        <f>IF('True_Odds_Calculator_2-way'!B384="","",'True_Odds_Calculator_2-way'!B384)</f>
        <v>2.2400000000000002</v>
      </c>
      <c r="C383" s="4">
        <f t="shared" si="55"/>
        <v>0.59523809523809523</v>
      </c>
      <c r="D383">
        <f t="shared" si="56"/>
        <v>0.4464285714285714</v>
      </c>
      <c r="E383">
        <f t="shared" si="57"/>
        <v>4.1666666666666519E-2</v>
      </c>
      <c r="F383">
        <f t="shared" si="58"/>
        <v>-0.22406462585034026</v>
      </c>
      <c r="G383">
        <v>0</v>
      </c>
      <c r="H383">
        <f t="shared" si="59"/>
        <v>0.26573129251700678</v>
      </c>
      <c r="I383">
        <f t="shared" si="60"/>
        <v>-1.0890171046725801</v>
      </c>
      <c r="J383">
        <f t="shared" si="61"/>
        <v>1.0890171046725801</v>
      </c>
      <c r="K383">
        <f t="shared" si="62"/>
        <v>0.5745371023930006</v>
      </c>
      <c r="L383">
        <f t="shared" si="63"/>
        <v>0.42546289760699951</v>
      </c>
      <c r="M383">
        <f t="shared" si="64"/>
        <v>1.7405316311773544</v>
      </c>
      <c r="N383">
        <f t="shared" si="65"/>
        <v>2.3503812097939996</v>
      </c>
    </row>
    <row r="384" spans="1:14" x14ac:dyDescent="0.25">
      <c r="A384" s="4">
        <f>IF('True_Odds_Calculator_2-way'!A385="","",'True_Odds_Calculator_2-way'!A385)</f>
        <v>1.98</v>
      </c>
      <c r="B384" s="4">
        <f>IF('True_Odds_Calculator_2-way'!B385="","",'True_Odds_Calculator_2-way'!B385)</f>
        <v>1.88</v>
      </c>
      <c r="C384" s="4">
        <f t="shared" si="55"/>
        <v>0.50505050505050508</v>
      </c>
      <c r="D384">
        <f t="shared" si="56"/>
        <v>0.53191489361702127</v>
      </c>
      <c r="E384">
        <f t="shared" si="57"/>
        <v>3.6965398667526461E-2</v>
      </c>
      <c r="F384">
        <f t="shared" si="58"/>
        <v>-0.23167848699763582</v>
      </c>
      <c r="G384">
        <v>0</v>
      </c>
      <c r="H384">
        <f t="shared" si="59"/>
        <v>0.26864388566516229</v>
      </c>
      <c r="I384">
        <f t="shared" si="60"/>
        <v>-1.0768262306348704</v>
      </c>
      <c r="J384">
        <f t="shared" si="61"/>
        <v>1.0768262306348704</v>
      </c>
      <c r="K384">
        <f t="shared" si="62"/>
        <v>0.4865494129951195</v>
      </c>
      <c r="L384">
        <f t="shared" si="63"/>
        <v>0.51345058700488033</v>
      </c>
      <c r="M384">
        <f t="shared" si="64"/>
        <v>2.0552897060221729</v>
      </c>
      <c r="N384">
        <f t="shared" si="65"/>
        <v>1.947607082958686</v>
      </c>
    </row>
    <row r="385" spans="1:14" x14ac:dyDescent="0.25">
      <c r="A385" s="4">
        <f>IF('True_Odds_Calculator_2-way'!A386="","",'True_Odds_Calculator_2-way'!A386)</f>
        <v>1.86</v>
      </c>
      <c r="B385" s="4">
        <f>IF('True_Odds_Calculator_2-way'!B386="","",'True_Odds_Calculator_2-way'!B386)</f>
        <v>1.99</v>
      </c>
      <c r="C385" s="4">
        <f t="shared" si="55"/>
        <v>0.5376344086021505</v>
      </c>
      <c r="D385">
        <f t="shared" si="56"/>
        <v>0.50251256281407031</v>
      </c>
      <c r="E385">
        <f t="shared" si="57"/>
        <v>4.0146971416220811E-2</v>
      </c>
      <c r="F385">
        <f t="shared" si="58"/>
        <v>-0.23002107310747288</v>
      </c>
      <c r="G385">
        <v>0</v>
      </c>
      <c r="H385">
        <f t="shared" si="59"/>
        <v>0.2701680445236937</v>
      </c>
      <c r="I385">
        <f t="shared" si="60"/>
        <v>-1.0837601479372583</v>
      </c>
      <c r="J385">
        <f t="shared" si="61"/>
        <v>1.0837601479372583</v>
      </c>
      <c r="K385">
        <f t="shared" si="62"/>
        <v>0.51758930804783143</v>
      </c>
      <c r="L385">
        <f t="shared" si="63"/>
        <v>0.48241069195216857</v>
      </c>
      <c r="M385">
        <f t="shared" si="64"/>
        <v>1.9320337272260424</v>
      </c>
      <c r="N385">
        <f t="shared" si="65"/>
        <v>2.0729225464578858</v>
      </c>
    </row>
    <row r="386" spans="1:14" x14ac:dyDescent="0.25">
      <c r="A386" s="4">
        <f>IF('True_Odds_Calculator_2-way'!A387="","",'True_Odds_Calculator_2-way'!A387)</f>
        <v>1.69</v>
      </c>
      <c r="B386" s="4">
        <f>IF('True_Odds_Calculator_2-way'!B387="","",'True_Odds_Calculator_2-way'!B387)</f>
        <v>2.21</v>
      </c>
      <c r="C386" s="4">
        <f t="shared" si="55"/>
        <v>0.59171597633136097</v>
      </c>
      <c r="D386">
        <f t="shared" si="56"/>
        <v>0.45248868778280543</v>
      </c>
      <c r="E386">
        <f t="shared" si="57"/>
        <v>4.4204664114166459E-2</v>
      </c>
      <c r="F386">
        <f t="shared" si="58"/>
        <v>-0.22354012155613256</v>
      </c>
      <c r="G386">
        <v>0</v>
      </c>
      <c r="H386">
        <f t="shared" si="59"/>
        <v>0.26774478567029908</v>
      </c>
      <c r="I386">
        <f t="shared" si="60"/>
        <v>-1.0944168462342658</v>
      </c>
      <c r="J386">
        <f t="shared" si="61"/>
        <v>1.0944168462342658</v>
      </c>
      <c r="K386">
        <f t="shared" si="62"/>
        <v>0.56975264438271478</v>
      </c>
      <c r="L386">
        <f t="shared" si="63"/>
        <v>0.430247355617285</v>
      </c>
      <c r="M386">
        <f t="shared" si="64"/>
        <v>1.7551476239016437</v>
      </c>
      <c r="N386">
        <f t="shared" si="65"/>
        <v>2.3242443839434617</v>
      </c>
    </row>
    <row r="387" spans="1:14" x14ac:dyDescent="0.25">
      <c r="A387" s="4">
        <f>IF('True_Odds_Calculator_2-way'!A388="","",'True_Odds_Calculator_2-way'!A388)</f>
        <v>2.0299999999999998</v>
      </c>
      <c r="B387" s="4">
        <f>IF('True_Odds_Calculator_2-way'!B388="","",'True_Odds_Calculator_2-way'!B388)</f>
        <v>1.88</v>
      </c>
      <c r="C387" s="4">
        <f t="shared" ref="C387:C450" si="66">1/A387</f>
        <v>0.49261083743842371</v>
      </c>
      <c r="D387">
        <f t="shared" ref="D387:D450" si="67">1/B387</f>
        <v>0.53191489361702127</v>
      </c>
      <c r="E387">
        <f t="shared" ref="E387:E450" si="68">C387+D387-1</f>
        <v>2.4525731055444977E-2</v>
      </c>
      <c r="F387">
        <f t="shared" ref="F387:F450" si="69">C387+D387-(C387*D387)-1</f>
        <v>-0.23750131013520592</v>
      </c>
      <c r="G387">
        <v>0</v>
      </c>
      <c r="H387">
        <f t="shared" ref="H387:H450" si="70">C387*D387</f>
        <v>0.2620270411906509</v>
      </c>
      <c r="I387">
        <f t="shared" ref="I387:I450" si="71">((-4*F387*H387)^0.5)/(2*F387)</f>
        <v>-1.0503645397539194</v>
      </c>
      <c r="J387">
        <f t="shared" ref="J387:J450" si="72">(-((-4*F387*H387)^0.5))/(2*F387)</f>
        <v>1.0503645397539194</v>
      </c>
      <c r="K387">
        <f t="shared" ref="K387:K450" si="73">IF(A387="","",(C387/($J387+C387-($J387*C387))))</f>
        <v>0.48033612555301569</v>
      </c>
      <c r="L387">
        <f t="shared" ref="L387:L450" si="74">IF(B387="","",(D387/($J387+D387-($J387*D387))))</f>
        <v>0.51966387444698414</v>
      </c>
      <c r="M387">
        <f t="shared" ref="M387:M450" si="75">IF(A387="","",1/K387)</f>
        <v>2.081875475946537</v>
      </c>
      <c r="N387">
        <f t="shared" ref="N387:N450" si="76">IF(B387="","",1/L387)</f>
        <v>1.9243207949834495</v>
      </c>
    </row>
    <row r="388" spans="1:14" x14ac:dyDescent="0.25">
      <c r="A388" s="4">
        <f>IF('True_Odds_Calculator_2-way'!A389="","",'True_Odds_Calculator_2-way'!A389)</f>
        <v>1.79</v>
      </c>
      <c r="B388" s="4">
        <f>IF('True_Odds_Calculator_2-way'!B389="","",'True_Odds_Calculator_2-way'!B389)</f>
        <v>2.13</v>
      </c>
      <c r="C388" s="4">
        <f t="shared" si="66"/>
        <v>0.55865921787709494</v>
      </c>
      <c r="D388">
        <f t="shared" si="67"/>
        <v>0.46948356807511737</v>
      </c>
      <c r="E388">
        <f t="shared" si="68"/>
        <v>2.8142785952212312E-2</v>
      </c>
      <c r="F388">
        <f t="shared" si="69"/>
        <v>-0.2341385369947806</v>
      </c>
      <c r="G388">
        <v>0</v>
      </c>
      <c r="H388">
        <f t="shared" si="70"/>
        <v>0.26228132294699291</v>
      </c>
      <c r="I388">
        <f t="shared" si="71"/>
        <v>-1.0583936671670078</v>
      </c>
      <c r="J388">
        <f t="shared" si="72"/>
        <v>1.0583936671670078</v>
      </c>
      <c r="K388">
        <f t="shared" si="73"/>
        <v>0.5446234509412119</v>
      </c>
      <c r="L388">
        <f t="shared" si="74"/>
        <v>0.45537654905878816</v>
      </c>
      <c r="M388">
        <f t="shared" si="75"/>
        <v>1.8361309970619364</v>
      </c>
      <c r="N388">
        <f t="shared" si="76"/>
        <v>2.1959848438987186</v>
      </c>
    </row>
    <row r="389" spans="1:14" x14ac:dyDescent="0.25">
      <c r="A389" s="4">
        <f>IF('True_Odds_Calculator_2-way'!A390="","",'True_Odds_Calculator_2-way'!A390)</f>
        <v>2.33</v>
      </c>
      <c r="B389" s="4">
        <f>IF('True_Odds_Calculator_2-way'!B390="","",'True_Odds_Calculator_2-way'!B390)</f>
        <v>1.66</v>
      </c>
      <c r="C389" s="4">
        <f t="shared" si="66"/>
        <v>0.42918454935622319</v>
      </c>
      <c r="D389">
        <f t="shared" si="67"/>
        <v>0.60240963855421692</v>
      </c>
      <c r="E389">
        <f t="shared" si="68"/>
        <v>3.1594187910440219E-2</v>
      </c>
      <c r="F389">
        <f t="shared" si="69"/>
        <v>-0.22695072134029659</v>
      </c>
      <c r="G389">
        <v>0</v>
      </c>
      <c r="H389">
        <f t="shared" si="70"/>
        <v>0.25854490925073687</v>
      </c>
      <c r="I389">
        <f t="shared" si="71"/>
        <v>-1.0673385899176775</v>
      </c>
      <c r="J389">
        <f t="shared" si="72"/>
        <v>1.0673385899176775</v>
      </c>
      <c r="K389">
        <f t="shared" si="73"/>
        <v>0.41329823019363698</v>
      </c>
      <c r="L389">
        <f t="shared" si="74"/>
        <v>0.58670176980636279</v>
      </c>
      <c r="M389">
        <f t="shared" si="75"/>
        <v>2.4195603245905111</v>
      </c>
      <c r="N389">
        <f t="shared" si="76"/>
        <v>1.7044434693456672</v>
      </c>
    </row>
    <row r="390" spans="1:14" x14ac:dyDescent="0.25">
      <c r="A390" s="4">
        <f>IF('True_Odds_Calculator_2-way'!A391="","",'True_Odds_Calculator_2-way'!A391)</f>
        <v>2.4700000000000002</v>
      </c>
      <c r="B390" s="4">
        <f>IF('True_Odds_Calculator_2-way'!B391="","",'True_Odds_Calculator_2-way'!B391)</f>
        <v>1.6</v>
      </c>
      <c r="C390" s="4">
        <f t="shared" si="66"/>
        <v>0.40485829959514169</v>
      </c>
      <c r="D390">
        <f t="shared" si="67"/>
        <v>0.625</v>
      </c>
      <c r="E390">
        <f t="shared" si="68"/>
        <v>2.9858299595141746E-2</v>
      </c>
      <c r="F390">
        <f t="shared" si="69"/>
        <v>-0.22317813765182182</v>
      </c>
      <c r="G390">
        <v>0</v>
      </c>
      <c r="H390">
        <f t="shared" si="70"/>
        <v>0.25303643724696356</v>
      </c>
      <c r="I390">
        <f t="shared" si="71"/>
        <v>-1.0647942749999</v>
      </c>
      <c r="J390">
        <f t="shared" si="72"/>
        <v>1.0647942749999</v>
      </c>
      <c r="K390">
        <f t="shared" si="73"/>
        <v>0.38982592017231221</v>
      </c>
      <c r="L390">
        <f t="shared" si="74"/>
        <v>0.61017407982768768</v>
      </c>
      <c r="M390">
        <f t="shared" si="75"/>
        <v>2.5652475842498532</v>
      </c>
      <c r="N390">
        <f t="shared" si="76"/>
        <v>1.6388765649999402</v>
      </c>
    </row>
    <row r="391" spans="1:14" x14ac:dyDescent="0.25">
      <c r="A391" s="4">
        <f>IF('True_Odds_Calculator_2-way'!A392="","",'True_Odds_Calculator_2-way'!A392)</f>
        <v>2.71</v>
      </c>
      <c r="B391" s="4">
        <f>IF('True_Odds_Calculator_2-way'!B392="","",'True_Odds_Calculator_2-way'!B392)</f>
        <v>1.5</v>
      </c>
      <c r="C391" s="4">
        <f t="shared" si="66"/>
        <v>0.36900369003690037</v>
      </c>
      <c r="D391">
        <f t="shared" si="67"/>
        <v>0.66666666666666663</v>
      </c>
      <c r="E391">
        <f t="shared" si="68"/>
        <v>3.5670356703566997E-2</v>
      </c>
      <c r="F391">
        <f t="shared" si="69"/>
        <v>-0.21033210332103325</v>
      </c>
      <c r="G391">
        <v>0</v>
      </c>
      <c r="H391">
        <f t="shared" si="70"/>
        <v>0.24600246002460024</v>
      </c>
      <c r="I391">
        <f t="shared" si="71"/>
        <v>-1.0814761408717501</v>
      </c>
      <c r="J391">
        <f t="shared" si="72"/>
        <v>1.0814761408717501</v>
      </c>
      <c r="K391">
        <f t="shared" si="73"/>
        <v>0.35096041359119545</v>
      </c>
      <c r="L391">
        <f t="shared" si="74"/>
        <v>0.64903958640880466</v>
      </c>
      <c r="M391">
        <f t="shared" si="75"/>
        <v>2.8493242008906927</v>
      </c>
      <c r="N391">
        <f t="shared" si="76"/>
        <v>1.5407380704358749</v>
      </c>
    </row>
    <row r="392" spans="1:14" x14ac:dyDescent="0.25">
      <c r="A392" s="4">
        <f>IF('True_Odds_Calculator_2-way'!A393="","",'True_Odds_Calculator_2-way'!A393)</f>
        <v>2.96</v>
      </c>
      <c r="B392" s="4">
        <f>IF('True_Odds_Calculator_2-way'!B393="","",'True_Odds_Calculator_2-way'!B393)</f>
        <v>1.42</v>
      </c>
      <c r="C392" s="4">
        <f t="shared" si="66"/>
        <v>0.33783783783783783</v>
      </c>
      <c r="D392">
        <f t="shared" si="67"/>
        <v>0.70422535211267612</v>
      </c>
      <c r="E392">
        <f t="shared" si="68"/>
        <v>4.2063189950513946E-2</v>
      </c>
      <c r="F392">
        <f t="shared" si="69"/>
        <v>-0.19585078035782255</v>
      </c>
      <c r="G392">
        <v>0</v>
      </c>
      <c r="H392">
        <f t="shared" si="70"/>
        <v>0.23791397030833653</v>
      </c>
      <c r="I392">
        <f t="shared" si="71"/>
        <v>-1.1021667854435138</v>
      </c>
      <c r="J392">
        <f t="shared" si="72"/>
        <v>1.1021667854435138</v>
      </c>
      <c r="K392">
        <f t="shared" si="73"/>
        <v>0.31643097258253272</v>
      </c>
      <c r="L392">
        <f t="shared" si="74"/>
        <v>0.68356902741746728</v>
      </c>
      <c r="M392">
        <f t="shared" si="75"/>
        <v>3.1602468994692869</v>
      </c>
      <c r="N392">
        <f t="shared" si="76"/>
        <v>1.4629100498862757</v>
      </c>
    </row>
    <row r="393" spans="1:14" x14ac:dyDescent="0.25">
      <c r="A393" s="4">
        <f>IF('True_Odds_Calculator_2-way'!A394="","",'True_Odds_Calculator_2-way'!A394)</f>
        <v>2.5099999999999998</v>
      </c>
      <c r="B393" s="4">
        <f>IF('True_Odds_Calculator_2-way'!B394="","",'True_Odds_Calculator_2-way'!B394)</f>
        <v>1.56</v>
      </c>
      <c r="C393" s="4">
        <f t="shared" si="66"/>
        <v>0.39840637450199207</v>
      </c>
      <c r="D393">
        <f t="shared" si="67"/>
        <v>0.64102564102564097</v>
      </c>
      <c r="E393">
        <f t="shared" si="68"/>
        <v>3.9432015527633091E-2</v>
      </c>
      <c r="F393">
        <f t="shared" si="69"/>
        <v>-0.21595668607620788</v>
      </c>
      <c r="G393">
        <v>0</v>
      </c>
      <c r="H393">
        <f t="shared" si="70"/>
        <v>0.25538870160384103</v>
      </c>
      <c r="I393">
        <f t="shared" si="71"/>
        <v>-1.0874705707258894</v>
      </c>
      <c r="J393">
        <f t="shared" si="72"/>
        <v>1.0874705707258894</v>
      </c>
      <c r="K393">
        <f t="shared" si="73"/>
        <v>0.37848959432190721</v>
      </c>
      <c r="L393">
        <f t="shared" si="74"/>
        <v>0.62151040567809257</v>
      </c>
      <c r="M393">
        <f t="shared" si="75"/>
        <v>2.6420805617960932</v>
      </c>
      <c r="N393">
        <f t="shared" si="76"/>
        <v>1.6089835196064983</v>
      </c>
    </row>
    <row r="394" spans="1:14" x14ac:dyDescent="0.25">
      <c r="A394" s="4">
        <f>IF('True_Odds_Calculator_2-way'!A395="","",'True_Odds_Calculator_2-way'!A395)</f>
        <v>1.86</v>
      </c>
      <c r="B394" s="4">
        <f>IF('True_Odds_Calculator_2-way'!B395="","",'True_Odds_Calculator_2-way'!B395)</f>
        <v>1.99</v>
      </c>
      <c r="C394" s="4">
        <f t="shared" si="66"/>
        <v>0.5376344086021505</v>
      </c>
      <c r="D394">
        <f t="shared" si="67"/>
        <v>0.50251256281407031</v>
      </c>
      <c r="E394">
        <f t="shared" si="68"/>
        <v>4.0146971416220811E-2</v>
      </c>
      <c r="F394">
        <f t="shared" si="69"/>
        <v>-0.23002107310747288</v>
      </c>
      <c r="G394">
        <v>0</v>
      </c>
      <c r="H394">
        <f t="shared" si="70"/>
        <v>0.2701680445236937</v>
      </c>
      <c r="I394">
        <f t="shared" si="71"/>
        <v>-1.0837601479372583</v>
      </c>
      <c r="J394">
        <f t="shared" si="72"/>
        <v>1.0837601479372583</v>
      </c>
      <c r="K394">
        <f t="shared" si="73"/>
        <v>0.51758930804783143</v>
      </c>
      <c r="L394">
        <f t="shared" si="74"/>
        <v>0.48241069195216857</v>
      </c>
      <c r="M394">
        <f t="shared" si="75"/>
        <v>1.9320337272260424</v>
      </c>
      <c r="N394">
        <f t="shared" si="76"/>
        <v>2.0729225464578858</v>
      </c>
    </row>
    <row r="395" spans="1:14" x14ac:dyDescent="0.25">
      <c r="A395" s="4">
        <f>IF('True_Odds_Calculator_2-way'!A396="","",'True_Odds_Calculator_2-way'!A396)</f>
        <v>1.73</v>
      </c>
      <c r="B395" s="4">
        <f>IF('True_Odds_Calculator_2-way'!B396="","",'True_Odds_Calculator_2-way'!B396)</f>
        <v>2.15</v>
      </c>
      <c r="C395" s="4">
        <f t="shared" si="66"/>
        <v>0.5780346820809249</v>
      </c>
      <c r="D395">
        <f t="shared" si="67"/>
        <v>0.46511627906976744</v>
      </c>
      <c r="E395">
        <f t="shared" si="68"/>
        <v>4.3150961150692391E-2</v>
      </c>
      <c r="F395">
        <f t="shared" si="69"/>
        <v>-0.22570237935206339</v>
      </c>
      <c r="G395">
        <v>0</v>
      </c>
      <c r="H395">
        <f t="shared" si="70"/>
        <v>0.26885334050275578</v>
      </c>
      <c r="I395">
        <f t="shared" si="71"/>
        <v>-1.0914143252235409</v>
      </c>
      <c r="J395">
        <f t="shared" si="72"/>
        <v>1.0914143252235409</v>
      </c>
      <c r="K395">
        <f t="shared" si="73"/>
        <v>0.55656589041628013</v>
      </c>
      <c r="L395">
        <f t="shared" si="74"/>
        <v>0.44343410958372004</v>
      </c>
      <c r="M395">
        <f t="shared" si="75"/>
        <v>1.7967324574131842</v>
      </c>
      <c r="N395">
        <f t="shared" si="76"/>
        <v>2.2551264740070716</v>
      </c>
    </row>
    <row r="396" spans="1:14" x14ac:dyDescent="0.25">
      <c r="A396" s="4">
        <f>IF('True_Odds_Calculator_2-way'!A397="","",'True_Odds_Calculator_2-way'!A397)</f>
        <v>1.64</v>
      </c>
      <c r="B396" s="4">
        <f>IF('True_Odds_Calculator_2-way'!B397="","",'True_Odds_Calculator_2-way'!B397)</f>
        <v>2.31</v>
      </c>
      <c r="C396" s="4">
        <f t="shared" si="66"/>
        <v>0.6097560975609756</v>
      </c>
      <c r="D396">
        <f t="shared" si="67"/>
        <v>0.4329004329004329</v>
      </c>
      <c r="E396">
        <f t="shared" si="68"/>
        <v>4.2656530461408604E-2</v>
      </c>
      <c r="F396">
        <f t="shared" si="69"/>
        <v>-0.22130714813641639</v>
      </c>
      <c r="G396">
        <v>0</v>
      </c>
      <c r="H396">
        <f t="shared" si="70"/>
        <v>0.26396367859782494</v>
      </c>
      <c r="I396">
        <f t="shared" si="71"/>
        <v>-1.0921300708262975</v>
      </c>
      <c r="J396">
        <f t="shared" si="72"/>
        <v>1.0921300708262975</v>
      </c>
      <c r="K396">
        <f t="shared" si="73"/>
        <v>0.58859425167049584</v>
      </c>
      <c r="L396">
        <f t="shared" si="74"/>
        <v>0.41140574832950405</v>
      </c>
      <c r="M396">
        <f t="shared" si="75"/>
        <v>1.6989632453288304</v>
      </c>
      <c r="N396">
        <f t="shared" si="76"/>
        <v>2.4306903927824499</v>
      </c>
    </row>
    <row r="397" spans="1:14" x14ac:dyDescent="0.25">
      <c r="A397" s="4">
        <f>IF('True_Odds_Calculator_2-way'!A398="","",'True_Odds_Calculator_2-way'!A398)</f>
        <v>1.79</v>
      </c>
      <c r="B397" s="4">
        <f>IF('True_Odds_Calculator_2-way'!B398="","",'True_Odds_Calculator_2-way'!B398)</f>
        <v>2.06</v>
      </c>
      <c r="C397" s="4">
        <f t="shared" si="66"/>
        <v>0.55865921787709494</v>
      </c>
      <c r="D397">
        <f t="shared" si="67"/>
        <v>0.4854368932038835</v>
      </c>
      <c r="E397">
        <f t="shared" si="68"/>
        <v>4.4096111080978329E-2</v>
      </c>
      <c r="F397">
        <f t="shared" si="69"/>
        <v>-0.22709768400499009</v>
      </c>
      <c r="G397">
        <v>0</v>
      </c>
      <c r="H397">
        <f t="shared" si="70"/>
        <v>0.27119379508596841</v>
      </c>
      <c r="I397">
        <f t="shared" si="71"/>
        <v>-1.0927819720786569</v>
      </c>
      <c r="J397">
        <f t="shared" si="72"/>
        <v>1.0927819720786569</v>
      </c>
      <c r="K397">
        <f t="shared" si="73"/>
        <v>0.53668287622715694</v>
      </c>
      <c r="L397">
        <f t="shared" si="74"/>
        <v>0.46331712377284329</v>
      </c>
      <c r="M397">
        <f t="shared" si="75"/>
        <v>1.863297757942139</v>
      </c>
      <c r="N397">
        <f t="shared" si="76"/>
        <v>2.1583488904033761</v>
      </c>
    </row>
    <row r="398" spans="1:14" x14ac:dyDescent="0.25">
      <c r="A398" s="4">
        <f>IF('True_Odds_Calculator_2-way'!A399="","",'True_Odds_Calculator_2-way'!A399)</f>
        <v>1.82</v>
      </c>
      <c r="B398" s="4">
        <f>IF('True_Odds_Calculator_2-way'!B399="","",'True_Odds_Calculator_2-way'!B399)</f>
        <v>2.0299999999999998</v>
      </c>
      <c r="C398" s="4">
        <f t="shared" si="66"/>
        <v>0.54945054945054939</v>
      </c>
      <c r="D398">
        <f t="shared" si="67"/>
        <v>0.49261083743842371</v>
      </c>
      <c r="E398">
        <f t="shared" si="68"/>
        <v>4.2061386888973207E-2</v>
      </c>
      <c r="F398">
        <f t="shared" si="69"/>
        <v>-0.22860390840686395</v>
      </c>
      <c r="G398">
        <v>0</v>
      </c>
      <c r="H398">
        <f t="shared" si="70"/>
        <v>0.27066529529583716</v>
      </c>
      <c r="I398">
        <f t="shared" si="71"/>
        <v>-1.0881141587390988</v>
      </c>
      <c r="J398">
        <f t="shared" si="72"/>
        <v>1.0881141587390988</v>
      </c>
      <c r="K398">
        <f t="shared" si="73"/>
        <v>0.52847038823312997</v>
      </c>
      <c r="L398">
        <f t="shared" si="74"/>
        <v>0.47152961176687003</v>
      </c>
      <c r="M398">
        <f t="shared" si="75"/>
        <v>1.892253610166061</v>
      </c>
      <c r="N398">
        <f t="shared" si="76"/>
        <v>2.1207575835012715</v>
      </c>
    </row>
    <row r="399" spans="1:14" x14ac:dyDescent="0.25">
      <c r="A399" s="4">
        <f>IF('True_Odds_Calculator_2-way'!A400="","",'True_Odds_Calculator_2-way'!A400)</f>
        <v>1.63</v>
      </c>
      <c r="B399" s="4">
        <f>IF('True_Odds_Calculator_2-way'!B400="","",'True_Odds_Calculator_2-way'!B400)</f>
        <v>2.33</v>
      </c>
      <c r="C399" s="4">
        <f t="shared" si="66"/>
        <v>0.61349693251533743</v>
      </c>
      <c r="D399">
        <f t="shared" si="67"/>
        <v>0.42918454935622319</v>
      </c>
      <c r="E399">
        <f t="shared" si="68"/>
        <v>4.2681481871560623E-2</v>
      </c>
      <c r="F399">
        <f t="shared" si="69"/>
        <v>-0.22062192264145974</v>
      </c>
      <c r="G399">
        <v>0</v>
      </c>
      <c r="H399">
        <f t="shared" si="70"/>
        <v>0.26330340451302037</v>
      </c>
      <c r="I399">
        <f t="shared" si="71"/>
        <v>-1.0924558755741036</v>
      </c>
      <c r="J399">
        <f t="shared" si="72"/>
        <v>1.0924558755741036</v>
      </c>
      <c r="K399">
        <f t="shared" si="73"/>
        <v>0.59233031693779803</v>
      </c>
      <c r="L399">
        <f t="shared" si="74"/>
        <v>0.40766968306220203</v>
      </c>
      <c r="M399">
        <f t="shared" si="75"/>
        <v>1.688247201611685</v>
      </c>
      <c r="N399">
        <f t="shared" si="76"/>
        <v>2.4529663145135583</v>
      </c>
    </row>
    <row r="400" spans="1:14" x14ac:dyDescent="0.25">
      <c r="A400" s="4">
        <f>IF('True_Odds_Calculator_2-way'!A401="","",'True_Odds_Calculator_2-way'!A401)</f>
        <v>1.7</v>
      </c>
      <c r="B400" s="4">
        <f>IF('True_Odds_Calculator_2-way'!B401="","",'True_Odds_Calculator_2-way'!B401)</f>
        <v>2.19</v>
      </c>
      <c r="C400" s="4">
        <f t="shared" si="66"/>
        <v>0.58823529411764708</v>
      </c>
      <c r="D400">
        <f t="shared" si="67"/>
        <v>0.45662100456621008</v>
      </c>
      <c r="E400">
        <f t="shared" si="68"/>
        <v>4.485629868385721E-2</v>
      </c>
      <c r="F400">
        <f t="shared" si="69"/>
        <v>-0.22374429223744285</v>
      </c>
      <c r="G400">
        <v>0</v>
      </c>
      <c r="H400">
        <f t="shared" si="70"/>
        <v>0.26860059092130006</v>
      </c>
      <c r="I400">
        <f t="shared" si="71"/>
        <v>-1.0956642697819581</v>
      </c>
      <c r="J400">
        <f t="shared" si="72"/>
        <v>1.0956642697819581</v>
      </c>
      <c r="K400">
        <f t="shared" si="73"/>
        <v>0.56594216994210034</v>
      </c>
      <c r="L400">
        <f t="shared" si="74"/>
        <v>0.43405783005789961</v>
      </c>
      <c r="M400">
        <f t="shared" si="75"/>
        <v>1.7669649888473706</v>
      </c>
      <c r="N400">
        <f t="shared" si="76"/>
        <v>2.3038404810405297</v>
      </c>
    </row>
    <row r="401" spans="1:14" x14ac:dyDescent="0.25">
      <c r="A401" s="4">
        <f>IF('True_Odds_Calculator_2-way'!A402="","",'True_Odds_Calculator_2-way'!A402)</f>
        <v>1.68</v>
      </c>
      <c r="B401" s="4">
        <f>IF('True_Odds_Calculator_2-way'!B402="","",'True_Odds_Calculator_2-way'!B402)</f>
        <v>2.2200000000000002</v>
      </c>
      <c r="C401" s="4">
        <f t="shared" si="66"/>
        <v>0.59523809523809523</v>
      </c>
      <c r="D401">
        <f t="shared" si="67"/>
        <v>0.4504504504504504</v>
      </c>
      <c r="E401">
        <f t="shared" si="68"/>
        <v>4.5688545688545634E-2</v>
      </c>
      <c r="F401">
        <f t="shared" si="69"/>
        <v>-0.22243672243672252</v>
      </c>
      <c r="G401">
        <v>0</v>
      </c>
      <c r="H401">
        <f t="shared" si="70"/>
        <v>0.2681252681252681</v>
      </c>
      <c r="I401">
        <f t="shared" si="71"/>
        <v>-1.0979071877276467</v>
      </c>
      <c r="J401">
        <f t="shared" si="72"/>
        <v>1.0979071877276467</v>
      </c>
      <c r="K401">
        <f t="shared" si="73"/>
        <v>0.57254851307619281</v>
      </c>
      <c r="L401">
        <f t="shared" si="74"/>
        <v>0.42745148692380741</v>
      </c>
      <c r="M401">
        <f t="shared" si="75"/>
        <v>1.7465768876547993</v>
      </c>
      <c r="N401">
        <f t="shared" si="76"/>
        <v>2.3394467690277296</v>
      </c>
    </row>
    <row r="402" spans="1:14" x14ac:dyDescent="0.25">
      <c r="A402" s="4">
        <f>IF('True_Odds_Calculator_2-way'!A403="","",'True_Odds_Calculator_2-way'!A403)</f>
        <v>1.44</v>
      </c>
      <c r="B402" s="4">
        <f>IF('True_Odds_Calculator_2-way'!B403="","",'True_Odds_Calculator_2-way'!B403)</f>
        <v>2.93</v>
      </c>
      <c r="C402" s="4">
        <f t="shared" si="66"/>
        <v>0.69444444444444442</v>
      </c>
      <c r="D402">
        <f t="shared" si="67"/>
        <v>0.34129692832764502</v>
      </c>
      <c r="E402">
        <f t="shared" si="68"/>
        <v>3.5741372772089441E-2</v>
      </c>
      <c r="F402">
        <f t="shared" si="69"/>
        <v>-0.20127038301099742</v>
      </c>
      <c r="G402">
        <v>0</v>
      </c>
      <c r="H402">
        <f t="shared" si="70"/>
        <v>0.23701175578308681</v>
      </c>
      <c r="I402">
        <f t="shared" si="71"/>
        <v>-1.0851630742824558</v>
      </c>
      <c r="J402">
        <f t="shared" si="72"/>
        <v>1.0851630742824558</v>
      </c>
      <c r="K402">
        <f t="shared" si="73"/>
        <v>0.67683189081834771</v>
      </c>
      <c r="L402">
        <f t="shared" si="74"/>
        <v>0.32316810918165234</v>
      </c>
      <c r="M402">
        <f t="shared" si="75"/>
        <v>1.4774717526842809</v>
      </c>
      <c r="N402">
        <f t="shared" si="76"/>
        <v>3.0943647333651398</v>
      </c>
    </row>
    <row r="403" spans="1:14" x14ac:dyDescent="0.25">
      <c r="A403" s="4">
        <f>IF('True_Odds_Calculator_2-way'!A404="","",'True_Odds_Calculator_2-way'!A404)</f>
        <v>2.3199999999999998</v>
      </c>
      <c r="B403" s="4">
        <f>IF('True_Odds_Calculator_2-way'!B404="","",'True_Odds_Calculator_2-way'!B404)</f>
        <v>1.67</v>
      </c>
      <c r="C403" s="4">
        <f t="shared" si="66"/>
        <v>0.43103448275862072</v>
      </c>
      <c r="D403">
        <f t="shared" si="67"/>
        <v>0.5988023952095809</v>
      </c>
      <c r="E403">
        <f t="shared" si="68"/>
        <v>2.9836877968201669E-2</v>
      </c>
      <c r="F403">
        <f t="shared" si="69"/>
        <v>-0.22826760272558322</v>
      </c>
      <c r="G403">
        <v>0</v>
      </c>
      <c r="H403">
        <f t="shared" si="70"/>
        <v>0.25810448069378489</v>
      </c>
      <c r="I403">
        <f t="shared" si="71"/>
        <v>-1.0633485251477839</v>
      </c>
      <c r="J403">
        <f t="shared" si="72"/>
        <v>1.0633485251477839</v>
      </c>
      <c r="K403">
        <f t="shared" si="73"/>
        <v>0.41603913175492269</v>
      </c>
      <c r="L403">
        <f t="shared" si="74"/>
        <v>0.5839608682450772</v>
      </c>
      <c r="M403">
        <f t="shared" si="75"/>
        <v>2.4036200531950747</v>
      </c>
      <c r="N403">
        <f t="shared" si="76"/>
        <v>1.7124435118490151</v>
      </c>
    </row>
    <row r="404" spans="1:14" x14ac:dyDescent="0.25">
      <c r="A404" s="4">
        <f>IF('True_Odds_Calculator_2-way'!A405="","",'True_Odds_Calculator_2-way'!A405)</f>
        <v>1.68</v>
      </c>
      <c r="B404" s="4">
        <f>IF('True_Odds_Calculator_2-way'!B405="","",'True_Odds_Calculator_2-way'!B405)</f>
        <v>2.2799999999999998</v>
      </c>
      <c r="C404" s="4">
        <f t="shared" si="66"/>
        <v>0.59523809523809523</v>
      </c>
      <c r="D404">
        <f t="shared" si="67"/>
        <v>0.43859649122807021</v>
      </c>
      <c r="E404">
        <f t="shared" si="68"/>
        <v>3.383458646616555E-2</v>
      </c>
      <c r="F404">
        <f t="shared" si="69"/>
        <v>-0.2272347535505429</v>
      </c>
      <c r="G404">
        <v>0</v>
      </c>
      <c r="H404">
        <f t="shared" si="70"/>
        <v>0.26106934001670845</v>
      </c>
      <c r="I404">
        <f t="shared" si="71"/>
        <v>-1.0718661571406805</v>
      </c>
      <c r="J404">
        <f t="shared" si="72"/>
        <v>1.0718661571406805</v>
      </c>
      <c r="K404">
        <f t="shared" si="73"/>
        <v>0.57841282804125305</v>
      </c>
      <c r="L404">
        <f t="shared" si="74"/>
        <v>0.42158717195874679</v>
      </c>
      <c r="M404">
        <f t="shared" si="75"/>
        <v>1.728868986855663</v>
      </c>
      <c r="N404">
        <f t="shared" si="76"/>
        <v>2.3719886811400706</v>
      </c>
    </row>
    <row r="405" spans="1:14" x14ac:dyDescent="0.25">
      <c r="A405" s="4">
        <f>IF('True_Odds_Calculator_2-way'!A406="","",'True_Odds_Calculator_2-way'!A406)</f>
        <v>1.74</v>
      </c>
      <c r="B405" s="4">
        <f>IF('True_Odds_Calculator_2-way'!B406="","",'True_Odds_Calculator_2-way'!B406)</f>
        <v>2.1800000000000002</v>
      </c>
      <c r="C405" s="4">
        <f t="shared" si="66"/>
        <v>0.57471264367816088</v>
      </c>
      <c r="D405">
        <f t="shared" si="67"/>
        <v>0.4587155963302752</v>
      </c>
      <c r="E405">
        <f t="shared" si="68"/>
        <v>3.3428240008436028E-2</v>
      </c>
      <c r="F405">
        <f t="shared" si="69"/>
        <v>-0.23020141305494057</v>
      </c>
      <c r="G405">
        <v>0</v>
      </c>
      <c r="H405">
        <f t="shared" si="70"/>
        <v>0.26362965306337655</v>
      </c>
      <c r="I405">
        <f t="shared" si="71"/>
        <v>-1.0701462561817372</v>
      </c>
      <c r="J405">
        <f t="shared" si="72"/>
        <v>1.0701462561817372</v>
      </c>
      <c r="K405">
        <f t="shared" si="73"/>
        <v>0.55806429341387886</v>
      </c>
      <c r="L405">
        <f t="shared" si="74"/>
        <v>0.44193570658612125</v>
      </c>
      <c r="M405">
        <f t="shared" si="75"/>
        <v>1.7919082295744857</v>
      </c>
      <c r="N405">
        <f t="shared" si="76"/>
        <v>2.26277258229445</v>
      </c>
    </row>
    <row r="406" spans="1:14" x14ac:dyDescent="0.25">
      <c r="A406" s="4">
        <f>IF('True_Odds_Calculator_2-way'!A407="","",'True_Odds_Calculator_2-way'!A407)</f>
        <v>1.82</v>
      </c>
      <c r="B406" s="4">
        <f>IF('True_Odds_Calculator_2-way'!B407="","",'True_Odds_Calculator_2-way'!B407)</f>
        <v>2.06</v>
      </c>
      <c r="C406" s="4">
        <f t="shared" si="66"/>
        <v>0.54945054945054939</v>
      </c>
      <c r="D406">
        <f t="shared" si="67"/>
        <v>0.4854368932038835</v>
      </c>
      <c r="E406">
        <f t="shared" si="68"/>
        <v>3.4887442654432999E-2</v>
      </c>
      <c r="F406">
        <f t="shared" si="69"/>
        <v>-0.2318361250400085</v>
      </c>
      <c r="G406">
        <v>0</v>
      </c>
      <c r="H406">
        <f t="shared" si="70"/>
        <v>0.26672356769444144</v>
      </c>
      <c r="I406">
        <f t="shared" si="71"/>
        <v>-1.0726058003503602</v>
      </c>
      <c r="J406">
        <f t="shared" si="72"/>
        <v>1.0726058003503602</v>
      </c>
      <c r="K406">
        <f t="shared" si="73"/>
        <v>0.53204599306444489</v>
      </c>
      <c r="L406">
        <f t="shared" si="74"/>
        <v>0.46795400693555494</v>
      </c>
      <c r="M406">
        <f t="shared" si="75"/>
        <v>1.8795367562872962</v>
      </c>
      <c r="N406">
        <f t="shared" si="76"/>
        <v>2.1369621483713819</v>
      </c>
    </row>
    <row r="407" spans="1:14" x14ac:dyDescent="0.25">
      <c r="A407" s="4">
        <f>IF('True_Odds_Calculator_2-way'!A408="","",'True_Odds_Calculator_2-way'!A408)</f>
        <v>1.8</v>
      </c>
      <c r="B407" s="4">
        <f>IF('True_Odds_Calculator_2-way'!B408="","",'True_Odds_Calculator_2-way'!B408)</f>
        <v>2.11</v>
      </c>
      <c r="C407" s="4">
        <f t="shared" si="66"/>
        <v>0.55555555555555558</v>
      </c>
      <c r="D407">
        <f t="shared" si="67"/>
        <v>0.47393364928909953</v>
      </c>
      <c r="E407">
        <f t="shared" si="68"/>
        <v>2.9489204844655115E-2</v>
      </c>
      <c r="F407">
        <f t="shared" si="69"/>
        <v>-0.23380726698262244</v>
      </c>
      <c r="G407">
        <v>0</v>
      </c>
      <c r="H407">
        <f t="shared" si="70"/>
        <v>0.26329647182727756</v>
      </c>
      <c r="I407">
        <f t="shared" si="71"/>
        <v>-1.0611908999450221</v>
      </c>
      <c r="J407">
        <f t="shared" si="72"/>
        <v>1.0611908999450221</v>
      </c>
      <c r="K407">
        <f t="shared" si="73"/>
        <v>0.54084671241554938</v>
      </c>
      <c r="L407">
        <f t="shared" si="74"/>
        <v>0.45915328758445073</v>
      </c>
      <c r="M407">
        <f t="shared" si="75"/>
        <v>1.8489527199560174</v>
      </c>
      <c r="N407">
        <f t="shared" si="76"/>
        <v>2.1779218989389744</v>
      </c>
    </row>
    <row r="408" spans="1:14" x14ac:dyDescent="0.25">
      <c r="A408" s="4">
        <f>IF('True_Odds_Calculator_2-way'!A409="","",'True_Odds_Calculator_2-way'!A409)</f>
        <v>2.29</v>
      </c>
      <c r="B408" s="4">
        <f>IF('True_Odds_Calculator_2-way'!B409="","",'True_Odds_Calculator_2-way'!B409)</f>
        <v>1.69</v>
      </c>
      <c r="C408" s="4">
        <f t="shared" si="66"/>
        <v>0.4366812227074236</v>
      </c>
      <c r="D408">
        <f t="shared" si="67"/>
        <v>0.59171597633136097</v>
      </c>
      <c r="E408">
        <f t="shared" si="68"/>
        <v>2.8397199038784571E-2</v>
      </c>
      <c r="F408">
        <f t="shared" si="69"/>
        <v>-0.22999405700111109</v>
      </c>
      <c r="G408">
        <v>0</v>
      </c>
      <c r="H408">
        <f t="shared" si="70"/>
        <v>0.25839125603989566</v>
      </c>
      <c r="I408">
        <f t="shared" si="71"/>
        <v>-1.059938334581489</v>
      </c>
      <c r="J408">
        <f t="shared" si="72"/>
        <v>1.059938334581489</v>
      </c>
      <c r="K408">
        <f t="shared" si="73"/>
        <v>0.42241851935163877</v>
      </c>
      <c r="L408">
        <f t="shared" si="74"/>
        <v>0.57758148064836135</v>
      </c>
      <c r="M408">
        <f t="shared" si="75"/>
        <v>2.3673204516101207</v>
      </c>
      <c r="N408">
        <f t="shared" si="76"/>
        <v>1.7313574508612271</v>
      </c>
    </row>
    <row r="409" spans="1:14" x14ac:dyDescent="0.25">
      <c r="A409" s="4">
        <f>IF('True_Odds_Calculator_2-way'!A410="","",'True_Odds_Calculator_2-way'!A410)</f>
        <v>1.74</v>
      </c>
      <c r="B409" s="4">
        <f>IF('True_Odds_Calculator_2-way'!B410="","",'True_Odds_Calculator_2-way'!B410)</f>
        <v>2.2000000000000002</v>
      </c>
      <c r="C409" s="4">
        <f t="shared" si="66"/>
        <v>0.57471264367816088</v>
      </c>
      <c r="D409">
        <f t="shared" si="67"/>
        <v>0.45454545454545453</v>
      </c>
      <c r="E409">
        <f t="shared" si="68"/>
        <v>2.925809822361547E-2</v>
      </c>
      <c r="F409">
        <f t="shared" si="69"/>
        <v>-0.23197492163009403</v>
      </c>
      <c r="G409">
        <v>0</v>
      </c>
      <c r="H409">
        <f t="shared" si="70"/>
        <v>0.2612330198537095</v>
      </c>
      <c r="I409">
        <f t="shared" si="71"/>
        <v>-1.0611908999450221</v>
      </c>
      <c r="J409">
        <f t="shared" si="72"/>
        <v>1.0611908999450221</v>
      </c>
      <c r="K409">
        <f t="shared" si="73"/>
        <v>0.56013582793221794</v>
      </c>
      <c r="L409">
        <f t="shared" si="74"/>
        <v>0.43986417206778194</v>
      </c>
      <c r="M409">
        <f t="shared" si="75"/>
        <v>1.7852812659593167</v>
      </c>
      <c r="N409">
        <f t="shared" si="76"/>
        <v>2.2734290799340271</v>
      </c>
    </row>
    <row r="410" spans="1:14" x14ac:dyDescent="0.25">
      <c r="A410" s="4">
        <f>IF('True_Odds_Calculator_2-way'!A411="","",'True_Odds_Calculator_2-way'!A411)</f>
        <v>1.93</v>
      </c>
      <c r="B410" s="4">
        <f>IF('True_Odds_Calculator_2-way'!B411="","",'True_Odds_Calculator_2-way'!B411)</f>
        <v>1.97</v>
      </c>
      <c r="C410" s="4">
        <f t="shared" si="66"/>
        <v>0.5181347150259068</v>
      </c>
      <c r="D410">
        <f t="shared" si="67"/>
        <v>0.50761421319796951</v>
      </c>
      <c r="E410">
        <f t="shared" si="68"/>
        <v>2.5748928223876311E-2</v>
      </c>
      <c r="F410">
        <f t="shared" si="69"/>
        <v>-0.23726361747455349</v>
      </c>
      <c r="G410">
        <v>0</v>
      </c>
      <c r="H410">
        <f t="shared" si="70"/>
        <v>0.26301254569842986</v>
      </c>
      <c r="I410">
        <f t="shared" si="71"/>
        <v>-1.0528649266733445</v>
      </c>
      <c r="J410">
        <f t="shared" si="72"/>
        <v>1.0528649266733445</v>
      </c>
      <c r="K410">
        <f t="shared" si="73"/>
        <v>0.50526374119939821</v>
      </c>
      <c r="L410">
        <f t="shared" si="74"/>
        <v>0.49473625880060179</v>
      </c>
      <c r="M410">
        <f t="shared" si="75"/>
        <v>1.9791643818062103</v>
      </c>
      <c r="N410">
        <f t="shared" si="76"/>
        <v>2.021278978873144</v>
      </c>
    </row>
    <row r="411" spans="1:14" x14ac:dyDescent="0.25">
      <c r="A411" s="4">
        <f>IF('True_Odds_Calculator_2-way'!A412="","",'True_Odds_Calculator_2-way'!A412)</f>
        <v>2.0499999999999998</v>
      </c>
      <c r="B411" s="4">
        <f>IF('True_Odds_Calculator_2-way'!B412="","",'True_Odds_Calculator_2-way'!B412)</f>
        <v>1.86</v>
      </c>
      <c r="C411" s="4">
        <f t="shared" si="66"/>
        <v>0.48780487804878053</v>
      </c>
      <c r="D411">
        <f t="shared" si="67"/>
        <v>0.5376344086021505</v>
      </c>
      <c r="E411">
        <f t="shared" si="68"/>
        <v>2.5439286650930981E-2</v>
      </c>
      <c r="F411">
        <f t="shared" si="69"/>
        <v>-0.23682140047206923</v>
      </c>
      <c r="G411">
        <v>0</v>
      </c>
      <c r="H411">
        <f t="shared" si="70"/>
        <v>0.26226068712300027</v>
      </c>
      <c r="I411">
        <f t="shared" si="71"/>
        <v>-1.0523401123547818</v>
      </c>
      <c r="J411">
        <f t="shared" si="72"/>
        <v>1.0523401123547818</v>
      </c>
      <c r="K411">
        <f t="shared" si="73"/>
        <v>0.47506906029667378</v>
      </c>
      <c r="L411">
        <f t="shared" si="74"/>
        <v>0.52493093970332627</v>
      </c>
      <c r="M411">
        <f t="shared" si="75"/>
        <v>2.1049571179725204</v>
      </c>
      <c r="N411">
        <f t="shared" si="76"/>
        <v>1.9050124966251125</v>
      </c>
    </row>
    <row r="412" spans="1:14" x14ac:dyDescent="0.25">
      <c r="A412" s="4">
        <f>IF('True_Odds_Calculator_2-way'!A413="","",'True_Odds_Calculator_2-way'!A413)</f>
        <v>2.0099999999999998</v>
      </c>
      <c r="B412" s="4">
        <f>IF('True_Odds_Calculator_2-way'!B413="","",'True_Odds_Calculator_2-way'!B413)</f>
        <v>1.9</v>
      </c>
      <c r="C412" s="4">
        <f t="shared" si="66"/>
        <v>0.49751243781094534</v>
      </c>
      <c r="D412">
        <f t="shared" si="67"/>
        <v>0.52631578947368418</v>
      </c>
      <c r="E412">
        <f t="shared" si="68"/>
        <v>2.3828227284629522E-2</v>
      </c>
      <c r="F412">
        <f t="shared" si="69"/>
        <v>-0.23802042419481539</v>
      </c>
      <c r="G412">
        <v>0</v>
      </c>
      <c r="H412">
        <f t="shared" si="70"/>
        <v>0.26184865147944492</v>
      </c>
      <c r="I412">
        <f t="shared" si="71"/>
        <v>-1.0488612925459211</v>
      </c>
      <c r="J412">
        <f t="shared" si="72"/>
        <v>1.0488612925459211</v>
      </c>
      <c r="K412">
        <f t="shared" si="73"/>
        <v>0.48559013567492909</v>
      </c>
      <c r="L412">
        <f t="shared" si="74"/>
        <v>0.51440986432507074</v>
      </c>
      <c r="M412">
        <f t="shared" si="75"/>
        <v>2.0593499054713802</v>
      </c>
      <c r="N412">
        <f t="shared" si="76"/>
        <v>1.9439751632913294</v>
      </c>
    </row>
    <row r="413" spans="1:14" x14ac:dyDescent="0.25">
      <c r="A413" s="4">
        <f>IF('True_Odds_Calculator_2-way'!A414="","",'True_Odds_Calculator_2-way'!A414)</f>
        <v>2.2599999999999998</v>
      </c>
      <c r="B413" s="4">
        <f>IF('True_Odds_Calculator_2-way'!B414="","",'True_Odds_Calculator_2-way'!B414)</f>
        <v>1.7</v>
      </c>
      <c r="C413" s="4">
        <f t="shared" si="66"/>
        <v>0.44247787610619471</v>
      </c>
      <c r="D413">
        <f t="shared" si="67"/>
        <v>0.58823529411764708</v>
      </c>
      <c r="E413">
        <f t="shared" si="68"/>
        <v>3.0713170223841679E-2</v>
      </c>
      <c r="F413">
        <f t="shared" si="69"/>
        <v>-0.2295679333680376</v>
      </c>
      <c r="G413">
        <v>0</v>
      </c>
      <c r="H413">
        <f t="shared" si="70"/>
        <v>0.26028110359187923</v>
      </c>
      <c r="I413">
        <f t="shared" si="71"/>
        <v>-1.0647942749998995</v>
      </c>
      <c r="J413">
        <f t="shared" si="72"/>
        <v>1.0647942749998995</v>
      </c>
      <c r="K413">
        <f t="shared" si="73"/>
        <v>0.42705098312484241</v>
      </c>
      <c r="L413">
        <f t="shared" si="74"/>
        <v>0.57294901687515787</v>
      </c>
      <c r="M413">
        <f t="shared" si="75"/>
        <v>2.3416407864998732</v>
      </c>
      <c r="N413">
        <f t="shared" si="76"/>
        <v>1.7453559924999296</v>
      </c>
    </row>
    <row r="414" spans="1:14" x14ac:dyDescent="0.25">
      <c r="A414" s="4">
        <f>IF('True_Odds_Calculator_2-way'!A415="","",'True_Odds_Calculator_2-way'!A415)</f>
        <v>1.58</v>
      </c>
      <c r="B414" s="4">
        <f>IF('True_Odds_Calculator_2-way'!B415="","",'True_Odds_Calculator_2-way'!B415)</f>
        <v>2.52</v>
      </c>
      <c r="C414" s="4">
        <f t="shared" si="66"/>
        <v>0.63291139240506322</v>
      </c>
      <c r="D414">
        <f t="shared" si="67"/>
        <v>0.3968253968253968</v>
      </c>
      <c r="E414">
        <f t="shared" si="68"/>
        <v>2.9736789230460081E-2</v>
      </c>
      <c r="F414">
        <f t="shared" si="69"/>
        <v>-0.22141852521599359</v>
      </c>
      <c r="G414">
        <v>0</v>
      </c>
      <c r="H414">
        <f t="shared" si="70"/>
        <v>0.25115531444645367</v>
      </c>
      <c r="I414">
        <f t="shared" si="71"/>
        <v>-1.0650358071057624</v>
      </c>
      <c r="J414">
        <f t="shared" si="72"/>
        <v>1.0650358071057624</v>
      </c>
      <c r="K414">
        <f t="shared" si="73"/>
        <v>0.61815365154846769</v>
      </c>
      <c r="L414">
        <f t="shared" si="74"/>
        <v>0.38184634845153209</v>
      </c>
      <c r="M414">
        <f t="shared" si="75"/>
        <v>1.6177207681213428</v>
      </c>
      <c r="N414">
        <f t="shared" si="76"/>
        <v>2.618854426800759</v>
      </c>
    </row>
    <row r="415" spans="1:14" x14ac:dyDescent="0.25">
      <c r="A415" s="4">
        <f>IF('True_Odds_Calculator_2-way'!A416="","",'True_Odds_Calculator_2-way'!A416)</f>
        <v>2.25</v>
      </c>
      <c r="B415" s="4">
        <f>IF('True_Odds_Calculator_2-way'!B416="","",'True_Odds_Calculator_2-way'!B416)</f>
        <v>1.71</v>
      </c>
      <c r="C415" s="4">
        <f t="shared" si="66"/>
        <v>0.44444444444444442</v>
      </c>
      <c r="D415">
        <f t="shared" si="67"/>
        <v>0.58479532163742687</v>
      </c>
      <c r="E415">
        <f t="shared" si="68"/>
        <v>2.9239766081871288E-2</v>
      </c>
      <c r="F415">
        <f t="shared" si="69"/>
        <v>-0.2306692657569851</v>
      </c>
      <c r="G415">
        <v>0</v>
      </c>
      <c r="H415">
        <f t="shared" si="70"/>
        <v>0.25990903183885639</v>
      </c>
      <c r="I415">
        <f t="shared" si="71"/>
        <v>-1.0614897848685503</v>
      </c>
      <c r="J415">
        <f t="shared" si="72"/>
        <v>1.0614897848685503</v>
      </c>
      <c r="K415">
        <f t="shared" si="73"/>
        <v>0.42976330383488626</v>
      </c>
      <c r="L415">
        <f t="shared" si="74"/>
        <v>0.57023669616511363</v>
      </c>
      <c r="M415">
        <f t="shared" si="75"/>
        <v>2.3268622310856886</v>
      </c>
      <c r="N415">
        <f t="shared" si="76"/>
        <v>1.753657747256671</v>
      </c>
    </row>
    <row r="416" spans="1:14" x14ac:dyDescent="0.25">
      <c r="A416" s="4">
        <f>IF('True_Odds_Calculator_2-way'!A417="","",'True_Odds_Calculator_2-way'!A417)</f>
        <v>2.27</v>
      </c>
      <c r="B416" s="4">
        <f>IF('True_Odds_Calculator_2-way'!B417="","",'True_Odds_Calculator_2-way'!B417)</f>
        <v>1.7</v>
      </c>
      <c r="C416" s="4">
        <f t="shared" si="66"/>
        <v>0.44052863436123346</v>
      </c>
      <c r="D416">
        <f t="shared" si="67"/>
        <v>0.58823529411764708</v>
      </c>
      <c r="E416">
        <f t="shared" si="68"/>
        <v>2.876392847888054E-2</v>
      </c>
      <c r="F416">
        <f t="shared" si="69"/>
        <v>-0.23037056232184505</v>
      </c>
      <c r="G416">
        <v>0</v>
      </c>
      <c r="H416">
        <f t="shared" si="70"/>
        <v>0.25913449080072559</v>
      </c>
      <c r="I416">
        <f t="shared" si="71"/>
        <v>-1.0605938867332434</v>
      </c>
      <c r="J416">
        <f t="shared" si="72"/>
        <v>1.0605938867332434</v>
      </c>
      <c r="K416">
        <f t="shared" si="73"/>
        <v>0.42608414965939195</v>
      </c>
      <c r="L416">
        <f t="shared" si="74"/>
        <v>0.5739158503406081</v>
      </c>
      <c r="M416">
        <f t="shared" si="75"/>
        <v>2.3469542361512192</v>
      </c>
      <c r="N416">
        <f t="shared" si="76"/>
        <v>1.7424157207132702</v>
      </c>
    </row>
    <row r="417" spans="1:14" x14ac:dyDescent="0.25">
      <c r="A417" s="4">
        <f>IF('True_Odds_Calculator_2-way'!A418="","",'True_Odds_Calculator_2-way'!A418)</f>
        <v>1.52</v>
      </c>
      <c r="B417" s="4">
        <f>IF('True_Odds_Calculator_2-way'!B418="","",'True_Odds_Calculator_2-way'!B418)</f>
        <v>2.7</v>
      </c>
      <c r="C417" s="4">
        <f t="shared" si="66"/>
        <v>0.65789473684210531</v>
      </c>
      <c r="D417">
        <f t="shared" si="67"/>
        <v>0.37037037037037035</v>
      </c>
      <c r="E417">
        <f t="shared" si="68"/>
        <v>2.8265107212475549E-2</v>
      </c>
      <c r="F417">
        <f t="shared" si="69"/>
        <v>-0.21539961013645237</v>
      </c>
      <c r="G417">
        <v>0</v>
      </c>
      <c r="H417">
        <f t="shared" si="70"/>
        <v>0.24366471734892789</v>
      </c>
      <c r="I417">
        <f t="shared" si="71"/>
        <v>-1.0635890745287924</v>
      </c>
      <c r="J417">
        <f t="shared" si="72"/>
        <v>1.0635890745287924</v>
      </c>
      <c r="K417">
        <f t="shared" si="73"/>
        <v>0.6438875068784301</v>
      </c>
      <c r="L417">
        <f t="shared" si="74"/>
        <v>0.35611249312157012</v>
      </c>
      <c r="M417">
        <f t="shared" si="75"/>
        <v>1.5530663187549718</v>
      </c>
      <c r="N417">
        <f t="shared" si="76"/>
        <v>2.808101426698947</v>
      </c>
    </row>
    <row r="418" spans="1:14" x14ac:dyDescent="0.25">
      <c r="A418" s="4">
        <f>IF('True_Odds_Calculator_2-way'!A419="","",'True_Odds_Calculator_2-way'!A419)</f>
        <v>1.52</v>
      </c>
      <c r="B418" s="4">
        <f>IF('True_Odds_Calculator_2-way'!B419="","",'True_Odds_Calculator_2-way'!B419)</f>
        <v>2.5499999999999998</v>
      </c>
      <c r="C418" s="4">
        <f t="shared" si="66"/>
        <v>0.65789473684210531</v>
      </c>
      <c r="D418">
        <f t="shared" si="67"/>
        <v>0.39215686274509809</v>
      </c>
      <c r="E418">
        <f t="shared" si="68"/>
        <v>5.0051599587203288E-2</v>
      </c>
      <c r="F418">
        <f t="shared" si="69"/>
        <v>-0.2079463364293086</v>
      </c>
      <c r="G418">
        <v>0</v>
      </c>
      <c r="H418">
        <f t="shared" si="70"/>
        <v>0.25799793601651194</v>
      </c>
      <c r="I418">
        <f t="shared" si="71"/>
        <v>-1.1138647983852825</v>
      </c>
      <c r="J418">
        <f t="shared" si="72"/>
        <v>1.1138647983852825</v>
      </c>
      <c r="K418">
        <f t="shared" si="73"/>
        <v>0.63322812864219646</v>
      </c>
      <c r="L418">
        <f t="shared" si="74"/>
        <v>0.36677187135780348</v>
      </c>
      <c r="M418">
        <f t="shared" si="75"/>
        <v>1.5792096951603469</v>
      </c>
      <c r="N418">
        <f t="shared" si="76"/>
        <v>2.7264904374971879</v>
      </c>
    </row>
    <row r="419" spans="1:14" x14ac:dyDescent="0.25">
      <c r="A419" s="4">
        <f>IF('True_Odds_Calculator_2-way'!A420="","",'True_Odds_Calculator_2-way'!A420)</f>
        <v>1.42</v>
      </c>
      <c r="B419" s="4">
        <f>IF('True_Odds_Calculator_2-way'!B420="","",'True_Odds_Calculator_2-way'!B420)</f>
        <v>2.81</v>
      </c>
      <c r="C419" s="4">
        <f t="shared" si="66"/>
        <v>0.70422535211267612</v>
      </c>
      <c r="D419">
        <f t="shared" si="67"/>
        <v>0.35587188612099646</v>
      </c>
      <c r="E419">
        <f t="shared" si="68"/>
        <v>6.0097238233672634E-2</v>
      </c>
      <c r="F419">
        <f t="shared" si="69"/>
        <v>-0.19051676607688828</v>
      </c>
      <c r="G419">
        <v>0</v>
      </c>
      <c r="H419">
        <f t="shared" si="70"/>
        <v>0.25061400431056091</v>
      </c>
      <c r="I419">
        <f t="shared" si="71"/>
        <v>-1.1469277677315086</v>
      </c>
      <c r="J419">
        <f t="shared" si="72"/>
        <v>1.1469277677315086</v>
      </c>
      <c r="K419">
        <f t="shared" si="73"/>
        <v>0.67489605105791883</v>
      </c>
      <c r="L419">
        <f t="shared" si="74"/>
        <v>0.325103948942081</v>
      </c>
      <c r="M419">
        <f t="shared" si="75"/>
        <v>1.4817096624472339</v>
      </c>
      <c r="N419">
        <f t="shared" si="76"/>
        <v>3.0759392595940303</v>
      </c>
    </row>
    <row r="420" spans="1:14" x14ac:dyDescent="0.25">
      <c r="A420" s="4">
        <f>IF('True_Odds_Calculator_2-way'!A421="","",'True_Odds_Calculator_2-way'!A421)</f>
        <v>2.44</v>
      </c>
      <c r="B420" s="4">
        <f>IF('True_Odds_Calculator_2-way'!B421="","",'True_Odds_Calculator_2-way'!B421)</f>
        <v>1.56</v>
      </c>
      <c r="C420" s="4">
        <f t="shared" si="66"/>
        <v>0.4098360655737705</v>
      </c>
      <c r="D420">
        <f t="shared" si="67"/>
        <v>0.64102564102564097</v>
      </c>
      <c r="E420">
        <f t="shared" si="68"/>
        <v>5.0861706599411471E-2</v>
      </c>
      <c r="F420">
        <f t="shared" si="69"/>
        <v>-0.21185372005044134</v>
      </c>
      <c r="G420">
        <v>0</v>
      </c>
      <c r="H420">
        <f t="shared" si="70"/>
        <v>0.26271542664985287</v>
      </c>
      <c r="I420">
        <f t="shared" si="71"/>
        <v>-1.1135885079684349</v>
      </c>
      <c r="J420">
        <f t="shared" si="72"/>
        <v>1.1135885079684349</v>
      </c>
      <c r="K420">
        <f t="shared" si="73"/>
        <v>0.384088378211075</v>
      </c>
      <c r="L420">
        <f t="shared" si="74"/>
        <v>0.615911621788925</v>
      </c>
      <c r="M420">
        <f t="shared" si="75"/>
        <v>2.6035674514745457</v>
      </c>
      <c r="N420">
        <f t="shared" si="76"/>
        <v>1.6236095644623239</v>
      </c>
    </row>
    <row r="421" spans="1:14" x14ac:dyDescent="0.25">
      <c r="A421" s="4">
        <f>IF('True_Odds_Calculator_2-way'!A422="","",'True_Odds_Calculator_2-way'!A422)</f>
        <v>2.2799999999999998</v>
      </c>
      <c r="B421" s="4">
        <f>IF('True_Odds_Calculator_2-way'!B422="","",'True_Odds_Calculator_2-way'!B422)</f>
        <v>1.63</v>
      </c>
      <c r="C421" s="4">
        <f t="shared" si="66"/>
        <v>0.43859649122807021</v>
      </c>
      <c r="D421">
        <f t="shared" si="67"/>
        <v>0.61349693251533743</v>
      </c>
      <c r="E421">
        <f t="shared" si="68"/>
        <v>5.2093423743407641E-2</v>
      </c>
      <c r="F421">
        <f t="shared" si="69"/>
        <v>-0.21698417823700356</v>
      </c>
      <c r="G421">
        <v>0</v>
      </c>
      <c r="H421">
        <f t="shared" si="70"/>
        <v>0.2690776019804112</v>
      </c>
      <c r="I421">
        <f t="shared" si="71"/>
        <v>-1.1135885079684351</v>
      </c>
      <c r="J421">
        <f t="shared" si="72"/>
        <v>1.1135885079684351</v>
      </c>
      <c r="K421">
        <f t="shared" si="73"/>
        <v>0.41230426588576297</v>
      </c>
      <c r="L421">
        <f t="shared" si="74"/>
        <v>0.58769573411423703</v>
      </c>
      <c r="M421">
        <f t="shared" si="75"/>
        <v>2.4253932901995969</v>
      </c>
      <c r="N421">
        <f t="shared" si="76"/>
        <v>1.7015607600201139</v>
      </c>
    </row>
    <row r="422" spans="1:14" x14ac:dyDescent="0.25">
      <c r="A422" s="4">
        <f>IF('True_Odds_Calculator_2-way'!A423="","",'True_Odds_Calculator_2-way'!A423)</f>
        <v>1.87</v>
      </c>
      <c r="B422" s="4">
        <f>IF('True_Odds_Calculator_2-way'!B423="","",'True_Odds_Calculator_2-way'!B423)</f>
        <v>2.04</v>
      </c>
      <c r="C422" s="4">
        <f t="shared" si="66"/>
        <v>0.53475935828876997</v>
      </c>
      <c r="D422">
        <f t="shared" si="67"/>
        <v>0.49019607843137253</v>
      </c>
      <c r="E422">
        <f t="shared" si="68"/>
        <v>2.4955436720142554E-2</v>
      </c>
      <c r="F422">
        <f t="shared" si="69"/>
        <v>-0.2371815036174898</v>
      </c>
      <c r="G422">
        <v>0</v>
      </c>
      <c r="H422">
        <f t="shared" si="70"/>
        <v>0.26213694033763235</v>
      </c>
      <c r="I422">
        <f t="shared" si="71"/>
        <v>-1.0512928338279499</v>
      </c>
      <c r="J422">
        <f t="shared" si="72"/>
        <v>1.0512928338279499</v>
      </c>
      <c r="K422">
        <f t="shared" si="73"/>
        <v>0.52229555266159289</v>
      </c>
      <c r="L422">
        <f t="shared" si="74"/>
        <v>0.47770444733840695</v>
      </c>
      <c r="M422">
        <f t="shared" si="75"/>
        <v>1.9146247654303168</v>
      </c>
      <c r="N422">
        <f t="shared" si="76"/>
        <v>2.0933445471810685</v>
      </c>
    </row>
    <row r="423" spans="1:14" x14ac:dyDescent="0.25">
      <c r="A423" s="4">
        <f>IF('True_Odds_Calculator_2-way'!A424="","",'True_Odds_Calculator_2-way'!A424)</f>
        <v>1.52</v>
      </c>
      <c r="B423" s="4">
        <f>IF('True_Odds_Calculator_2-way'!B424="","",'True_Odds_Calculator_2-way'!B424)</f>
        <v>2.67</v>
      </c>
      <c r="C423" s="4">
        <f t="shared" si="66"/>
        <v>0.65789473684210531</v>
      </c>
      <c r="D423">
        <f t="shared" si="67"/>
        <v>0.37453183520599254</v>
      </c>
      <c r="E423">
        <f t="shared" si="68"/>
        <v>3.2426572048097846E-2</v>
      </c>
      <c r="F423">
        <f t="shared" si="69"/>
        <v>-0.21397595111373935</v>
      </c>
      <c r="G423">
        <v>0</v>
      </c>
      <c r="H423">
        <f t="shared" si="70"/>
        <v>0.24640252316183722</v>
      </c>
      <c r="I423">
        <f t="shared" si="71"/>
        <v>-1.0730997473258173</v>
      </c>
      <c r="J423">
        <f t="shared" si="72"/>
        <v>1.0730997473258173</v>
      </c>
      <c r="K423">
        <f t="shared" si="73"/>
        <v>0.6418436342802265</v>
      </c>
      <c r="L423">
        <f t="shared" si="74"/>
        <v>0.3581563657197735</v>
      </c>
      <c r="M423">
        <f t="shared" si="75"/>
        <v>1.5580118686094249</v>
      </c>
      <c r="N423">
        <f t="shared" si="76"/>
        <v>2.7920765780341146</v>
      </c>
    </row>
    <row r="424" spans="1:14" x14ac:dyDescent="0.25">
      <c r="A424" s="4">
        <f>IF('True_Odds_Calculator_2-way'!A425="","",'True_Odds_Calculator_2-way'!A425)</f>
        <v>2.31</v>
      </c>
      <c r="B424" s="4">
        <f>IF('True_Odds_Calculator_2-way'!B425="","",'True_Odds_Calculator_2-way'!B425)</f>
        <v>1.68</v>
      </c>
      <c r="C424" s="4">
        <f t="shared" si="66"/>
        <v>0.4329004329004329</v>
      </c>
      <c r="D424">
        <f t="shared" si="67"/>
        <v>0.59523809523809523</v>
      </c>
      <c r="E424">
        <f t="shared" si="68"/>
        <v>2.813852813852824E-2</v>
      </c>
      <c r="F424">
        <f t="shared" si="69"/>
        <v>-0.22954030096887235</v>
      </c>
      <c r="G424">
        <v>0</v>
      </c>
      <c r="H424">
        <f t="shared" si="70"/>
        <v>0.25767882910740053</v>
      </c>
      <c r="I424">
        <f t="shared" si="71"/>
        <v>-1.0595217973953226</v>
      </c>
      <c r="J424">
        <f t="shared" si="72"/>
        <v>1.0595217973953226</v>
      </c>
      <c r="K424">
        <f t="shared" si="73"/>
        <v>0.41876510653929105</v>
      </c>
      <c r="L424">
        <f t="shared" si="74"/>
        <v>0.581234893460709</v>
      </c>
      <c r="M424">
        <f t="shared" si="75"/>
        <v>2.3879735545878726</v>
      </c>
      <c r="N424">
        <f t="shared" si="76"/>
        <v>1.7204748222288193</v>
      </c>
    </row>
    <row r="425" spans="1:14" x14ac:dyDescent="0.25">
      <c r="A425" s="4">
        <f>IF('True_Odds_Calculator_2-way'!A426="","",'True_Odds_Calculator_2-way'!A426)</f>
        <v>2.0299999999999998</v>
      </c>
      <c r="B425" s="4">
        <f>IF('True_Odds_Calculator_2-way'!B426="","",'True_Odds_Calculator_2-way'!B426)</f>
        <v>1.88</v>
      </c>
      <c r="C425" s="4">
        <f t="shared" si="66"/>
        <v>0.49261083743842371</v>
      </c>
      <c r="D425">
        <f t="shared" si="67"/>
        <v>0.53191489361702127</v>
      </c>
      <c r="E425">
        <f t="shared" si="68"/>
        <v>2.4525731055444977E-2</v>
      </c>
      <c r="F425">
        <f t="shared" si="69"/>
        <v>-0.23750131013520592</v>
      </c>
      <c r="G425">
        <v>0</v>
      </c>
      <c r="H425">
        <f t="shared" si="70"/>
        <v>0.2620270411906509</v>
      </c>
      <c r="I425">
        <f t="shared" si="71"/>
        <v>-1.0503645397539194</v>
      </c>
      <c r="J425">
        <f t="shared" si="72"/>
        <v>1.0503645397539194</v>
      </c>
      <c r="K425">
        <f t="shared" si="73"/>
        <v>0.48033612555301569</v>
      </c>
      <c r="L425">
        <f t="shared" si="74"/>
        <v>0.51966387444698414</v>
      </c>
      <c r="M425">
        <f t="shared" si="75"/>
        <v>2.081875475946537</v>
      </c>
      <c r="N425">
        <f t="shared" si="76"/>
        <v>1.9243207949834495</v>
      </c>
    </row>
    <row r="426" spans="1:14" x14ac:dyDescent="0.25">
      <c r="A426" s="4">
        <f>IF('True_Odds_Calculator_2-way'!A427="","",'True_Odds_Calculator_2-way'!A427)</f>
        <v>1.6</v>
      </c>
      <c r="B426" s="4">
        <f>IF('True_Odds_Calculator_2-way'!B427="","",'True_Odds_Calculator_2-way'!B427)</f>
        <v>2.4700000000000002</v>
      </c>
      <c r="C426" s="4">
        <f t="shared" si="66"/>
        <v>0.625</v>
      </c>
      <c r="D426">
        <f t="shared" si="67"/>
        <v>0.40485829959514169</v>
      </c>
      <c r="E426">
        <f t="shared" si="68"/>
        <v>2.9858299595141746E-2</v>
      </c>
      <c r="F426">
        <f t="shared" si="69"/>
        <v>-0.22317813765182182</v>
      </c>
      <c r="G426">
        <v>0</v>
      </c>
      <c r="H426">
        <f t="shared" si="70"/>
        <v>0.25303643724696356</v>
      </c>
      <c r="I426">
        <f t="shared" si="71"/>
        <v>-1.0647942749999</v>
      </c>
      <c r="J426">
        <f t="shared" si="72"/>
        <v>1.0647942749999</v>
      </c>
      <c r="K426">
        <f t="shared" si="73"/>
        <v>0.61017407982768768</v>
      </c>
      <c r="L426">
        <f t="shared" si="74"/>
        <v>0.38982592017231221</v>
      </c>
      <c r="M426">
        <f t="shared" si="75"/>
        <v>1.6388765649999402</v>
      </c>
      <c r="N426">
        <f t="shared" si="76"/>
        <v>2.5652475842498532</v>
      </c>
    </row>
    <row r="427" spans="1:14" x14ac:dyDescent="0.25">
      <c r="A427" s="4">
        <f>IF('True_Odds_Calculator_2-way'!A428="","",'True_Odds_Calculator_2-way'!A428)</f>
        <v>2.2200000000000002</v>
      </c>
      <c r="B427" s="4">
        <f>IF('True_Odds_Calculator_2-way'!B428="","",'True_Odds_Calculator_2-way'!B428)</f>
        <v>1.71</v>
      </c>
      <c r="C427" s="4">
        <f t="shared" si="66"/>
        <v>0.4504504504504504</v>
      </c>
      <c r="D427">
        <f t="shared" si="67"/>
        <v>0.58479532163742687</v>
      </c>
      <c r="E427">
        <f t="shared" si="68"/>
        <v>3.5245772087877381E-2</v>
      </c>
      <c r="F427">
        <f t="shared" si="69"/>
        <v>-0.2281755439650176</v>
      </c>
      <c r="G427">
        <v>0</v>
      </c>
      <c r="H427">
        <f t="shared" si="70"/>
        <v>0.26342131605289498</v>
      </c>
      <c r="I427">
        <f t="shared" si="71"/>
        <v>-1.0744616281415775</v>
      </c>
      <c r="J427">
        <f t="shared" si="72"/>
        <v>1.0744616281415775</v>
      </c>
      <c r="K427">
        <f t="shared" si="73"/>
        <v>0.43274247509065539</v>
      </c>
      <c r="L427">
        <f t="shared" si="74"/>
        <v>0.56725752490934445</v>
      </c>
      <c r="M427">
        <f t="shared" si="75"/>
        <v>2.310843186332725</v>
      </c>
      <c r="N427">
        <f t="shared" si="76"/>
        <v>1.7628677559805201</v>
      </c>
    </row>
    <row r="428" spans="1:14" x14ac:dyDescent="0.25">
      <c r="A428" s="4">
        <f>IF('True_Odds_Calculator_2-way'!A429="","",'True_Odds_Calculator_2-way'!A429)</f>
        <v>1.35</v>
      </c>
      <c r="B428" s="4">
        <f>IF('True_Odds_Calculator_2-way'!B429="","",'True_Odds_Calculator_2-way'!B429)</f>
        <v>3.33</v>
      </c>
      <c r="C428" s="4">
        <f t="shared" si="66"/>
        <v>0.7407407407407407</v>
      </c>
      <c r="D428">
        <f t="shared" si="67"/>
        <v>0.3003003003003003</v>
      </c>
      <c r="E428">
        <f t="shared" si="68"/>
        <v>4.1041041041041115E-2</v>
      </c>
      <c r="F428">
        <f t="shared" si="69"/>
        <v>-0.18140362584807024</v>
      </c>
      <c r="G428">
        <v>0</v>
      </c>
      <c r="H428">
        <f t="shared" si="70"/>
        <v>0.22244466688911133</v>
      </c>
      <c r="I428">
        <f t="shared" si="71"/>
        <v>-1.1073579229811874</v>
      </c>
      <c r="J428">
        <f t="shared" si="72"/>
        <v>1.1073579229811874</v>
      </c>
      <c r="K428">
        <f t="shared" si="73"/>
        <v>0.72068162313577855</v>
      </c>
      <c r="L428">
        <f t="shared" si="74"/>
        <v>0.27931837686422134</v>
      </c>
      <c r="M428">
        <f t="shared" si="75"/>
        <v>1.3875752730434159</v>
      </c>
      <c r="N428">
        <f t="shared" si="76"/>
        <v>3.5801439605461662</v>
      </c>
    </row>
    <row r="429" spans="1:14" x14ac:dyDescent="0.25">
      <c r="A429" s="4">
        <f>IF('True_Odds_Calculator_2-way'!A430="","",'True_Odds_Calculator_2-way'!A430)</f>
        <v>1.74</v>
      </c>
      <c r="B429" s="4">
        <f>IF('True_Odds_Calculator_2-way'!B430="","",'True_Odds_Calculator_2-way'!B430)</f>
        <v>2.16</v>
      </c>
      <c r="C429" s="4">
        <f t="shared" si="66"/>
        <v>0.57471264367816088</v>
      </c>
      <c r="D429">
        <f t="shared" si="67"/>
        <v>0.46296296296296291</v>
      </c>
      <c r="E429">
        <f t="shared" si="68"/>
        <v>3.7675606641123682E-2</v>
      </c>
      <c r="F429">
        <f t="shared" si="69"/>
        <v>-0.22839506172839519</v>
      </c>
      <c r="G429">
        <v>0</v>
      </c>
      <c r="H429">
        <f t="shared" si="70"/>
        <v>0.26607066836951887</v>
      </c>
      <c r="I429">
        <f t="shared" si="71"/>
        <v>-1.0793322294408634</v>
      </c>
      <c r="J429">
        <f t="shared" si="72"/>
        <v>1.0793322294408634</v>
      </c>
      <c r="K429">
        <f t="shared" si="73"/>
        <v>0.55595527201895822</v>
      </c>
      <c r="L429">
        <f t="shared" si="74"/>
        <v>0.44404472798104189</v>
      </c>
      <c r="M429">
        <f t="shared" si="75"/>
        <v>1.7987058497862392</v>
      </c>
      <c r="N429">
        <f t="shared" si="76"/>
        <v>2.2520253861514017</v>
      </c>
    </row>
    <row r="430" spans="1:14" x14ac:dyDescent="0.25">
      <c r="A430" s="4">
        <f>IF('True_Odds_Calculator_2-way'!A431="","",'True_Odds_Calculator_2-way'!A431)</f>
        <v>1.75</v>
      </c>
      <c r="B430" s="4">
        <f>IF('True_Odds_Calculator_2-way'!B431="","",'True_Odds_Calculator_2-way'!B431)</f>
        <v>2.17</v>
      </c>
      <c r="C430" s="4">
        <f t="shared" si="66"/>
        <v>0.5714285714285714</v>
      </c>
      <c r="D430">
        <f t="shared" si="67"/>
        <v>0.46082949308755761</v>
      </c>
      <c r="E430">
        <f t="shared" si="68"/>
        <v>3.2258064516129004E-2</v>
      </c>
      <c r="F430">
        <f t="shared" si="69"/>
        <v>-0.23107307439104674</v>
      </c>
      <c r="G430">
        <v>0</v>
      </c>
      <c r="H430">
        <f t="shared" si="70"/>
        <v>0.26333113890717574</v>
      </c>
      <c r="I430">
        <f t="shared" si="71"/>
        <v>-1.0675210253672476</v>
      </c>
      <c r="J430">
        <f t="shared" si="72"/>
        <v>1.0675210253672476</v>
      </c>
      <c r="K430">
        <f t="shared" si="73"/>
        <v>0.55535785771485779</v>
      </c>
      <c r="L430">
        <f t="shared" si="74"/>
        <v>0.44464214228514221</v>
      </c>
      <c r="M430">
        <f t="shared" si="75"/>
        <v>1.8006407690254356</v>
      </c>
      <c r="N430">
        <f t="shared" si="76"/>
        <v>2.2489995996796797</v>
      </c>
    </row>
    <row r="431" spans="1:14" x14ac:dyDescent="0.25">
      <c r="A431" s="4">
        <f>IF('True_Odds_Calculator_2-way'!A432="","",'True_Odds_Calculator_2-way'!A432)</f>
        <v>1.75</v>
      </c>
      <c r="B431" s="4">
        <f>IF('True_Odds_Calculator_2-way'!B432="","",'True_Odds_Calculator_2-way'!B432)</f>
        <v>2.17</v>
      </c>
      <c r="C431" s="4">
        <f t="shared" si="66"/>
        <v>0.5714285714285714</v>
      </c>
      <c r="D431">
        <f t="shared" si="67"/>
        <v>0.46082949308755761</v>
      </c>
      <c r="E431">
        <f t="shared" si="68"/>
        <v>3.2258064516129004E-2</v>
      </c>
      <c r="F431">
        <f t="shared" si="69"/>
        <v>-0.23107307439104674</v>
      </c>
      <c r="G431">
        <v>0</v>
      </c>
      <c r="H431">
        <f t="shared" si="70"/>
        <v>0.26333113890717574</v>
      </c>
      <c r="I431">
        <f t="shared" si="71"/>
        <v>-1.0675210253672476</v>
      </c>
      <c r="J431">
        <f t="shared" si="72"/>
        <v>1.0675210253672476</v>
      </c>
      <c r="K431">
        <f t="shared" si="73"/>
        <v>0.55535785771485779</v>
      </c>
      <c r="L431">
        <f t="shared" si="74"/>
        <v>0.44464214228514221</v>
      </c>
      <c r="M431">
        <f t="shared" si="75"/>
        <v>1.8006407690254356</v>
      </c>
      <c r="N431">
        <f t="shared" si="76"/>
        <v>2.2489995996796797</v>
      </c>
    </row>
    <row r="432" spans="1:14" x14ac:dyDescent="0.25">
      <c r="A432" s="4">
        <f>IF('True_Odds_Calculator_2-way'!A433="","",'True_Odds_Calculator_2-way'!A433)</f>
        <v>1.85</v>
      </c>
      <c r="B432" s="4">
        <f>IF('True_Odds_Calculator_2-way'!B433="","",'True_Odds_Calculator_2-way'!B433)</f>
        <v>2.0299999999999998</v>
      </c>
      <c r="C432" s="4">
        <f t="shared" si="66"/>
        <v>0.54054054054054046</v>
      </c>
      <c r="D432">
        <f t="shared" si="67"/>
        <v>0.49261083743842371</v>
      </c>
      <c r="E432">
        <f t="shared" si="68"/>
        <v>3.315137797896428E-2</v>
      </c>
      <c r="F432">
        <f t="shared" si="69"/>
        <v>-0.23312475036612956</v>
      </c>
      <c r="G432">
        <v>0</v>
      </c>
      <c r="H432">
        <f t="shared" si="70"/>
        <v>0.26627612834509384</v>
      </c>
      <c r="I432">
        <f t="shared" si="71"/>
        <v>-1.0687396570715308</v>
      </c>
      <c r="J432">
        <f t="shared" si="72"/>
        <v>1.0687396570715308</v>
      </c>
      <c r="K432">
        <f t="shared" si="73"/>
        <v>0.52399127907708287</v>
      </c>
      <c r="L432">
        <f t="shared" si="74"/>
        <v>0.47600872092291718</v>
      </c>
      <c r="M432">
        <f t="shared" si="75"/>
        <v>1.9084287085108012</v>
      </c>
      <c r="N432">
        <f t="shared" si="76"/>
        <v>2.1008018467836762</v>
      </c>
    </row>
    <row r="433" spans="1:14" x14ac:dyDescent="0.25">
      <c r="A433" s="4">
        <f>IF('True_Odds_Calculator_2-way'!A434="","",'True_Odds_Calculator_2-way'!A434)</f>
        <v>1.4</v>
      </c>
      <c r="B433" s="4">
        <f>IF('True_Odds_Calculator_2-way'!B434="","",'True_Odds_Calculator_2-way'!B434)</f>
        <v>3</v>
      </c>
      <c r="C433" s="4">
        <f t="shared" si="66"/>
        <v>0.7142857142857143</v>
      </c>
      <c r="D433">
        <f t="shared" si="67"/>
        <v>0.33333333333333331</v>
      </c>
      <c r="E433">
        <f t="shared" si="68"/>
        <v>4.7619047619047672E-2</v>
      </c>
      <c r="F433">
        <f t="shared" si="69"/>
        <v>-0.19047619047619047</v>
      </c>
      <c r="G433">
        <v>0</v>
      </c>
      <c r="H433">
        <f t="shared" si="70"/>
        <v>0.23809523809523808</v>
      </c>
      <c r="I433">
        <f t="shared" si="71"/>
        <v>-1.1180339887498949</v>
      </c>
      <c r="J433">
        <f t="shared" si="72"/>
        <v>1.1180339887498949</v>
      </c>
      <c r="K433">
        <f t="shared" si="73"/>
        <v>0.69098300562505255</v>
      </c>
      <c r="L433">
        <f t="shared" si="74"/>
        <v>0.3090169943749474</v>
      </c>
      <c r="M433">
        <f t="shared" si="75"/>
        <v>1.4472135954999581</v>
      </c>
      <c r="N433">
        <f t="shared" si="76"/>
        <v>3.2360679774997898</v>
      </c>
    </row>
    <row r="434" spans="1:14" x14ac:dyDescent="0.25">
      <c r="A434" s="4">
        <f>IF('True_Odds_Calculator_2-way'!A435="","",'True_Odds_Calculator_2-way'!A435)</f>
        <v>2.14</v>
      </c>
      <c r="B434" s="4">
        <f>IF('True_Odds_Calculator_2-way'!B435="","",'True_Odds_Calculator_2-way'!B435)</f>
        <v>1.78</v>
      </c>
      <c r="C434" s="4">
        <f t="shared" si="66"/>
        <v>0.46728971962616822</v>
      </c>
      <c r="D434">
        <f t="shared" si="67"/>
        <v>0.5617977528089888</v>
      </c>
      <c r="E434">
        <f t="shared" si="68"/>
        <v>2.908747243515708E-2</v>
      </c>
      <c r="F434">
        <f t="shared" si="69"/>
        <v>-0.23343484196156661</v>
      </c>
      <c r="G434">
        <v>0</v>
      </c>
      <c r="H434">
        <f t="shared" si="70"/>
        <v>0.26252231439672374</v>
      </c>
      <c r="I434">
        <f t="shared" si="71"/>
        <v>-1.0604746049596299</v>
      </c>
      <c r="J434">
        <f t="shared" si="72"/>
        <v>1.0604746049596299</v>
      </c>
      <c r="K434">
        <f t="shared" si="73"/>
        <v>0.45270560758361844</v>
      </c>
      <c r="L434">
        <f t="shared" si="74"/>
        <v>0.54729439241638145</v>
      </c>
      <c r="M434">
        <f t="shared" si="75"/>
        <v>2.2089410496539781</v>
      </c>
      <c r="N434">
        <f t="shared" si="76"/>
        <v>1.8271701918685113</v>
      </c>
    </row>
    <row r="435" spans="1:14" x14ac:dyDescent="0.25">
      <c r="A435" s="4">
        <f>IF('True_Odds_Calculator_2-way'!A436="","",'True_Odds_Calculator_2-way'!A436)</f>
        <v>2.2400000000000002</v>
      </c>
      <c r="B435" s="4">
        <f>IF('True_Odds_Calculator_2-way'!B436="","",'True_Odds_Calculator_2-way'!B436)</f>
        <v>1.72</v>
      </c>
      <c r="C435" s="4">
        <f t="shared" si="66"/>
        <v>0.4464285714285714</v>
      </c>
      <c r="D435">
        <f t="shared" si="67"/>
        <v>0.58139534883720934</v>
      </c>
      <c r="E435">
        <f t="shared" si="68"/>
        <v>2.7823920265780622E-2</v>
      </c>
      <c r="F435">
        <f t="shared" si="69"/>
        <v>-0.23172757475083072</v>
      </c>
      <c r="G435">
        <v>0</v>
      </c>
      <c r="H435">
        <f t="shared" si="70"/>
        <v>0.25955149501661129</v>
      </c>
      <c r="I435">
        <f t="shared" si="71"/>
        <v>-1.0583343916682537</v>
      </c>
      <c r="J435">
        <f t="shared" si="72"/>
        <v>1.0583343916682537</v>
      </c>
      <c r="K435">
        <f t="shared" si="73"/>
        <v>0.43246335554118726</v>
      </c>
      <c r="L435">
        <f t="shared" si="74"/>
        <v>0.56753664445881302</v>
      </c>
      <c r="M435">
        <f t="shared" si="75"/>
        <v>2.3123346456686344</v>
      </c>
      <c r="N435">
        <f t="shared" si="76"/>
        <v>1.7620007620011424</v>
      </c>
    </row>
    <row r="436" spans="1:14" x14ac:dyDescent="0.25">
      <c r="A436" s="4">
        <f>IF('True_Odds_Calculator_2-way'!A437="","",'True_Odds_Calculator_2-way'!A437)</f>
        <v>2.5</v>
      </c>
      <c r="B436" s="4">
        <f>IF('True_Odds_Calculator_2-way'!B437="","",'True_Odds_Calculator_2-way'!B437)</f>
        <v>1.59</v>
      </c>
      <c r="C436" s="4">
        <f t="shared" si="66"/>
        <v>0.4</v>
      </c>
      <c r="D436">
        <f t="shared" si="67"/>
        <v>0.62893081761006286</v>
      </c>
      <c r="E436">
        <f t="shared" si="68"/>
        <v>2.8930817610062887E-2</v>
      </c>
      <c r="F436">
        <f t="shared" si="69"/>
        <v>-0.22264150943396221</v>
      </c>
      <c r="G436">
        <v>0</v>
      </c>
      <c r="H436">
        <f t="shared" si="70"/>
        <v>0.25157232704402516</v>
      </c>
      <c r="I436">
        <f t="shared" si="71"/>
        <v>-1.0629880069054678</v>
      </c>
      <c r="J436">
        <f t="shared" si="72"/>
        <v>1.0629880069054678</v>
      </c>
      <c r="K436">
        <f t="shared" si="73"/>
        <v>0.38543339133114163</v>
      </c>
      <c r="L436">
        <f t="shared" si="74"/>
        <v>0.61456660866885815</v>
      </c>
      <c r="M436">
        <f t="shared" si="75"/>
        <v>2.594482010358202</v>
      </c>
      <c r="N436">
        <f t="shared" si="76"/>
        <v>1.6271629240742262</v>
      </c>
    </row>
    <row r="437" spans="1:14" x14ac:dyDescent="0.25">
      <c r="A437" s="4">
        <f>IF('True_Odds_Calculator_2-way'!A438="","",'True_Odds_Calculator_2-way'!A438)</f>
        <v>1.43</v>
      </c>
      <c r="B437" s="4">
        <f>IF('True_Odds_Calculator_2-way'!B438="","",'True_Odds_Calculator_2-way'!B438)</f>
        <v>2.97</v>
      </c>
      <c r="C437" s="4">
        <f t="shared" si="66"/>
        <v>0.69930069930069938</v>
      </c>
      <c r="D437">
        <f t="shared" si="67"/>
        <v>0.33670033670033667</v>
      </c>
      <c r="E437">
        <f t="shared" si="68"/>
        <v>3.6001036001036102E-2</v>
      </c>
      <c r="F437">
        <f t="shared" si="69"/>
        <v>-0.19945374490829026</v>
      </c>
      <c r="G437">
        <v>0</v>
      </c>
      <c r="H437">
        <f t="shared" si="70"/>
        <v>0.23545478090932637</v>
      </c>
      <c r="I437">
        <f t="shared" si="71"/>
        <v>-1.0865073263571841</v>
      </c>
      <c r="J437">
        <f t="shared" si="72"/>
        <v>1.0865073263571841</v>
      </c>
      <c r="K437">
        <f t="shared" si="73"/>
        <v>0.68157119730053872</v>
      </c>
      <c r="L437">
        <f t="shared" si="74"/>
        <v>0.31842880269946122</v>
      </c>
      <c r="M437">
        <f t="shared" si="75"/>
        <v>1.4671981503335889</v>
      </c>
      <c r="N437">
        <f t="shared" si="76"/>
        <v>3.1404194329236534</v>
      </c>
    </row>
    <row r="438" spans="1:14" x14ac:dyDescent="0.25">
      <c r="A438" s="4">
        <f>IF('True_Odds_Calculator_2-way'!A439="","",'True_Odds_Calculator_2-way'!A439)</f>
        <v>2.85</v>
      </c>
      <c r="B438" s="4">
        <f>IF('True_Odds_Calculator_2-way'!B439="","",'True_Odds_Calculator_2-way'!B439)</f>
        <v>1.44</v>
      </c>
      <c r="C438" s="4">
        <f t="shared" si="66"/>
        <v>0.35087719298245612</v>
      </c>
      <c r="D438">
        <f t="shared" si="67"/>
        <v>0.69444444444444442</v>
      </c>
      <c r="E438">
        <f t="shared" si="68"/>
        <v>4.5321637426900541E-2</v>
      </c>
      <c r="F438">
        <f t="shared" si="69"/>
        <v>-0.19834307992202738</v>
      </c>
      <c r="G438">
        <v>0</v>
      </c>
      <c r="H438">
        <f t="shared" si="70"/>
        <v>0.24366471734892786</v>
      </c>
      <c r="I438">
        <f t="shared" si="71"/>
        <v>-1.1083777463036812</v>
      </c>
      <c r="J438">
        <f t="shared" si="72"/>
        <v>1.1083777463036812</v>
      </c>
      <c r="K438">
        <f t="shared" si="73"/>
        <v>0.32781523793701911</v>
      </c>
      <c r="L438">
        <f t="shared" si="74"/>
        <v>0.67218476206298106</v>
      </c>
      <c r="M438">
        <f t="shared" si="75"/>
        <v>3.0504988306618106</v>
      </c>
      <c r="N438">
        <f t="shared" si="76"/>
        <v>1.4876862083736198</v>
      </c>
    </row>
    <row r="439" spans="1:14" x14ac:dyDescent="0.25">
      <c r="A439" s="4">
        <f>IF('True_Odds_Calculator_2-way'!A440="","",'True_Odds_Calculator_2-way'!A440)</f>
        <v>3.01</v>
      </c>
      <c r="B439" s="4">
        <f>IF('True_Odds_Calculator_2-way'!B440="","",'True_Odds_Calculator_2-way'!B440)</f>
        <v>1.41</v>
      </c>
      <c r="C439" s="4">
        <f t="shared" si="66"/>
        <v>0.33222591362126247</v>
      </c>
      <c r="D439">
        <f t="shared" si="67"/>
        <v>0.70921985815602839</v>
      </c>
      <c r="E439">
        <f t="shared" si="68"/>
        <v>4.1445771777290918E-2</v>
      </c>
      <c r="F439">
        <f t="shared" si="69"/>
        <v>-0.19417544355693783</v>
      </c>
      <c r="G439">
        <v>0</v>
      </c>
      <c r="H439">
        <f t="shared" si="70"/>
        <v>0.23562121533422872</v>
      </c>
      <c r="I439">
        <f t="shared" si="71"/>
        <v>-1.1015647826027295</v>
      </c>
      <c r="J439">
        <f t="shared" si="72"/>
        <v>1.1015647826027295</v>
      </c>
      <c r="K439">
        <f t="shared" si="73"/>
        <v>0.31112471083931825</v>
      </c>
      <c r="L439">
        <f t="shared" si="74"/>
        <v>0.68887528916068164</v>
      </c>
      <c r="M439">
        <f t="shared" si="75"/>
        <v>3.214145213031486</v>
      </c>
      <c r="N439">
        <f t="shared" si="76"/>
        <v>1.4516415608671192</v>
      </c>
    </row>
    <row r="440" spans="1:14" x14ac:dyDescent="0.25">
      <c r="A440" s="4">
        <f>IF('True_Odds_Calculator_2-way'!A441="","",'True_Odds_Calculator_2-way'!A441)</f>
        <v>2.65</v>
      </c>
      <c r="B440" s="4">
        <f>IF('True_Odds_Calculator_2-way'!B441="","",'True_Odds_Calculator_2-way'!B441)</f>
        <v>1.51</v>
      </c>
      <c r="C440" s="4">
        <f t="shared" si="66"/>
        <v>0.37735849056603776</v>
      </c>
      <c r="D440">
        <f t="shared" si="67"/>
        <v>0.66225165562913912</v>
      </c>
      <c r="E440">
        <f t="shared" si="68"/>
        <v>3.9610146195176998E-2</v>
      </c>
      <c r="F440">
        <f t="shared" si="69"/>
        <v>-0.21029613894789434</v>
      </c>
      <c r="G440">
        <v>0</v>
      </c>
      <c r="H440">
        <f t="shared" si="70"/>
        <v>0.24990628514307139</v>
      </c>
      <c r="I440">
        <f t="shared" si="71"/>
        <v>-1.0901165669462149</v>
      </c>
      <c r="J440">
        <f t="shared" si="72"/>
        <v>1.0901165669462149</v>
      </c>
      <c r="K440">
        <f t="shared" si="73"/>
        <v>0.35730972902213964</v>
      </c>
      <c r="L440">
        <f t="shared" si="74"/>
        <v>0.64269027097786013</v>
      </c>
      <c r="M440">
        <f t="shared" si="75"/>
        <v>2.7986923354612547</v>
      </c>
      <c r="N440">
        <f t="shared" si="76"/>
        <v>1.5559594491425695</v>
      </c>
    </row>
    <row r="441" spans="1:14" x14ac:dyDescent="0.25">
      <c r="A441" s="4">
        <f>IF('True_Odds_Calculator_2-way'!A442="","",'True_Odds_Calculator_2-way'!A442)</f>
        <v>2.4500000000000002</v>
      </c>
      <c r="B441" s="4">
        <f>IF('True_Odds_Calculator_2-way'!B442="","",'True_Odds_Calculator_2-way'!B442)</f>
        <v>1.58</v>
      </c>
      <c r="C441" s="4">
        <f t="shared" si="66"/>
        <v>0.4081632653061224</v>
      </c>
      <c r="D441">
        <f t="shared" si="67"/>
        <v>0.63291139240506322</v>
      </c>
      <c r="E441">
        <f t="shared" si="68"/>
        <v>4.1074657711185569E-2</v>
      </c>
      <c r="F441">
        <f t="shared" si="69"/>
        <v>-0.21725652286230956</v>
      </c>
      <c r="G441">
        <v>0</v>
      </c>
      <c r="H441">
        <f t="shared" si="70"/>
        <v>0.25833118057349519</v>
      </c>
      <c r="I441">
        <f t="shared" si="71"/>
        <v>-1.0904405724718547</v>
      </c>
      <c r="J441">
        <f t="shared" si="72"/>
        <v>1.0904405724718547</v>
      </c>
      <c r="K441">
        <f t="shared" si="73"/>
        <v>0.38742588672279316</v>
      </c>
      <c r="L441">
        <f t="shared" si="74"/>
        <v>0.6125741132772069</v>
      </c>
      <c r="M441">
        <f t="shared" si="75"/>
        <v>2.5811388300841895</v>
      </c>
      <c r="N441">
        <f t="shared" si="76"/>
        <v>1.6324555320336758</v>
      </c>
    </row>
    <row r="442" spans="1:14" x14ac:dyDescent="0.25">
      <c r="A442" s="4">
        <f>IF('True_Odds_Calculator_2-way'!A443="","",'True_Odds_Calculator_2-way'!A443)</f>
        <v>2.59</v>
      </c>
      <c r="B442" s="4">
        <f>IF('True_Odds_Calculator_2-way'!B443="","",'True_Odds_Calculator_2-way'!B443)</f>
        <v>1.53</v>
      </c>
      <c r="C442" s="4">
        <f t="shared" si="66"/>
        <v>0.38610038610038611</v>
      </c>
      <c r="D442">
        <f t="shared" si="67"/>
        <v>0.65359477124183007</v>
      </c>
      <c r="E442">
        <f t="shared" si="68"/>
        <v>3.9695157342216181E-2</v>
      </c>
      <c r="F442">
        <f t="shared" si="69"/>
        <v>-0.21265803618744794</v>
      </c>
      <c r="G442">
        <v>0</v>
      </c>
      <c r="H442">
        <f t="shared" si="70"/>
        <v>0.25235319352966412</v>
      </c>
      <c r="I442">
        <f t="shared" si="71"/>
        <v>-1.0893401305464636</v>
      </c>
      <c r="J442">
        <f t="shared" si="72"/>
        <v>1.0893401305464636</v>
      </c>
      <c r="K442">
        <f t="shared" si="73"/>
        <v>0.36602540378443871</v>
      </c>
      <c r="L442">
        <f t="shared" si="74"/>
        <v>0.63397459621556129</v>
      </c>
      <c r="M442">
        <f t="shared" si="75"/>
        <v>2.7320508075688767</v>
      </c>
      <c r="N442">
        <f t="shared" si="76"/>
        <v>1.577350269189626</v>
      </c>
    </row>
    <row r="443" spans="1:14" x14ac:dyDescent="0.25">
      <c r="A443" s="4">
        <f>IF('True_Odds_Calculator_2-way'!A444="","",'True_Odds_Calculator_2-way'!A444)</f>
        <v>2.21</v>
      </c>
      <c r="B443" s="4">
        <f>IF('True_Odds_Calculator_2-way'!B444="","",'True_Odds_Calculator_2-way'!B444)</f>
        <v>1.69</v>
      </c>
      <c r="C443" s="4">
        <f t="shared" si="66"/>
        <v>0.45248868778280543</v>
      </c>
      <c r="D443">
        <f t="shared" si="67"/>
        <v>0.59171597633136097</v>
      </c>
      <c r="E443">
        <f t="shared" si="68"/>
        <v>4.4204664114166459E-2</v>
      </c>
      <c r="F443">
        <f t="shared" si="69"/>
        <v>-0.22354012155613256</v>
      </c>
      <c r="G443">
        <v>0</v>
      </c>
      <c r="H443">
        <f t="shared" si="70"/>
        <v>0.26774478567029908</v>
      </c>
      <c r="I443">
        <f t="shared" si="71"/>
        <v>-1.0944168462342658</v>
      </c>
      <c r="J443">
        <f t="shared" si="72"/>
        <v>1.0944168462342658</v>
      </c>
      <c r="K443">
        <f t="shared" si="73"/>
        <v>0.430247355617285</v>
      </c>
      <c r="L443">
        <f t="shared" si="74"/>
        <v>0.56975264438271478</v>
      </c>
      <c r="M443">
        <f t="shared" si="75"/>
        <v>2.3242443839434617</v>
      </c>
      <c r="N443">
        <f t="shared" si="76"/>
        <v>1.7551476239016437</v>
      </c>
    </row>
    <row r="444" spans="1:14" x14ac:dyDescent="0.25">
      <c r="A444" s="4">
        <f>IF('True_Odds_Calculator_2-way'!A445="","",'True_Odds_Calculator_2-way'!A445)</f>
        <v>2.08</v>
      </c>
      <c r="B444" s="4">
        <f>IF('True_Odds_Calculator_2-way'!B445="","",'True_Odds_Calculator_2-way'!B445)</f>
        <v>1.78</v>
      </c>
      <c r="C444" s="4">
        <f t="shared" si="66"/>
        <v>0.48076923076923073</v>
      </c>
      <c r="D444">
        <f t="shared" si="67"/>
        <v>0.5617977528089888</v>
      </c>
      <c r="E444">
        <f t="shared" si="68"/>
        <v>4.2566983578219642E-2</v>
      </c>
      <c r="F444">
        <f t="shared" si="69"/>
        <v>-0.22752808988764039</v>
      </c>
      <c r="G444">
        <v>0</v>
      </c>
      <c r="H444">
        <f t="shared" si="70"/>
        <v>0.27009507346585998</v>
      </c>
      <c r="I444">
        <f t="shared" si="71"/>
        <v>-1.0895340841010226</v>
      </c>
      <c r="J444">
        <f t="shared" si="72"/>
        <v>1.0895340841010226</v>
      </c>
      <c r="K444">
        <f t="shared" si="73"/>
        <v>0.45941170815567078</v>
      </c>
      <c r="L444">
        <f t="shared" si="74"/>
        <v>0.54058829184432911</v>
      </c>
      <c r="M444">
        <f t="shared" si="75"/>
        <v>2.1766968108291049</v>
      </c>
      <c r="N444">
        <f t="shared" si="76"/>
        <v>1.8498365855987975</v>
      </c>
    </row>
    <row r="445" spans="1:14" x14ac:dyDescent="0.25">
      <c r="A445" s="4">
        <f>IF('True_Odds_Calculator_2-way'!A446="","",'True_Odds_Calculator_2-way'!A446)</f>
        <v>2.15</v>
      </c>
      <c r="B445" s="4">
        <f>IF('True_Odds_Calculator_2-way'!B446="","",'True_Odds_Calculator_2-way'!B446)</f>
        <v>1.73</v>
      </c>
      <c r="C445" s="4">
        <f t="shared" si="66"/>
        <v>0.46511627906976744</v>
      </c>
      <c r="D445">
        <f t="shared" si="67"/>
        <v>0.5780346820809249</v>
      </c>
      <c r="E445">
        <f t="shared" si="68"/>
        <v>4.3150961150692391E-2</v>
      </c>
      <c r="F445">
        <f t="shared" si="69"/>
        <v>-0.22570237935206339</v>
      </c>
      <c r="G445">
        <v>0</v>
      </c>
      <c r="H445">
        <f t="shared" si="70"/>
        <v>0.26885334050275578</v>
      </c>
      <c r="I445">
        <f t="shared" si="71"/>
        <v>-1.0914143252235409</v>
      </c>
      <c r="J445">
        <f t="shared" si="72"/>
        <v>1.0914143252235409</v>
      </c>
      <c r="K445">
        <f t="shared" si="73"/>
        <v>0.44343410958372004</v>
      </c>
      <c r="L445">
        <f t="shared" si="74"/>
        <v>0.55656589041628013</v>
      </c>
      <c r="M445">
        <f t="shared" si="75"/>
        <v>2.2551264740070716</v>
      </c>
      <c r="N445">
        <f t="shared" si="76"/>
        <v>1.7967324574131842</v>
      </c>
    </row>
    <row r="446" spans="1:14" x14ac:dyDescent="0.25">
      <c r="A446" s="4">
        <f>IF('True_Odds_Calculator_2-way'!A447="","",'True_Odds_Calculator_2-way'!A447)</f>
        <v>1.69</v>
      </c>
      <c r="B446" s="4">
        <f>IF('True_Odds_Calculator_2-way'!B447="","",'True_Odds_Calculator_2-way'!B447)</f>
        <v>2.21</v>
      </c>
      <c r="C446" s="4">
        <f t="shared" si="66"/>
        <v>0.59171597633136097</v>
      </c>
      <c r="D446">
        <f t="shared" si="67"/>
        <v>0.45248868778280543</v>
      </c>
      <c r="E446">
        <f t="shared" si="68"/>
        <v>4.4204664114166459E-2</v>
      </c>
      <c r="F446">
        <f t="shared" si="69"/>
        <v>-0.22354012155613256</v>
      </c>
      <c r="G446">
        <v>0</v>
      </c>
      <c r="H446">
        <f t="shared" si="70"/>
        <v>0.26774478567029908</v>
      </c>
      <c r="I446">
        <f t="shared" si="71"/>
        <v>-1.0944168462342658</v>
      </c>
      <c r="J446">
        <f t="shared" si="72"/>
        <v>1.0944168462342658</v>
      </c>
      <c r="K446">
        <f t="shared" si="73"/>
        <v>0.56975264438271478</v>
      </c>
      <c r="L446">
        <f t="shared" si="74"/>
        <v>0.430247355617285</v>
      </c>
      <c r="M446">
        <f t="shared" si="75"/>
        <v>1.7551476239016437</v>
      </c>
      <c r="N446">
        <f t="shared" si="76"/>
        <v>2.3242443839434617</v>
      </c>
    </row>
    <row r="447" spans="1:14" x14ac:dyDescent="0.25">
      <c r="A447" s="4">
        <f>IF('True_Odds_Calculator_2-way'!A448="","",'True_Odds_Calculator_2-way'!A448)</f>
        <v>1.89</v>
      </c>
      <c r="B447" s="4">
        <f>IF('True_Odds_Calculator_2-way'!B448="","",'True_Odds_Calculator_2-way'!B448)</f>
        <v>1.98</v>
      </c>
      <c r="C447" s="4">
        <f t="shared" si="66"/>
        <v>0.52910052910052918</v>
      </c>
      <c r="D447">
        <f t="shared" si="67"/>
        <v>0.50505050505050508</v>
      </c>
      <c r="E447">
        <f t="shared" si="68"/>
        <v>3.4151034151034265E-2</v>
      </c>
      <c r="F447">
        <f t="shared" si="69"/>
        <v>-0.23307145529367745</v>
      </c>
      <c r="G447">
        <v>0</v>
      </c>
      <c r="H447">
        <f t="shared" si="70"/>
        <v>0.26722248944471172</v>
      </c>
      <c r="I447">
        <f t="shared" si="71"/>
        <v>-1.0707595557083738</v>
      </c>
      <c r="J447">
        <f t="shared" si="72"/>
        <v>1.0707595557083738</v>
      </c>
      <c r="K447">
        <f t="shared" si="73"/>
        <v>0.5120390612350737</v>
      </c>
      <c r="L447">
        <f t="shared" si="74"/>
        <v>0.48796093876492608</v>
      </c>
      <c r="M447">
        <f t="shared" si="75"/>
        <v>1.9529760045804527</v>
      </c>
      <c r="N447">
        <f t="shared" si="76"/>
        <v>2.0493443645942064</v>
      </c>
    </row>
    <row r="448" spans="1:14" x14ac:dyDescent="0.25">
      <c r="A448" s="4">
        <f>IF('True_Odds_Calculator_2-way'!A449="","",'True_Odds_Calculator_2-way'!A449)</f>
        <v>1.67</v>
      </c>
      <c r="B448" s="4">
        <f>IF('True_Odds_Calculator_2-way'!B449="","",'True_Odds_Calculator_2-way'!B449)</f>
        <v>2.33</v>
      </c>
      <c r="C448" s="4">
        <f t="shared" si="66"/>
        <v>0.5988023952095809</v>
      </c>
      <c r="D448">
        <f t="shared" si="67"/>
        <v>0.42918454935622319</v>
      </c>
      <c r="E448">
        <f t="shared" si="68"/>
        <v>2.7986944565804084E-2</v>
      </c>
      <c r="F448">
        <f t="shared" si="69"/>
        <v>-0.22900979157564694</v>
      </c>
      <c r="G448">
        <v>0</v>
      </c>
      <c r="H448">
        <f t="shared" si="70"/>
        <v>0.25699673614145102</v>
      </c>
      <c r="I448">
        <f t="shared" si="71"/>
        <v>-1.0593434317257451</v>
      </c>
      <c r="J448">
        <f t="shared" si="72"/>
        <v>1.0593434317257451</v>
      </c>
      <c r="K448">
        <f t="shared" si="73"/>
        <v>0.58487737574119503</v>
      </c>
      <c r="L448">
        <f t="shared" si="74"/>
        <v>0.41512262425880503</v>
      </c>
      <c r="M448">
        <f t="shared" si="75"/>
        <v>1.7097600992562489</v>
      </c>
      <c r="N448">
        <f t="shared" si="76"/>
        <v>2.408926764195241</v>
      </c>
    </row>
    <row r="449" spans="1:14" x14ac:dyDescent="0.25">
      <c r="A449" s="4">
        <f>IF('True_Odds_Calculator_2-way'!A450="","",'True_Odds_Calculator_2-way'!A450)</f>
        <v>2.33</v>
      </c>
      <c r="B449" s="4">
        <f>IF('True_Odds_Calculator_2-way'!B450="","",'True_Odds_Calculator_2-way'!B450)</f>
        <v>1.6</v>
      </c>
      <c r="C449" s="4">
        <f t="shared" si="66"/>
        <v>0.42918454935622319</v>
      </c>
      <c r="D449">
        <f t="shared" si="67"/>
        <v>0.625</v>
      </c>
      <c r="E449">
        <f t="shared" si="68"/>
        <v>5.4184549356223188E-2</v>
      </c>
      <c r="F449">
        <f t="shared" si="69"/>
        <v>-0.21405579399141628</v>
      </c>
      <c r="G449">
        <v>0</v>
      </c>
      <c r="H449">
        <f t="shared" si="70"/>
        <v>0.26824034334763946</v>
      </c>
      <c r="I449">
        <f t="shared" si="71"/>
        <v>-1.1194341570991126</v>
      </c>
      <c r="J449">
        <f t="shared" si="72"/>
        <v>1.1194341570991126</v>
      </c>
      <c r="K449">
        <f t="shared" si="73"/>
        <v>0.40179240734944077</v>
      </c>
      <c r="L449">
        <f t="shared" si="74"/>
        <v>0.59820759265055912</v>
      </c>
      <c r="M449">
        <f t="shared" si="75"/>
        <v>2.4888474289418197</v>
      </c>
      <c r="N449">
        <f t="shared" si="76"/>
        <v>1.6716604942594677</v>
      </c>
    </row>
    <row r="450" spans="1:14" x14ac:dyDescent="0.25">
      <c r="A450" s="4">
        <f>IF('True_Odds_Calculator_2-way'!A451="","",'True_Odds_Calculator_2-way'!A451)</f>
        <v>2.17</v>
      </c>
      <c r="B450" s="4">
        <f>IF('True_Odds_Calculator_2-way'!B451="","",'True_Odds_Calculator_2-way'!B451)</f>
        <v>1.69</v>
      </c>
      <c r="C450" s="4">
        <f t="shared" si="66"/>
        <v>0.46082949308755761</v>
      </c>
      <c r="D450">
        <f t="shared" si="67"/>
        <v>0.59171597633136097</v>
      </c>
      <c r="E450">
        <f t="shared" si="68"/>
        <v>5.2545469418918689E-2</v>
      </c>
      <c r="F450">
        <f t="shared" si="69"/>
        <v>-0.22013470400567159</v>
      </c>
      <c r="G450">
        <v>0</v>
      </c>
      <c r="H450">
        <f t="shared" si="70"/>
        <v>0.27268017342459033</v>
      </c>
      <c r="I450">
        <f t="shared" si="71"/>
        <v>-1.1129676054902968</v>
      </c>
      <c r="J450">
        <f t="shared" si="72"/>
        <v>1.1129676054902968</v>
      </c>
      <c r="K450">
        <f t="shared" si="73"/>
        <v>0.43437239148399209</v>
      </c>
      <c r="L450">
        <f t="shared" si="74"/>
        <v>0.5656276085160078</v>
      </c>
      <c r="M450">
        <f t="shared" si="75"/>
        <v>2.3021720984236471</v>
      </c>
      <c r="N450">
        <f t="shared" si="76"/>
        <v>1.7679476477883047</v>
      </c>
    </row>
    <row r="451" spans="1:14" x14ac:dyDescent="0.25">
      <c r="A451" s="4">
        <f>IF('True_Odds_Calculator_2-way'!A452="","",'True_Odds_Calculator_2-way'!A452)</f>
        <v>2.9</v>
      </c>
      <c r="B451" s="4">
        <f>IF('True_Odds_Calculator_2-way'!B452="","",'True_Odds_Calculator_2-way'!B452)</f>
        <v>1.43</v>
      </c>
      <c r="C451" s="4">
        <f t="shared" ref="C451:C514" si="77">1/A451</f>
        <v>0.34482758620689657</v>
      </c>
      <c r="D451">
        <f t="shared" ref="D451:D514" si="78">1/B451</f>
        <v>0.69930069930069938</v>
      </c>
      <c r="E451">
        <f t="shared" ref="E451:E514" si="79">C451+D451-1</f>
        <v>4.4128285507595955E-2</v>
      </c>
      <c r="F451">
        <f t="shared" ref="F451:F514" si="80">C451+D451-(C451*D451)-1</f>
        <v>-0.19700988666505903</v>
      </c>
      <c r="G451">
        <v>0</v>
      </c>
      <c r="H451">
        <f t="shared" ref="H451:H514" si="81">C451*D451</f>
        <v>0.24113817217265499</v>
      </c>
      <c r="I451">
        <f t="shared" ref="I451:I514" si="82">((-4*F451*H451)^0.5)/(2*F451)</f>
        <v>-1.1063409095203594</v>
      </c>
      <c r="J451">
        <f t="shared" ref="J451:J514" si="83">(-((-4*F451*H451)^0.5))/(2*F451)</f>
        <v>1.1063409095203594</v>
      </c>
      <c r="K451">
        <f t="shared" ref="K451:K514" si="84">IF(A451="","",(C451/($J451+C451-($J451*C451))))</f>
        <v>0.32236770277424032</v>
      </c>
      <c r="L451">
        <f t="shared" ref="L451:L514" si="85">IF(B451="","",(D451/($J451+D451-($J451*D451))))</f>
        <v>0.67763229722575968</v>
      </c>
      <c r="M451">
        <f t="shared" ref="M451:M514" si="86">IF(A451="","",1/K451)</f>
        <v>3.1020477280886829</v>
      </c>
      <c r="N451">
        <f t="shared" ref="N451:N514" si="87">IF(B451="","",1/L451)</f>
        <v>1.4757265910937543</v>
      </c>
    </row>
    <row r="452" spans="1:14" x14ac:dyDescent="0.25">
      <c r="A452" s="4">
        <f>IF('True_Odds_Calculator_2-way'!A453="","",'True_Odds_Calculator_2-way'!A453)</f>
        <v>2.7</v>
      </c>
      <c r="B452" s="4">
        <f>IF('True_Odds_Calculator_2-way'!B453="","",'True_Odds_Calculator_2-way'!B453)</f>
        <v>1.5</v>
      </c>
      <c r="C452" s="4">
        <f t="shared" si="77"/>
        <v>0.37037037037037035</v>
      </c>
      <c r="D452">
        <f t="shared" si="78"/>
        <v>0.66666666666666663</v>
      </c>
      <c r="E452">
        <f t="shared" si="79"/>
        <v>3.7037037037036979E-2</v>
      </c>
      <c r="F452">
        <f t="shared" si="80"/>
        <v>-0.20987654320987659</v>
      </c>
      <c r="G452">
        <v>0</v>
      </c>
      <c r="H452">
        <f t="shared" si="81"/>
        <v>0.24691358024691357</v>
      </c>
      <c r="I452">
        <f t="shared" si="82"/>
        <v>-1.0846522890932806</v>
      </c>
      <c r="J452">
        <f t="shared" si="83"/>
        <v>1.0846522890932806</v>
      </c>
      <c r="K452">
        <f t="shared" si="84"/>
        <v>0.35162870477440739</v>
      </c>
      <c r="L452">
        <f t="shared" si="85"/>
        <v>0.64837129522559278</v>
      </c>
      <c r="M452">
        <f t="shared" si="86"/>
        <v>2.8439088914585766</v>
      </c>
      <c r="N452">
        <f t="shared" si="87"/>
        <v>1.5423261445466403</v>
      </c>
    </row>
    <row r="453" spans="1:14" x14ac:dyDescent="0.25">
      <c r="A453" s="4">
        <f>IF('True_Odds_Calculator_2-way'!A454="","",'True_Odds_Calculator_2-way'!A454)</f>
        <v>1.8</v>
      </c>
      <c r="B453" s="4">
        <f>IF('True_Odds_Calculator_2-way'!B454="","",'True_Odds_Calculator_2-way'!B454)</f>
        <v>2.0499999999999998</v>
      </c>
      <c r="C453" s="4">
        <f t="shared" si="77"/>
        <v>0.55555555555555558</v>
      </c>
      <c r="D453">
        <f t="shared" si="78"/>
        <v>0.48780487804878053</v>
      </c>
      <c r="E453">
        <f t="shared" si="79"/>
        <v>4.3360433604336057E-2</v>
      </c>
      <c r="F453">
        <f t="shared" si="80"/>
        <v>-0.22764227642276424</v>
      </c>
      <c r="G453">
        <v>0</v>
      </c>
      <c r="H453">
        <f t="shared" si="81"/>
        <v>0.2710027100271003</v>
      </c>
      <c r="I453">
        <f t="shared" si="82"/>
        <v>-1.091089451179962</v>
      </c>
      <c r="J453">
        <f t="shared" si="83"/>
        <v>1.091089451179962</v>
      </c>
      <c r="K453">
        <f t="shared" si="84"/>
        <v>0.533939444035328</v>
      </c>
      <c r="L453">
        <f t="shared" si="85"/>
        <v>0.466060555964672</v>
      </c>
      <c r="M453">
        <f t="shared" si="86"/>
        <v>1.8728715609439694</v>
      </c>
      <c r="N453">
        <f t="shared" si="87"/>
        <v>2.1456439237389602</v>
      </c>
    </row>
    <row r="454" spans="1:14" x14ac:dyDescent="0.25">
      <c r="A454" s="4">
        <f>IF('True_Odds_Calculator_2-way'!A455="","",'True_Odds_Calculator_2-way'!A455)</f>
        <v>2.14</v>
      </c>
      <c r="B454" s="4">
        <f>IF('True_Odds_Calculator_2-way'!B455="","",'True_Odds_Calculator_2-way'!B455)</f>
        <v>1.74</v>
      </c>
      <c r="C454" s="4">
        <f t="shared" si="77"/>
        <v>0.46728971962616822</v>
      </c>
      <c r="D454">
        <f t="shared" si="78"/>
        <v>0.57471264367816088</v>
      </c>
      <c r="E454">
        <f t="shared" si="79"/>
        <v>4.200236330432916E-2</v>
      </c>
      <c r="F454">
        <f t="shared" si="80"/>
        <v>-0.22655494682565258</v>
      </c>
      <c r="G454">
        <v>0</v>
      </c>
      <c r="H454">
        <f t="shared" si="81"/>
        <v>0.26855731012998174</v>
      </c>
      <c r="I454">
        <f t="shared" si="82"/>
        <v>-1.0887588907733556</v>
      </c>
      <c r="J454">
        <f t="shared" si="83"/>
        <v>1.0887588907733556</v>
      </c>
      <c r="K454">
        <f t="shared" si="84"/>
        <v>0.44619250064100674</v>
      </c>
      <c r="L454">
        <f t="shared" si="85"/>
        <v>0.55380749935899309</v>
      </c>
      <c r="M454">
        <f t="shared" si="86"/>
        <v>2.2411851354816257</v>
      </c>
      <c r="N454">
        <f t="shared" si="87"/>
        <v>1.8056815791722833</v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430" activePane="bottomLeft" state="frozen"/>
      <selection pane="bottomLeft" activeCell="X274" sqref="X274:X45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5" customWidth="1"/>
    <col min="25" max="16384" width="10" style="4"/>
  </cols>
  <sheetData>
    <row r="1" spans="1:25" s="13" customFormat="1" x14ac:dyDescent="0.2">
      <c r="A1" s="81" t="s">
        <v>9</v>
      </c>
      <c r="B1" s="82"/>
      <c r="C1" s="18"/>
      <c r="D1" s="83" t="s">
        <v>25</v>
      </c>
      <c r="E1" s="82"/>
      <c r="F1" s="83" t="s">
        <v>23</v>
      </c>
      <c r="G1" s="82"/>
      <c r="H1" s="83" t="s">
        <v>11</v>
      </c>
      <c r="I1" s="82"/>
      <c r="J1" s="83" t="s">
        <v>10</v>
      </c>
      <c r="K1" s="82"/>
      <c r="L1" s="79" t="s">
        <v>201</v>
      </c>
      <c r="M1" s="80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224</v>
      </c>
      <c r="X1" s="68" t="s">
        <v>180</v>
      </c>
      <c r="Y1" s="13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4" customFormat="1" ht="15" x14ac:dyDescent="0.25">
      <c r="A3">
        <v>1.85</v>
      </c>
      <c r="B3">
        <v>2.0299999999999998</v>
      </c>
      <c r="C3" s="43">
        <f t="shared" ref="C3:C66" si="0">IF(OR($A3="",$B3=""),"",(1/A3)+(1/B3)-1)</f>
        <v>3.315137797896428E-2</v>
      </c>
      <c r="D3" s="44">
        <f>IF(OR($A3="",$B3=""),"",A3*'MPTO_working_2-way'!$G2)</f>
        <v>1.9113300492610841</v>
      </c>
      <c r="E3" s="46">
        <f>IF(OR($A3="",$B3=""),"",B3*'MPTO_working_2-way'!$G2)</f>
        <v>2.0972972972972972</v>
      </c>
      <c r="F3" s="44">
        <f>IF(OR($A3="",$B3=""),"",'MPTO_working_2-way'!D2)</f>
        <v>1.9085249650616189</v>
      </c>
      <c r="G3" s="46">
        <f>IF(OR($A3="",$B3=""),"",'MPTO_working_2-way'!E2)</f>
        <v>2.1006852188505105</v>
      </c>
      <c r="H3" s="44">
        <f>IF(OR($A3="",$B3=""),"",'OddsRatio_working_2-way'!M2)</f>
        <v>1.9084287085108012</v>
      </c>
      <c r="I3" s="44">
        <f>IF(OR($A3="",$B3=""),"",'OddsRatio_working_2-way'!N2)</f>
        <v>2.1008018467836762</v>
      </c>
      <c r="J3" s="44">
        <f>IF('Log_working_2-way'!$D2="","",A3^('Log_working_2-way'!$D2))</f>
        <v>1.9071545307970494</v>
      </c>
      <c r="K3" s="46">
        <f>IF('Log_working_2-way'!$D2="","",B3^('Log_working_2-way'!$D2))</f>
        <v>2.1023480190539692</v>
      </c>
      <c r="L3" s="53">
        <f>(1/D3)</f>
        <v>0.52319587628865971</v>
      </c>
      <c r="M3" s="53">
        <f>(1/E3)</f>
        <v>0.47680412371134023</v>
      </c>
      <c r="N3" s="54">
        <v>100</v>
      </c>
      <c r="O3" s="54">
        <f>(1/A3)*((N3*A3)-N3)</f>
        <v>45.945945945945937</v>
      </c>
      <c r="P3" s="54">
        <f>(1/B3)*((N3*B3)-N3)</f>
        <v>50.73891625615763</v>
      </c>
      <c r="Q3" s="54">
        <f>(1/B3)*N3</f>
        <v>49.26108374384237</v>
      </c>
      <c r="R3" s="54">
        <f>(1/A3)*N3</f>
        <v>54.054054054054049</v>
      </c>
      <c r="S3" s="55">
        <f>O3-Q3</f>
        <v>-3.3151377978964334</v>
      </c>
      <c r="T3" s="55">
        <f>P3-R3</f>
        <v>-3.3151377978964192</v>
      </c>
      <c r="U3" t="s">
        <v>232</v>
      </c>
      <c r="V3" t="s">
        <v>233</v>
      </c>
      <c r="W3" t="s">
        <v>231</v>
      </c>
      <c r="X3" s="38">
        <v>44198</v>
      </c>
      <c r="Y3" s="57" t="s">
        <v>484</v>
      </c>
    </row>
    <row r="4" spans="1:25" s="12" customFormat="1" ht="15" x14ac:dyDescent="0.25">
      <c r="A4">
        <v>2.0499999999999998</v>
      </c>
      <c r="B4">
        <v>1.83</v>
      </c>
      <c r="C4" s="43">
        <f t="shared" si="0"/>
        <v>3.4252965480474407E-2</v>
      </c>
      <c r="D4" s="44">
        <f>IF(OR($A4="",$B4=""),"",A4*'MPTO_working_2-way'!$G3)</f>
        <v>2.1202185792349724</v>
      </c>
      <c r="E4" s="46">
        <f>IF(OR($A4="",$B4=""),"",B4*'MPTO_working_2-way'!$G3)</f>
        <v>1.8926829268292682</v>
      </c>
      <c r="F4" s="44">
        <f>IF(OR($A4="",$B4=""),"",'MPTO_working_2-way'!D3)</f>
        <v>2.1245929491717397</v>
      </c>
      <c r="G4" s="46">
        <f>IF(OR($A4="",$B4=""),"",'MPTO_working_2-way'!E3)</f>
        <v>1.8892106257081707</v>
      </c>
      <c r="H4" s="44">
        <f>IF(OR($A4="",$B4=""),"",'OddsRatio_working_2-way'!M3)</f>
        <v>2.1247489679763456</v>
      </c>
      <c r="I4" s="44">
        <f>IF(OR($A4="",$B4=""),"",'OddsRatio_working_2-way'!N3)</f>
        <v>1.8890872794479689</v>
      </c>
      <c r="J4" s="44">
        <f>IF('Log_working_2-way'!$D3="","",A4^('Log_working_2-way'!$D3))</f>
        <v>2.1267489530128172</v>
      </c>
      <c r="K4" s="46">
        <f>IF('Log_working_2-way'!$D3="","",B4^('Log_working_2-way'!$D3))</f>
        <v>1.8875091450726849</v>
      </c>
      <c r="L4" s="53">
        <f t="shared" ref="L4:L5" si="1">(1/D4)</f>
        <v>0.47164948453608252</v>
      </c>
      <c r="M4" s="53">
        <f t="shared" ref="M4:M5" si="2">(1/E4)</f>
        <v>0.52835051546391754</v>
      </c>
      <c r="N4" s="54">
        <v>101</v>
      </c>
      <c r="O4" s="54">
        <f t="shared" ref="O4:O5" si="3">(1/A4)*((N4*A4)-N4)</f>
        <v>51.731707317073166</v>
      </c>
      <c r="P4" s="54">
        <f t="shared" ref="P4:P5" si="4">(1/B4)*((N4*B4)-N4)</f>
        <v>45.808743169398909</v>
      </c>
      <c r="Q4" s="54">
        <f t="shared" ref="Q4:Q5" si="5">(1/B4)*N4</f>
        <v>55.191256830601084</v>
      </c>
      <c r="R4" s="54">
        <f t="shared" ref="R4:R5" si="6">(1/A4)*N4</f>
        <v>49.268292682926834</v>
      </c>
      <c r="S4" s="55">
        <f t="shared" ref="S4:S5" si="7">O4-Q4</f>
        <v>-3.459549513527918</v>
      </c>
      <c r="T4" s="55">
        <f t="shared" ref="T4:T5" si="8">P4-R4</f>
        <v>-3.4595495135279251</v>
      </c>
      <c r="U4" t="s">
        <v>36</v>
      </c>
      <c r="V4" t="s">
        <v>85</v>
      </c>
      <c r="W4" t="s">
        <v>466</v>
      </c>
      <c r="X4" s="38">
        <v>44198</v>
      </c>
      <c r="Y4" s="57" t="s">
        <v>485</v>
      </c>
    </row>
    <row r="5" spans="1:25" s="12" customFormat="1" ht="15" x14ac:dyDescent="0.25">
      <c r="A5">
        <v>2.1800000000000002</v>
      </c>
      <c r="B5">
        <v>1.72</v>
      </c>
      <c r="C5" s="43">
        <f t="shared" si="0"/>
        <v>4.0110945167484591E-2</v>
      </c>
      <c r="D5" s="44">
        <f>IF(OR($A5="",$B5=""),"",A5*'MPTO_working_2-way'!$G4)</f>
        <v>2.2674418604651168</v>
      </c>
      <c r="E5" s="46">
        <f>IF(OR($A5="",$B5=""),"",B5*'MPTO_working_2-way'!$G4)</f>
        <v>1.7889908256880735</v>
      </c>
      <c r="F5" s="44">
        <f>IF(OR($A5="",$B5=""),"",'MPTO_working_2-way'!D4)</f>
        <v>2.2796692607003894</v>
      </c>
      <c r="G5" s="46">
        <f>IF(OR($A5="",$B5=""),"",'MPTO_working_2-way'!E4)</f>
        <v>1.7814519194222731</v>
      </c>
      <c r="H5" s="44">
        <f>IF(OR($A5="",$B5=""),"",'OddsRatio_working_2-way'!M4)</f>
        <v>2.2801909579781015</v>
      </c>
      <c r="I5" s="44">
        <f>IF(OR($A5="",$B5=""),"",'OddsRatio_working_2-way'!N4)</f>
        <v>1.7811334658849434</v>
      </c>
      <c r="J5" s="44">
        <f>IF('Log_working_2-way'!$D4="","",A5^('Log_working_2-way'!$D4))</f>
        <v>2.2858490727693308</v>
      </c>
      <c r="K5" s="46">
        <f>IF('Log_working_2-way'!$D4="","",B5^('Log_working_2-way'!$D4))</f>
        <v>1.7776962484765699</v>
      </c>
      <c r="L5" s="53">
        <f t="shared" si="1"/>
        <v>0.44102564102564096</v>
      </c>
      <c r="M5" s="53">
        <f t="shared" si="2"/>
        <v>0.55897435897435888</v>
      </c>
      <c r="N5" s="54">
        <v>102</v>
      </c>
      <c r="O5" s="54">
        <f t="shared" si="3"/>
        <v>55.211009174311933</v>
      </c>
      <c r="P5" s="54">
        <f t="shared" si="4"/>
        <v>42.697674418604649</v>
      </c>
      <c r="Q5" s="54">
        <f t="shared" si="5"/>
        <v>59.302325581395351</v>
      </c>
      <c r="R5" s="54">
        <f t="shared" si="6"/>
        <v>46.788990825688067</v>
      </c>
      <c r="S5" s="55">
        <f t="shared" si="7"/>
        <v>-4.0913164070834185</v>
      </c>
      <c r="T5" s="55">
        <f t="shared" si="8"/>
        <v>-4.0913164070834185</v>
      </c>
      <c r="U5" t="s">
        <v>234</v>
      </c>
      <c r="V5" t="s">
        <v>235</v>
      </c>
      <c r="W5" t="s">
        <v>467</v>
      </c>
      <c r="X5" s="38">
        <v>44198</v>
      </c>
      <c r="Y5" s="57" t="s">
        <v>486</v>
      </c>
    </row>
    <row r="6" spans="1:25" s="12" customFormat="1" ht="15" x14ac:dyDescent="0.25">
      <c r="A6">
        <v>2.54</v>
      </c>
      <c r="B6">
        <v>1.55</v>
      </c>
      <c r="C6" s="43">
        <f t="shared" si="0"/>
        <v>3.8862077724155508E-2</v>
      </c>
      <c r="D6" s="44">
        <f>IF(OR($A6="",$B6=""),"",A6*'MPTO_working_2-way'!$G5)</f>
        <v>2.6387096774193552</v>
      </c>
      <c r="E6" s="46">
        <f>IF(OR($A6="",$B6=""),"",B6*'MPTO_working_2-way'!$G5)</f>
        <v>1.6102362204724412</v>
      </c>
      <c r="F6" s="44">
        <f>IF(OR($A6="",$B6=""),"",'MPTO_working_2-way'!D5)</f>
        <v>2.6718696979979644</v>
      </c>
      <c r="G6" s="46">
        <f>IF(OR($A6="",$B6=""),"",'MPTO_working_2-way'!E5)</f>
        <v>1.5981327379744266</v>
      </c>
      <c r="H6" s="44">
        <f>IF(OR($A6="",$B6=""),"",'OddsRatio_working_2-way'!M5)</f>
        <v>2.673320053068152</v>
      </c>
      <c r="I6" s="44">
        <f>IF(OR($A6="",$B6=""),"",'OddsRatio_working_2-way'!N5)</f>
        <v>1.5976143046671971</v>
      </c>
      <c r="J6" s="44">
        <f>IF('Log_working_2-way'!$D5="","",A6^('Log_working_2-way'!$D5))</f>
        <v>2.6889415019824594</v>
      </c>
      <c r="K6" s="46">
        <f>IF('Log_working_2-way'!$D5="","",B6^('Log_working_2-way'!$D5))</f>
        <v>1.5920868181792243</v>
      </c>
      <c r="L6" s="53">
        <f t="shared" ref="L6:L69" si="9">(1/D6)</f>
        <v>0.37897310513447424</v>
      </c>
      <c r="M6" s="53">
        <f t="shared" ref="M6:M69" si="10">(1/E6)</f>
        <v>0.62102689486552554</v>
      </c>
      <c r="N6" s="54">
        <v>103</v>
      </c>
      <c r="O6" s="54">
        <f t="shared" ref="O6:O69" si="11">(1/A6)*((N6*A6)-N6)</f>
        <v>62.448818897637793</v>
      </c>
      <c r="P6" s="54">
        <f t="shared" ref="P6:P69" si="12">(1/B6)*((N6*B6)-N6)</f>
        <v>36.548387096774199</v>
      </c>
      <c r="Q6" s="54">
        <f t="shared" ref="Q6:Q69" si="13">(1/B6)*N6</f>
        <v>66.451612903225808</v>
      </c>
      <c r="R6" s="54">
        <f t="shared" ref="R6:R69" si="14">(1/A6)*N6</f>
        <v>40.5511811023622</v>
      </c>
      <c r="S6" s="55">
        <f t="shared" ref="S6:S69" si="15">O6-Q6</f>
        <v>-4.0027940055880151</v>
      </c>
      <c r="T6" s="55">
        <f t="shared" ref="T6:T69" si="16">P6-R6</f>
        <v>-4.0027940055880009</v>
      </c>
      <c r="U6" t="s">
        <v>173</v>
      </c>
      <c r="V6" t="s">
        <v>185</v>
      </c>
      <c r="W6" t="s">
        <v>468</v>
      </c>
      <c r="X6" s="38">
        <v>44198</v>
      </c>
      <c r="Y6" s="57" t="s">
        <v>487</v>
      </c>
    </row>
    <row r="7" spans="1:25" s="12" customFormat="1" ht="15" x14ac:dyDescent="0.25">
      <c r="A7">
        <v>1.75</v>
      </c>
      <c r="B7">
        <v>2.15</v>
      </c>
      <c r="C7" s="43">
        <f t="shared" si="0"/>
        <v>3.6544850498338777E-2</v>
      </c>
      <c r="D7" s="44">
        <f>IF(OR($A7="",$B7=""),"",A7*'MPTO_working_2-way'!$G6)</f>
        <v>1.8139534883720929</v>
      </c>
      <c r="E7" s="46">
        <f>IF(OR($A7="",$B7=""),"",B7*'MPTO_working_2-way'!$G6)</f>
        <v>2.2285714285714282</v>
      </c>
      <c r="F7" s="44">
        <f>IF(OR($A7="",$B7=""),"",'MPTO_working_2-way'!D6)</f>
        <v>1.8078078078078077</v>
      </c>
      <c r="G7" s="46">
        <f>IF(OR($A7="",$B7=""),"",'MPTO_working_2-way'!E6)</f>
        <v>2.2379182156133823</v>
      </c>
      <c r="H7" s="44">
        <f>IF(OR($A7="",$B7=""),"",'OddsRatio_working_2-way'!M6)</f>
        <v>1.8075728530872484</v>
      </c>
      <c r="I7" s="44">
        <f>IF(OR($A7="",$B7=""),"",'OddsRatio_working_2-way'!N6)</f>
        <v>2.2382783747337802</v>
      </c>
      <c r="J7" s="44">
        <f>IF('Log_working_2-way'!$D6="","",A7^('Log_working_2-way'!$D6))</f>
        <v>1.8047773811563292</v>
      </c>
      <c r="K7" s="46">
        <f>IF('Log_working_2-way'!$D6="","",B7^('Log_working_2-way'!$D6))</f>
        <v>2.2425796542182517</v>
      </c>
      <c r="L7" s="53">
        <f t="shared" si="9"/>
        <v>0.55128205128205132</v>
      </c>
      <c r="M7" s="53">
        <f t="shared" si="10"/>
        <v>0.44871794871794879</v>
      </c>
      <c r="N7" s="54">
        <v>104</v>
      </c>
      <c r="O7" s="54">
        <f t="shared" si="11"/>
        <v>44.571428571428569</v>
      </c>
      <c r="P7" s="54">
        <f t="shared" si="12"/>
        <v>55.627906976744185</v>
      </c>
      <c r="Q7" s="54">
        <f t="shared" si="13"/>
        <v>48.372093023255815</v>
      </c>
      <c r="R7" s="54">
        <f t="shared" si="14"/>
        <v>59.428571428571423</v>
      </c>
      <c r="S7" s="55">
        <f t="shared" si="15"/>
        <v>-3.8006644518272452</v>
      </c>
      <c r="T7" s="55">
        <f t="shared" si="16"/>
        <v>-3.8006644518272381</v>
      </c>
      <c r="U7" t="s">
        <v>147</v>
      </c>
      <c r="V7" t="s">
        <v>144</v>
      </c>
      <c r="W7" t="s">
        <v>468</v>
      </c>
      <c r="X7" s="38">
        <v>44198</v>
      </c>
      <c r="Y7" s="71" t="s">
        <v>487</v>
      </c>
    </row>
    <row r="8" spans="1:25" ht="15" x14ac:dyDescent="0.25">
      <c r="A8">
        <v>1.81</v>
      </c>
      <c r="B8">
        <v>2.0499999999999998</v>
      </c>
      <c r="C8" s="43">
        <f t="shared" si="0"/>
        <v>4.0291065894084488E-2</v>
      </c>
      <c r="D8" s="44">
        <f>IF(OR($A8="",$B8=""),"",A8*'MPTO_working_2-way'!$G7)</f>
        <v>1.882926829268293</v>
      </c>
      <c r="E8" s="46">
        <f>IF(OR($A8="",$B8=""),"",B8*'MPTO_working_2-way'!$G7)</f>
        <v>2.132596685082873</v>
      </c>
      <c r="F8" s="44">
        <f>IF(OR($A8="",$B8=""),"",'MPTO_working_2-way'!D7)</f>
        <v>1.8784963928616634</v>
      </c>
      <c r="G8" s="46">
        <f>IF(OR($A8="",$B8=""),"",'MPTO_working_2-way'!E7)</f>
        <v>2.1383086010661287</v>
      </c>
      <c r="H8" s="44">
        <f>IF(OR($A8="",$B8=""),"",'OddsRatio_working_2-way'!M7)</f>
        <v>1.8783100656536802</v>
      </c>
      <c r="I8" s="44">
        <f>IF(OR($A8="",$B8=""),"",'OddsRatio_working_2-way'!N7)</f>
        <v>2.1385500851066221</v>
      </c>
      <c r="J8" s="44">
        <f>IF('Log_working_2-way'!$D7="","",A8^('Log_working_2-way'!$D7))</f>
        <v>1.8762874687184776</v>
      </c>
      <c r="K8" s="46">
        <f>IF('Log_working_2-way'!$D7="","",B8^('Log_working_2-way'!$D7))</f>
        <v>2.1411780217081708</v>
      </c>
      <c r="L8" s="53">
        <f t="shared" si="9"/>
        <v>0.53108808290155429</v>
      </c>
      <c r="M8" s="53">
        <f t="shared" si="10"/>
        <v>0.4689119170984456</v>
      </c>
      <c r="N8" s="54">
        <v>105</v>
      </c>
      <c r="O8" s="54">
        <f t="shared" si="11"/>
        <v>46.988950276243102</v>
      </c>
      <c r="P8" s="54">
        <f t="shared" si="12"/>
        <v>53.780487804878042</v>
      </c>
      <c r="Q8" s="54">
        <f t="shared" si="13"/>
        <v>51.219512195121958</v>
      </c>
      <c r="R8" s="54">
        <f t="shared" si="14"/>
        <v>58.011049723756912</v>
      </c>
      <c r="S8" s="55">
        <f t="shared" si="15"/>
        <v>-4.2305619188788555</v>
      </c>
      <c r="T8" s="55">
        <f t="shared" si="16"/>
        <v>-4.2305619188788697</v>
      </c>
      <c r="U8" t="s">
        <v>182</v>
      </c>
      <c r="V8" t="s">
        <v>175</v>
      </c>
      <c r="W8" t="s">
        <v>468</v>
      </c>
      <c r="X8" s="38">
        <v>44198</v>
      </c>
      <c r="Y8" s="57" t="s">
        <v>488</v>
      </c>
    </row>
    <row r="9" spans="1:25" ht="15" x14ac:dyDescent="0.25">
      <c r="A9">
        <v>2.0099999999999998</v>
      </c>
      <c r="B9">
        <v>1.86</v>
      </c>
      <c r="C9" s="43">
        <f t="shared" si="0"/>
        <v>3.5146846413095734E-2</v>
      </c>
      <c r="D9" s="44">
        <f>IF(OR($A9="",$B9=""),"",A9*'MPTO_working_2-way'!$G8)</f>
        <v>2.0806451612903221</v>
      </c>
      <c r="E9" s="46">
        <f>IF(OR($A9="",$B9=""),"",B9*'MPTO_working_2-way'!$G8)</f>
        <v>1.9253731343283582</v>
      </c>
      <c r="F9" s="44">
        <f>IF(OR($A9="",$B9=""),"",'MPTO_working_2-way'!D8)</f>
        <v>2.0835980605249955</v>
      </c>
      <c r="G9" s="46">
        <f>IF(OR($A9="",$B9=""),"",'MPTO_working_2-way'!E8)</f>
        <v>1.9228514118191637</v>
      </c>
      <c r="H9" s="44">
        <f>IF(OR($A9="",$B9=""),"",'OddsRatio_working_2-way'!M8)</f>
        <v>2.0837059585750928</v>
      </c>
      <c r="I9" s="44">
        <f>IF(OR($A9="",$B9=""),"",'OddsRatio_working_2-way'!N8)</f>
        <v>1.9227595290837431</v>
      </c>
      <c r="J9" s="44">
        <f>IF('Log_working_2-way'!$D8="","",A9^('Log_working_2-way'!$D8))</f>
        <v>2.0850553480183369</v>
      </c>
      <c r="K9" s="46">
        <f>IF('Log_working_2-way'!$D8="","",B9^('Log_working_2-way'!$D8))</f>
        <v>1.9216119729065091</v>
      </c>
      <c r="L9" s="53">
        <f t="shared" si="9"/>
        <v>0.48062015503875982</v>
      </c>
      <c r="M9" s="53">
        <f t="shared" si="10"/>
        <v>0.51937984496124034</v>
      </c>
      <c r="N9" s="54">
        <v>106</v>
      </c>
      <c r="O9" s="54">
        <f t="shared" si="11"/>
        <v>53.263681592039795</v>
      </c>
      <c r="P9" s="54">
        <f t="shared" si="12"/>
        <v>49.01075268817204</v>
      </c>
      <c r="Q9" s="54">
        <f t="shared" si="13"/>
        <v>56.989247311827953</v>
      </c>
      <c r="R9" s="54">
        <f t="shared" si="14"/>
        <v>52.736318407960205</v>
      </c>
      <c r="S9" s="55">
        <f t="shared" si="15"/>
        <v>-3.7255657197881575</v>
      </c>
      <c r="T9" s="55">
        <f t="shared" si="16"/>
        <v>-3.7255657197881646</v>
      </c>
      <c r="U9" t="s">
        <v>172</v>
      </c>
      <c r="V9" t="s">
        <v>149</v>
      </c>
      <c r="W9" t="s">
        <v>468</v>
      </c>
      <c r="X9" s="38">
        <v>44198</v>
      </c>
      <c r="Y9" s="57" t="s">
        <v>484</v>
      </c>
    </row>
    <row r="10" spans="1:25" ht="14.25" customHeight="1" x14ac:dyDescent="0.25">
      <c r="A10">
        <v>2.04</v>
      </c>
      <c r="B10">
        <v>1.87</v>
      </c>
      <c r="C10" s="43">
        <f t="shared" si="0"/>
        <v>2.4955436720142554E-2</v>
      </c>
      <c r="D10" s="44">
        <f>IF(OR($A10="",$B10=""),"",A10*'MPTO_working_2-way'!$G9)</f>
        <v>2.0909090909090908</v>
      </c>
      <c r="E10" s="46">
        <f>IF(OR($A10="",$B10=""),"",B10*'MPTO_working_2-way'!$G9)</f>
        <v>1.9166666666666667</v>
      </c>
      <c r="F10" s="44">
        <f>IF(OR($A10="",$B10=""),"",'MPTO_working_2-way'!D9)</f>
        <v>2.0932835820895521</v>
      </c>
      <c r="G10" s="46">
        <f>IF(OR($A10="",$B10=""),"",'MPTO_working_2-way'!E9)</f>
        <v>1.9146757679180888</v>
      </c>
      <c r="H10" s="44">
        <f>IF(OR($A10="",$B10=""),"",'OddsRatio_working_2-way'!M9)</f>
        <v>2.0933445471810685</v>
      </c>
      <c r="I10" s="44">
        <f>IF(OR($A10="",$B10=""),"",'OddsRatio_working_2-way'!N9)</f>
        <v>1.9146247654303168</v>
      </c>
      <c r="J10" s="44">
        <f>IF('Log_working_2-way'!$D9="","",A10^('Log_working_2-way'!$D9))</f>
        <v>2.0944198529941209</v>
      </c>
      <c r="K10" s="46">
        <f>IF('Log_working_2-way'!$D9="","",B10^('Log_working_2-way'!$D9))</f>
        <v>1.9137261145840778</v>
      </c>
      <c r="L10" s="53">
        <f t="shared" si="9"/>
        <v>0.47826086956521741</v>
      </c>
      <c r="M10" s="53">
        <f t="shared" si="10"/>
        <v>0.52173913043478259</v>
      </c>
      <c r="N10" s="54">
        <v>107</v>
      </c>
      <c r="O10" s="54">
        <f t="shared" si="11"/>
        <v>54.549019607843135</v>
      </c>
      <c r="P10" s="54">
        <f t="shared" si="12"/>
        <v>49.780748663101598</v>
      </c>
      <c r="Q10" s="54">
        <f t="shared" si="13"/>
        <v>57.219251336898388</v>
      </c>
      <c r="R10" s="54">
        <f t="shared" si="14"/>
        <v>52.450980392156858</v>
      </c>
      <c r="S10" s="55">
        <f t="shared" si="15"/>
        <v>-2.6702317290552529</v>
      </c>
      <c r="T10" s="55">
        <f t="shared" si="16"/>
        <v>-2.67023172905526</v>
      </c>
      <c r="U10" t="s">
        <v>110</v>
      </c>
      <c r="V10" t="s">
        <v>111</v>
      </c>
      <c r="W10" t="s">
        <v>469</v>
      </c>
      <c r="X10" s="38">
        <v>44198</v>
      </c>
      <c r="Y10" s="57" t="s">
        <v>484</v>
      </c>
    </row>
    <row r="11" spans="1:25" ht="15" x14ac:dyDescent="0.25">
      <c r="A11">
        <v>2.79</v>
      </c>
      <c r="B11">
        <v>1.47</v>
      </c>
      <c r="C11" s="43">
        <f t="shared" si="0"/>
        <v>3.8695047911637692E-2</v>
      </c>
      <c r="D11" s="44">
        <f>IF(OR($A11="",$B11=""),"",A11*'MPTO_working_2-way'!$G10)</f>
        <v>2.8979591836734691</v>
      </c>
      <c r="E11" s="46">
        <f>IF(OR($A11="",$B11=""),"",B11*'MPTO_working_2-way'!$G10)</f>
        <v>1.5268817204301073</v>
      </c>
      <c r="F11" s="44">
        <f>IF(OR($A11="",$B11=""),"",'MPTO_working_2-way'!D10)</f>
        <v>2.9491964189407831</v>
      </c>
      <c r="G11" s="46">
        <f>IF(OR($A11="",$B11=""),"",'MPTO_working_2-way'!E10)</f>
        <v>1.5130319296109787</v>
      </c>
      <c r="H11" s="44">
        <f>IF(OR($A11="",$B11=""),"",'OddsRatio_working_2-way'!M10)</f>
        <v>2.9515405807458559</v>
      </c>
      <c r="I11" s="44">
        <f>IF(OR($A11="",$B11=""),"",'OddsRatio_working_2-way'!N10)</f>
        <v>1.5124156832125992</v>
      </c>
      <c r="J11" s="44">
        <f>IF('Log_working_2-way'!$D10="","",A11^('Log_working_2-way'!$D10))</f>
        <v>2.9760334965497401</v>
      </c>
      <c r="K11" s="46">
        <f>IF('Log_working_2-way'!$D10="","",B11^('Log_working_2-way'!$D10))</f>
        <v>1.5060642958458816</v>
      </c>
      <c r="L11" s="53">
        <f t="shared" si="9"/>
        <v>0.34507042253521131</v>
      </c>
      <c r="M11" s="53">
        <f t="shared" si="10"/>
        <v>0.65492957746478886</v>
      </c>
      <c r="N11" s="54">
        <v>108</v>
      </c>
      <c r="O11" s="54">
        <f t="shared" si="11"/>
        <v>69.290322580645153</v>
      </c>
      <c r="P11" s="54">
        <f t="shared" si="12"/>
        <v>34.530612244897952</v>
      </c>
      <c r="Q11" s="54">
        <f t="shared" si="13"/>
        <v>73.469387755102034</v>
      </c>
      <c r="R11" s="54">
        <f t="shared" si="14"/>
        <v>38.70967741935484</v>
      </c>
      <c r="S11" s="55">
        <f t="shared" si="15"/>
        <v>-4.1790651744568805</v>
      </c>
      <c r="T11" s="55">
        <f t="shared" si="16"/>
        <v>-4.1790651744568876</v>
      </c>
      <c r="U11" t="s">
        <v>151</v>
      </c>
      <c r="V11" t="s">
        <v>123</v>
      </c>
      <c r="W11" t="s">
        <v>470</v>
      </c>
      <c r="X11" s="38">
        <v>44198</v>
      </c>
      <c r="Y11" s="57" t="s">
        <v>489</v>
      </c>
    </row>
    <row r="12" spans="1:25" ht="15" x14ac:dyDescent="0.25">
      <c r="A12">
        <v>2.74</v>
      </c>
      <c r="B12">
        <v>1.49</v>
      </c>
      <c r="C12" s="43">
        <f t="shared" si="0"/>
        <v>3.6104443246950613E-2</v>
      </c>
      <c r="D12" s="44">
        <f>IF(OR($A12="",$B12=""),"",A12*'MPTO_working_2-way'!$G11)</f>
        <v>2.838926174496645</v>
      </c>
      <c r="E12" s="46">
        <f>IF(OR($A12="",$B12=""),"",B12*'MPTO_working_2-way'!$G11)</f>
        <v>1.5437956204379564</v>
      </c>
      <c r="F12" s="44">
        <f>IF(OR($A12="",$B12=""),"",'MPTO_working_2-way'!D11)</f>
        <v>2.882581374002684</v>
      </c>
      <c r="G12" s="46">
        <f>IF(OR($A12="",$B12=""),"",'MPTO_working_2-way'!E11)</f>
        <v>1.5311855380114767</v>
      </c>
      <c r="H12" s="44">
        <f>IF(OR($A12="",$B12=""),"",'OddsRatio_working_2-way'!M11)</f>
        <v>2.8844151368961324</v>
      </c>
      <c r="I12" s="44">
        <f>IF(OR($A12="",$B12=""),"",'OddsRatio_working_2-way'!N11)</f>
        <v>1.5306686305052322</v>
      </c>
      <c r="J12" s="44">
        <f>IF('Log_working_2-way'!$D11="","",A12^('Log_working_2-way'!$D11))</f>
        <v>2.9051285785445025</v>
      </c>
      <c r="K12" s="46">
        <f>IF('Log_working_2-way'!$D11="","",B12^('Log_working_2-way'!$D11))</f>
        <v>1.5248989549900367</v>
      </c>
      <c r="L12" s="53">
        <f t="shared" si="9"/>
        <v>0.35224586288416065</v>
      </c>
      <c r="M12" s="53">
        <f t="shared" si="10"/>
        <v>0.64775413711583918</v>
      </c>
      <c r="N12" s="54">
        <v>109</v>
      </c>
      <c r="O12" s="54">
        <f t="shared" si="11"/>
        <v>69.218978102189794</v>
      </c>
      <c r="P12" s="54">
        <f t="shared" si="12"/>
        <v>35.845637583892618</v>
      </c>
      <c r="Q12" s="54">
        <f t="shared" si="13"/>
        <v>73.154362416107389</v>
      </c>
      <c r="R12" s="54">
        <f t="shared" si="14"/>
        <v>39.78102189781022</v>
      </c>
      <c r="S12" s="55">
        <f t="shared" si="15"/>
        <v>-3.935384313917595</v>
      </c>
      <c r="T12" s="55">
        <f t="shared" si="16"/>
        <v>-3.9353843139176021</v>
      </c>
      <c r="U12" t="s">
        <v>236</v>
      </c>
      <c r="V12" t="s">
        <v>237</v>
      </c>
      <c r="W12" t="s">
        <v>470</v>
      </c>
      <c r="X12" s="38">
        <v>44198</v>
      </c>
      <c r="Y12" s="57" t="s">
        <v>486</v>
      </c>
    </row>
    <row r="13" spans="1:25" ht="15" x14ac:dyDescent="0.25">
      <c r="A13">
        <v>2.4900000000000002</v>
      </c>
      <c r="B13">
        <v>1.57</v>
      </c>
      <c r="C13" s="43">
        <f t="shared" si="0"/>
        <v>3.8549100862046881E-2</v>
      </c>
      <c r="D13" s="44">
        <f>IF(OR($A13="",$B13=""),"",A13*'MPTO_working_2-way'!$G12)</f>
        <v>2.5859872611464971</v>
      </c>
      <c r="E13" s="46">
        <f>IF(OR($A13="",$B13=""),"",B13*'MPTO_working_2-way'!$G12)</f>
        <v>1.6305220883534137</v>
      </c>
      <c r="F13" s="44">
        <f>IF(OR($A13="",$B13=""),"",'MPTO_working_2-way'!D12)</f>
        <v>2.6155287190981165</v>
      </c>
      <c r="G13" s="46">
        <f>IF(OR($A13="",$B13=""),"",'MPTO_working_2-way'!E12)</f>
        <v>1.6189924005549459</v>
      </c>
      <c r="H13" s="44">
        <f>IF(OR($A13="",$B13=""),"",'OddsRatio_working_2-way'!M12)</f>
        <v>2.6167977881353308</v>
      </c>
      <c r="I13" s="44">
        <f>IF(OR($A13="",$B13=""),"",'OddsRatio_working_2-way'!N12)</f>
        <v>1.6185065364007643</v>
      </c>
      <c r="J13" s="44">
        <f>IF('Log_working_2-way'!$D12="","",A13^('Log_working_2-way'!$D12))</f>
        <v>2.6306681131242473</v>
      </c>
      <c r="K13" s="46">
        <f>IF('Log_working_2-way'!$D12="","",B13^('Log_working_2-way'!$D12))</f>
        <v>1.6132455721377705</v>
      </c>
      <c r="L13" s="53">
        <f t="shared" si="9"/>
        <v>0.38669950738916253</v>
      </c>
      <c r="M13" s="53">
        <f t="shared" si="10"/>
        <v>0.61330049261083741</v>
      </c>
      <c r="N13" s="54">
        <v>110</v>
      </c>
      <c r="O13" s="54">
        <f t="shared" si="11"/>
        <v>65.823293172690768</v>
      </c>
      <c r="P13" s="54">
        <f t="shared" si="12"/>
        <v>39.936305732484087</v>
      </c>
      <c r="Q13" s="54">
        <f t="shared" si="13"/>
        <v>70.063694267515913</v>
      </c>
      <c r="R13" s="54">
        <f t="shared" si="14"/>
        <v>44.176706827309232</v>
      </c>
      <c r="S13" s="55">
        <f t="shared" si="15"/>
        <v>-4.2404010948251454</v>
      </c>
      <c r="T13" s="55">
        <f t="shared" si="16"/>
        <v>-4.2404010948251454</v>
      </c>
      <c r="U13" t="s">
        <v>171</v>
      </c>
      <c r="V13" t="s">
        <v>174</v>
      </c>
      <c r="W13" t="s">
        <v>468</v>
      </c>
      <c r="X13" s="38">
        <v>44229</v>
      </c>
      <c r="Y13" s="57" t="s">
        <v>490</v>
      </c>
    </row>
    <row r="14" spans="1:25" s="50" customFormat="1" ht="15" x14ac:dyDescent="0.25">
      <c r="A14">
        <v>1.93</v>
      </c>
      <c r="B14">
        <v>1.94</v>
      </c>
      <c r="C14" s="43">
        <f t="shared" si="0"/>
        <v>3.3598632551679941E-2</v>
      </c>
      <c r="D14" s="44">
        <f>IF(OR($A14="",$B14=""),"",A14*'MPTO_working_2-way'!$G13)</f>
        <v>1.9948453608247423</v>
      </c>
      <c r="E14" s="46">
        <f>IF(OR($A14="",$B14=""),"",B14*'MPTO_working_2-way'!$G13)</f>
        <v>2.0051813471502591</v>
      </c>
      <c r="F14" s="44">
        <f>IF(OR($A14="",$B14=""),"",'MPTO_working_2-way'!D13)</f>
        <v>1.9946726333173512</v>
      </c>
      <c r="G14" s="46">
        <f>IF(OR($A14="",$B14=""),"",'MPTO_working_2-way'!E13)</f>
        <v>2.0053558995233249</v>
      </c>
      <c r="H14" s="44">
        <f>IF(OR($A14="",$B14=""),"",'OddsRatio_working_2-way'!M13)</f>
        <v>1.9946666286387909</v>
      </c>
      <c r="I14" s="44">
        <f>IF(OR($A14="",$B14=""),"",'OddsRatio_working_2-way'!N13)</f>
        <v>2.0053619687316817</v>
      </c>
      <c r="J14" s="44">
        <f>IF('Log_working_2-way'!$D13="","",A14^('Log_working_2-way'!$D13))</f>
        <v>1.9945880029745278</v>
      </c>
      <c r="K14" s="46">
        <f>IF('Log_working_2-way'!$D13="","",B14^('Log_working_2-way'!$D13))</f>
        <v>2.0054414461156225</v>
      </c>
      <c r="L14" s="53">
        <f t="shared" si="9"/>
        <v>0.50129198966408273</v>
      </c>
      <c r="M14" s="53">
        <f t="shared" si="10"/>
        <v>0.49870801033591733</v>
      </c>
      <c r="N14" s="54">
        <v>111</v>
      </c>
      <c r="O14" s="54">
        <f t="shared" si="11"/>
        <v>53.487046632124354</v>
      </c>
      <c r="P14" s="54">
        <f t="shared" si="12"/>
        <v>53.78350515463918</v>
      </c>
      <c r="Q14" s="54">
        <f t="shared" si="13"/>
        <v>57.216494845360828</v>
      </c>
      <c r="R14" s="54">
        <f t="shared" si="14"/>
        <v>57.512953367875653</v>
      </c>
      <c r="S14" s="55">
        <f t="shared" si="15"/>
        <v>-3.7294482132364735</v>
      </c>
      <c r="T14" s="55">
        <f t="shared" si="16"/>
        <v>-3.7294482132364735</v>
      </c>
      <c r="U14" t="s">
        <v>238</v>
      </c>
      <c r="V14" t="s">
        <v>239</v>
      </c>
      <c r="W14" t="s">
        <v>471</v>
      </c>
      <c r="X14" t="s">
        <v>463</v>
      </c>
      <c r="Y14" s="57" t="s">
        <v>489</v>
      </c>
    </row>
    <row r="15" spans="1:25" ht="15" x14ac:dyDescent="0.25">
      <c r="A15">
        <v>1.55</v>
      </c>
      <c r="B15">
        <v>2.62</v>
      </c>
      <c r="C15" s="43">
        <f t="shared" si="0"/>
        <v>2.6840679635557585E-2</v>
      </c>
      <c r="D15" s="44">
        <f>IF(OR($A15="",$B15=""),"",A15*'MPTO_working_2-way'!$G14)</f>
        <v>1.5916030534351142</v>
      </c>
      <c r="E15" s="46">
        <f>IF(OR($A15="",$B15=""),"",B15*'MPTO_working_2-way'!$G14)</f>
        <v>2.6903225806451609</v>
      </c>
      <c r="F15" s="44">
        <f>IF(OR($A15="",$B15=""),"",'MPTO_working_2-way'!D14)</f>
        <v>1.5829273046189825</v>
      </c>
      <c r="G15" s="46">
        <f>IF(OR($A15="",$B15=""),"",'MPTO_working_2-way'!E14)</f>
        <v>2.7154797726512867</v>
      </c>
      <c r="H15" s="44">
        <f>IF(OR($A15="",$B15=""),"",'OddsRatio_working_2-way'!M14)</f>
        <v>1.5826715823167508</v>
      </c>
      <c r="I15" s="44">
        <f>IF(OR($A15="",$B15=""),"",'OddsRatio_working_2-way'!N14)</f>
        <v>2.7162326606420657</v>
      </c>
      <c r="J15" s="44">
        <f>IF('Log_working_2-way'!$D14="","",A15^('Log_working_2-way'!$D14))</f>
        <v>1.5787308977101364</v>
      </c>
      <c r="K15" s="46">
        <f>IF('Log_working_2-way'!$D14="","",B15^('Log_working_2-way'!$D14))</f>
        <v>2.7279188029474084</v>
      </c>
      <c r="L15" s="53">
        <f t="shared" si="9"/>
        <v>0.62829736211031184</v>
      </c>
      <c r="M15" s="53">
        <f t="shared" si="10"/>
        <v>0.37170263788968827</v>
      </c>
      <c r="N15" s="54">
        <v>112</v>
      </c>
      <c r="O15" s="54">
        <f t="shared" si="11"/>
        <v>39.741935483870961</v>
      </c>
      <c r="P15" s="54">
        <f t="shared" si="12"/>
        <v>69.251908396946561</v>
      </c>
      <c r="Q15" s="54">
        <f t="shared" si="13"/>
        <v>42.748091603053432</v>
      </c>
      <c r="R15" s="54">
        <f t="shared" si="14"/>
        <v>72.258064516129025</v>
      </c>
      <c r="S15" s="55">
        <f t="shared" si="15"/>
        <v>-3.0061561191824708</v>
      </c>
      <c r="T15" s="55">
        <f t="shared" si="16"/>
        <v>-3.0061561191824637</v>
      </c>
      <c r="U15" t="s">
        <v>240</v>
      </c>
      <c r="V15" t="s">
        <v>241</v>
      </c>
      <c r="W15" t="s">
        <v>230</v>
      </c>
      <c r="X15" t="s">
        <v>463</v>
      </c>
      <c r="Y15" s="57" t="s">
        <v>487</v>
      </c>
    </row>
    <row r="16" spans="1:25" ht="15" x14ac:dyDescent="0.25">
      <c r="A16">
        <v>1.63</v>
      </c>
      <c r="B16">
        <v>2.38</v>
      </c>
      <c r="C16" s="43">
        <f t="shared" si="0"/>
        <v>3.3664999742228252E-2</v>
      </c>
      <c r="D16" s="44">
        <f>IF(OR($A16="",$B16=""),"",A16*'MPTO_working_2-way'!$G15)</f>
        <v>1.6848739495798319</v>
      </c>
      <c r="E16" s="46">
        <f>IF(OR($A16="",$B16=""),"",B16*'MPTO_working_2-way'!$G15)</f>
        <v>2.4601226993865031</v>
      </c>
      <c r="F16" s="44">
        <f>IF(OR($A16="",$B16=""),"",'MPTO_working_2-way'!D15)</f>
        <v>1.6759839288028686</v>
      </c>
      <c r="G16" s="46">
        <f>IF(OR($A16="",$B16=""),"",'MPTO_working_2-way'!E15)</f>
        <v>2.4793251102447753</v>
      </c>
      <c r="H16" s="44">
        <f>IF(OR($A16="",$B16=""),"",'OddsRatio_working_2-way'!M15)</f>
        <v>1.6756639246921761</v>
      </c>
      <c r="I16" s="44">
        <f>IF(OR($A16="",$B16=""),"",'OddsRatio_working_2-way'!N15)</f>
        <v>2.4800257398019103</v>
      </c>
      <c r="J16" s="44">
        <f>IF('Log_working_2-way'!$D15="","",A16^('Log_working_2-way'!$D15))</f>
        <v>1.6716243688761041</v>
      </c>
      <c r="K16" s="46">
        <f>IF('Log_working_2-way'!$D15="","",B16^('Log_working_2-way'!$D15))</f>
        <v>2.4889275111820632</v>
      </c>
      <c r="L16" s="53">
        <f t="shared" si="9"/>
        <v>0.59351620947630923</v>
      </c>
      <c r="M16" s="53">
        <f t="shared" si="10"/>
        <v>0.40648379052369077</v>
      </c>
      <c r="N16" s="54">
        <v>113</v>
      </c>
      <c r="O16" s="54">
        <f t="shared" si="11"/>
        <v>43.674846625766868</v>
      </c>
      <c r="P16" s="54">
        <f t="shared" si="12"/>
        <v>65.52100840336135</v>
      </c>
      <c r="Q16" s="54">
        <f t="shared" si="13"/>
        <v>47.478991596638657</v>
      </c>
      <c r="R16" s="54">
        <f t="shared" si="14"/>
        <v>69.325153374233125</v>
      </c>
      <c r="S16" s="55">
        <f t="shared" si="15"/>
        <v>-3.8041449708717892</v>
      </c>
      <c r="T16" s="55">
        <f t="shared" si="16"/>
        <v>-3.8041449708717749</v>
      </c>
      <c r="U16" t="s">
        <v>227</v>
      </c>
      <c r="V16" t="s">
        <v>242</v>
      </c>
      <c r="W16" t="s">
        <v>231</v>
      </c>
      <c r="X16" t="s">
        <v>463</v>
      </c>
      <c r="Y16" s="57" t="s">
        <v>491</v>
      </c>
    </row>
    <row r="17" spans="1:25" ht="15" x14ac:dyDescent="0.25">
      <c r="A17">
        <v>1.88</v>
      </c>
      <c r="B17">
        <v>2.0099999999999998</v>
      </c>
      <c r="C17" s="43">
        <f t="shared" si="0"/>
        <v>2.9427331427966497E-2</v>
      </c>
      <c r="D17" s="44">
        <f>IF(OR($A17="",$B17=""),"",A17*'MPTO_working_2-way'!$G16)</f>
        <v>1.9353233830845769</v>
      </c>
      <c r="E17" s="46">
        <f>IF(OR($A17="",$B17=""),"",B17*'MPTO_working_2-way'!$G16)</f>
        <v>2.0691489361702122</v>
      </c>
      <c r="F17" s="44">
        <f>IF(OR($A17="",$B17=""),"",'MPTO_working_2-way'!D16)</f>
        <v>1.9334834220221038</v>
      </c>
      <c r="G17" s="46">
        <f>IF(OR($A17="",$B17=""),"",'MPTO_working_2-way'!E16)</f>
        <v>2.0712563034422273</v>
      </c>
      <c r="H17" s="44">
        <f>IF(OR($A17="",$B17=""),"",'OddsRatio_working_2-way'!M16)</f>
        <v>1.9334276237142709</v>
      </c>
      <c r="I17" s="44">
        <f>IF(OR($A17="",$B17=""),"",'OddsRatio_working_2-way'!N16)</f>
        <v>2.0713203408538785</v>
      </c>
      <c r="J17" s="44">
        <f>IF('Log_working_2-way'!$D16="","",A17^('Log_working_2-way'!$D16))</f>
        <v>1.9325939690668699</v>
      </c>
      <c r="K17" s="46">
        <f>IF('Log_working_2-way'!$D16="","",B17^('Log_working_2-way'!$D16))</f>
        <v>2.0722780043286777</v>
      </c>
      <c r="L17" s="53">
        <f t="shared" si="9"/>
        <v>0.5167095115681235</v>
      </c>
      <c r="M17" s="53">
        <f t="shared" si="10"/>
        <v>0.48329048843187672</v>
      </c>
      <c r="N17" s="54">
        <v>114</v>
      </c>
      <c r="O17" s="54">
        <f t="shared" si="11"/>
        <v>53.361702127659569</v>
      </c>
      <c r="P17" s="54">
        <f t="shared" si="12"/>
        <v>57.28358208955224</v>
      </c>
      <c r="Q17" s="54">
        <f t="shared" si="13"/>
        <v>56.716417910447767</v>
      </c>
      <c r="R17" s="54">
        <f t="shared" si="14"/>
        <v>60.638297872340424</v>
      </c>
      <c r="S17" s="55">
        <f t="shared" si="15"/>
        <v>-3.3547157827881975</v>
      </c>
      <c r="T17" s="55">
        <f t="shared" si="16"/>
        <v>-3.3547157827881833</v>
      </c>
      <c r="U17" t="s">
        <v>243</v>
      </c>
      <c r="V17" t="s">
        <v>244</v>
      </c>
      <c r="W17" t="s">
        <v>231</v>
      </c>
      <c r="X17" t="s">
        <v>463</v>
      </c>
      <c r="Y17" s="57" t="s">
        <v>492</v>
      </c>
    </row>
    <row r="18" spans="1:25" ht="15" x14ac:dyDescent="0.25">
      <c r="A18">
        <v>2.16</v>
      </c>
      <c r="B18">
        <v>1.75</v>
      </c>
      <c r="C18" s="43">
        <f t="shared" si="0"/>
        <v>3.4391534391534417E-2</v>
      </c>
      <c r="D18" s="44">
        <f>IF(OR($A18="",$B18=""),"",A18*'MPTO_working_2-way'!$G17)</f>
        <v>2.2342857142857144</v>
      </c>
      <c r="E18" s="46">
        <f>IF(OR($A18="",$B18=""),"",B18*'MPTO_working_2-way'!$G17)</f>
        <v>1.8101851851851851</v>
      </c>
      <c r="F18" s="44">
        <f>IF(OR($A18="",$B18=""),"",'MPTO_working_2-way'!D17)</f>
        <v>2.2433234421364987</v>
      </c>
      <c r="G18" s="46">
        <f>IF(OR($A18="",$B18=""),"",'MPTO_working_2-way'!E17)</f>
        <v>1.8042959427207637</v>
      </c>
      <c r="H18" s="44">
        <f>IF(OR($A18="",$B18=""),"",'OddsRatio_working_2-way'!M17)</f>
        <v>2.2436505404118421</v>
      </c>
      <c r="I18" s="44">
        <f>IF(OR($A18="",$B18=""),"",'OddsRatio_working_2-way'!N17)</f>
        <v>1.8040844011283466</v>
      </c>
      <c r="J18" s="44">
        <f>IF('Log_working_2-way'!$D17="","",A18^('Log_working_2-way'!$D17))</f>
        <v>2.2478012615174499</v>
      </c>
      <c r="K18" s="46">
        <f>IF('Log_working_2-way'!$D17="","",B18^('Log_working_2-way'!$D17))</f>
        <v>1.8014096722292445</v>
      </c>
      <c r="L18" s="53">
        <f t="shared" si="9"/>
        <v>0.4475703324808184</v>
      </c>
      <c r="M18" s="53">
        <f t="shared" si="10"/>
        <v>0.55242966751918166</v>
      </c>
      <c r="N18" s="54">
        <v>115</v>
      </c>
      <c r="O18" s="54">
        <f t="shared" si="11"/>
        <v>61.759259259259252</v>
      </c>
      <c r="P18" s="54">
        <f t="shared" si="12"/>
        <v>49.285714285714285</v>
      </c>
      <c r="Q18" s="54">
        <f t="shared" si="13"/>
        <v>65.714285714285708</v>
      </c>
      <c r="R18" s="54">
        <f t="shared" si="14"/>
        <v>53.240740740740733</v>
      </c>
      <c r="S18" s="55">
        <f t="shared" si="15"/>
        <v>-3.9550264550264558</v>
      </c>
      <c r="T18" s="55">
        <f t="shared" si="16"/>
        <v>-3.9550264550264487</v>
      </c>
      <c r="U18" t="s">
        <v>46</v>
      </c>
      <c r="V18" t="s">
        <v>132</v>
      </c>
      <c r="W18" t="s">
        <v>466</v>
      </c>
      <c r="X18" t="s">
        <v>463</v>
      </c>
      <c r="Y18" s="57" t="s">
        <v>493</v>
      </c>
    </row>
    <row r="19" spans="1:25" ht="15" x14ac:dyDescent="0.25">
      <c r="A19">
        <v>2.35</v>
      </c>
      <c r="B19">
        <v>1.64</v>
      </c>
      <c r="C19" s="43">
        <f t="shared" si="0"/>
        <v>3.5288012454592677E-2</v>
      </c>
      <c r="D19" s="44">
        <f>IF(OR($A19="",$B19=""),"",A19*'MPTO_working_2-way'!$G18)</f>
        <v>2.4329268292682928</v>
      </c>
      <c r="E19" s="46">
        <f>IF(OR($A19="",$B19=""),"",B19*'MPTO_working_2-way'!$G18)</f>
        <v>1.6978723404255318</v>
      </c>
      <c r="F19" s="44">
        <f>IF(OR($A19="",$B19=""),"",'MPTO_working_2-way'!D18)</f>
        <v>2.4516539440203564</v>
      </c>
      <c r="G19" s="46">
        <f>IF(OR($A19="",$B19=""),"",'MPTO_working_2-way'!E18)</f>
        <v>1.6888694127957931</v>
      </c>
      <c r="H19" s="44">
        <f>IF(OR($A19="",$B19=""),"",'OddsRatio_working_2-way'!M18)</f>
        <v>2.452368754827781</v>
      </c>
      <c r="I19" s="44">
        <f>IF(OR($A19="",$B19=""),"",'OddsRatio_working_2-way'!N18)</f>
        <v>1.6885303726590961</v>
      </c>
      <c r="J19" s="44">
        <f>IF('Log_working_2-way'!$D18="","",A19^('Log_working_2-way'!$D18))</f>
        <v>2.4610558748503579</v>
      </c>
      <c r="K19" s="46">
        <f>IF('Log_working_2-way'!$D18="","",B19^('Log_working_2-way'!$D18))</f>
        <v>1.6844365210210133</v>
      </c>
      <c r="L19" s="53">
        <f t="shared" si="9"/>
        <v>0.41102756892230574</v>
      </c>
      <c r="M19" s="53">
        <f t="shared" si="10"/>
        <v>0.58897243107769426</v>
      </c>
      <c r="N19" s="54">
        <v>116</v>
      </c>
      <c r="O19" s="54">
        <f t="shared" si="11"/>
        <v>66.638297872340431</v>
      </c>
      <c r="P19" s="54">
        <f t="shared" si="12"/>
        <v>45.26829268292682</v>
      </c>
      <c r="Q19" s="54">
        <f t="shared" si="13"/>
        <v>70.731707317073173</v>
      </c>
      <c r="R19" s="54">
        <f t="shared" si="14"/>
        <v>49.361702127659576</v>
      </c>
      <c r="S19" s="55">
        <f t="shared" si="15"/>
        <v>-4.0934094447327425</v>
      </c>
      <c r="T19" s="55">
        <f t="shared" si="16"/>
        <v>-4.0934094447327567</v>
      </c>
      <c r="U19" t="s">
        <v>245</v>
      </c>
      <c r="V19" t="s">
        <v>246</v>
      </c>
      <c r="W19" t="s">
        <v>472</v>
      </c>
      <c r="X19" t="s">
        <v>463</v>
      </c>
      <c r="Y19" s="57" t="s">
        <v>494</v>
      </c>
    </row>
    <row r="20" spans="1:25" ht="15" x14ac:dyDescent="0.25">
      <c r="A20">
        <v>1.45</v>
      </c>
      <c r="B20">
        <v>2.9</v>
      </c>
      <c r="C20" s="43">
        <f t="shared" si="0"/>
        <v>3.4482758620689724E-2</v>
      </c>
      <c r="D20" s="44">
        <f>IF(OR($A20="",$B20=""),"",A20*'MPTO_working_2-way'!$G19)</f>
        <v>1.5</v>
      </c>
      <c r="E20" s="46">
        <f>IF(OR($A20="",$B20=""),"",B20*'MPTO_working_2-way'!$G19)</f>
        <v>3</v>
      </c>
      <c r="F20" s="44">
        <f>IF(OR($A20="",$B20=""),"",'MPTO_working_2-way'!D19)</f>
        <v>1.4871794871794872</v>
      </c>
      <c r="G20" s="46">
        <f>IF(OR($A20="",$B20=""),"",'MPTO_working_2-way'!E19)</f>
        <v>3.0526315789473686</v>
      </c>
      <c r="H20" s="44">
        <f>IF(OR($A20="",$B20=""),"",'OddsRatio_working_2-way'!M19)</f>
        <v>1.4866642633922875</v>
      </c>
      <c r="I20" s="44">
        <f>IF(OR($A20="",$B20=""),"",'OddsRatio_working_2-way'!N19)</f>
        <v>3.0548046676563252</v>
      </c>
      <c r="J20" s="44">
        <f>IF('Log_working_2-way'!$D19="","",A20^('Log_working_2-way'!$D19))</f>
        <v>1.4807838821001689</v>
      </c>
      <c r="K20" s="46">
        <f>IF('Log_working_2-way'!$D19="","",B20^('Log_working_2-way'!$D19))</f>
        <v>3.0799366144127549</v>
      </c>
      <c r="L20" s="53">
        <f t="shared" si="9"/>
        <v>0.66666666666666663</v>
      </c>
      <c r="M20" s="53">
        <f t="shared" si="10"/>
        <v>0.33333333333333331</v>
      </c>
      <c r="N20" s="54">
        <v>117</v>
      </c>
      <c r="O20" s="54">
        <f t="shared" si="11"/>
        <v>36.310344827586214</v>
      </c>
      <c r="P20" s="54">
        <f t="shared" si="12"/>
        <v>76.65517241379311</v>
      </c>
      <c r="Q20" s="54">
        <f t="shared" si="13"/>
        <v>40.344827586206897</v>
      </c>
      <c r="R20" s="54">
        <f t="shared" si="14"/>
        <v>80.689655172413794</v>
      </c>
      <c r="S20" s="55">
        <f t="shared" si="15"/>
        <v>-4.0344827586206833</v>
      </c>
      <c r="T20" s="55">
        <f t="shared" si="16"/>
        <v>-4.0344827586206833</v>
      </c>
      <c r="U20" t="s">
        <v>247</v>
      </c>
      <c r="V20" t="s">
        <v>248</v>
      </c>
      <c r="W20" t="s">
        <v>473</v>
      </c>
      <c r="X20" t="s">
        <v>463</v>
      </c>
      <c r="Y20" s="71" t="s">
        <v>492</v>
      </c>
    </row>
    <row r="21" spans="1:25" ht="15" x14ac:dyDescent="0.25">
      <c r="A21">
        <v>2.21</v>
      </c>
      <c r="B21">
        <v>1.74</v>
      </c>
      <c r="C21" s="43">
        <f t="shared" si="0"/>
        <v>2.720133146096626E-2</v>
      </c>
      <c r="D21" s="44">
        <f>IF(OR($A21="",$B21=""),"",A21*'MPTO_working_2-way'!$G20)</f>
        <v>2.2701149425287355</v>
      </c>
      <c r="E21" s="46">
        <f>IF(OR($A21="",$B21=""),"",B21*'MPTO_working_2-way'!$G20)</f>
        <v>1.7873303167420813</v>
      </c>
      <c r="F21" s="44">
        <f>IF(OR($A21="",$B21=""),"",'MPTO_working_2-way'!D20)</f>
        <v>2.2784855128281092</v>
      </c>
      <c r="G21" s="46">
        <f>IF(OR($A21="",$B21=""),"",'MPTO_working_2-way'!E20)</f>
        <v>1.7821754646150993</v>
      </c>
      <c r="H21" s="44">
        <f>IF(OR($A21="",$B21=""),"",'OddsRatio_working_2-way'!M20)</f>
        <v>2.2787240261820116</v>
      </c>
      <c r="I21" s="44">
        <f>IF(OR($A21="",$B21=""),"",'OddsRatio_working_2-way'!N20)</f>
        <v>1.7820295697311479</v>
      </c>
      <c r="J21" s="44">
        <f>IF('Log_working_2-way'!$D20="","",A21^('Log_working_2-way'!$D20))</f>
        <v>2.2825447620471673</v>
      </c>
      <c r="K21" s="46">
        <f>IF('Log_working_2-way'!$D20="","",B21^('Log_working_2-way'!$D20))</f>
        <v>1.7796998822901224</v>
      </c>
      <c r="L21" s="53">
        <f t="shared" si="9"/>
        <v>0.44050632911392407</v>
      </c>
      <c r="M21" s="53">
        <f t="shared" si="10"/>
        <v>0.55949367088607604</v>
      </c>
      <c r="N21" s="54">
        <v>118</v>
      </c>
      <c r="O21" s="54">
        <f t="shared" si="11"/>
        <v>64.60633484162895</v>
      </c>
      <c r="P21" s="54">
        <f t="shared" si="12"/>
        <v>50.183908045977006</v>
      </c>
      <c r="Q21" s="54">
        <f t="shared" si="13"/>
        <v>67.81609195402298</v>
      </c>
      <c r="R21" s="54">
        <f t="shared" si="14"/>
        <v>53.393665158371043</v>
      </c>
      <c r="S21" s="55">
        <f t="shared" si="15"/>
        <v>-3.2097571123940298</v>
      </c>
      <c r="T21" s="55">
        <f t="shared" si="16"/>
        <v>-3.2097571123940369</v>
      </c>
      <c r="U21" t="s">
        <v>104</v>
      </c>
      <c r="V21" t="s">
        <v>94</v>
      </c>
      <c r="W21" t="s">
        <v>474</v>
      </c>
      <c r="X21" t="s">
        <v>463</v>
      </c>
      <c r="Y21" s="57" t="s">
        <v>495</v>
      </c>
    </row>
    <row r="22" spans="1:25" ht="15" x14ac:dyDescent="0.25">
      <c r="A22">
        <v>2.39</v>
      </c>
      <c r="B22">
        <v>1.63</v>
      </c>
      <c r="C22" s="43">
        <f t="shared" si="0"/>
        <v>3.19069743563416E-2</v>
      </c>
      <c r="D22" s="44">
        <f>IF(OR($A22="",$B22=""),"",A22*'MPTO_working_2-way'!$G21)</f>
        <v>2.4662576687116564</v>
      </c>
      <c r="E22" s="46">
        <f>IF(OR($A22="",$B22=""),"",B22*'MPTO_working_2-way'!$G21)</f>
        <v>1.6820083682008367</v>
      </c>
      <c r="F22" s="44">
        <f>IF(OR($A22="",$B22=""),"",'MPTO_working_2-way'!D21)</f>
        <v>2.4847402493861024</v>
      </c>
      <c r="G22" s="46">
        <f>IF(OR($A22="",$B22=""),"",'MPTO_working_2-way'!E21)</f>
        <v>1.6735184827201064</v>
      </c>
      <c r="H22" s="44">
        <f>IF(OR($A22="",$B22=""),"",'OddsRatio_working_2-way'!M21)</f>
        <v>2.4853784724268779</v>
      </c>
      <c r="I22" s="44">
        <f>IF(OR($A22="",$B22=""),"",'OddsRatio_working_2-way'!N21)</f>
        <v>1.6732290918193764</v>
      </c>
      <c r="J22" s="44">
        <f>IF('Log_working_2-way'!$D21="","",A22^('Log_working_2-way'!$D21))</f>
        <v>2.4939306210789667</v>
      </c>
      <c r="K22" s="46">
        <f>IF('Log_working_2-way'!$D21="","",B22^('Log_working_2-way'!$D21))</f>
        <v>1.6693751275261461</v>
      </c>
      <c r="L22" s="53">
        <f t="shared" si="9"/>
        <v>0.40547263681592038</v>
      </c>
      <c r="M22" s="53">
        <f t="shared" si="10"/>
        <v>0.59452736318407962</v>
      </c>
      <c r="N22" s="54">
        <v>119</v>
      </c>
      <c r="O22" s="54">
        <f t="shared" si="11"/>
        <v>69.209205020920507</v>
      </c>
      <c r="P22" s="54">
        <f t="shared" si="12"/>
        <v>45.993865030674847</v>
      </c>
      <c r="Q22" s="54">
        <f t="shared" si="13"/>
        <v>73.00613496932516</v>
      </c>
      <c r="R22" s="54">
        <f t="shared" si="14"/>
        <v>49.790794979079493</v>
      </c>
      <c r="S22" s="55">
        <f t="shared" si="15"/>
        <v>-3.796929948404653</v>
      </c>
      <c r="T22" s="55">
        <f t="shared" si="16"/>
        <v>-3.7969299484046459</v>
      </c>
      <c r="U22" t="s">
        <v>249</v>
      </c>
      <c r="V22" t="s">
        <v>250</v>
      </c>
      <c r="W22" t="s">
        <v>467</v>
      </c>
      <c r="X22" t="s">
        <v>463</v>
      </c>
      <c r="Y22" s="57" t="s">
        <v>486</v>
      </c>
    </row>
    <row r="23" spans="1:25" ht="15" x14ac:dyDescent="0.25">
      <c r="A23">
        <v>2.36</v>
      </c>
      <c r="B23">
        <v>1.65</v>
      </c>
      <c r="C23" s="43">
        <f t="shared" si="0"/>
        <v>2.9789419619928204E-2</v>
      </c>
      <c r="D23" s="44">
        <f>IF(OR($A23="",$B23=""),"",A23*'MPTO_working_2-way'!$G22)</f>
        <v>2.4303030303030306</v>
      </c>
      <c r="E23" s="46">
        <f>IF(OR($A23="",$B23=""),"",B23*'MPTO_working_2-way'!$G22)</f>
        <v>1.6991525423728815</v>
      </c>
      <c r="F23" s="44">
        <f>IF(OR($A23="",$B23=""),"",'MPTO_working_2-way'!D22)</f>
        <v>2.4459798994974875</v>
      </c>
      <c r="G23" s="46">
        <f>IF(OR($A23="",$B23=""),"",'MPTO_working_2-way'!E22)</f>
        <v>1.691572545612511</v>
      </c>
      <c r="H23" s="44">
        <f>IF(OR($A23="",$B23=""),"",'OddsRatio_working_2-way'!M22)</f>
        <v>2.4464811413591585</v>
      </c>
      <c r="I23" s="44">
        <f>IF(OR($A23="",$B23=""),"",'OddsRatio_working_2-way'!N22)</f>
        <v>1.6913328984437157</v>
      </c>
      <c r="J23" s="44">
        <f>IF('Log_working_2-way'!$D22="","",A23^('Log_working_2-way'!$D22))</f>
        <v>2.4537046927110477</v>
      </c>
      <c r="K23" s="46">
        <f>IF('Log_working_2-way'!$D22="","",B23^('Log_working_2-way'!$D22))</f>
        <v>1.6878976211702592</v>
      </c>
      <c r="L23" s="53">
        <f t="shared" si="9"/>
        <v>0.41147132169576056</v>
      </c>
      <c r="M23" s="53">
        <f t="shared" si="10"/>
        <v>0.58852867830423938</v>
      </c>
      <c r="N23" s="54">
        <v>120</v>
      </c>
      <c r="O23" s="54">
        <f t="shared" si="11"/>
        <v>69.152542372881356</v>
      </c>
      <c r="P23" s="54">
        <f t="shared" si="12"/>
        <v>47.272727272727273</v>
      </c>
      <c r="Q23" s="54">
        <f t="shared" si="13"/>
        <v>72.727272727272734</v>
      </c>
      <c r="R23" s="54">
        <f t="shared" si="14"/>
        <v>50.847457627118651</v>
      </c>
      <c r="S23" s="55">
        <f t="shared" si="15"/>
        <v>-3.5747303543913773</v>
      </c>
      <c r="T23" s="55">
        <f t="shared" si="16"/>
        <v>-3.5747303543913773</v>
      </c>
      <c r="U23" t="s">
        <v>55</v>
      </c>
      <c r="V23" t="s">
        <v>120</v>
      </c>
      <c r="W23" t="s">
        <v>469</v>
      </c>
      <c r="X23" t="s">
        <v>463</v>
      </c>
      <c r="Y23" s="57" t="s">
        <v>496</v>
      </c>
    </row>
    <row r="24" spans="1:25" ht="15" x14ac:dyDescent="0.25">
      <c r="A24">
        <v>2.61</v>
      </c>
      <c r="B24">
        <v>1.54</v>
      </c>
      <c r="C24" s="43">
        <f t="shared" si="0"/>
        <v>3.2492411802756749E-2</v>
      </c>
      <c r="D24" s="44">
        <f>IF(OR($A24="",$B24=""),"",A24*'MPTO_working_2-way'!$G23)</f>
        <v>2.6948051948051952</v>
      </c>
      <c r="E24" s="46">
        <f>IF(OR($A24="",$B24=""),"",B24*'MPTO_working_2-way'!$G23)</f>
        <v>1.5900383141762455</v>
      </c>
      <c r="F24" s="44">
        <f>IF(OR($A24="",$B24=""),"",'MPTO_working_2-way'!D23)</f>
        <v>2.725571302637825</v>
      </c>
      <c r="G24" s="46">
        <f>IF(OR($A24="",$B24=""),"",'MPTO_working_2-way'!E23)</f>
        <v>1.5795182143278188</v>
      </c>
      <c r="H24" s="44">
        <f>IF(OR($A24="",$B24=""),"",'OddsRatio_working_2-way'!M23)</f>
        <v>2.7266966964355612</v>
      </c>
      <c r="I24" s="44">
        <f>IF(OR($A24="",$B24=""),"",'OddsRatio_working_2-way'!N23)</f>
        <v>1.5791405068790083</v>
      </c>
      <c r="J24" s="44">
        <f>IF('Log_working_2-way'!$D23="","",A24^('Log_working_2-way'!$D23))</f>
        <v>2.7411050265020145</v>
      </c>
      <c r="K24" s="46">
        <f>IF('Log_working_2-way'!$D23="","",B24^('Log_working_2-way'!$D23))</f>
        <v>1.5743478910108941</v>
      </c>
      <c r="L24" s="53">
        <f t="shared" si="9"/>
        <v>0.37108433734939755</v>
      </c>
      <c r="M24" s="53">
        <f t="shared" si="10"/>
        <v>0.62891566265060228</v>
      </c>
      <c r="N24" s="54">
        <v>121</v>
      </c>
      <c r="O24" s="54">
        <f t="shared" si="11"/>
        <v>74.639846743295024</v>
      </c>
      <c r="P24" s="54">
        <f t="shared" si="12"/>
        <v>42.428571428571431</v>
      </c>
      <c r="Q24" s="54">
        <f t="shared" si="13"/>
        <v>78.571428571428569</v>
      </c>
      <c r="R24" s="54">
        <f t="shared" si="14"/>
        <v>46.360153256704983</v>
      </c>
      <c r="S24" s="55">
        <f t="shared" si="15"/>
        <v>-3.9315818281335453</v>
      </c>
      <c r="T24" s="55">
        <f t="shared" si="16"/>
        <v>-3.9315818281335524</v>
      </c>
      <c r="U24" t="s">
        <v>163</v>
      </c>
      <c r="V24" t="s">
        <v>122</v>
      </c>
      <c r="W24" t="s">
        <v>470</v>
      </c>
      <c r="X24" t="s">
        <v>463</v>
      </c>
      <c r="Y24" s="57" t="s">
        <v>484</v>
      </c>
    </row>
    <row r="25" spans="1:25" ht="15" x14ac:dyDescent="0.25">
      <c r="A25">
        <v>1.79</v>
      </c>
      <c r="B25">
        <v>2.08</v>
      </c>
      <c r="C25" s="43">
        <f t="shared" si="0"/>
        <v>3.9428448646325664E-2</v>
      </c>
      <c r="D25" s="44">
        <f>IF(OR($A25="",$B25=""),"",A25*'MPTO_working_2-way'!$G24)</f>
        <v>1.8605769230769229</v>
      </c>
      <c r="E25" s="46">
        <f>IF(OR($A25="",$B25=""),"",B25*'MPTO_working_2-way'!$G24)</f>
        <v>2.1620111731843576</v>
      </c>
      <c r="F25" s="44">
        <f>IF(OR($A25="",$B25=""),"",'MPTO_working_2-way'!D24)</f>
        <v>1.8554769261437256</v>
      </c>
      <c r="G25" s="46">
        <f>IF(OR($A25="",$B25=""),"",'MPTO_working_2-way'!E24)</f>
        <v>2.1689385995572641</v>
      </c>
      <c r="H25" s="44">
        <f>IF(OR($A25="",$B25=""),"",'OddsRatio_working_2-way'!M24)</f>
        <v>1.8552669065744805</v>
      </c>
      <c r="I25" s="44">
        <f>IF(OR($A25="",$B25=""),"",'OddsRatio_working_2-way'!N24)</f>
        <v>2.1692256444309357</v>
      </c>
      <c r="J25" s="44">
        <f>IF('Log_working_2-way'!$D24="","",A25^('Log_working_2-way'!$D24))</f>
        <v>1.8529410467292624</v>
      </c>
      <c r="K25" s="46">
        <f>IF('Log_working_2-way'!$D24="","",B25^('Log_working_2-way'!$D24))</f>
        <v>2.1724139714397546</v>
      </c>
      <c r="L25" s="53">
        <f t="shared" si="9"/>
        <v>0.53746770025839796</v>
      </c>
      <c r="M25" s="53">
        <f t="shared" si="10"/>
        <v>0.46253229974160204</v>
      </c>
      <c r="N25" s="54">
        <v>122</v>
      </c>
      <c r="O25" s="54">
        <f t="shared" si="11"/>
        <v>53.843575418994405</v>
      </c>
      <c r="P25" s="54">
        <f t="shared" si="12"/>
        <v>63.346153846153847</v>
      </c>
      <c r="Q25" s="54">
        <f t="shared" si="13"/>
        <v>58.653846153846146</v>
      </c>
      <c r="R25" s="54">
        <f t="shared" si="14"/>
        <v>68.156424581005581</v>
      </c>
      <c r="S25" s="55">
        <f t="shared" si="15"/>
        <v>-4.8102707348517413</v>
      </c>
      <c r="T25" s="55">
        <f t="shared" si="16"/>
        <v>-4.8102707348517342</v>
      </c>
      <c r="U25" t="s">
        <v>125</v>
      </c>
      <c r="V25" t="s">
        <v>251</v>
      </c>
      <c r="W25" t="s">
        <v>475</v>
      </c>
      <c r="X25" t="s">
        <v>463</v>
      </c>
      <c r="Y25" s="57" t="s">
        <v>486</v>
      </c>
    </row>
    <row r="26" spans="1:25" ht="15" x14ac:dyDescent="0.25">
      <c r="A26">
        <v>1.71</v>
      </c>
      <c r="B26">
        <v>2.21</v>
      </c>
      <c r="C26" s="43">
        <f t="shared" si="0"/>
        <v>3.7284009420232245E-2</v>
      </c>
      <c r="D26" s="44">
        <f>IF(OR($A26="",$B26=""),"",A26*'MPTO_working_2-way'!$G25)</f>
        <v>1.7737556561085972</v>
      </c>
      <c r="E26" s="46">
        <f>IF(OR($A26="",$B26=""),"",B26*'MPTO_working_2-way'!$G25)</f>
        <v>2.2923976608187133</v>
      </c>
      <c r="F26" s="44">
        <f>IF(OR($A26="",$B26=""),"",'MPTO_working_2-way'!D25)</f>
        <v>1.7663059989250076</v>
      </c>
      <c r="G26" s="46">
        <f>IF(OR($A26="",$B26=""),"",'MPTO_working_2-way'!E25)</f>
        <v>2.3049617273032235</v>
      </c>
      <c r="H26" s="44">
        <f>IF(OR($A26="",$B26=""),"",'OddsRatio_working_2-way'!M25)</f>
        <v>1.7660136157433048</v>
      </c>
      <c r="I26" s="44">
        <f>IF(OR($A26="",$B26=""),"",'OddsRatio_working_2-way'!N25)</f>
        <v>2.305459824013238</v>
      </c>
      <c r="J26" s="44">
        <f>IF('Log_working_2-way'!$D25="","",A26^('Log_working_2-way'!$D25))</f>
        <v>1.7626237454975722</v>
      </c>
      <c r="K26" s="46">
        <f>IF('Log_working_2-way'!$D25="","",B26^('Log_working_2-way'!$D25))</f>
        <v>2.3112626061065349</v>
      </c>
      <c r="L26" s="53">
        <f t="shared" si="9"/>
        <v>0.56377551020408168</v>
      </c>
      <c r="M26" s="53">
        <f t="shared" si="10"/>
        <v>0.43622448979591838</v>
      </c>
      <c r="N26" s="54">
        <v>123</v>
      </c>
      <c r="O26" s="54">
        <f t="shared" si="11"/>
        <v>51.070175438596479</v>
      </c>
      <c r="P26" s="54">
        <f t="shared" si="12"/>
        <v>67.343891402714931</v>
      </c>
      <c r="Q26" s="54">
        <f t="shared" si="13"/>
        <v>55.656108597285069</v>
      </c>
      <c r="R26" s="54">
        <f t="shared" si="14"/>
        <v>71.929824561403507</v>
      </c>
      <c r="S26" s="55">
        <f t="shared" si="15"/>
        <v>-4.5859331586885901</v>
      </c>
      <c r="T26" s="55">
        <f t="shared" si="16"/>
        <v>-4.5859331586885759</v>
      </c>
      <c r="U26" t="s">
        <v>168</v>
      </c>
      <c r="V26" t="s">
        <v>129</v>
      </c>
      <c r="W26" t="s">
        <v>475</v>
      </c>
      <c r="X26" t="s">
        <v>463</v>
      </c>
      <c r="Y26" s="57" t="s">
        <v>485</v>
      </c>
    </row>
    <row r="27" spans="1:25" ht="15" x14ac:dyDescent="0.25">
      <c r="A27">
        <v>1.6</v>
      </c>
      <c r="B27">
        <v>2.38</v>
      </c>
      <c r="C27" s="43">
        <f t="shared" si="0"/>
        <v>4.5168067226890818E-2</v>
      </c>
      <c r="D27" s="44">
        <f>IF(OR($A27="",$B27=""),"",A27*'MPTO_working_2-way'!$G26)</f>
        <v>1.6722689075630255</v>
      </c>
      <c r="E27" s="46">
        <f>IF(OR($A27="",$B27=""),"",B27*'MPTO_working_2-way'!$G26)</f>
        <v>2.4874999999999998</v>
      </c>
      <c r="F27" s="44">
        <f>IF(OR($A27="",$B27=""),"",'MPTO_working_2-way'!D26)</f>
        <v>1.65998256320837</v>
      </c>
      <c r="G27" s="46">
        <f>IF(OR($A27="",$B27=""),"",'MPTO_working_2-way'!E26)</f>
        <v>2.5151915455746368</v>
      </c>
      <c r="H27" s="44">
        <f>IF(OR($A27="",$B27=""),"",'OddsRatio_working_2-way'!M26)</f>
        <v>1.6593804733957871</v>
      </c>
      <c r="I27" s="44">
        <f>IF(OR($A27="",$B27=""),"",'OddsRatio_working_2-way'!N26)</f>
        <v>2.5165750888103107</v>
      </c>
      <c r="J27" s="44">
        <f>IF('Log_working_2-way'!$D26="","",A27^('Log_working_2-way'!$D26))</f>
        <v>1.6537583457371505</v>
      </c>
      <c r="K27" s="46">
        <f>IF('Log_working_2-way'!$D26="","",B27^('Log_working_2-way'!$D26))</f>
        <v>2.5296171842695241</v>
      </c>
      <c r="L27" s="53">
        <f t="shared" si="9"/>
        <v>0.59798994974874364</v>
      </c>
      <c r="M27" s="53">
        <f t="shared" si="10"/>
        <v>0.4020100502512563</v>
      </c>
      <c r="N27" s="54">
        <v>124</v>
      </c>
      <c r="O27" s="54">
        <f t="shared" si="11"/>
        <v>46.5</v>
      </c>
      <c r="P27" s="54">
        <f t="shared" si="12"/>
        <v>71.899159663865547</v>
      </c>
      <c r="Q27" s="54">
        <f t="shared" si="13"/>
        <v>52.100840336134453</v>
      </c>
      <c r="R27" s="54">
        <f t="shared" si="14"/>
        <v>77.5</v>
      </c>
      <c r="S27" s="55">
        <f t="shared" si="15"/>
        <v>-5.6008403361344534</v>
      </c>
      <c r="T27" s="55">
        <f t="shared" si="16"/>
        <v>-5.6008403361344534</v>
      </c>
      <c r="U27" t="s">
        <v>252</v>
      </c>
      <c r="V27" t="s">
        <v>253</v>
      </c>
      <c r="W27" t="s">
        <v>471</v>
      </c>
      <c r="X27" t="s">
        <v>464</v>
      </c>
      <c r="Y27" s="57" t="s">
        <v>486</v>
      </c>
    </row>
    <row r="28" spans="1:25" ht="15" x14ac:dyDescent="0.25">
      <c r="A28">
        <v>2.06</v>
      </c>
      <c r="B28">
        <v>1.81</v>
      </c>
      <c r="C28" s="43">
        <f t="shared" si="0"/>
        <v>3.7923081049187513E-2</v>
      </c>
      <c r="D28" s="44">
        <f>IF(OR($A28="",$B28=""),"",A28*'MPTO_working_2-way'!$G27)</f>
        <v>2.1381215469613264</v>
      </c>
      <c r="E28" s="46">
        <f>IF(OR($A28="",$B28=""),"",B28*'MPTO_working_2-way'!$G27)</f>
        <v>1.8786407766990294</v>
      </c>
      <c r="F28" s="44">
        <f>IF(OR($A28="",$B28=""),"",'MPTO_working_2-way'!D27)</f>
        <v>2.1437359857413907</v>
      </c>
      <c r="G28" s="46">
        <f>IF(OR($A28="",$B28=""),"",'MPTO_working_2-way'!E27)</f>
        <v>1.8743276529432467</v>
      </c>
      <c r="H28" s="44">
        <f>IF(OR($A28="",$B28=""),"",'OddsRatio_working_2-way'!M27)</f>
        <v>2.1439589045541121</v>
      </c>
      <c r="I28" s="44">
        <f>IF(OR($A28="",$B28=""),"",'OddsRatio_working_2-way'!N27)</f>
        <v>1.8741572761215382</v>
      </c>
      <c r="J28" s="44">
        <f>IF('Log_working_2-way'!$D27="","",A28^('Log_working_2-way'!$D27))</f>
        <v>2.1465366309290381</v>
      </c>
      <c r="K28" s="46">
        <f>IF('Log_working_2-way'!$D27="","",B28^('Log_working_2-way'!$D27))</f>
        <v>1.8721919326638379</v>
      </c>
      <c r="L28" s="53">
        <f t="shared" si="9"/>
        <v>0.46770025839793272</v>
      </c>
      <c r="M28" s="53">
        <f t="shared" si="10"/>
        <v>0.53229974160206706</v>
      </c>
      <c r="N28" s="54">
        <v>125</v>
      </c>
      <c r="O28" s="54">
        <f t="shared" si="11"/>
        <v>64.320388349514559</v>
      </c>
      <c r="P28" s="54">
        <f t="shared" si="12"/>
        <v>55.939226519337019</v>
      </c>
      <c r="Q28" s="54">
        <f t="shared" si="13"/>
        <v>69.060773480662988</v>
      </c>
      <c r="R28" s="54">
        <f t="shared" si="14"/>
        <v>60.679611650485441</v>
      </c>
      <c r="S28" s="55">
        <f t="shared" si="15"/>
        <v>-4.7403851311484289</v>
      </c>
      <c r="T28" s="55">
        <f t="shared" si="16"/>
        <v>-4.7403851311484217</v>
      </c>
      <c r="U28" t="s">
        <v>254</v>
      </c>
      <c r="V28" t="s">
        <v>255</v>
      </c>
      <c r="W28" t="s">
        <v>471</v>
      </c>
      <c r="X28" t="s">
        <v>464</v>
      </c>
      <c r="Y28" s="57" t="s">
        <v>495</v>
      </c>
    </row>
    <row r="29" spans="1:25" ht="15" x14ac:dyDescent="0.25">
      <c r="A29">
        <v>1.55</v>
      </c>
      <c r="B29">
        <v>2.52</v>
      </c>
      <c r="C29" s="43">
        <f t="shared" si="0"/>
        <v>4.1986687147977486E-2</v>
      </c>
      <c r="D29" s="44">
        <f>IF(OR($A29="",$B29=""),"",A29*'MPTO_working_2-way'!$G28)</f>
        <v>1.6150793650793651</v>
      </c>
      <c r="E29" s="46">
        <f>IF(OR($A29="",$B29=""),"",B29*'MPTO_working_2-way'!$G28)</f>
        <v>2.6258064516129034</v>
      </c>
      <c r="F29" s="44">
        <f>IF(OR($A29="",$B29=""),"",'MPTO_working_2-way'!D28)</f>
        <v>1.6021328958162429</v>
      </c>
      <c r="G29" s="46">
        <f>IF(OR($A29="",$B29=""),"",'MPTO_working_2-way'!E28)</f>
        <v>2.6607629427792916</v>
      </c>
      <c r="H29" s="44">
        <f>IF(OR($A29="",$B29=""),"",'OddsRatio_working_2-way'!M28)</f>
        <v>1.6015331289822348</v>
      </c>
      <c r="I29" s="44">
        <f>IF(OR($A29="",$B29=""),"",'OddsRatio_working_2-way'!N28)</f>
        <v>2.662418829187267</v>
      </c>
      <c r="J29" s="44">
        <f>IF('Log_working_2-way'!$D28="","",A29^('Log_working_2-way'!$D28))</f>
        <v>1.5956118051078381</v>
      </c>
      <c r="K29" s="46">
        <f>IF('Log_working_2-way'!$D28="","",B29^('Log_working_2-way'!$D28))</f>
        <v>2.6789459030589455</v>
      </c>
      <c r="L29" s="53">
        <f t="shared" si="9"/>
        <v>0.61916461916461918</v>
      </c>
      <c r="M29" s="53">
        <f t="shared" si="10"/>
        <v>0.38083538083538082</v>
      </c>
      <c r="N29" s="54">
        <v>126</v>
      </c>
      <c r="O29" s="54">
        <f t="shared" si="11"/>
        <v>44.709677419354847</v>
      </c>
      <c r="P29" s="54">
        <f t="shared" si="12"/>
        <v>75.999999999999986</v>
      </c>
      <c r="Q29" s="54">
        <f t="shared" si="13"/>
        <v>50</v>
      </c>
      <c r="R29" s="54">
        <f t="shared" si="14"/>
        <v>81.290322580645153</v>
      </c>
      <c r="S29" s="55">
        <f t="shared" si="15"/>
        <v>-5.290322580645153</v>
      </c>
      <c r="T29" s="55">
        <f t="shared" si="16"/>
        <v>-5.2903225806451672</v>
      </c>
      <c r="U29" t="s">
        <v>256</v>
      </c>
      <c r="V29" t="s">
        <v>257</v>
      </c>
      <c r="W29" t="s">
        <v>471</v>
      </c>
      <c r="X29" t="s">
        <v>464</v>
      </c>
      <c r="Y29" s="57" t="s">
        <v>494</v>
      </c>
    </row>
    <row r="30" spans="1:25" ht="15" x14ac:dyDescent="0.25">
      <c r="A30">
        <v>1.73</v>
      </c>
      <c r="B30">
        <v>2.15</v>
      </c>
      <c r="C30" s="43">
        <f t="shared" si="0"/>
        <v>4.3150961150692391E-2</v>
      </c>
      <c r="D30" s="44">
        <f>IF(OR($A30="",$B30=""),"",A30*'MPTO_working_2-way'!$G29)</f>
        <v>1.8046511627906978</v>
      </c>
      <c r="E30" s="46">
        <f>IF(OR($A30="",$B30=""),"",B30*'MPTO_working_2-way'!$G29)</f>
        <v>2.2427745664739884</v>
      </c>
      <c r="F30" s="44">
        <f>IF(OR($A30="",$B30=""),"",'MPTO_working_2-way'!D29)</f>
        <v>1.7970769416596208</v>
      </c>
      <c r="G30" s="46">
        <f>IF(OR($A30="",$B30=""),"",'MPTO_working_2-way'!E29)</f>
        <v>2.2545840278830127</v>
      </c>
      <c r="H30" s="44">
        <f>IF(OR($A30="",$B30=""),"",'OddsRatio_working_2-way'!M29)</f>
        <v>1.7967324574131842</v>
      </c>
      <c r="I30" s="44">
        <f>IF(OR($A30="",$B30=""),"",'OddsRatio_working_2-way'!N29)</f>
        <v>2.2551264740070716</v>
      </c>
      <c r="J30" s="44">
        <f>IF('Log_working_2-way'!$D29="","",A30^('Log_working_2-way'!$D29))</f>
        <v>1.7932714228219797</v>
      </c>
      <c r="K30" s="46">
        <f>IF('Log_working_2-way'!$D29="","",B30^('Log_working_2-way'!$D29))</f>
        <v>2.2606025771636125</v>
      </c>
      <c r="L30" s="53">
        <f t="shared" si="9"/>
        <v>0.5541237113402061</v>
      </c>
      <c r="M30" s="53">
        <f t="shared" si="10"/>
        <v>0.44587628865979384</v>
      </c>
      <c r="N30" s="54">
        <v>127</v>
      </c>
      <c r="O30" s="54">
        <f t="shared" si="11"/>
        <v>53.589595375722553</v>
      </c>
      <c r="P30" s="54">
        <f t="shared" si="12"/>
        <v>67.930232558139537</v>
      </c>
      <c r="Q30" s="54">
        <f t="shared" si="13"/>
        <v>59.069767441860463</v>
      </c>
      <c r="R30" s="54">
        <f t="shared" si="14"/>
        <v>73.410404624277461</v>
      </c>
      <c r="S30" s="55">
        <f t="shared" si="15"/>
        <v>-5.4801720661379107</v>
      </c>
      <c r="T30" s="55">
        <f t="shared" si="16"/>
        <v>-5.480172066137925</v>
      </c>
      <c r="U30" t="s">
        <v>258</v>
      </c>
      <c r="V30" t="s">
        <v>259</v>
      </c>
      <c r="W30" t="s">
        <v>471</v>
      </c>
      <c r="X30" t="s">
        <v>464</v>
      </c>
      <c r="Y30" s="57" t="s">
        <v>496</v>
      </c>
    </row>
    <row r="31" spans="1:25" ht="15" x14ac:dyDescent="0.25">
      <c r="A31">
        <v>1.21</v>
      </c>
      <c r="B31">
        <v>4.7</v>
      </c>
      <c r="C31" s="43">
        <f t="shared" si="0"/>
        <v>3.9212238438544045E-2</v>
      </c>
      <c r="D31" s="44">
        <f>IF(OR($A31="",$B31=""),"",A31*'MPTO_working_2-way'!$G30)</f>
        <v>1.2574468085106383</v>
      </c>
      <c r="E31" s="46">
        <f>IF(OR($A31="",$B31=""),"",B31*'MPTO_working_2-way'!$G30)</f>
        <v>4.884297520661157</v>
      </c>
      <c r="F31" s="44">
        <f>IF(OR($A31="",$B31=""),"",'MPTO_working_2-way'!D30)</f>
        <v>1.2394028549634957</v>
      </c>
      <c r="G31" s="46">
        <f>IF(OR($A31="",$B31=""),"",'MPTO_working_2-way'!E30)</f>
        <v>5.1770596267637687</v>
      </c>
      <c r="H31" s="44">
        <f>IF(OR($A31="",$B31=""),"",'OddsRatio_working_2-way'!M30)</f>
        <v>1.2382367661733946</v>
      </c>
      <c r="I31" s="44">
        <f>IF(OR($A31="",$B31=""),"",'OddsRatio_working_2-way'!N30)</f>
        <v>5.1975049278169561</v>
      </c>
      <c r="J31" s="44">
        <f>IF('Log_working_2-way'!$D30="","",A31^('Log_working_2-way'!$D30))</f>
        <v>1.2296088252653612</v>
      </c>
      <c r="K31" s="46">
        <f>IF('Log_working_2-way'!$D30="","",B31^('Log_working_2-way'!$D30))</f>
        <v>5.3552332918894407</v>
      </c>
      <c r="L31" s="53">
        <f t="shared" si="9"/>
        <v>0.7952622673434856</v>
      </c>
      <c r="M31" s="53">
        <f t="shared" si="10"/>
        <v>0.20473773265651438</v>
      </c>
      <c r="N31" s="54">
        <v>128</v>
      </c>
      <c r="O31" s="54">
        <f t="shared" si="11"/>
        <v>22.214876033057848</v>
      </c>
      <c r="P31" s="54">
        <f t="shared" si="12"/>
        <v>100.76595744680851</v>
      </c>
      <c r="Q31" s="54">
        <f t="shared" si="13"/>
        <v>27.23404255319149</v>
      </c>
      <c r="R31" s="54">
        <f t="shared" si="14"/>
        <v>105.78512396694215</v>
      </c>
      <c r="S31" s="55">
        <f t="shared" si="15"/>
        <v>-5.0191665201336413</v>
      </c>
      <c r="T31" s="55">
        <f t="shared" si="16"/>
        <v>-5.0191665201336377</v>
      </c>
      <c r="U31" t="s">
        <v>225</v>
      </c>
      <c r="V31" t="s">
        <v>260</v>
      </c>
      <c r="W31" t="s">
        <v>230</v>
      </c>
      <c r="X31" t="s">
        <v>464</v>
      </c>
      <c r="Y31" s="71" t="s">
        <v>497</v>
      </c>
    </row>
    <row r="32" spans="1:25" ht="15" x14ac:dyDescent="0.25">
      <c r="A32">
        <v>1.4</v>
      </c>
      <c r="B32">
        <v>3.08</v>
      </c>
      <c r="C32" s="43">
        <f t="shared" si="0"/>
        <v>3.8961038961038863E-2</v>
      </c>
      <c r="D32" s="44">
        <f>IF(OR($A32="",$B32=""),"",A32*'MPTO_working_2-way'!$G31)</f>
        <v>1.4545454545454544</v>
      </c>
      <c r="E32" s="46">
        <f>IF(OR($A32="",$B32=""),"",B32*'MPTO_working_2-way'!$G31)</f>
        <v>3.1999999999999997</v>
      </c>
      <c r="F32" s="44">
        <f>IF(OR($A32="",$B32=""),"",'MPTO_working_2-way'!D31)</f>
        <v>1.4392523364485981</v>
      </c>
      <c r="G32" s="46">
        <f>IF(OR($A32="",$B32=""),"",'MPTO_working_2-way'!E31)</f>
        <v>3.2765957446808507</v>
      </c>
      <c r="H32" s="44">
        <f>IF(OR($A32="",$B32=""),"",'OddsRatio_working_2-way'!M31)</f>
        <v>1.4385290096535148</v>
      </c>
      <c r="I32" s="44">
        <f>IF(OR($A32="",$B32=""),"",'OddsRatio_working_2-way'!N31)</f>
        <v>3.2803508501982761</v>
      </c>
      <c r="J32" s="44">
        <f>IF('Log_working_2-way'!$D31="","",A32^('Log_working_2-way'!$D31))</f>
        <v>1.4314722916376241</v>
      </c>
      <c r="K32" s="46">
        <f>IF('Log_working_2-way'!$D31="","",B32^('Log_working_2-way'!$D31))</f>
        <v>3.3176459285554065</v>
      </c>
      <c r="L32" s="53">
        <f t="shared" si="9"/>
        <v>0.68750000000000011</v>
      </c>
      <c r="M32" s="53">
        <f t="shared" si="10"/>
        <v>0.3125</v>
      </c>
      <c r="N32" s="54">
        <v>129</v>
      </c>
      <c r="O32" s="54">
        <f t="shared" si="11"/>
        <v>36.857142857142854</v>
      </c>
      <c r="P32" s="54">
        <f t="shared" si="12"/>
        <v>87.116883116883116</v>
      </c>
      <c r="Q32" s="54">
        <f t="shared" si="13"/>
        <v>41.883116883116884</v>
      </c>
      <c r="R32" s="54">
        <f t="shared" si="14"/>
        <v>92.142857142857139</v>
      </c>
      <c r="S32" s="55">
        <f t="shared" si="15"/>
        <v>-5.0259740259740298</v>
      </c>
      <c r="T32" s="55">
        <f t="shared" si="16"/>
        <v>-5.0259740259740227</v>
      </c>
      <c r="U32" t="s">
        <v>261</v>
      </c>
      <c r="V32" t="s">
        <v>262</v>
      </c>
      <c r="W32" t="s">
        <v>230</v>
      </c>
      <c r="X32" t="s">
        <v>464</v>
      </c>
      <c r="Y32" s="57" t="s">
        <v>493</v>
      </c>
    </row>
    <row r="33" spans="1:25" ht="15" x14ac:dyDescent="0.25">
      <c r="A33">
        <v>1.67</v>
      </c>
      <c r="B33">
        <v>2.3199999999999998</v>
      </c>
      <c r="C33" s="43">
        <f t="shared" si="0"/>
        <v>2.9836877968201669E-2</v>
      </c>
      <c r="D33" s="44">
        <f>IF(OR($A33="",$B33=""),"",A33*'MPTO_working_2-way'!$G32)</f>
        <v>1.7198275862068968</v>
      </c>
      <c r="E33" s="46">
        <f>IF(OR($A33="",$B33=""),"",B33*'MPTO_working_2-way'!$G32)</f>
        <v>2.3892215568862278</v>
      </c>
      <c r="F33" s="44">
        <f>IF(OR($A33="",$B33=""),"",'MPTO_working_2-way'!D32)</f>
        <v>1.7126690831933518</v>
      </c>
      <c r="G33" s="46">
        <f>IF(OR($A33="",$B33=""),"",'MPTO_working_2-way'!E32)</f>
        <v>2.4031757846421042</v>
      </c>
      <c r="H33" s="44">
        <f>IF(OR($A33="",$B33=""),"",'OddsRatio_working_2-way'!M32)</f>
        <v>1.7124435118490151</v>
      </c>
      <c r="I33" s="44">
        <f>IF(OR($A33="",$B33=""),"",'OddsRatio_working_2-way'!N32)</f>
        <v>2.4036200531950747</v>
      </c>
      <c r="J33" s="44">
        <f>IF('Log_working_2-way'!$D32="","",A33^('Log_working_2-way'!$D32))</f>
        <v>1.7092004057926933</v>
      </c>
      <c r="K33" s="46">
        <f>IF('Log_working_2-way'!$D32="","",B33^('Log_working_2-way'!$D32))</f>
        <v>2.4100386743042619</v>
      </c>
      <c r="L33" s="53">
        <f t="shared" si="9"/>
        <v>0.581453634085213</v>
      </c>
      <c r="M33" s="53">
        <f t="shared" si="10"/>
        <v>0.41854636591478689</v>
      </c>
      <c r="N33" s="54">
        <v>130</v>
      </c>
      <c r="O33" s="54">
        <f t="shared" si="11"/>
        <v>52.155688622754489</v>
      </c>
      <c r="P33" s="54">
        <f t="shared" si="12"/>
        <v>73.965517241379303</v>
      </c>
      <c r="Q33" s="54">
        <f t="shared" si="13"/>
        <v>56.03448275862069</v>
      </c>
      <c r="R33" s="54">
        <f t="shared" si="14"/>
        <v>77.844311377245518</v>
      </c>
      <c r="S33" s="55">
        <f t="shared" si="15"/>
        <v>-3.878794135866201</v>
      </c>
      <c r="T33" s="55">
        <f t="shared" si="16"/>
        <v>-3.8787941358662152</v>
      </c>
      <c r="U33" t="s">
        <v>263</v>
      </c>
      <c r="V33" t="s">
        <v>264</v>
      </c>
      <c r="W33" t="s">
        <v>230</v>
      </c>
      <c r="X33" t="s">
        <v>464</v>
      </c>
      <c r="Y33" s="57" t="s">
        <v>493</v>
      </c>
    </row>
    <row r="34" spans="1:25" ht="15" x14ac:dyDescent="0.25">
      <c r="A34">
        <v>1.82</v>
      </c>
      <c r="B34">
        <v>2.09</v>
      </c>
      <c r="C34" s="43">
        <f t="shared" si="0"/>
        <v>2.7919448972080652E-2</v>
      </c>
      <c r="D34" s="44">
        <f>IF(OR($A34="",$B34=""),"",A34*'MPTO_working_2-way'!$G33)</f>
        <v>1.8708133971291869</v>
      </c>
      <c r="E34" s="46">
        <f>IF(OR($A34="",$B34=""),"",B34*'MPTO_working_2-way'!$G33)</f>
        <v>2.1483516483516483</v>
      </c>
      <c r="F34" s="44">
        <f>IF(OR($A34="",$B34=""),"",'MPTO_working_2-way'!D33)</f>
        <v>1.8674456281604401</v>
      </c>
      <c r="G34" s="46">
        <f>IF(OR($A34="",$B34=""),"",'MPTO_working_2-way'!E33)</f>
        <v>2.152810006225593</v>
      </c>
      <c r="H34" s="44">
        <f>IF(OR($A34="",$B34=""),"",'OddsRatio_working_2-way'!M33)</f>
        <v>1.8673485908108987</v>
      </c>
      <c r="I34" s="44">
        <f>IF(OR($A34="",$B34=""),"",'OddsRatio_working_2-way'!N33)</f>
        <v>2.1529389804681456</v>
      </c>
      <c r="J34" s="44">
        <f>IF('Log_working_2-way'!$D33="","",A34^('Log_working_2-way'!$D33))</f>
        <v>1.8658256434588982</v>
      </c>
      <c r="K34" s="46">
        <f>IF('Log_working_2-way'!$D33="","",B34^('Log_working_2-way'!$D33))</f>
        <v>2.1549669469306498</v>
      </c>
      <c r="L34" s="53">
        <f t="shared" si="9"/>
        <v>0.53452685421994872</v>
      </c>
      <c r="M34" s="53">
        <f t="shared" si="10"/>
        <v>0.46547314578005117</v>
      </c>
      <c r="N34" s="54">
        <v>131</v>
      </c>
      <c r="O34" s="54">
        <f t="shared" si="11"/>
        <v>59.021978021978022</v>
      </c>
      <c r="P34" s="54">
        <f t="shared" si="12"/>
        <v>68.320574162679421</v>
      </c>
      <c r="Q34" s="54">
        <f t="shared" si="13"/>
        <v>62.679425837320579</v>
      </c>
      <c r="R34" s="54">
        <f t="shared" si="14"/>
        <v>71.978021978021971</v>
      </c>
      <c r="S34" s="55">
        <f t="shared" si="15"/>
        <v>-3.6574478153425574</v>
      </c>
      <c r="T34" s="55">
        <f t="shared" si="16"/>
        <v>-3.6574478153425503</v>
      </c>
      <c r="U34" t="s">
        <v>265</v>
      </c>
      <c r="V34" t="s">
        <v>266</v>
      </c>
      <c r="W34" t="s">
        <v>230</v>
      </c>
      <c r="X34" t="s">
        <v>464</v>
      </c>
      <c r="Y34" s="57" t="s">
        <v>495</v>
      </c>
    </row>
    <row r="35" spans="1:25" ht="15" x14ac:dyDescent="0.25">
      <c r="A35">
        <v>2.0099999999999998</v>
      </c>
      <c r="B35">
        <v>1.89</v>
      </c>
      <c r="C35" s="43">
        <f t="shared" si="0"/>
        <v>2.6612966911474523E-2</v>
      </c>
      <c r="D35" s="44">
        <f>IF(OR($A35="",$B35=""),"",A35*'MPTO_working_2-way'!$G34)</f>
        <v>2.0634920634920637</v>
      </c>
      <c r="E35" s="46">
        <f>IF(OR($A35="",$B35=""),"",B35*'MPTO_working_2-way'!$G34)</f>
        <v>1.9402985074626868</v>
      </c>
      <c r="F35" s="44">
        <f>IF(OR($A35="",$B35=""),"",'MPTO_working_2-way'!D34)</f>
        <v>2.065236891462122</v>
      </c>
      <c r="G35" s="46">
        <f>IF(OR($A35="",$B35=""),"",'MPTO_working_2-way'!E34)</f>
        <v>1.9387583250401901</v>
      </c>
      <c r="H35" s="44">
        <f>IF(OR($A35="",$B35=""),"",'OddsRatio_working_2-way'!M34)</f>
        <v>2.0652846852715743</v>
      </c>
      <c r="I35" s="44">
        <f>IF(OR($A35="",$B35=""),"",'OddsRatio_working_2-way'!N34)</f>
        <v>1.9387162078135651</v>
      </c>
      <c r="J35" s="44">
        <f>IF('Log_working_2-way'!$D34="","",A35^('Log_working_2-way'!$D34))</f>
        <v>2.0660754766713998</v>
      </c>
      <c r="K35" s="46">
        <f>IF('Log_working_2-way'!$D34="","",B35^('Log_working_2-way'!$D34))</f>
        <v>1.9380198887252209</v>
      </c>
      <c r="L35" s="53">
        <f t="shared" si="9"/>
        <v>0.48461538461538456</v>
      </c>
      <c r="M35" s="53">
        <f t="shared" si="10"/>
        <v>0.51538461538461533</v>
      </c>
      <c r="N35" s="54">
        <v>132</v>
      </c>
      <c r="O35" s="54">
        <f t="shared" si="11"/>
        <v>66.328358208955223</v>
      </c>
      <c r="P35" s="54">
        <f t="shared" si="12"/>
        <v>62.158730158730165</v>
      </c>
      <c r="Q35" s="54">
        <f t="shared" si="13"/>
        <v>69.841269841269849</v>
      </c>
      <c r="R35" s="54">
        <f t="shared" si="14"/>
        <v>65.671641791044792</v>
      </c>
      <c r="S35" s="55">
        <f t="shared" si="15"/>
        <v>-3.5129116323146263</v>
      </c>
      <c r="T35" s="55">
        <f t="shared" si="16"/>
        <v>-3.5129116323146263</v>
      </c>
      <c r="U35" t="s">
        <v>267</v>
      </c>
      <c r="V35" t="s">
        <v>268</v>
      </c>
      <c r="W35" t="s">
        <v>230</v>
      </c>
      <c r="X35" t="s">
        <v>464</v>
      </c>
      <c r="Y35" s="57" t="s">
        <v>495</v>
      </c>
    </row>
    <row r="36" spans="1:25" ht="15" x14ac:dyDescent="0.25">
      <c r="A36">
        <v>1.75</v>
      </c>
      <c r="B36">
        <v>2.1800000000000002</v>
      </c>
      <c r="C36" s="43">
        <f t="shared" si="0"/>
        <v>3.0144167758846541E-2</v>
      </c>
      <c r="D36" s="44">
        <f>IF(OR($A36="",$B36=""),"",A36*'MPTO_working_2-way'!$G35)</f>
        <v>1.8027522935779814</v>
      </c>
      <c r="E36" s="46">
        <f>IF(OR($A36="",$B36=""),"",B36*'MPTO_working_2-way'!$G35)</f>
        <v>2.2457142857142856</v>
      </c>
      <c r="F36" s="44">
        <f>IF(OR($A36="",$B36=""),"",'MPTO_working_2-way'!D35)</f>
        <v>1.797408716136631</v>
      </c>
      <c r="G36" s="46">
        <f>IF(OR($A36="",$B36=""),"",'MPTO_working_2-way'!E35)</f>
        <v>2.2540620384047267</v>
      </c>
      <c r="H36" s="44">
        <f>IF(OR($A36="",$B36=""),"",'OddsRatio_working_2-way'!M35)</f>
        <v>1.797241005179101</v>
      </c>
      <c r="I36" s="44">
        <f>IF(OR($A36="",$B36=""),"",'OddsRatio_working_2-way'!N35)</f>
        <v>2.2543258481484516</v>
      </c>
      <c r="J36" s="44">
        <f>IF('Log_working_2-way'!$D35="","",A36^('Log_working_2-way'!$D35))</f>
        <v>1.7948212842092994</v>
      </c>
      <c r="K36" s="46">
        <f>IF('Log_working_2-way'!$D35="","",B36^('Log_working_2-way'!$D35))</f>
        <v>2.2581444657647705</v>
      </c>
      <c r="L36" s="53">
        <f t="shared" si="9"/>
        <v>0.55470737913486012</v>
      </c>
      <c r="M36" s="53">
        <f t="shared" si="10"/>
        <v>0.44529262086513999</v>
      </c>
      <c r="N36" s="54">
        <v>133</v>
      </c>
      <c r="O36" s="54">
        <f t="shared" si="11"/>
        <v>57</v>
      </c>
      <c r="P36" s="54">
        <f t="shared" si="12"/>
        <v>71.990825688073386</v>
      </c>
      <c r="Q36" s="54">
        <f t="shared" si="13"/>
        <v>61.0091743119266</v>
      </c>
      <c r="R36" s="54">
        <f t="shared" si="14"/>
        <v>76</v>
      </c>
      <c r="S36" s="55">
        <f t="shared" si="15"/>
        <v>-4.0091743119265999</v>
      </c>
      <c r="T36" s="55">
        <f t="shared" si="16"/>
        <v>-4.0091743119266141</v>
      </c>
      <c r="U36" t="s">
        <v>269</v>
      </c>
      <c r="V36" t="s">
        <v>270</v>
      </c>
      <c r="W36" t="s">
        <v>230</v>
      </c>
      <c r="X36" t="s">
        <v>464</v>
      </c>
      <c r="Y36" s="57" t="s">
        <v>484</v>
      </c>
    </row>
    <row r="37" spans="1:25" ht="15" x14ac:dyDescent="0.25">
      <c r="A37">
        <v>1.72</v>
      </c>
      <c r="B37">
        <v>2.2000000000000002</v>
      </c>
      <c r="C37" s="43">
        <f t="shared" si="0"/>
        <v>3.5940803382663811E-2</v>
      </c>
      <c r="D37" s="44">
        <f>IF(OR($A37="",$B37=""),"",A37*'MPTO_working_2-way'!$G36)</f>
        <v>1.7818181818181817</v>
      </c>
      <c r="E37" s="46">
        <f>IF(OR($A37="",$B37=""),"",B37*'MPTO_working_2-way'!$G36)</f>
        <v>2.2790697674418605</v>
      </c>
      <c r="F37" s="44">
        <f>IF(OR($A37="",$B37=""),"",'MPTO_working_2-way'!D36)</f>
        <v>1.7748592870544089</v>
      </c>
      <c r="G37" s="46">
        <f>IF(OR($A37="",$B37=""),"",'MPTO_working_2-way'!E36)</f>
        <v>2.2905569007263922</v>
      </c>
      <c r="H37" s="44">
        <f>IF(OR($A37="",$B37=""),"",'OddsRatio_working_2-way'!M36)</f>
        <v>1.7745966692414832</v>
      </c>
      <c r="I37" s="44">
        <f>IF(OR($A37="",$B37=""),"",'OddsRatio_working_2-way'!N36)</f>
        <v>2.2909944487358058</v>
      </c>
      <c r="J37" s="44">
        <f>IF('Log_working_2-way'!$D36="","",A37^('Log_working_2-way'!$D36))</f>
        <v>1.7714329684655428</v>
      </c>
      <c r="K37" s="46">
        <f>IF('Log_working_2-way'!$D36="","",B37^('Log_working_2-way'!$D36))</f>
        <v>2.2962889076273294</v>
      </c>
      <c r="L37" s="53">
        <f t="shared" si="9"/>
        <v>0.56122448979591844</v>
      </c>
      <c r="M37" s="53">
        <f t="shared" si="10"/>
        <v>0.43877551020408162</v>
      </c>
      <c r="N37" s="54">
        <v>134</v>
      </c>
      <c r="O37" s="54">
        <f t="shared" si="11"/>
        <v>56.093023255813954</v>
      </c>
      <c r="P37" s="54">
        <f t="shared" si="12"/>
        <v>73.090909090909093</v>
      </c>
      <c r="Q37" s="54">
        <f t="shared" si="13"/>
        <v>60.909090909090907</v>
      </c>
      <c r="R37" s="54">
        <f t="shared" si="14"/>
        <v>77.906976744186053</v>
      </c>
      <c r="S37" s="55">
        <f t="shared" si="15"/>
        <v>-4.8160676532769529</v>
      </c>
      <c r="T37" s="55">
        <f t="shared" si="16"/>
        <v>-4.81606765327696</v>
      </c>
      <c r="U37" t="s">
        <v>271</v>
      </c>
      <c r="V37" t="s">
        <v>272</v>
      </c>
      <c r="W37" t="s">
        <v>231</v>
      </c>
      <c r="X37" t="s">
        <v>464</v>
      </c>
      <c r="Y37" s="57" t="s">
        <v>493</v>
      </c>
    </row>
    <row r="38" spans="1:25" ht="15" x14ac:dyDescent="0.25">
      <c r="A38">
        <v>1.89</v>
      </c>
      <c r="B38">
        <v>1.99</v>
      </c>
      <c r="C38" s="43">
        <f t="shared" si="0"/>
        <v>3.16130919145996E-2</v>
      </c>
      <c r="D38" s="44">
        <f>IF(OR($A38="",$B38=""),"",A38*'MPTO_working_2-way'!$G37)</f>
        <v>1.9497487437185932</v>
      </c>
      <c r="E38" s="46">
        <f>IF(OR($A38="",$B38=""),"",B38*'MPTO_working_2-way'!$G37)</f>
        <v>2.052910052910053</v>
      </c>
      <c r="F38" s="44">
        <f>IF(OR($A38="",$B38=""),"",'MPTO_working_2-way'!D37)</f>
        <v>1.9482012897878844</v>
      </c>
      <c r="G38" s="46">
        <f>IF(OR($A38="",$B38=""),"",'MPTO_working_2-way'!E37)</f>
        <v>2.0546283903744778</v>
      </c>
      <c r="H38" s="44">
        <f>IF(OR($A38="",$B38=""),"",'OddsRatio_working_2-way'!M37)</f>
        <v>1.9481507786158798</v>
      </c>
      <c r="I38" s="44">
        <f>IF(OR($A38="",$B38=""),"",'OddsRatio_working_2-way'!N37)</f>
        <v>2.0546845739659791</v>
      </c>
      <c r="J38" s="44">
        <f>IF('Log_working_2-way'!$D37="","",A38^('Log_working_2-way'!$D37))</f>
        <v>1.9474482422922217</v>
      </c>
      <c r="K38" s="46">
        <f>IF('Log_working_2-way'!$D37="","",B38^('Log_working_2-way'!$D37))</f>
        <v>2.0554666264202575</v>
      </c>
      <c r="L38" s="53">
        <f t="shared" si="9"/>
        <v>0.51288659793814428</v>
      </c>
      <c r="M38" s="53">
        <f t="shared" si="10"/>
        <v>0.48711340206185566</v>
      </c>
      <c r="N38" s="54">
        <v>135</v>
      </c>
      <c r="O38" s="54">
        <f t="shared" si="11"/>
        <v>63.571428571428569</v>
      </c>
      <c r="P38" s="54">
        <f t="shared" si="12"/>
        <v>67.160804020100485</v>
      </c>
      <c r="Q38" s="54">
        <f t="shared" si="13"/>
        <v>67.839195979899486</v>
      </c>
      <c r="R38" s="54">
        <f t="shared" si="14"/>
        <v>71.428571428571445</v>
      </c>
      <c r="S38" s="55">
        <f t="shared" si="15"/>
        <v>-4.2677674084709167</v>
      </c>
      <c r="T38" s="55">
        <f t="shared" si="16"/>
        <v>-4.2677674084709594</v>
      </c>
      <c r="U38" t="s">
        <v>273</v>
      </c>
      <c r="V38" t="s">
        <v>274</v>
      </c>
      <c r="W38" t="s">
        <v>231</v>
      </c>
      <c r="X38" t="s">
        <v>464</v>
      </c>
      <c r="Y38" s="57" t="s">
        <v>493</v>
      </c>
    </row>
    <row r="39" spans="1:25" ht="15" x14ac:dyDescent="0.25">
      <c r="A39">
        <v>1.81</v>
      </c>
      <c r="B39">
        <v>2.0699999999999998</v>
      </c>
      <c r="C39" s="43">
        <f t="shared" si="0"/>
        <v>3.5577975284917462E-2</v>
      </c>
      <c r="D39" s="44">
        <f>IF(OR($A39="",$B39=""),"",A39*'MPTO_working_2-way'!$G38)</f>
        <v>1.8743961352657006</v>
      </c>
      <c r="E39" s="46">
        <f>IF(OR($A39="",$B39=""),"",B39*'MPTO_working_2-way'!$G38)</f>
        <v>2.1436464088397789</v>
      </c>
      <c r="F39" s="44">
        <f>IF(OR($A39="",$B39=""),"",'MPTO_working_2-way'!D38)</f>
        <v>1.8702173858786533</v>
      </c>
      <c r="G39" s="46">
        <f>IF(OR($A39="",$B39=""),"",'MPTO_working_2-way'!E38)</f>
        <v>2.1491381535549374</v>
      </c>
      <c r="H39" s="44">
        <f>IF(OR($A39="",$B39=""),"",'OddsRatio_working_2-way'!M38)</f>
        <v>1.8700628401410975</v>
      </c>
      <c r="I39" s="44">
        <f>IF(OR($A39="",$B39=""),"",'OddsRatio_working_2-way'!N38)</f>
        <v>2.1493422703098441</v>
      </c>
      <c r="J39" s="44">
        <f>IF('Log_working_2-way'!$D38="","",A39^('Log_working_2-way'!$D38))</f>
        <v>1.8681622223592078</v>
      </c>
      <c r="K39" s="46">
        <f>IF('Log_working_2-way'!$D38="","",B39^('Log_working_2-way'!$D38))</f>
        <v>2.1518584594506485</v>
      </c>
      <c r="L39" s="53">
        <f t="shared" si="9"/>
        <v>0.53350515463917525</v>
      </c>
      <c r="M39" s="53">
        <f t="shared" si="10"/>
        <v>0.46649484536082475</v>
      </c>
      <c r="N39" s="54">
        <v>136</v>
      </c>
      <c r="O39" s="54">
        <f t="shared" si="11"/>
        <v>60.861878453038678</v>
      </c>
      <c r="P39" s="54">
        <f t="shared" si="12"/>
        <v>70.299516908212553</v>
      </c>
      <c r="Q39" s="54">
        <f t="shared" si="13"/>
        <v>65.700483091787447</v>
      </c>
      <c r="R39" s="54">
        <f t="shared" si="14"/>
        <v>75.138121546961329</v>
      </c>
      <c r="S39" s="55">
        <f t="shared" si="15"/>
        <v>-4.8386046387487696</v>
      </c>
      <c r="T39" s="55">
        <f t="shared" si="16"/>
        <v>-4.8386046387487767</v>
      </c>
      <c r="U39" t="s">
        <v>275</v>
      </c>
      <c r="V39" t="s">
        <v>276</v>
      </c>
      <c r="W39" t="s">
        <v>231</v>
      </c>
      <c r="X39" t="s">
        <v>464</v>
      </c>
      <c r="Y39" s="57" t="s">
        <v>495</v>
      </c>
    </row>
    <row r="40" spans="1:25" ht="15" x14ac:dyDescent="0.25">
      <c r="A40">
        <v>2.0499999999999998</v>
      </c>
      <c r="B40">
        <v>1.86</v>
      </c>
      <c r="C40" s="43">
        <f t="shared" si="0"/>
        <v>2.5439286650930981E-2</v>
      </c>
      <c r="D40" s="44">
        <f>IF(OR($A40="",$B40=""),"",A40*'MPTO_working_2-way'!$G39)</f>
        <v>2.1021505376344085</v>
      </c>
      <c r="E40" s="46">
        <f>IF(OR($A40="",$B40=""),"",B40*'MPTO_working_2-way'!$G39)</f>
        <v>1.9073170731707316</v>
      </c>
      <c r="F40" s="44">
        <f>IF(OR($A40="",$B40=""),"",'MPTO_working_2-way'!D39)</f>
        <v>2.1048854540436102</v>
      </c>
      <c r="G40" s="46">
        <f>IF(OR($A40="",$B40=""),"",'MPTO_working_2-way'!E39)</f>
        <v>1.905071196602548</v>
      </c>
      <c r="H40" s="44">
        <f>IF(OR($A40="",$B40=""),"",'OddsRatio_working_2-way'!M39)</f>
        <v>2.1049571179725204</v>
      </c>
      <c r="I40" s="44">
        <f>IF(OR($A40="",$B40=""),"",'OddsRatio_working_2-way'!N39)</f>
        <v>1.9050124966251125</v>
      </c>
      <c r="J40" s="44">
        <f>IF('Log_working_2-way'!$D39="","",A40^('Log_working_2-way'!$D39))</f>
        <v>2.1061965618695773</v>
      </c>
      <c r="K40" s="46">
        <f>IF('Log_working_2-way'!$D39="","",B40^('Log_working_2-way'!$D39))</f>
        <v>1.9039984704977753</v>
      </c>
      <c r="L40" s="53">
        <f t="shared" si="9"/>
        <v>0.47570332480818417</v>
      </c>
      <c r="M40" s="53">
        <f t="shared" si="10"/>
        <v>0.52429667519181589</v>
      </c>
      <c r="N40" s="54">
        <v>137</v>
      </c>
      <c r="O40" s="54">
        <f t="shared" si="11"/>
        <v>70.17073170731706</v>
      </c>
      <c r="P40" s="54">
        <f t="shared" si="12"/>
        <v>63.344086021505383</v>
      </c>
      <c r="Q40" s="54">
        <f t="shared" si="13"/>
        <v>73.655913978494624</v>
      </c>
      <c r="R40" s="54">
        <f t="shared" si="14"/>
        <v>66.82926829268294</v>
      </c>
      <c r="S40" s="55">
        <f t="shared" si="15"/>
        <v>-3.485182271177564</v>
      </c>
      <c r="T40" s="55">
        <f t="shared" si="16"/>
        <v>-3.4851822711775569</v>
      </c>
      <c r="U40" t="s">
        <v>134</v>
      </c>
      <c r="V40" t="s">
        <v>69</v>
      </c>
      <c r="W40" t="s">
        <v>476</v>
      </c>
      <c r="X40" t="s">
        <v>464</v>
      </c>
      <c r="Y40" s="57" t="s">
        <v>498</v>
      </c>
    </row>
    <row r="41" spans="1:25" ht="15" x14ac:dyDescent="0.25">
      <c r="A41">
        <v>2.59</v>
      </c>
      <c r="B41">
        <v>1.56</v>
      </c>
      <c r="C41" s="43">
        <f t="shared" si="0"/>
        <v>2.7126027126027186E-2</v>
      </c>
      <c r="D41" s="44">
        <f>IF(OR($A41="",$B41=""),"",A41*'MPTO_working_2-way'!$G40)</f>
        <v>2.6602564102564101</v>
      </c>
      <c r="E41" s="46">
        <f>IF(OR($A41="",$B41=""),"",B41*'MPTO_working_2-way'!$G40)</f>
        <v>1.6023166023166024</v>
      </c>
      <c r="F41" s="44">
        <f>IF(OR($A41="",$B41=""),"",'MPTO_working_2-way'!D40)</f>
        <v>2.6842944459208082</v>
      </c>
      <c r="G41" s="46">
        <f>IF(OR($A41="",$B41=""),"",'MPTO_working_2-way'!E40)</f>
        <v>1.5937204165351848</v>
      </c>
      <c r="H41" s="44">
        <f>IF(OR($A41="",$B41=""),"",'OddsRatio_working_2-way'!M40)</f>
        <v>2.685018016012207</v>
      </c>
      <c r="I41" s="44">
        <f>IF(OR($A41="",$B41=""),"",'OddsRatio_working_2-way'!N40)</f>
        <v>1.5934654647590165</v>
      </c>
      <c r="J41" s="44">
        <f>IF('Log_working_2-way'!$D40="","",A41^('Log_working_2-way'!$D40))</f>
        <v>2.6961730185132402</v>
      </c>
      <c r="K41" s="46">
        <f>IF('Log_working_2-way'!$D40="","",B41^('Log_working_2-way'!$D40))</f>
        <v>1.5895624969182185</v>
      </c>
      <c r="L41" s="53">
        <f t="shared" si="9"/>
        <v>0.37590361445783133</v>
      </c>
      <c r="M41" s="53">
        <f t="shared" si="10"/>
        <v>0.62409638554216862</v>
      </c>
      <c r="N41" s="54">
        <v>138</v>
      </c>
      <c r="O41" s="54">
        <f t="shared" si="11"/>
        <v>84.718146718146699</v>
      </c>
      <c r="P41" s="54">
        <f t="shared" si="12"/>
        <v>49.538461538461533</v>
      </c>
      <c r="Q41" s="54">
        <f t="shared" si="13"/>
        <v>88.461538461538453</v>
      </c>
      <c r="R41" s="54">
        <f t="shared" si="14"/>
        <v>53.28185328185328</v>
      </c>
      <c r="S41" s="55">
        <f t="shared" si="15"/>
        <v>-3.7433917433917543</v>
      </c>
      <c r="T41" s="55">
        <f t="shared" si="16"/>
        <v>-3.7433917433917472</v>
      </c>
      <c r="U41" t="s">
        <v>34</v>
      </c>
      <c r="V41" t="s">
        <v>71</v>
      </c>
      <c r="W41" t="s">
        <v>476</v>
      </c>
      <c r="X41" t="s">
        <v>464</v>
      </c>
      <c r="Y41" s="57" t="s">
        <v>484</v>
      </c>
    </row>
    <row r="42" spans="1:25" ht="15" x14ac:dyDescent="0.25">
      <c r="A42">
        <v>1.49</v>
      </c>
      <c r="B42">
        <v>2.72</v>
      </c>
      <c r="C42" s="43">
        <f t="shared" si="0"/>
        <v>3.8787998420844794E-2</v>
      </c>
      <c r="D42" s="44">
        <f>IF(OR($A42="",$B42=""),"",A42*'MPTO_working_2-way'!$G41)</f>
        <v>1.5477941176470587</v>
      </c>
      <c r="E42" s="46">
        <f>IF(OR($A42="",$B42=""),"",B42*'MPTO_working_2-way'!$G41)</f>
        <v>2.825503355704698</v>
      </c>
      <c r="F42" s="44">
        <f>IF(OR($A42="",$B42=""),"",'MPTO_working_2-way'!D41)</f>
        <v>1.5343378511395471</v>
      </c>
      <c r="G42" s="46">
        <f>IF(OR($A42="",$B42=""),"",'MPTO_working_2-way'!E41)</f>
        <v>2.871475131075528</v>
      </c>
      <c r="H42" s="44">
        <f>IF(OR($A42="",$B42=""),"",'OddsRatio_working_2-way'!M41)</f>
        <v>1.5337449961641161</v>
      </c>
      <c r="I42" s="44">
        <f>IF(OR($A42="",$B42=""),"",'OddsRatio_working_2-way'!N41)</f>
        <v>2.8735538640862863</v>
      </c>
      <c r="J42" s="44">
        <f>IF('Log_working_2-way'!$D41="","",A42^('Log_working_2-way'!$D41))</f>
        <v>1.5275818810140851</v>
      </c>
      <c r="K42" s="46">
        <f>IF('Log_working_2-way'!$D41="","",B42^('Log_working_2-way'!$D41))</f>
        <v>2.8954403780457492</v>
      </c>
      <c r="L42" s="53">
        <f t="shared" si="9"/>
        <v>0.64608076009501192</v>
      </c>
      <c r="M42" s="53">
        <f t="shared" si="10"/>
        <v>0.35391923990498814</v>
      </c>
      <c r="N42" s="54">
        <v>139</v>
      </c>
      <c r="O42" s="54">
        <f t="shared" si="11"/>
        <v>45.711409395973149</v>
      </c>
      <c r="P42" s="54">
        <f t="shared" si="12"/>
        <v>87.89705882352942</v>
      </c>
      <c r="Q42" s="54">
        <f t="shared" si="13"/>
        <v>51.102941176470587</v>
      </c>
      <c r="R42" s="54">
        <f t="shared" si="14"/>
        <v>93.288590604026851</v>
      </c>
      <c r="S42" s="55">
        <f t="shared" si="15"/>
        <v>-5.3915317804974379</v>
      </c>
      <c r="T42" s="55">
        <f t="shared" si="16"/>
        <v>-5.3915317804974308</v>
      </c>
      <c r="U42" t="s">
        <v>68</v>
      </c>
      <c r="V42" t="s">
        <v>70</v>
      </c>
      <c r="W42" t="s">
        <v>476</v>
      </c>
      <c r="X42" t="s">
        <v>464</v>
      </c>
      <c r="Y42" s="57" t="s">
        <v>484</v>
      </c>
    </row>
    <row r="43" spans="1:25" ht="15" x14ac:dyDescent="0.25">
      <c r="A43">
        <v>2.27</v>
      </c>
      <c r="B43">
        <v>1.69</v>
      </c>
      <c r="C43" s="43">
        <f t="shared" si="0"/>
        <v>3.2244610692594433E-2</v>
      </c>
      <c r="D43" s="44">
        <f>IF(OR($A43="",$B43=""),"",A43*'MPTO_working_2-way'!$G42)</f>
        <v>2.3431952662721893</v>
      </c>
      <c r="E43" s="46">
        <f>IF(OR($A43="",$B43=""),"",B43*'MPTO_working_2-way'!$G42)</f>
        <v>1.7444933920704846</v>
      </c>
      <c r="F43" s="44">
        <f>IF(OR($A43="",$B43=""),"",'MPTO_working_2-way'!D42)</f>
        <v>2.3562325338574457</v>
      </c>
      <c r="G43" s="46">
        <f>IF(OR($A43="",$B43=""),"",'MPTO_working_2-way'!E42)</f>
        <v>1.7373366845549443</v>
      </c>
      <c r="H43" s="44">
        <f>IF(OR($A43="",$B43=""),"",'OddsRatio_working_2-way'!M42)</f>
        <v>2.3566796637913199</v>
      </c>
      <c r="I43" s="44">
        <f>IF(OR($A43="",$B43=""),"",'OddsRatio_working_2-way'!N42)</f>
        <v>1.7370936756031574</v>
      </c>
      <c r="J43" s="44">
        <f>IF('Log_working_2-way'!$D42="","",A43^('Log_working_2-way'!$D42))</f>
        <v>2.3626810133503287</v>
      </c>
      <c r="K43" s="46">
        <f>IF('Log_working_2-way'!$D42="","",B43^('Log_working_2-way'!$D42))</f>
        <v>1.733847459679009</v>
      </c>
      <c r="L43" s="53">
        <f t="shared" si="9"/>
        <v>0.4267676767676768</v>
      </c>
      <c r="M43" s="53">
        <f t="shared" si="10"/>
        <v>0.5732323232323232</v>
      </c>
      <c r="N43" s="54">
        <v>140</v>
      </c>
      <c r="O43" s="54">
        <f t="shared" si="11"/>
        <v>78.325991189427313</v>
      </c>
      <c r="P43" s="54">
        <f t="shared" si="12"/>
        <v>57.159763313609467</v>
      </c>
      <c r="Q43" s="54">
        <f t="shared" si="13"/>
        <v>82.84023668639054</v>
      </c>
      <c r="R43" s="54">
        <f t="shared" si="14"/>
        <v>61.674008810572687</v>
      </c>
      <c r="S43" s="55">
        <f t="shared" si="15"/>
        <v>-4.5142454969632269</v>
      </c>
      <c r="T43" s="55">
        <f t="shared" si="16"/>
        <v>-4.5142454969632198</v>
      </c>
      <c r="U43" t="s">
        <v>78</v>
      </c>
      <c r="V43" t="s">
        <v>41</v>
      </c>
      <c r="W43" t="s">
        <v>476</v>
      </c>
      <c r="X43" t="s">
        <v>464</v>
      </c>
      <c r="Y43" s="57" t="s">
        <v>499</v>
      </c>
    </row>
    <row r="44" spans="1:25" ht="15" x14ac:dyDescent="0.25">
      <c r="A44">
        <v>1.88</v>
      </c>
      <c r="B44">
        <v>2.0299999999999998</v>
      </c>
      <c r="C44" s="43">
        <f t="shared" si="0"/>
        <v>2.4525731055444977E-2</v>
      </c>
      <c r="D44" s="44">
        <f>IF(OR($A44="",$B44=""),"",A44*'MPTO_working_2-way'!$G43)</f>
        <v>1.9261083743842364</v>
      </c>
      <c r="E44" s="46">
        <f>IF(OR($A44="",$B44=""),"",B44*'MPTO_working_2-way'!$G43)</f>
        <v>2.0797872340425529</v>
      </c>
      <c r="F44" s="44">
        <f>IF(OR($A44="",$B44=""),"",'MPTO_working_2-way'!D43)</f>
        <v>1.9243646631706333</v>
      </c>
      <c r="G44" s="46">
        <f>IF(OR($A44="",$B44=""),"",'MPTO_working_2-way'!E43)</f>
        <v>2.0818241326641935</v>
      </c>
      <c r="H44" s="44">
        <f>IF(OR($A44="",$B44=""),"",'OddsRatio_working_2-way'!M43)</f>
        <v>1.9243207949834495</v>
      </c>
      <c r="I44" s="44">
        <f>IF(OR($A44="",$B44=""),"",'OddsRatio_working_2-way'!N43)</f>
        <v>2.081875475946537</v>
      </c>
      <c r="J44" s="44">
        <f>IF('Log_working_2-way'!$D43="","",A44^('Log_working_2-way'!$D43))</f>
        <v>1.9235339030630429</v>
      </c>
      <c r="K44" s="46">
        <f>IF('Log_working_2-way'!$D43="","",B44^('Log_working_2-way'!$D43))</f>
        <v>2.0827972819225606</v>
      </c>
      <c r="L44" s="53">
        <f t="shared" si="9"/>
        <v>0.51918158567774941</v>
      </c>
      <c r="M44" s="53">
        <f t="shared" si="10"/>
        <v>0.4808184143222507</v>
      </c>
      <c r="N44" s="54">
        <v>141</v>
      </c>
      <c r="O44" s="54">
        <f t="shared" si="11"/>
        <v>65.999999999999986</v>
      </c>
      <c r="P44" s="54">
        <f t="shared" si="12"/>
        <v>71.541871921182263</v>
      </c>
      <c r="Q44" s="54">
        <f t="shared" si="13"/>
        <v>69.458128078817737</v>
      </c>
      <c r="R44" s="54">
        <f t="shared" si="14"/>
        <v>75</v>
      </c>
      <c r="S44" s="55">
        <f t="shared" si="15"/>
        <v>-3.4581280788177509</v>
      </c>
      <c r="T44" s="55">
        <f t="shared" si="16"/>
        <v>-3.4581280788177367</v>
      </c>
      <c r="U44" t="s">
        <v>38</v>
      </c>
      <c r="V44" t="s">
        <v>137</v>
      </c>
      <c r="W44" t="s">
        <v>476</v>
      </c>
      <c r="X44" t="s">
        <v>464</v>
      </c>
      <c r="Y44" s="57" t="s">
        <v>486</v>
      </c>
    </row>
    <row r="45" spans="1:25" ht="15" x14ac:dyDescent="0.25">
      <c r="A45">
        <v>1.71</v>
      </c>
      <c r="B45">
        <v>2.2400000000000002</v>
      </c>
      <c r="C45" s="43">
        <f t="shared" si="0"/>
        <v>3.1223893065998265E-2</v>
      </c>
      <c r="D45" s="44">
        <f>IF(OR($A45="",$B45=""),"",A45*'MPTO_working_2-way'!$G44)</f>
        <v>1.763392857142857</v>
      </c>
      <c r="E45" s="46">
        <f>IF(OR($A45="",$B45=""),"",B45*'MPTO_working_2-way'!$G44)</f>
        <v>2.3099415204678362</v>
      </c>
      <c r="F45" s="44">
        <f>IF(OR($A45="",$B45=""),"",'MPTO_working_2-way'!D44)</f>
        <v>1.7569030364186771</v>
      </c>
      <c r="G45" s="46">
        <f>IF(OR($A45="",$B45=""),"",'MPTO_working_2-way'!E44)</f>
        <v>2.3211731911283482</v>
      </c>
      <c r="H45" s="44">
        <f>IF(OR($A45="",$B45=""),"",'OddsRatio_working_2-way'!M44)</f>
        <v>1.7566905874670904</v>
      </c>
      <c r="I45" s="44">
        <f>IF(OR($A45="",$B45=""),"",'OddsRatio_working_2-way'!N44)</f>
        <v>2.3215441245904116</v>
      </c>
      <c r="J45" s="44">
        <f>IF('Log_working_2-way'!$D44="","",A45^('Log_working_2-way'!$D44))</f>
        <v>1.7537492606317167</v>
      </c>
      <c r="K45" s="46">
        <f>IF('Log_working_2-way'!$D44="","",B45^('Log_working_2-way'!$D44))</f>
        <v>2.3267011355498624</v>
      </c>
      <c r="L45" s="53">
        <f t="shared" si="9"/>
        <v>0.56708860759493673</v>
      </c>
      <c r="M45" s="53">
        <f t="shared" si="10"/>
        <v>0.43291139240506332</v>
      </c>
      <c r="N45" s="54">
        <v>142</v>
      </c>
      <c r="O45" s="54">
        <f t="shared" si="11"/>
        <v>58.959064327485372</v>
      </c>
      <c r="P45" s="54">
        <f t="shared" si="12"/>
        <v>78.607142857142875</v>
      </c>
      <c r="Q45" s="54">
        <f t="shared" si="13"/>
        <v>63.392857142857139</v>
      </c>
      <c r="R45" s="54">
        <f t="shared" si="14"/>
        <v>83.040935672514621</v>
      </c>
      <c r="S45" s="55">
        <f t="shared" si="15"/>
        <v>-4.4337928153717669</v>
      </c>
      <c r="T45" s="55">
        <f t="shared" si="16"/>
        <v>-4.4337928153717456</v>
      </c>
      <c r="U45" t="s">
        <v>135</v>
      </c>
      <c r="V45" t="s">
        <v>136</v>
      </c>
      <c r="W45" t="s">
        <v>476</v>
      </c>
      <c r="X45" t="s">
        <v>464</v>
      </c>
      <c r="Y45" s="57" t="s">
        <v>494</v>
      </c>
    </row>
    <row r="46" spans="1:25" ht="15" x14ac:dyDescent="0.25">
      <c r="A46">
        <v>2</v>
      </c>
      <c r="B46">
        <v>1.89</v>
      </c>
      <c r="C46" s="43">
        <f t="shared" si="0"/>
        <v>2.9100529100529293E-2</v>
      </c>
      <c r="D46" s="44">
        <f>IF(OR($A46="",$B46=""),"",A46*'MPTO_working_2-way'!$G45)</f>
        <v>2.0582010582010586</v>
      </c>
      <c r="E46" s="46">
        <f>IF(OR($A46="",$B46=""),"",B46*'MPTO_working_2-way'!$G45)</f>
        <v>1.9450000000000003</v>
      </c>
      <c r="F46" s="44">
        <f>IF(OR($A46="",$B46=""),"",'MPTO_working_2-way'!D45)</f>
        <v>2.0599455040871937</v>
      </c>
      <c r="G46" s="46">
        <f>IF(OR($A46="",$B46=""),"",'MPTO_working_2-way'!E45)</f>
        <v>1.9434447300771212</v>
      </c>
      <c r="H46" s="44">
        <f>IF(OR($A46="",$B46=""),"",'OddsRatio_working_2-way'!M45)</f>
        <v>2.0599978800063603</v>
      </c>
      <c r="I46" s="44">
        <f>IF(OR($A46="",$B46=""),"",'OddsRatio_working_2-way'!N45)</f>
        <v>1.9433981132056606</v>
      </c>
      <c r="J46" s="44">
        <f>IF('Log_working_2-way'!$D45="","",A46^('Log_working_2-way'!$D45))</f>
        <v>2.0607901501181232</v>
      </c>
      <c r="K46" s="46">
        <f>IF('Log_working_2-way'!$D45="","",B46^('Log_working_2-way'!$D45))</f>
        <v>1.9426935194379702</v>
      </c>
      <c r="L46" s="53">
        <f t="shared" si="9"/>
        <v>0.48586118251928012</v>
      </c>
      <c r="M46" s="53">
        <f t="shared" si="10"/>
        <v>0.51413881748071977</v>
      </c>
      <c r="N46" s="54">
        <v>143</v>
      </c>
      <c r="O46" s="54">
        <f t="shared" si="11"/>
        <v>71.5</v>
      </c>
      <c r="P46" s="54">
        <f t="shared" si="12"/>
        <v>67.338624338624342</v>
      </c>
      <c r="Q46" s="54">
        <f t="shared" si="13"/>
        <v>75.661375661375672</v>
      </c>
      <c r="R46" s="54">
        <f t="shared" si="14"/>
        <v>71.5</v>
      </c>
      <c r="S46" s="55">
        <f t="shared" si="15"/>
        <v>-4.1613756613756721</v>
      </c>
      <c r="T46" s="55">
        <f t="shared" si="16"/>
        <v>-4.1613756613756578</v>
      </c>
      <c r="U46" t="s">
        <v>37</v>
      </c>
      <c r="V46" t="s">
        <v>77</v>
      </c>
      <c r="W46" t="s">
        <v>466</v>
      </c>
      <c r="X46" t="s">
        <v>464</v>
      </c>
      <c r="Y46" s="57" t="s">
        <v>486</v>
      </c>
    </row>
    <row r="47" spans="1:25" ht="15" x14ac:dyDescent="0.25">
      <c r="A47">
        <v>2.58</v>
      </c>
      <c r="B47">
        <v>1.55</v>
      </c>
      <c r="C47" s="43">
        <f t="shared" si="0"/>
        <v>3.275818954738674E-2</v>
      </c>
      <c r="D47" s="44">
        <f>IF(OR($A47="",$B47=""),"",A47*'MPTO_working_2-way'!$G46)</f>
        <v>2.6645161290322577</v>
      </c>
      <c r="E47" s="46">
        <f>IF(OR($A47="",$B47=""),"",B47*'MPTO_working_2-way'!$G46)</f>
        <v>1.6007751937984496</v>
      </c>
      <c r="F47" s="44">
        <f>IF(OR($A47="",$B47=""),"",'MPTO_working_2-way'!D46)</f>
        <v>2.6938363085213872</v>
      </c>
      <c r="G47" s="46">
        <f>IF(OR($A47="",$B47=""),"",'MPTO_working_2-way'!E46)</f>
        <v>1.5903758202425928</v>
      </c>
      <c r="H47" s="44">
        <f>IF(OR($A47="",$B47=""),"",'OddsRatio_working_2-way'!M46)</f>
        <v>2.6949121725703877</v>
      </c>
      <c r="I47" s="44">
        <f>IF(OR($A47="",$B47=""),"",'OddsRatio_working_2-way'!N46)</f>
        <v>1.5900010727301979</v>
      </c>
      <c r="J47" s="44">
        <f>IF('Log_working_2-way'!$D46="","",A47^('Log_working_2-way'!$D46))</f>
        <v>2.7086271490229712</v>
      </c>
      <c r="K47" s="46">
        <f>IF('Log_working_2-way'!$D46="","",B47^('Log_working_2-way'!$D46))</f>
        <v>1.5852651940897229</v>
      </c>
      <c r="L47" s="53">
        <f t="shared" si="9"/>
        <v>0.37530266343825669</v>
      </c>
      <c r="M47" s="53">
        <f t="shared" si="10"/>
        <v>0.62469733656174331</v>
      </c>
      <c r="N47" s="54">
        <v>144</v>
      </c>
      <c r="O47" s="54">
        <f t="shared" si="11"/>
        <v>88.186046511627893</v>
      </c>
      <c r="P47" s="54">
        <f t="shared" si="12"/>
        <v>51.096774193548399</v>
      </c>
      <c r="Q47" s="54">
        <f t="shared" si="13"/>
        <v>92.903225806451616</v>
      </c>
      <c r="R47" s="54">
        <f t="shared" si="14"/>
        <v>55.813953488372086</v>
      </c>
      <c r="S47" s="55">
        <f t="shared" si="15"/>
        <v>-4.7171792948237226</v>
      </c>
      <c r="T47" s="55">
        <f t="shared" si="16"/>
        <v>-4.717179294823687</v>
      </c>
      <c r="U47" t="s">
        <v>80</v>
      </c>
      <c r="V47" t="s">
        <v>208</v>
      </c>
      <c r="W47" t="s">
        <v>466</v>
      </c>
      <c r="X47" t="s">
        <v>464</v>
      </c>
      <c r="Y47" s="71" t="s">
        <v>495</v>
      </c>
    </row>
    <row r="48" spans="1:25" ht="15" x14ac:dyDescent="0.25">
      <c r="A48">
        <v>2.08</v>
      </c>
      <c r="B48">
        <v>1.82</v>
      </c>
      <c r="C48" s="43">
        <f t="shared" si="0"/>
        <v>3.0219780219780112E-2</v>
      </c>
      <c r="D48" s="44">
        <f>IF(OR($A48="",$B48=""),"",A48*'MPTO_working_2-way'!$G47)</f>
        <v>2.1428571428571428</v>
      </c>
      <c r="E48" s="46">
        <f>IF(OR($A48="",$B48=""),"",B48*'MPTO_working_2-way'!$G47)</f>
        <v>1.8749999999999998</v>
      </c>
      <c r="F48" s="44">
        <f>IF(OR($A48="",$B48=""),"",'MPTO_working_2-way'!D47)</f>
        <v>2.1474926253687316</v>
      </c>
      <c r="G48" s="46">
        <f>IF(OR($A48="",$B48=""),"",'MPTO_working_2-way'!E47)</f>
        <v>1.8714652956298199</v>
      </c>
      <c r="H48" s="44">
        <f>IF(OR($A48="",$B48=""),"",'OddsRatio_working_2-way'!M47)</f>
        <v>2.1476380835140083</v>
      </c>
      <c r="I48" s="44">
        <f>IF(OR($A48="",$B48=""),"",'OddsRatio_working_2-way'!N47)</f>
        <v>1.8713548411865626</v>
      </c>
      <c r="J48" s="44">
        <f>IF('Log_working_2-way'!$D47="","",A48^('Log_working_2-way'!$D47))</f>
        <v>2.1497509176455911</v>
      </c>
      <c r="K48" s="46">
        <f>IF('Log_working_2-way'!$D47="","",B48^('Log_working_2-way'!$D47))</f>
        <v>1.8697536002386808</v>
      </c>
      <c r="L48" s="53">
        <f t="shared" si="9"/>
        <v>0.46666666666666667</v>
      </c>
      <c r="M48" s="53">
        <f t="shared" si="10"/>
        <v>0.53333333333333344</v>
      </c>
      <c r="N48" s="54">
        <v>145</v>
      </c>
      <c r="O48" s="54">
        <f t="shared" si="11"/>
        <v>75.288461538461547</v>
      </c>
      <c r="P48" s="54">
        <f t="shared" si="12"/>
        <v>65.329670329670336</v>
      </c>
      <c r="Q48" s="54">
        <f t="shared" si="13"/>
        <v>79.670329670329664</v>
      </c>
      <c r="R48" s="54">
        <f t="shared" si="14"/>
        <v>69.711538461538453</v>
      </c>
      <c r="S48" s="55">
        <f t="shared" si="15"/>
        <v>-4.3818681318681172</v>
      </c>
      <c r="T48" s="55">
        <f t="shared" si="16"/>
        <v>-4.3818681318681172</v>
      </c>
      <c r="U48" t="s">
        <v>49</v>
      </c>
      <c r="V48" t="s">
        <v>44</v>
      </c>
      <c r="W48" t="s">
        <v>466</v>
      </c>
      <c r="X48" t="s">
        <v>464</v>
      </c>
      <c r="Y48" s="71" t="s">
        <v>484</v>
      </c>
    </row>
    <row r="49" spans="1:25" ht="15" x14ac:dyDescent="0.25">
      <c r="A49">
        <v>1.65</v>
      </c>
      <c r="B49">
        <v>2.34</v>
      </c>
      <c r="C49" s="43">
        <f t="shared" si="0"/>
        <v>3.3411033411033575E-2</v>
      </c>
      <c r="D49" s="44">
        <f>IF(OR($A49="",$B49=""),"",A49*'MPTO_working_2-way'!$G48)</f>
        <v>1.7051282051282053</v>
      </c>
      <c r="E49" s="46">
        <f>IF(OR($A49="",$B49=""),"",B49*'MPTO_working_2-way'!$G48)</f>
        <v>2.4181818181818184</v>
      </c>
      <c r="F49" s="44">
        <f>IF(OR($A49="",$B49=""),"",'MPTO_working_2-way'!D48)</f>
        <v>1.6967699406723797</v>
      </c>
      <c r="G49" s="46">
        <f>IF(OR($A49="",$B49=""),"",'MPTO_working_2-way'!E48)</f>
        <v>2.4351939451277205</v>
      </c>
      <c r="H49" s="44">
        <f>IF(OR($A49="",$B49=""),"",'OddsRatio_working_2-way'!M48)</f>
        <v>1.6964729907653791</v>
      </c>
      <c r="I49" s="44">
        <f>IF(OR($A49="",$B49=""),"",'OddsRatio_working_2-way'!N48)</f>
        <v>2.4358058578855508</v>
      </c>
      <c r="J49" s="44">
        <f>IF('Log_working_2-way'!$D48="","",A49^('Log_working_2-way'!$D48))</f>
        <v>1.6926770755893317</v>
      </c>
      <c r="K49" s="46">
        <f>IF('Log_working_2-way'!$D48="","",B49^('Log_working_2-way'!$D48))</f>
        <v>2.4436741668534787</v>
      </c>
      <c r="L49" s="53">
        <f t="shared" si="9"/>
        <v>0.5864661654135338</v>
      </c>
      <c r="M49" s="53">
        <f t="shared" si="10"/>
        <v>0.41353383458646614</v>
      </c>
      <c r="N49" s="54">
        <v>146</v>
      </c>
      <c r="O49" s="54">
        <f t="shared" si="11"/>
        <v>57.515151515151501</v>
      </c>
      <c r="P49" s="54">
        <f t="shared" si="12"/>
        <v>83.606837606837601</v>
      </c>
      <c r="Q49" s="54">
        <f t="shared" si="13"/>
        <v>62.393162393162399</v>
      </c>
      <c r="R49" s="54">
        <f t="shared" si="14"/>
        <v>88.484848484848484</v>
      </c>
      <c r="S49" s="55">
        <f t="shared" si="15"/>
        <v>-4.8780108780108975</v>
      </c>
      <c r="T49" s="55">
        <f t="shared" si="16"/>
        <v>-4.8780108780108833</v>
      </c>
      <c r="U49" t="s">
        <v>42</v>
      </c>
      <c r="V49" t="s">
        <v>277</v>
      </c>
      <c r="W49" t="s">
        <v>466</v>
      </c>
      <c r="X49" t="s">
        <v>464</v>
      </c>
      <c r="Y49" s="57" t="s">
        <v>500</v>
      </c>
    </row>
    <row r="50" spans="1:25" ht="15" x14ac:dyDescent="0.25">
      <c r="A50">
        <v>2.44</v>
      </c>
      <c r="B50">
        <v>1.6</v>
      </c>
      <c r="C50" s="43">
        <f t="shared" si="0"/>
        <v>3.4836065573770503E-2</v>
      </c>
      <c r="D50" s="44">
        <f>IF(OR($A50="",$B50=""),"",A50*'MPTO_working_2-way'!$G49)</f>
        <v>2.5249999999999999</v>
      </c>
      <c r="E50" s="46">
        <f>IF(OR($A50="",$B50=""),"",B50*'MPTO_working_2-way'!$G49)</f>
        <v>1.6557377049180328</v>
      </c>
      <c r="F50" s="44">
        <f>IF(OR($A50="",$B50=""),"",'MPTO_working_2-way'!D49)</f>
        <v>2.548302872062663</v>
      </c>
      <c r="G50" s="46">
        <f>IF(OR($A50="",$B50=""),"",'MPTO_working_2-way'!E49)</f>
        <v>1.6458684654300169</v>
      </c>
      <c r="H50" s="44">
        <f>IF(OR($A50="",$B50=""),"",'OddsRatio_working_2-way'!M49)</f>
        <v>2.5491933384829668</v>
      </c>
      <c r="I50" s="44">
        <f>IF(OR($A50="",$B50=""),"",'OddsRatio_working_2-way'!N49)</f>
        <v>1.6454972243679031</v>
      </c>
      <c r="J50" s="44">
        <f>IF('Log_working_2-way'!$D49="","",A50^('Log_working_2-way'!$D49))</f>
        <v>2.5600465119993632</v>
      </c>
      <c r="K50" s="46">
        <f>IF('Log_working_2-way'!$D49="","",B50^('Log_working_2-way'!$D49))</f>
        <v>1.6410065291696188</v>
      </c>
      <c r="L50" s="53">
        <f t="shared" si="9"/>
        <v>0.39603960396039606</v>
      </c>
      <c r="M50" s="53">
        <f t="shared" si="10"/>
        <v>0.60396039603960394</v>
      </c>
      <c r="N50" s="54">
        <v>147</v>
      </c>
      <c r="O50" s="54">
        <f t="shared" si="11"/>
        <v>86.754098360655746</v>
      </c>
      <c r="P50" s="54">
        <f t="shared" si="12"/>
        <v>55.125000000000014</v>
      </c>
      <c r="Q50" s="54">
        <f t="shared" si="13"/>
        <v>91.875</v>
      </c>
      <c r="R50" s="54">
        <f t="shared" si="14"/>
        <v>60.245901639344261</v>
      </c>
      <c r="S50" s="55">
        <f t="shared" si="15"/>
        <v>-5.1209016393442539</v>
      </c>
      <c r="T50" s="55">
        <f t="shared" si="16"/>
        <v>-5.1209016393442468</v>
      </c>
      <c r="U50" t="s">
        <v>48</v>
      </c>
      <c r="V50" t="s">
        <v>76</v>
      </c>
      <c r="W50" t="s">
        <v>466</v>
      </c>
      <c r="X50" t="s">
        <v>464</v>
      </c>
      <c r="Y50" s="71" t="s">
        <v>495</v>
      </c>
    </row>
    <row r="51" spans="1:25" ht="15" x14ac:dyDescent="0.25">
      <c r="A51">
        <v>2.21</v>
      </c>
      <c r="B51">
        <v>1.72</v>
      </c>
      <c r="C51" s="43">
        <f t="shared" si="0"/>
        <v>3.3884036620014824E-2</v>
      </c>
      <c r="D51" s="44">
        <f>IF(OR($A51="",$B51=""),"",A51*'MPTO_working_2-way'!$G50)</f>
        <v>2.2848837209302326</v>
      </c>
      <c r="E51" s="46">
        <f>IF(OR($A51="",$B51=""),"",B51*'MPTO_working_2-way'!$G50)</f>
        <v>1.7782805429864255</v>
      </c>
      <c r="F51" s="44">
        <f>IF(OR($A51="",$B51=""),"",'MPTO_working_2-way'!D50)</f>
        <v>2.2959652089876781</v>
      </c>
      <c r="G51" s="46">
        <f>IF(OR($A51="",$B51=""),"",'MPTO_working_2-way'!E50)</f>
        <v>1.7716256524981358</v>
      </c>
      <c r="H51" s="44">
        <f>IF(OR($A51="",$B51=""),"",'OddsRatio_working_2-way'!M50)</f>
        <v>2.2963624321753371</v>
      </c>
      <c r="I51" s="44">
        <f>IF(OR($A51="",$B51=""),"",'OddsRatio_working_2-way'!N50)</f>
        <v>1.7713892158398703</v>
      </c>
      <c r="J51" s="44">
        <f>IF('Log_working_2-way'!$D50="","",A51^('Log_working_2-way'!$D50))</f>
        <v>2.3014598613122459</v>
      </c>
      <c r="K51" s="46">
        <f>IF('Log_working_2-way'!$D50="","",B51^('Log_working_2-way'!$D50))</f>
        <v>1.7683679149287428</v>
      </c>
      <c r="L51" s="53">
        <f t="shared" si="9"/>
        <v>0.43765903307888038</v>
      </c>
      <c r="M51" s="53">
        <f t="shared" si="10"/>
        <v>0.56234096692111957</v>
      </c>
      <c r="N51" s="54">
        <v>148</v>
      </c>
      <c r="O51" s="54">
        <f t="shared" si="11"/>
        <v>81.031674208144793</v>
      </c>
      <c r="P51" s="54">
        <f t="shared" si="12"/>
        <v>61.953488372093027</v>
      </c>
      <c r="Q51" s="54">
        <f t="shared" si="13"/>
        <v>86.04651162790698</v>
      </c>
      <c r="R51" s="54">
        <f t="shared" si="14"/>
        <v>66.968325791855207</v>
      </c>
      <c r="S51" s="55">
        <f t="shared" si="15"/>
        <v>-5.0148374197621877</v>
      </c>
      <c r="T51" s="55">
        <f t="shared" si="16"/>
        <v>-5.0148374197621806</v>
      </c>
      <c r="U51" t="s">
        <v>79</v>
      </c>
      <c r="V51" t="s">
        <v>82</v>
      </c>
      <c r="W51" t="s">
        <v>466</v>
      </c>
      <c r="X51" t="s">
        <v>464</v>
      </c>
      <c r="Y51" s="57" t="s">
        <v>484</v>
      </c>
    </row>
    <row r="52" spans="1:25" ht="15" x14ac:dyDescent="0.25">
      <c r="A52">
        <v>2.25</v>
      </c>
      <c r="B52">
        <v>1.7</v>
      </c>
      <c r="C52" s="43">
        <f t="shared" si="0"/>
        <v>3.2679738562091387E-2</v>
      </c>
      <c r="D52" s="44">
        <f>IF(OR($A52="",$B52=""),"",A52*'MPTO_working_2-way'!$G51)</f>
        <v>2.3235294117647056</v>
      </c>
      <c r="E52" s="46">
        <f>IF(OR($A52="",$B52=""),"",B52*'MPTO_working_2-way'!$G51)</f>
        <v>1.7555555555555553</v>
      </c>
      <c r="F52" s="44">
        <f>IF(OR($A52="",$B52=""),"",'MPTO_working_2-way'!D51)</f>
        <v>2.3358778625954195</v>
      </c>
      <c r="G52" s="46">
        <f>IF(OR($A52="",$B52=""),"",'MPTO_working_2-way'!E51)</f>
        <v>1.7485714285714284</v>
      </c>
      <c r="H52" s="44">
        <f>IF(OR($A52="",$B52=""),"",'OddsRatio_working_2-way'!M51)</f>
        <v>2.3363062095621219</v>
      </c>
      <c r="I52" s="44">
        <f>IF(OR($A52="",$B52=""),"",'OddsRatio_working_2-way'!N51)</f>
        <v>1.7483314773547878</v>
      </c>
      <c r="J52" s="44">
        <f>IF('Log_working_2-way'!$D51="","",A52^('Log_working_2-way'!$D51))</f>
        <v>2.3419883892799152</v>
      </c>
      <c r="K52" s="46">
        <f>IF('Log_working_2-way'!$D51="","",B52^('Log_working_2-way'!$D51))</f>
        <v>1.7451629298644922</v>
      </c>
      <c r="L52" s="53">
        <f t="shared" si="9"/>
        <v>0.43037974683544311</v>
      </c>
      <c r="M52" s="53">
        <f t="shared" si="10"/>
        <v>0.569620253164557</v>
      </c>
      <c r="N52" s="54">
        <v>149</v>
      </c>
      <c r="O52" s="54">
        <f t="shared" si="11"/>
        <v>82.777777777777771</v>
      </c>
      <c r="P52" s="54">
        <f t="shared" si="12"/>
        <v>61.35294117647058</v>
      </c>
      <c r="Q52" s="54">
        <f t="shared" si="13"/>
        <v>87.64705882352942</v>
      </c>
      <c r="R52" s="54">
        <f t="shared" si="14"/>
        <v>66.222222222222214</v>
      </c>
      <c r="S52" s="55">
        <f t="shared" si="15"/>
        <v>-4.8692810457516487</v>
      </c>
      <c r="T52" s="55">
        <f t="shared" si="16"/>
        <v>-4.8692810457516345</v>
      </c>
      <c r="U52" t="s">
        <v>47</v>
      </c>
      <c r="V52" t="s">
        <v>139</v>
      </c>
      <c r="W52" t="s">
        <v>466</v>
      </c>
      <c r="X52" t="s">
        <v>464</v>
      </c>
      <c r="Y52" s="71" t="s">
        <v>495</v>
      </c>
    </row>
    <row r="53" spans="1:25" ht="15" x14ac:dyDescent="0.25">
      <c r="A53">
        <v>2.29</v>
      </c>
      <c r="B53">
        <v>1.67</v>
      </c>
      <c r="C53" s="43">
        <f t="shared" si="0"/>
        <v>3.5483617917004384E-2</v>
      </c>
      <c r="D53" s="44">
        <f>IF(OR($A53="",$B53=""),"",A53*'MPTO_working_2-way'!$G52)</f>
        <v>2.3712574850299402</v>
      </c>
      <c r="E53" s="46">
        <f>IF(OR($A53="",$B53=""),"",B53*'MPTO_working_2-way'!$G52)</f>
        <v>1.7292576419213972</v>
      </c>
      <c r="F53" s="44">
        <f>IF(OR($A53="",$B53=""),"",'MPTO_working_2-way'!D52)</f>
        <v>2.3869799956308713</v>
      </c>
      <c r="G53" s="46">
        <f>IF(OR($A53="",$B53=""),"",'MPTO_working_2-way'!E52)</f>
        <v>1.7209909322052965</v>
      </c>
      <c r="H53" s="44">
        <f>IF(OR($A53="",$B53=""),"",'OddsRatio_working_2-way'!M52)</f>
        <v>2.3875781543136072</v>
      </c>
      <c r="I53" s="44">
        <f>IF(OR($A53="",$B53=""),"",'OddsRatio_working_2-way'!N52)</f>
        <v>1.7206801266590057</v>
      </c>
      <c r="J53" s="44">
        <f>IF('Log_working_2-way'!$D52="","",A53^('Log_working_2-way'!$D52))</f>
        <v>2.394851636566246</v>
      </c>
      <c r="K53" s="46">
        <f>IF('Log_working_2-way'!$D52="","",B53^('Log_working_2-way'!$D52))</f>
        <v>1.7169221254682223</v>
      </c>
      <c r="L53" s="53">
        <f t="shared" si="9"/>
        <v>0.42171717171717171</v>
      </c>
      <c r="M53" s="53">
        <f t="shared" si="10"/>
        <v>0.5782828282828284</v>
      </c>
      <c r="N53" s="54">
        <v>150</v>
      </c>
      <c r="O53" s="54">
        <f t="shared" si="11"/>
        <v>84.497816593886469</v>
      </c>
      <c r="P53" s="54">
        <f t="shared" si="12"/>
        <v>60.179640718562879</v>
      </c>
      <c r="Q53" s="54">
        <f t="shared" si="13"/>
        <v>89.820359281437135</v>
      </c>
      <c r="R53" s="54">
        <f t="shared" si="14"/>
        <v>65.502183406113545</v>
      </c>
      <c r="S53" s="55">
        <f t="shared" si="15"/>
        <v>-5.3225426875506656</v>
      </c>
      <c r="T53" s="55">
        <f t="shared" si="16"/>
        <v>-5.3225426875506656</v>
      </c>
      <c r="U53" t="s">
        <v>278</v>
      </c>
      <c r="V53" t="s">
        <v>45</v>
      </c>
      <c r="W53" t="s">
        <v>466</v>
      </c>
      <c r="X53" t="s">
        <v>464</v>
      </c>
      <c r="Y53" s="57" t="s">
        <v>486</v>
      </c>
    </row>
    <row r="54" spans="1:25" ht="15" x14ac:dyDescent="0.25">
      <c r="A54">
        <v>2.4</v>
      </c>
      <c r="B54">
        <v>1.62</v>
      </c>
      <c r="C54" s="43">
        <f t="shared" si="0"/>
        <v>3.3950617283950546E-2</v>
      </c>
      <c r="D54" s="44">
        <f>IF(OR($A54="",$B54=""),"",A54*'MPTO_working_2-way'!$G53)</f>
        <v>2.4814814814814814</v>
      </c>
      <c r="E54" s="46">
        <f>IF(OR($A54="",$B54=""),"",B54*'MPTO_working_2-way'!$G53)</f>
        <v>1.675</v>
      </c>
      <c r="F54" s="44">
        <f>IF(OR($A54="",$B54=""),"",'MPTO_working_2-way'!D53)</f>
        <v>2.5019305019305014</v>
      </c>
      <c r="G54" s="46">
        <f>IF(OR($A54="",$B54=""),"",'MPTO_working_2-way'!E53)</f>
        <v>1.6658097686375322</v>
      </c>
      <c r="H54" s="44">
        <f>IF(OR($A54="",$B54=""),"",'OddsRatio_working_2-way'!M53)</f>
        <v>2.502685767593821</v>
      </c>
      <c r="I54" s="44">
        <f>IF(OR($A54="",$B54=""),"",'OddsRatio_working_2-way'!N53)</f>
        <v>1.6654751256486924</v>
      </c>
      <c r="J54" s="44">
        <f>IF('Log_working_2-way'!$D53="","",A54^('Log_working_2-way'!$D53))</f>
        <v>2.5121786003771214</v>
      </c>
      <c r="K54" s="46">
        <f>IF('Log_working_2-way'!$D53="","",B54^('Log_working_2-way'!$D53))</f>
        <v>1.6612975476246807</v>
      </c>
      <c r="L54" s="53">
        <f t="shared" si="9"/>
        <v>0.40298507462686567</v>
      </c>
      <c r="M54" s="53">
        <f t="shared" si="10"/>
        <v>0.59701492537313428</v>
      </c>
      <c r="N54" s="54">
        <v>151</v>
      </c>
      <c r="O54" s="54">
        <f t="shared" si="11"/>
        <v>88.083333333333329</v>
      </c>
      <c r="P54" s="54">
        <f t="shared" si="12"/>
        <v>57.79012345679012</v>
      </c>
      <c r="Q54" s="54">
        <f t="shared" si="13"/>
        <v>93.209876543209873</v>
      </c>
      <c r="R54" s="54">
        <f t="shared" si="14"/>
        <v>62.916666666666671</v>
      </c>
      <c r="S54" s="55">
        <f t="shared" si="15"/>
        <v>-5.1265432098765444</v>
      </c>
      <c r="T54" s="55">
        <f t="shared" si="16"/>
        <v>-5.1265432098765515</v>
      </c>
      <c r="U54" t="s">
        <v>279</v>
      </c>
      <c r="V54" t="s">
        <v>81</v>
      </c>
      <c r="W54" t="s">
        <v>466</v>
      </c>
      <c r="X54" t="s">
        <v>464</v>
      </c>
      <c r="Y54" s="57" t="s">
        <v>496</v>
      </c>
    </row>
    <row r="55" spans="1:25" ht="15" x14ac:dyDescent="0.25">
      <c r="A55">
        <v>2.4</v>
      </c>
      <c r="B55">
        <v>1.62</v>
      </c>
      <c r="C55" s="43">
        <f t="shared" si="0"/>
        <v>3.3950617283950546E-2</v>
      </c>
      <c r="D55" s="44">
        <f>IF(OR($A55="",$B55=""),"",A55*'MPTO_working_2-way'!$G54)</f>
        <v>2.4814814814814814</v>
      </c>
      <c r="E55" s="46">
        <f>IF(OR($A55="",$B55=""),"",B55*'MPTO_working_2-way'!$G54)</f>
        <v>1.675</v>
      </c>
      <c r="F55" s="44">
        <f>IF(OR($A55="",$B55=""),"",'MPTO_working_2-way'!D54)</f>
        <v>2.5019305019305014</v>
      </c>
      <c r="G55" s="46">
        <f>IF(OR($A55="",$B55=""),"",'MPTO_working_2-way'!E54)</f>
        <v>1.6658097686375322</v>
      </c>
      <c r="H55" s="44">
        <f>IF(OR($A55="",$B55=""),"",'OddsRatio_working_2-way'!M54)</f>
        <v>2.502685767593821</v>
      </c>
      <c r="I55" s="44">
        <f>IF(OR($A55="",$B55=""),"",'OddsRatio_working_2-way'!N54)</f>
        <v>1.6654751256486924</v>
      </c>
      <c r="J55" s="44">
        <f>IF('Log_working_2-way'!$D54="","",A55^('Log_working_2-way'!$D54))</f>
        <v>2.5121786003771214</v>
      </c>
      <c r="K55" s="46">
        <f>IF('Log_working_2-way'!$D54="","",B55^('Log_working_2-way'!$D54))</f>
        <v>1.6612975476246807</v>
      </c>
      <c r="L55" s="53">
        <f t="shared" si="9"/>
        <v>0.40298507462686567</v>
      </c>
      <c r="M55" s="53">
        <f t="shared" si="10"/>
        <v>0.59701492537313428</v>
      </c>
      <c r="N55" s="54">
        <v>152</v>
      </c>
      <c r="O55" s="54">
        <f t="shared" si="11"/>
        <v>88.666666666666671</v>
      </c>
      <c r="P55" s="54">
        <f t="shared" si="12"/>
        <v>58.172839506172842</v>
      </c>
      <c r="Q55" s="54">
        <f t="shared" si="13"/>
        <v>93.827160493827151</v>
      </c>
      <c r="R55" s="54">
        <f t="shared" si="14"/>
        <v>63.333333333333336</v>
      </c>
      <c r="S55" s="55">
        <f t="shared" si="15"/>
        <v>-5.1604938271604794</v>
      </c>
      <c r="T55" s="55">
        <f t="shared" si="16"/>
        <v>-5.1604938271604937</v>
      </c>
      <c r="U55" t="s">
        <v>86</v>
      </c>
      <c r="V55" t="s">
        <v>87</v>
      </c>
      <c r="W55" t="s">
        <v>466</v>
      </c>
      <c r="X55" t="s">
        <v>464</v>
      </c>
      <c r="Y55" s="57" t="s">
        <v>484</v>
      </c>
    </row>
    <row r="56" spans="1:25" ht="15" x14ac:dyDescent="0.25">
      <c r="A56">
        <v>2.13</v>
      </c>
      <c r="B56">
        <v>1.76</v>
      </c>
      <c r="C56" s="43">
        <f t="shared" si="0"/>
        <v>3.7665386256935607E-2</v>
      </c>
      <c r="D56" s="44">
        <f>IF(OR($A56="",$B56=""),"",A56*'MPTO_working_2-way'!$G55)</f>
        <v>2.2102272727272729</v>
      </c>
      <c r="E56" s="46">
        <f>IF(OR($A56="",$B56=""),"",B56*'MPTO_working_2-way'!$G55)</f>
        <v>1.8262910798122067</v>
      </c>
      <c r="F56" s="44">
        <f>IF(OR($A56="",$B56=""),"",'MPTO_working_2-way'!D55)</f>
        <v>2.2190126672191313</v>
      </c>
      <c r="G56" s="46">
        <f>IF(OR($A56="",$B56=""),"",'MPTO_working_2-way'!E55)</f>
        <v>1.8203360202000585</v>
      </c>
      <c r="H56" s="44">
        <f>IF(OR($A56="",$B56=""),"",'OddsRatio_working_2-way'!M55)</f>
        <v>2.2193613513897996</v>
      </c>
      <c r="I56" s="44">
        <f>IF(OR($A56="",$B56=""),"",'OddsRatio_working_2-way'!N55)</f>
        <v>1.8201014398727853</v>
      </c>
      <c r="J56" s="44">
        <f>IF('Log_working_2-way'!$D55="","",A56^('Log_working_2-way'!$D55))</f>
        <v>2.2234058151600675</v>
      </c>
      <c r="K56" s="46">
        <f>IF('Log_working_2-way'!$D55="","",B56^('Log_working_2-way'!$D55))</f>
        <v>1.8173902621748135</v>
      </c>
      <c r="L56" s="53">
        <f t="shared" si="9"/>
        <v>0.45244215938303339</v>
      </c>
      <c r="M56" s="53">
        <f t="shared" si="10"/>
        <v>0.54755784061696655</v>
      </c>
      <c r="N56" s="54">
        <v>153</v>
      </c>
      <c r="O56" s="54">
        <f t="shared" si="11"/>
        <v>81.16901408450704</v>
      </c>
      <c r="P56" s="54">
        <f t="shared" si="12"/>
        <v>66.068181818181841</v>
      </c>
      <c r="Q56" s="54">
        <f t="shared" si="13"/>
        <v>86.931818181818187</v>
      </c>
      <c r="R56" s="54">
        <f t="shared" si="14"/>
        <v>71.83098591549296</v>
      </c>
      <c r="S56" s="55">
        <f t="shared" si="15"/>
        <v>-5.7628040973111467</v>
      </c>
      <c r="T56" s="55">
        <f t="shared" si="16"/>
        <v>-5.7628040973111183</v>
      </c>
      <c r="U56" t="s">
        <v>280</v>
      </c>
      <c r="V56" t="s">
        <v>281</v>
      </c>
      <c r="W56" t="s">
        <v>477</v>
      </c>
      <c r="X56" t="s">
        <v>464</v>
      </c>
      <c r="Y56" s="57" t="s">
        <v>499</v>
      </c>
    </row>
    <row r="57" spans="1:25" ht="15" x14ac:dyDescent="0.25">
      <c r="A57">
        <v>2</v>
      </c>
      <c r="B57">
        <v>1.88</v>
      </c>
      <c r="C57" s="43">
        <f t="shared" si="0"/>
        <v>3.1914893617021267E-2</v>
      </c>
      <c r="D57" s="44">
        <f>IF(OR($A57="",$B57=""),"",A57*'MPTO_working_2-way'!$G56)</f>
        <v>2.0638297872340425</v>
      </c>
      <c r="E57" s="46">
        <f>IF(OR($A57="",$B57=""),"",B57*'MPTO_working_2-way'!$G56)</f>
        <v>1.94</v>
      </c>
      <c r="F57" s="44">
        <f>IF(OR($A57="",$B57=""),"",'MPTO_working_2-way'!D56)</f>
        <v>2.0659340659340657</v>
      </c>
      <c r="G57" s="46">
        <f>IF(OR($A57="",$B57=""),"",'MPTO_working_2-way'!E56)</f>
        <v>1.9381443298969072</v>
      </c>
      <c r="H57" s="44">
        <f>IF(OR($A57="",$B57=""),"",'OddsRatio_working_2-way'!M56)</f>
        <v>2.0660035817780522</v>
      </c>
      <c r="I57" s="44">
        <f>IF(OR($A57="",$B57=""),"",'OddsRatio_working_2-way'!N56)</f>
        <v>1.9380831519646857</v>
      </c>
      <c r="J57" s="44">
        <f>IF('Log_working_2-way'!$D56="","",A57^('Log_working_2-way'!$D56))</f>
        <v>2.0669618454035223</v>
      </c>
      <c r="K57" s="46">
        <f>IF('Log_working_2-way'!$D56="","",B57^('Log_working_2-way'!$D56))</f>
        <v>1.9372406373367297</v>
      </c>
      <c r="L57" s="53">
        <f t="shared" si="9"/>
        <v>0.4845360824742268</v>
      </c>
      <c r="M57" s="53">
        <f t="shared" si="10"/>
        <v>0.51546391752577325</v>
      </c>
      <c r="N57" s="54">
        <v>154</v>
      </c>
      <c r="O57" s="54">
        <f t="shared" si="11"/>
        <v>77</v>
      </c>
      <c r="P57" s="54">
        <f t="shared" si="12"/>
        <v>72.085106382978708</v>
      </c>
      <c r="Q57" s="54">
        <f t="shared" si="13"/>
        <v>81.914893617021278</v>
      </c>
      <c r="R57" s="54">
        <f t="shared" si="14"/>
        <v>77</v>
      </c>
      <c r="S57" s="55">
        <f t="shared" si="15"/>
        <v>-4.9148936170212778</v>
      </c>
      <c r="T57" s="55">
        <f t="shared" si="16"/>
        <v>-4.914893617021292</v>
      </c>
      <c r="U57" t="s">
        <v>282</v>
      </c>
      <c r="V57" t="s">
        <v>283</v>
      </c>
      <c r="W57" t="s">
        <v>477</v>
      </c>
      <c r="X57" t="s">
        <v>464</v>
      </c>
      <c r="Y57" s="57" t="s">
        <v>498</v>
      </c>
    </row>
    <row r="58" spans="1:25" ht="15" x14ac:dyDescent="0.25">
      <c r="A58">
        <v>1.64</v>
      </c>
      <c r="B58">
        <v>2.34</v>
      </c>
      <c r="C58" s="43">
        <f t="shared" si="0"/>
        <v>3.7106524911402872E-2</v>
      </c>
      <c r="D58" s="44">
        <f>IF(OR($A58="",$B58=""),"",A58*'MPTO_working_2-way'!$G57)</f>
        <v>1.7008547008547006</v>
      </c>
      <c r="E58" s="46">
        <f>IF(OR($A58="",$B58=""),"",B58*'MPTO_working_2-way'!$G57)</f>
        <v>2.4268292682926824</v>
      </c>
      <c r="F58" s="44">
        <f>IF(OR($A58="",$B58=""),"",'MPTO_working_2-way'!D57)</f>
        <v>1.6914668547249645</v>
      </c>
      <c r="G58" s="46">
        <f>IF(OR($A58="",$B58=""),"",'MPTO_working_2-way'!E57)</f>
        <v>2.4462009178990307</v>
      </c>
      <c r="H58" s="44">
        <f>IF(OR($A58="",$B58=""),"",'OddsRatio_working_2-way'!M57)</f>
        <v>1.6910947404650878</v>
      </c>
      <c r="I58" s="44">
        <f>IF(OR($A58="",$B58=""),"",'OddsRatio_working_2-way'!N57)</f>
        <v>2.4469796128487777</v>
      </c>
      <c r="J58" s="44">
        <f>IF('Log_working_2-way'!$D57="","",A58^('Log_working_2-way'!$D57))</f>
        <v>1.6868213334902025</v>
      </c>
      <c r="K58" s="46">
        <f>IF('Log_working_2-way'!$D57="","",B58^('Log_working_2-way'!$D57))</f>
        <v>2.4559827297707368</v>
      </c>
      <c r="L58" s="53">
        <f t="shared" si="9"/>
        <v>0.58793969849246241</v>
      </c>
      <c r="M58" s="53">
        <f t="shared" si="10"/>
        <v>0.41206030150753775</v>
      </c>
      <c r="N58" s="54">
        <v>155</v>
      </c>
      <c r="O58" s="54">
        <f t="shared" si="11"/>
        <v>60.48780487804877</v>
      </c>
      <c r="P58" s="54">
        <f t="shared" si="12"/>
        <v>88.760683760683762</v>
      </c>
      <c r="Q58" s="54">
        <f t="shared" si="13"/>
        <v>66.239316239316238</v>
      </c>
      <c r="R58" s="54">
        <f t="shared" si="14"/>
        <v>94.512195121951223</v>
      </c>
      <c r="S58" s="55">
        <f t="shared" si="15"/>
        <v>-5.7515113612674682</v>
      </c>
      <c r="T58" s="55">
        <f t="shared" si="16"/>
        <v>-5.7515113612674611</v>
      </c>
      <c r="U58" t="s">
        <v>284</v>
      </c>
      <c r="V58" t="s">
        <v>285</v>
      </c>
      <c r="W58" t="s">
        <v>477</v>
      </c>
      <c r="X58" t="s">
        <v>464</v>
      </c>
      <c r="Y58" s="71" t="s">
        <v>485</v>
      </c>
    </row>
    <row r="59" spans="1:25" ht="15" x14ac:dyDescent="0.25">
      <c r="A59">
        <v>2.0099999999999998</v>
      </c>
      <c r="B59">
        <v>1.86</v>
      </c>
      <c r="C59" s="43">
        <f t="shared" si="0"/>
        <v>3.5146846413095734E-2</v>
      </c>
      <c r="D59" s="44">
        <f>IF(OR($A59="",$B59=""),"",A59*'MPTO_working_2-way'!$G58)</f>
        <v>2.0806451612903221</v>
      </c>
      <c r="E59" s="46">
        <f>IF(OR($A59="",$B59=""),"",B59*'MPTO_working_2-way'!$G58)</f>
        <v>1.9253731343283582</v>
      </c>
      <c r="F59" s="44">
        <f>IF(OR($A59="",$B59=""),"",'MPTO_working_2-way'!D58)</f>
        <v>2.0835980605249955</v>
      </c>
      <c r="G59" s="46">
        <f>IF(OR($A59="",$B59=""),"",'MPTO_working_2-way'!E58)</f>
        <v>1.9228514118191637</v>
      </c>
      <c r="H59" s="44">
        <f>IF(OR($A59="",$B59=""),"",'OddsRatio_working_2-way'!M58)</f>
        <v>2.0837059585750928</v>
      </c>
      <c r="I59" s="44">
        <f>IF(OR($A59="",$B59=""),"",'OddsRatio_working_2-way'!N58)</f>
        <v>1.9227595290837431</v>
      </c>
      <c r="J59" s="44">
        <f>IF('Log_working_2-way'!$D58="","",A59^('Log_working_2-way'!$D58))</f>
        <v>2.0850553480183369</v>
      </c>
      <c r="K59" s="46">
        <f>IF('Log_working_2-way'!$D58="","",B59^('Log_working_2-way'!$D58))</f>
        <v>1.9216119729065091</v>
      </c>
      <c r="L59" s="53">
        <f t="shared" si="9"/>
        <v>0.48062015503875982</v>
      </c>
      <c r="M59" s="53">
        <f t="shared" si="10"/>
        <v>0.51937984496124034</v>
      </c>
      <c r="N59" s="54">
        <v>156</v>
      </c>
      <c r="O59" s="54">
        <f t="shared" si="11"/>
        <v>78.388059701492523</v>
      </c>
      <c r="P59" s="54">
        <f t="shared" si="12"/>
        <v>72.129032258064527</v>
      </c>
      <c r="Q59" s="54">
        <f t="shared" si="13"/>
        <v>83.870967741935473</v>
      </c>
      <c r="R59" s="54">
        <f t="shared" si="14"/>
        <v>77.611940298507477</v>
      </c>
      <c r="S59" s="55">
        <f t="shared" si="15"/>
        <v>-5.4829080404429504</v>
      </c>
      <c r="T59" s="55">
        <f t="shared" si="16"/>
        <v>-5.4829080404429504</v>
      </c>
      <c r="U59" t="s">
        <v>43</v>
      </c>
      <c r="V59" t="s">
        <v>286</v>
      </c>
      <c r="W59" t="s">
        <v>477</v>
      </c>
      <c r="X59" t="s">
        <v>464</v>
      </c>
      <c r="Y59" s="57" t="s">
        <v>501</v>
      </c>
    </row>
    <row r="60" spans="1:25" ht="15" x14ac:dyDescent="0.25">
      <c r="A60">
        <v>2.1</v>
      </c>
      <c r="B60">
        <v>1.78</v>
      </c>
      <c r="C60" s="43">
        <f t="shared" si="0"/>
        <v>3.7988228999465079E-2</v>
      </c>
      <c r="D60" s="44">
        <f>IF(OR($A60="",$B60=""),"",A60*'MPTO_working_2-way'!$G59)</f>
        <v>2.1797752808988768</v>
      </c>
      <c r="E60" s="46">
        <f>IF(OR($A60="",$B60=""),"",B60*'MPTO_working_2-way'!$G59)</f>
        <v>1.8476190476190479</v>
      </c>
      <c r="F60" s="44">
        <f>IF(OR($A60="",$B60=""),"",'MPTO_working_2-way'!D59)</f>
        <v>2.1872440023405506</v>
      </c>
      <c r="G60" s="46">
        <f>IF(OR($A60="",$B60=""),"",'MPTO_working_2-way'!E59)</f>
        <v>1.8422868408082802</v>
      </c>
      <c r="H60" s="44">
        <f>IF(OR($A60="",$B60=""),"",'OddsRatio_working_2-way'!M59)</f>
        <v>2.1875421719907089</v>
      </c>
      <c r="I60" s="44">
        <f>IF(OR($A60="",$B60=""),"",'OddsRatio_working_2-way'!N59)</f>
        <v>1.8420753583206844</v>
      </c>
      <c r="J60" s="44">
        <f>IF('Log_working_2-way'!$D59="","",A60^('Log_working_2-way'!$D59))</f>
        <v>2.1909772182449698</v>
      </c>
      <c r="K60" s="46">
        <f>IF('Log_working_2-way'!$D59="","",B60^('Log_working_2-way'!$D59))</f>
        <v>1.8396466235294411</v>
      </c>
      <c r="L60" s="53">
        <f t="shared" si="9"/>
        <v>0.45876288659793807</v>
      </c>
      <c r="M60" s="53">
        <f t="shared" si="10"/>
        <v>0.54123711340206171</v>
      </c>
      <c r="N60" s="54">
        <v>157</v>
      </c>
      <c r="O60" s="54">
        <f t="shared" si="11"/>
        <v>82.238095238095227</v>
      </c>
      <c r="P60" s="54">
        <f t="shared" si="12"/>
        <v>68.797752808988761</v>
      </c>
      <c r="Q60" s="54">
        <f t="shared" si="13"/>
        <v>88.202247191011239</v>
      </c>
      <c r="R60" s="54">
        <f t="shared" si="14"/>
        <v>74.761904761904759</v>
      </c>
      <c r="S60" s="55">
        <f t="shared" si="15"/>
        <v>-5.9641519529160121</v>
      </c>
      <c r="T60" s="55">
        <f t="shared" si="16"/>
        <v>-5.9641519529159979</v>
      </c>
      <c r="U60" t="s">
        <v>287</v>
      </c>
      <c r="V60" t="s">
        <v>288</v>
      </c>
      <c r="W60" t="s">
        <v>477</v>
      </c>
      <c r="X60" t="s">
        <v>464</v>
      </c>
      <c r="Y60" s="71" t="s">
        <v>495</v>
      </c>
    </row>
    <row r="61" spans="1:25" ht="15" x14ac:dyDescent="0.25">
      <c r="A61">
        <v>1.68</v>
      </c>
      <c r="B61">
        <v>2.2400000000000002</v>
      </c>
      <c r="C61" s="43">
        <f t="shared" si="0"/>
        <v>4.1666666666666519E-2</v>
      </c>
      <c r="D61" s="44">
        <f>IF(OR($A61="",$B61=""),"",A61*'MPTO_working_2-way'!$G60)</f>
        <v>1.7499999999999998</v>
      </c>
      <c r="E61" s="46">
        <f>IF(OR($A61="",$B61=""),"",B61*'MPTO_working_2-way'!$G60)</f>
        <v>2.333333333333333</v>
      </c>
      <c r="F61" s="44">
        <f>IF(OR($A61="",$B61=""),"",'MPTO_working_2-way'!D60)</f>
        <v>1.7409326424870464</v>
      </c>
      <c r="G61" s="46">
        <f>IF(OR($A61="",$B61=""),"",'MPTO_working_2-way'!E60)</f>
        <v>2.3496503496503496</v>
      </c>
      <c r="H61" s="44">
        <f>IF(OR($A61="",$B61=""),"",'OddsRatio_working_2-way'!M60)</f>
        <v>1.7405316311773544</v>
      </c>
      <c r="I61" s="44">
        <f>IF(OR($A61="",$B61=""),"",'OddsRatio_working_2-way'!N60)</f>
        <v>2.3503812097939996</v>
      </c>
      <c r="J61" s="44">
        <f>IF('Log_working_2-way'!$D60="","",A61^('Log_working_2-way'!$D60))</f>
        <v>1.7363936538464513</v>
      </c>
      <c r="K61" s="46">
        <f>IF('Log_working_2-way'!$D60="","",B61^('Log_working_2-way'!$D60))</f>
        <v>2.357969334439959</v>
      </c>
      <c r="L61" s="53">
        <f t="shared" si="9"/>
        <v>0.57142857142857151</v>
      </c>
      <c r="M61" s="53">
        <f t="shared" si="10"/>
        <v>0.4285714285714286</v>
      </c>
      <c r="N61" s="54">
        <v>158</v>
      </c>
      <c r="O61" s="54">
        <f t="shared" si="11"/>
        <v>63.952380952380949</v>
      </c>
      <c r="P61" s="54">
        <f t="shared" si="12"/>
        <v>87.464285714285708</v>
      </c>
      <c r="Q61" s="54">
        <f t="shared" si="13"/>
        <v>70.535714285714278</v>
      </c>
      <c r="R61" s="54">
        <f t="shared" si="14"/>
        <v>94.047619047619051</v>
      </c>
      <c r="S61" s="55">
        <f t="shared" si="15"/>
        <v>-6.5833333333333286</v>
      </c>
      <c r="T61" s="55">
        <f t="shared" si="16"/>
        <v>-6.5833333333333428</v>
      </c>
      <c r="U61" t="s">
        <v>83</v>
      </c>
      <c r="V61" t="s">
        <v>289</v>
      </c>
      <c r="W61" t="s">
        <v>477</v>
      </c>
      <c r="X61" t="s">
        <v>464</v>
      </c>
      <c r="Y61" s="57" t="s">
        <v>484</v>
      </c>
    </row>
    <row r="62" spans="1:25" ht="15" x14ac:dyDescent="0.25">
      <c r="A62">
        <v>2</v>
      </c>
      <c r="B62">
        <v>1.87</v>
      </c>
      <c r="C62" s="43">
        <f t="shared" si="0"/>
        <v>3.475935828876997E-2</v>
      </c>
      <c r="D62" s="44">
        <f>IF(OR($A62="",$B62=""),"",A62*'MPTO_working_2-way'!$G61)</f>
        <v>2.0695187165775399</v>
      </c>
      <c r="E62" s="46">
        <f>IF(OR($A62="",$B62=""),"",B62*'MPTO_working_2-way'!$G61)</f>
        <v>1.9350000000000001</v>
      </c>
      <c r="F62" s="44">
        <f>IF(OR($A62="",$B62=""),"",'MPTO_working_2-way'!D61)</f>
        <v>2.0720221606648197</v>
      </c>
      <c r="G62" s="46">
        <f>IF(OR($A62="",$B62=""),"",'MPTO_working_2-way'!E61)</f>
        <v>1.9328165374677002</v>
      </c>
      <c r="H62" s="44">
        <f>IF(OR($A62="",$B62=""),"",'OddsRatio_working_2-way'!M61)</f>
        <v>2.0721125348377947</v>
      </c>
      <c r="I62" s="44">
        <f>IF(OR($A62="",$B62=""),"",'OddsRatio_working_2-way'!N61)</f>
        <v>1.9327379053088816</v>
      </c>
      <c r="J62" s="44">
        <f>IF('Log_working_2-way'!$D61="","",A62^('Log_working_2-way'!$D61))</f>
        <v>2.0732557161055905</v>
      </c>
      <c r="K62" s="46">
        <f>IF('Log_working_2-way'!$D61="","",B62^('Log_working_2-way'!$D61))</f>
        <v>1.9317443969723613</v>
      </c>
      <c r="L62" s="53">
        <f t="shared" si="9"/>
        <v>0.48320413436692511</v>
      </c>
      <c r="M62" s="53">
        <f t="shared" si="10"/>
        <v>0.51679586563307489</v>
      </c>
      <c r="N62" s="54">
        <v>159</v>
      </c>
      <c r="O62" s="54">
        <f t="shared" si="11"/>
        <v>79.5</v>
      </c>
      <c r="P62" s="54">
        <f t="shared" si="12"/>
        <v>73.973262032085572</v>
      </c>
      <c r="Q62" s="54">
        <f t="shared" si="13"/>
        <v>85.026737967914428</v>
      </c>
      <c r="R62" s="54">
        <f t="shared" si="14"/>
        <v>79.5</v>
      </c>
      <c r="S62" s="55">
        <f t="shared" si="15"/>
        <v>-5.5267379679144284</v>
      </c>
      <c r="T62" s="55">
        <f t="shared" si="16"/>
        <v>-5.5267379679144284</v>
      </c>
      <c r="U62" t="s">
        <v>290</v>
      </c>
      <c r="V62" t="s">
        <v>291</v>
      </c>
      <c r="W62" t="s">
        <v>477</v>
      </c>
      <c r="X62" t="s">
        <v>464</v>
      </c>
      <c r="Y62" s="57" t="s">
        <v>494</v>
      </c>
    </row>
    <row r="63" spans="1:25" ht="15" x14ac:dyDescent="0.25">
      <c r="A63">
        <v>2</v>
      </c>
      <c r="B63">
        <v>1.87</v>
      </c>
      <c r="C63" s="43">
        <f t="shared" si="0"/>
        <v>3.475935828876997E-2</v>
      </c>
      <c r="D63" s="44">
        <f>IF(OR($A63="",$B63=""),"",A63*'MPTO_working_2-way'!$G62)</f>
        <v>2.0695187165775399</v>
      </c>
      <c r="E63" s="46">
        <f>IF(OR($A63="",$B63=""),"",B63*'MPTO_working_2-way'!$G62)</f>
        <v>1.9350000000000001</v>
      </c>
      <c r="F63" s="44">
        <f>IF(OR($A63="",$B63=""),"",'MPTO_working_2-way'!D62)</f>
        <v>2.0720221606648197</v>
      </c>
      <c r="G63" s="46">
        <f>IF(OR($A63="",$B63=""),"",'MPTO_working_2-way'!E62)</f>
        <v>1.9328165374677002</v>
      </c>
      <c r="H63" s="44">
        <f>IF(OR($A63="",$B63=""),"",'OddsRatio_working_2-way'!M62)</f>
        <v>2.0721125348377947</v>
      </c>
      <c r="I63" s="44">
        <f>IF(OR($A63="",$B63=""),"",'OddsRatio_working_2-way'!N62)</f>
        <v>1.9327379053088816</v>
      </c>
      <c r="J63" s="44">
        <f>IF('Log_working_2-way'!$D62="","",A63^('Log_working_2-way'!$D62))</f>
        <v>2.0732557161055905</v>
      </c>
      <c r="K63" s="46">
        <f>IF('Log_working_2-way'!$D62="","",B63^('Log_working_2-way'!$D62))</f>
        <v>1.9317443969723613</v>
      </c>
      <c r="L63" s="53">
        <f t="shared" si="9"/>
        <v>0.48320413436692511</v>
      </c>
      <c r="M63" s="53">
        <f t="shared" si="10"/>
        <v>0.51679586563307489</v>
      </c>
      <c r="N63" s="54">
        <v>160</v>
      </c>
      <c r="O63" s="54">
        <f t="shared" si="11"/>
        <v>80</v>
      </c>
      <c r="P63" s="54">
        <f t="shared" si="12"/>
        <v>74.438502673796805</v>
      </c>
      <c r="Q63" s="54">
        <f t="shared" si="13"/>
        <v>85.561497326203195</v>
      </c>
      <c r="R63" s="54">
        <f t="shared" si="14"/>
        <v>80</v>
      </c>
      <c r="S63" s="55">
        <f t="shared" si="15"/>
        <v>-5.5614973262031953</v>
      </c>
      <c r="T63" s="55">
        <f t="shared" si="16"/>
        <v>-5.5614973262031953</v>
      </c>
      <c r="U63" t="s">
        <v>292</v>
      </c>
      <c r="V63" t="s">
        <v>84</v>
      </c>
      <c r="W63" t="s">
        <v>477</v>
      </c>
      <c r="X63" t="s">
        <v>464</v>
      </c>
      <c r="Y63" s="57" t="s">
        <v>502</v>
      </c>
    </row>
    <row r="64" spans="1:25" ht="15" x14ac:dyDescent="0.25">
      <c r="A64">
        <v>2.15</v>
      </c>
      <c r="B64">
        <v>1.75</v>
      </c>
      <c r="C64" s="43">
        <f t="shared" si="0"/>
        <v>3.6544850498338777E-2</v>
      </c>
      <c r="D64" s="44">
        <f>IF(OR($A64="",$B64=""),"",A64*'MPTO_working_2-way'!$G63)</f>
        <v>2.2285714285714282</v>
      </c>
      <c r="E64" s="46">
        <f>IF(OR($A64="",$B64=""),"",B64*'MPTO_working_2-way'!$G63)</f>
        <v>1.8139534883720929</v>
      </c>
      <c r="F64" s="44">
        <f>IF(OR($A64="",$B64=""),"",'MPTO_working_2-way'!D63)</f>
        <v>2.2379182156133823</v>
      </c>
      <c r="G64" s="46">
        <f>IF(OR($A64="",$B64=""),"",'MPTO_working_2-way'!E63)</f>
        <v>1.8078078078078077</v>
      </c>
      <c r="H64" s="44">
        <f>IF(OR($A64="",$B64=""),"",'OddsRatio_working_2-way'!M63)</f>
        <v>2.2382783747337802</v>
      </c>
      <c r="I64" s="44">
        <f>IF(OR($A64="",$B64=""),"",'OddsRatio_working_2-way'!N63)</f>
        <v>1.8075728530872484</v>
      </c>
      <c r="J64" s="44">
        <f>IF('Log_working_2-way'!$D63="","",A64^('Log_working_2-way'!$D63))</f>
        <v>2.2425796542182517</v>
      </c>
      <c r="K64" s="46">
        <f>IF('Log_working_2-way'!$D63="","",B64^('Log_working_2-way'!$D63))</f>
        <v>1.8047773811563292</v>
      </c>
      <c r="L64" s="53">
        <f t="shared" si="9"/>
        <v>0.44871794871794879</v>
      </c>
      <c r="M64" s="53">
        <f t="shared" si="10"/>
        <v>0.55128205128205132</v>
      </c>
      <c r="N64" s="54">
        <v>161</v>
      </c>
      <c r="O64" s="54">
        <f t="shared" si="11"/>
        <v>86.11627906976743</v>
      </c>
      <c r="P64" s="54">
        <f t="shared" si="12"/>
        <v>69</v>
      </c>
      <c r="Q64" s="54">
        <f t="shared" si="13"/>
        <v>92</v>
      </c>
      <c r="R64" s="54">
        <f t="shared" si="14"/>
        <v>74.883720930232556</v>
      </c>
      <c r="S64" s="55">
        <f t="shared" si="15"/>
        <v>-5.8837209302325704</v>
      </c>
      <c r="T64" s="55">
        <f t="shared" si="16"/>
        <v>-5.8837209302325562</v>
      </c>
      <c r="U64" t="s">
        <v>293</v>
      </c>
      <c r="V64" t="s">
        <v>294</v>
      </c>
      <c r="W64" t="s">
        <v>477</v>
      </c>
      <c r="X64" t="s">
        <v>464</v>
      </c>
      <c r="Y64" s="57" t="s">
        <v>484</v>
      </c>
    </row>
    <row r="65" spans="1:25" ht="15" x14ac:dyDescent="0.25">
      <c r="A65">
        <v>1.77</v>
      </c>
      <c r="B65">
        <v>2.12</v>
      </c>
      <c r="C65" s="43">
        <f t="shared" si="0"/>
        <v>3.6669864619976567E-2</v>
      </c>
      <c r="D65" s="44">
        <f>IF(OR($A65="",$B65=""),"",A65*'MPTO_working_2-way'!$G64)</f>
        <v>1.8349056603773586</v>
      </c>
      <c r="E65" s="46">
        <f>IF(OR($A65="",$B65=""),"",B65*'MPTO_working_2-way'!$G64)</f>
        <v>2.1977401129943503</v>
      </c>
      <c r="F65" s="44">
        <f>IF(OR($A65="",$B65=""),"",'MPTO_working_2-way'!D64)</f>
        <v>1.8293681747269892</v>
      </c>
      <c r="G65" s="46">
        <f>IF(OR($A65="",$B65=""),"",'MPTO_working_2-way'!E64)</f>
        <v>2.20573712673407</v>
      </c>
      <c r="H65" s="44">
        <f>IF(OR($A65="",$B65=""),"",'OddsRatio_working_2-way'!M64)</f>
        <v>1.8291561975888497</v>
      </c>
      <c r="I65" s="44">
        <f>IF(OR($A65="",$B65=""),"",'OddsRatio_working_2-way'!N64)</f>
        <v>2.2060453783110545</v>
      </c>
      <c r="J65" s="44">
        <f>IF('Log_working_2-way'!$D64="","",A65^('Log_working_2-way'!$D64))</f>
        <v>1.8266367308864699</v>
      </c>
      <c r="K65" s="46">
        <f>IF('Log_working_2-way'!$D64="","",B65^('Log_working_2-way'!$D64))</f>
        <v>2.2097212265507746</v>
      </c>
      <c r="L65" s="53">
        <f t="shared" si="9"/>
        <v>0.54498714652956293</v>
      </c>
      <c r="M65" s="53">
        <f t="shared" si="10"/>
        <v>0.45501285347043702</v>
      </c>
      <c r="N65" s="54">
        <v>162</v>
      </c>
      <c r="O65" s="54">
        <f t="shared" si="11"/>
        <v>70.47457627118645</v>
      </c>
      <c r="P65" s="54">
        <f t="shared" si="12"/>
        <v>85.584905660377345</v>
      </c>
      <c r="Q65" s="54">
        <f t="shared" si="13"/>
        <v>76.415094339622627</v>
      </c>
      <c r="R65" s="54">
        <f t="shared" si="14"/>
        <v>91.525423728813564</v>
      </c>
      <c r="S65" s="55">
        <f t="shared" si="15"/>
        <v>-5.9405180684361767</v>
      </c>
      <c r="T65" s="55">
        <f t="shared" si="16"/>
        <v>-5.9405180684362193</v>
      </c>
      <c r="U65" t="s">
        <v>295</v>
      </c>
      <c r="V65" t="s">
        <v>296</v>
      </c>
      <c r="W65" t="s">
        <v>477</v>
      </c>
      <c r="X65" t="s">
        <v>464</v>
      </c>
      <c r="Y65" s="71" t="s">
        <v>499</v>
      </c>
    </row>
    <row r="66" spans="1:25" ht="15" x14ac:dyDescent="0.25">
      <c r="A66">
        <v>2.1</v>
      </c>
      <c r="B66">
        <v>1.78</v>
      </c>
      <c r="C66" s="43">
        <f t="shared" si="0"/>
        <v>3.7988228999465079E-2</v>
      </c>
      <c r="D66" s="44">
        <f>IF(OR($A66="",$B66=""),"",A66*'MPTO_working_2-way'!$G65)</f>
        <v>2.1797752808988768</v>
      </c>
      <c r="E66" s="46">
        <f>IF(OR($A66="",$B66=""),"",B66*'MPTO_working_2-way'!$G65)</f>
        <v>1.8476190476190479</v>
      </c>
      <c r="F66" s="44">
        <f>IF(OR($A66="",$B66=""),"",'MPTO_working_2-way'!D65)</f>
        <v>2.1872440023405506</v>
      </c>
      <c r="G66" s="46">
        <f>IF(OR($A66="",$B66=""),"",'MPTO_working_2-way'!E65)</f>
        <v>1.8422868408082802</v>
      </c>
      <c r="H66" s="44">
        <f>IF(OR($A66="",$B66=""),"",'OddsRatio_working_2-way'!M65)</f>
        <v>2.1875421719907089</v>
      </c>
      <c r="I66" s="44">
        <f>IF(OR($A66="",$B66=""),"",'OddsRatio_working_2-way'!N65)</f>
        <v>1.8420753583206844</v>
      </c>
      <c r="J66" s="44">
        <f>IF('Log_working_2-way'!$D65="","",A66^('Log_working_2-way'!$D65))</f>
        <v>2.1909772182449698</v>
      </c>
      <c r="K66" s="46">
        <f>IF('Log_working_2-way'!$D65="","",B66^('Log_working_2-way'!$D65))</f>
        <v>1.8396466235294411</v>
      </c>
      <c r="L66" s="53">
        <f t="shared" si="9"/>
        <v>0.45876288659793807</v>
      </c>
      <c r="M66" s="53">
        <f t="shared" si="10"/>
        <v>0.54123711340206171</v>
      </c>
      <c r="N66" s="54">
        <v>163</v>
      </c>
      <c r="O66" s="54">
        <f t="shared" si="11"/>
        <v>85.38095238095238</v>
      </c>
      <c r="P66" s="54">
        <f t="shared" si="12"/>
        <v>71.426966292134836</v>
      </c>
      <c r="Q66" s="54">
        <f t="shared" si="13"/>
        <v>91.573033707865179</v>
      </c>
      <c r="R66" s="54">
        <f t="shared" si="14"/>
        <v>77.61904761904762</v>
      </c>
      <c r="S66" s="55">
        <f t="shared" si="15"/>
        <v>-6.192081326912799</v>
      </c>
      <c r="T66" s="55">
        <f t="shared" si="16"/>
        <v>-6.1920813269127848</v>
      </c>
      <c r="U66" t="s">
        <v>297</v>
      </c>
      <c r="V66" t="s">
        <v>298</v>
      </c>
      <c r="W66" t="s">
        <v>477</v>
      </c>
      <c r="X66" t="s">
        <v>464</v>
      </c>
      <c r="Y66" s="57" t="s">
        <v>487</v>
      </c>
    </row>
    <row r="67" spans="1:25" ht="15" x14ac:dyDescent="0.25">
      <c r="A67">
        <v>1.93</v>
      </c>
      <c r="B67">
        <v>1.93</v>
      </c>
      <c r="C67" s="43">
        <f t="shared" ref="C67:C130" si="17">IF(OR($A67="",$B67=""),"",(1/A67)+(1/B67)-1)</f>
        <v>3.62694300518136E-2</v>
      </c>
      <c r="D67" s="44">
        <f>IF(OR($A67="",$B67=""),"",A67*'MPTO_working_2-way'!$G66)</f>
        <v>2</v>
      </c>
      <c r="E67" s="46">
        <f>IF(OR($A67="",$B67=""),"",B67*'MPTO_working_2-way'!$G66)</f>
        <v>2</v>
      </c>
      <c r="F67" s="44">
        <f>IF(OR($A67="",$B67=""),"",'MPTO_working_2-way'!D66)</f>
        <v>2.0000000000000004</v>
      </c>
      <c r="G67" s="46">
        <f>IF(OR($A67="",$B67=""),"",'MPTO_working_2-way'!E66)</f>
        <v>2.0000000000000004</v>
      </c>
      <c r="H67" s="44">
        <f>IF(OR($A67="",$B67=""),"",'OddsRatio_working_2-way'!M66)</f>
        <v>2</v>
      </c>
      <c r="I67" s="44">
        <f>IF(OR($A67="",$B67=""),"",'OddsRatio_working_2-way'!N66)</f>
        <v>2</v>
      </c>
      <c r="J67" s="44">
        <f>IF('Log_working_2-way'!$D66="","",A67^('Log_working_2-way'!$D66))</f>
        <v>1.9999999999999618</v>
      </c>
      <c r="K67" s="46">
        <f>IF('Log_working_2-way'!$D66="","",B67^('Log_working_2-way'!$D66))</f>
        <v>1.9999999999999618</v>
      </c>
      <c r="L67" s="53">
        <f t="shared" si="9"/>
        <v>0.5</v>
      </c>
      <c r="M67" s="53">
        <f t="shared" si="10"/>
        <v>0.5</v>
      </c>
      <c r="N67" s="54">
        <v>164</v>
      </c>
      <c r="O67" s="54">
        <f t="shared" si="11"/>
        <v>79.025906735751292</v>
      </c>
      <c r="P67" s="54">
        <f t="shared" si="12"/>
        <v>79.025906735751292</v>
      </c>
      <c r="Q67" s="54">
        <f t="shared" si="13"/>
        <v>84.974093264248722</v>
      </c>
      <c r="R67" s="54">
        <f t="shared" si="14"/>
        <v>84.974093264248722</v>
      </c>
      <c r="S67" s="55">
        <f t="shared" si="15"/>
        <v>-5.9481865284974305</v>
      </c>
      <c r="T67" s="55">
        <f t="shared" si="16"/>
        <v>-5.9481865284974305</v>
      </c>
      <c r="U67" t="s">
        <v>299</v>
      </c>
      <c r="V67" t="s">
        <v>300</v>
      </c>
      <c r="W67" t="s">
        <v>472</v>
      </c>
      <c r="X67" t="s">
        <v>464</v>
      </c>
      <c r="Y67" s="57" t="s">
        <v>484</v>
      </c>
    </row>
    <row r="68" spans="1:25" ht="15" x14ac:dyDescent="0.25">
      <c r="A68">
        <v>1.91</v>
      </c>
      <c r="B68">
        <v>1.96</v>
      </c>
      <c r="C68" s="43">
        <f t="shared" si="17"/>
        <v>3.3764291056736839E-2</v>
      </c>
      <c r="D68" s="44">
        <f>IF(OR($A68="",$B68=""),"",A68*'MPTO_working_2-way'!$G67)</f>
        <v>1.9744897959183674</v>
      </c>
      <c r="E68" s="46">
        <f>IF(OR($A68="",$B68=""),"",B68*'MPTO_working_2-way'!$G67)</f>
        <v>2.0261780104712042</v>
      </c>
      <c r="F68" s="44">
        <f>IF(OR($A68="",$B68=""),"",'MPTO_working_2-way'!D67)</f>
        <v>1.9736398144242935</v>
      </c>
      <c r="G68" s="46">
        <f>IF(OR($A68="",$B68=""),"",'MPTO_working_2-way'!E67)</f>
        <v>2.0270738574832143</v>
      </c>
      <c r="H68" s="44">
        <f>IF(OR($A68="",$B68=""),"",'OddsRatio_working_2-way'!M67)</f>
        <v>1.9736101204623264</v>
      </c>
      <c r="I68" s="44">
        <f>IF(OR($A68="",$B68=""),"",'OddsRatio_working_2-way'!N67)</f>
        <v>2.0271051820261912</v>
      </c>
      <c r="J68" s="44">
        <f>IF('Log_working_2-way'!$D67="","",A68^('Log_working_2-way'!$D67))</f>
        <v>1.9732233459331785</v>
      </c>
      <c r="K68" s="46">
        <f>IF('Log_working_2-way'!$D67="","",B68^('Log_working_2-way'!$D67))</f>
        <v>2.0275133700590602</v>
      </c>
      <c r="L68" s="53">
        <f t="shared" si="9"/>
        <v>0.50645994832041341</v>
      </c>
      <c r="M68" s="53">
        <f t="shared" si="10"/>
        <v>0.49354005167958659</v>
      </c>
      <c r="N68" s="54">
        <v>165</v>
      </c>
      <c r="O68" s="54">
        <f t="shared" si="11"/>
        <v>78.612565445026164</v>
      </c>
      <c r="P68" s="54">
        <f t="shared" si="12"/>
        <v>80.81632653061223</v>
      </c>
      <c r="Q68" s="54">
        <f t="shared" si="13"/>
        <v>84.183673469387756</v>
      </c>
      <c r="R68" s="54">
        <f t="shared" si="14"/>
        <v>86.387434554973822</v>
      </c>
      <c r="S68" s="55">
        <f t="shared" si="15"/>
        <v>-5.5711080243615925</v>
      </c>
      <c r="T68" s="55">
        <f t="shared" si="16"/>
        <v>-5.5711080243615925</v>
      </c>
      <c r="U68" t="s">
        <v>301</v>
      </c>
      <c r="V68" t="s">
        <v>302</v>
      </c>
      <c r="W68" t="s">
        <v>472</v>
      </c>
      <c r="X68" t="s">
        <v>464</v>
      </c>
      <c r="Y68" s="57" t="s">
        <v>487</v>
      </c>
    </row>
    <row r="69" spans="1:25" ht="15" x14ac:dyDescent="0.25">
      <c r="A69">
        <v>2.13</v>
      </c>
      <c r="B69">
        <v>1.75</v>
      </c>
      <c r="C69" s="43">
        <f t="shared" si="17"/>
        <v>4.091213950368866E-2</v>
      </c>
      <c r="D69" s="44">
        <f>IF(OR($A69="",$B69=""),"",A69*'MPTO_working_2-way'!$G68)</f>
        <v>2.2171428571428566</v>
      </c>
      <c r="E69" s="46">
        <f>IF(OR($A69="",$B69=""),"",B69*'MPTO_working_2-way'!$G68)</f>
        <v>1.821596244131455</v>
      </c>
      <c r="F69" s="44">
        <f>IF(OR($A69="",$B69=""),"",'MPTO_working_2-way'!D68)</f>
        <v>2.2270351008215079</v>
      </c>
      <c r="G69" s="46">
        <f>IF(OR($A69="",$B69=""),"",'MPTO_working_2-way'!E68)</f>
        <v>1.8149726110772972</v>
      </c>
      <c r="H69" s="44">
        <f>IF(OR($A69="",$B69=""),"",'OddsRatio_working_2-way'!M68)</f>
        <v>2.2274635093014643</v>
      </c>
      <c r="I69" s="44">
        <f>IF(OR($A69="",$B69=""),"",'OddsRatio_working_2-way'!N68)</f>
        <v>1.814688169890353</v>
      </c>
      <c r="J69" s="44">
        <f>IF('Log_working_2-way'!$D68="","",A69^('Log_working_2-way'!$D68))</f>
        <v>2.2320342511460129</v>
      </c>
      <c r="K69" s="46">
        <f>IF('Log_working_2-way'!$D68="","",B69^('Log_working_2-way'!$D68))</f>
        <v>1.8116657463618295</v>
      </c>
      <c r="L69" s="53">
        <f t="shared" si="9"/>
        <v>0.45103092783505166</v>
      </c>
      <c r="M69" s="53">
        <f t="shared" si="10"/>
        <v>0.54896907216494861</v>
      </c>
      <c r="N69" s="54">
        <v>166</v>
      </c>
      <c r="O69" s="54">
        <f t="shared" si="11"/>
        <v>88.065727699530512</v>
      </c>
      <c r="P69" s="54">
        <f t="shared" si="12"/>
        <v>71.142857142857139</v>
      </c>
      <c r="Q69" s="54">
        <f t="shared" si="13"/>
        <v>94.857142857142847</v>
      </c>
      <c r="R69" s="54">
        <f t="shared" si="14"/>
        <v>77.934272300469488</v>
      </c>
      <c r="S69" s="55">
        <f t="shared" si="15"/>
        <v>-6.7914151576123345</v>
      </c>
      <c r="T69" s="55">
        <f t="shared" si="16"/>
        <v>-6.7914151576123487</v>
      </c>
      <c r="U69" t="s">
        <v>303</v>
      </c>
      <c r="V69" t="s">
        <v>304</v>
      </c>
      <c r="W69" t="s">
        <v>472</v>
      </c>
      <c r="X69" t="s">
        <v>464</v>
      </c>
      <c r="Y69" s="57" t="s">
        <v>492</v>
      </c>
    </row>
    <row r="70" spans="1:25" ht="15" x14ac:dyDescent="0.25">
      <c r="A70">
        <v>2.06</v>
      </c>
      <c r="B70">
        <v>1.82</v>
      </c>
      <c r="C70" s="43">
        <f t="shared" si="17"/>
        <v>3.4887442654432999E-2</v>
      </c>
      <c r="D70" s="44">
        <f>IF(OR($A70="",$B70=""),"",A70*'MPTO_working_2-way'!$G69)</f>
        <v>2.1318681318681318</v>
      </c>
      <c r="E70" s="46">
        <f>IF(OR($A70="",$B70=""),"",B70*'MPTO_working_2-way'!$G69)</f>
        <v>1.883495145631068</v>
      </c>
      <c r="F70" s="44">
        <f>IF(OR($A70="",$B70=""),"",'MPTO_working_2-way'!D69)</f>
        <v>2.1367833124358828</v>
      </c>
      <c r="G70" s="46">
        <f>IF(OR($A70="",$B70=""),"",'MPTO_working_2-way'!E69)</f>
        <v>1.8796751228316457</v>
      </c>
      <c r="H70" s="44">
        <f>IF(OR($A70="",$B70=""),"",'OddsRatio_working_2-way'!M69)</f>
        <v>2.1369621483713819</v>
      </c>
      <c r="I70" s="44">
        <f>IF(OR($A70="",$B70=""),"",'OddsRatio_working_2-way'!N69)</f>
        <v>1.8795367562872962</v>
      </c>
      <c r="J70" s="44">
        <f>IF('Log_working_2-way'!$D69="","",A70^('Log_working_2-way'!$D69))</f>
        <v>2.139211690905316</v>
      </c>
      <c r="K70" s="46">
        <f>IF('Log_working_2-way'!$D69="","",B70^('Log_working_2-way'!$D69))</f>
        <v>1.8777999804454721</v>
      </c>
      <c r="L70" s="53">
        <f t="shared" ref="L70:L133" si="18">(1/D70)</f>
        <v>0.46907216494845361</v>
      </c>
      <c r="M70" s="53">
        <f t="shared" ref="M70:M133" si="19">(1/E70)</f>
        <v>0.53092783505154639</v>
      </c>
      <c r="N70" s="54">
        <v>167</v>
      </c>
      <c r="O70" s="54">
        <f t="shared" ref="O70:O133" si="20">(1/A70)*((N70*A70)-N70)</f>
        <v>85.932038834951442</v>
      </c>
      <c r="P70" s="54">
        <f t="shared" ref="P70:P133" si="21">(1/B70)*((N70*B70)-N70)</f>
        <v>75.241758241758234</v>
      </c>
      <c r="Q70" s="54">
        <f t="shared" ref="Q70:Q133" si="22">(1/B70)*N70</f>
        <v>91.758241758241752</v>
      </c>
      <c r="R70" s="54">
        <f t="shared" ref="R70:R133" si="23">(1/A70)*N70</f>
        <v>81.067961165048544</v>
      </c>
      <c r="S70" s="55">
        <f t="shared" ref="S70:S133" si="24">O70-Q70</f>
        <v>-5.8262029232903103</v>
      </c>
      <c r="T70" s="55">
        <f t="shared" ref="T70:T133" si="25">P70-R70</f>
        <v>-5.8262029232903103</v>
      </c>
      <c r="U70" t="s">
        <v>305</v>
      </c>
      <c r="V70" t="s">
        <v>306</v>
      </c>
      <c r="W70" t="s">
        <v>472</v>
      </c>
      <c r="X70" t="s">
        <v>464</v>
      </c>
      <c r="Y70" s="57" t="s">
        <v>493</v>
      </c>
    </row>
    <row r="71" spans="1:25" ht="15" x14ac:dyDescent="0.25">
      <c r="A71">
        <v>2.1800000000000002</v>
      </c>
      <c r="B71">
        <v>1.72</v>
      </c>
      <c r="C71" s="43">
        <f t="shared" si="17"/>
        <v>4.0110945167484591E-2</v>
      </c>
      <c r="D71" s="44">
        <f>IF(OR($A71="",$B71=""),"",A71*'MPTO_working_2-way'!$G70)</f>
        <v>2.2674418604651168</v>
      </c>
      <c r="E71" s="46">
        <f>IF(OR($A71="",$B71=""),"",B71*'MPTO_working_2-way'!$G70)</f>
        <v>1.7889908256880735</v>
      </c>
      <c r="F71" s="44">
        <f>IF(OR($A71="",$B71=""),"",'MPTO_working_2-way'!D70)</f>
        <v>2.2796692607003894</v>
      </c>
      <c r="G71" s="46">
        <f>IF(OR($A71="",$B71=""),"",'MPTO_working_2-way'!E70)</f>
        <v>1.7814519194222731</v>
      </c>
      <c r="H71" s="44">
        <f>IF(OR($A71="",$B71=""),"",'OddsRatio_working_2-way'!M70)</f>
        <v>2.2801909579781015</v>
      </c>
      <c r="I71" s="44">
        <f>IF(OR($A71="",$B71=""),"",'OddsRatio_working_2-way'!N70)</f>
        <v>1.7811334658849434</v>
      </c>
      <c r="J71" s="44">
        <f>IF('Log_working_2-way'!$D70="","",A71^('Log_working_2-way'!$D70))</f>
        <v>2.2858490727693308</v>
      </c>
      <c r="K71" s="46">
        <f>IF('Log_working_2-way'!$D70="","",B71^('Log_working_2-way'!$D70))</f>
        <v>1.7776962484765699</v>
      </c>
      <c r="L71" s="53">
        <f t="shared" si="18"/>
        <v>0.44102564102564096</v>
      </c>
      <c r="M71" s="53">
        <f t="shared" si="19"/>
        <v>0.55897435897435888</v>
      </c>
      <c r="N71" s="54">
        <v>168</v>
      </c>
      <c r="O71" s="54">
        <f t="shared" si="20"/>
        <v>90.935779816513758</v>
      </c>
      <c r="P71" s="54">
        <f t="shared" si="21"/>
        <v>70.325581395348834</v>
      </c>
      <c r="Q71" s="54">
        <f t="shared" si="22"/>
        <v>97.674418604651166</v>
      </c>
      <c r="R71" s="54">
        <f t="shared" si="23"/>
        <v>77.064220183486228</v>
      </c>
      <c r="S71" s="55">
        <f t="shared" si="24"/>
        <v>-6.7386387881374077</v>
      </c>
      <c r="T71" s="55">
        <f t="shared" si="25"/>
        <v>-6.7386387881373935</v>
      </c>
      <c r="U71" t="s">
        <v>307</v>
      </c>
      <c r="V71" t="s">
        <v>308</v>
      </c>
      <c r="W71" t="s">
        <v>472</v>
      </c>
      <c r="X71" t="s">
        <v>464</v>
      </c>
      <c r="Y71" s="57" t="s">
        <v>486</v>
      </c>
    </row>
    <row r="72" spans="1:25" ht="15" x14ac:dyDescent="0.25">
      <c r="A72">
        <v>2.13</v>
      </c>
      <c r="B72">
        <v>1.76</v>
      </c>
      <c r="C72" s="43">
        <f t="shared" si="17"/>
        <v>3.7665386256935607E-2</v>
      </c>
      <c r="D72" s="44">
        <f>IF(OR($A72="",$B72=""),"",A72*'MPTO_working_2-way'!$G71)</f>
        <v>2.2102272727272729</v>
      </c>
      <c r="E72" s="46">
        <f>IF(OR($A72="",$B72=""),"",B72*'MPTO_working_2-way'!$G71)</f>
        <v>1.8262910798122067</v>
      </c>
      <c r="F72" s="44">
        <f>IF(OR($A72="",$B72=""),"",'MPTO_working_2-way'!D71)</f>
        <v>2.2190126672191313</v>
      </c>
      <c r="G72" s="46">
        <f>IF(OR($A72="",$B72=""),"",'MPTO_working_2-way'!E71)</f>
        <v>1.8203360202000585</v>
      </c>
      <c r="H72" s="44">
        <f>IF(OR($A72="",$B72=""),"",'OddsRatio_working_2-way'!M71)</f>
        <v>2.2193613513897996</v>
      </c>
      <c r="I72" s="44">
        <f>IF(OR($A72="",$B72=""),"",'OddsRatio_working_2-way'!N71)</f>
        <v>1.8201014398727853</v>
      </c>
      <c r="J72" s="44">
        <f>IF('Log_working_2-way'!$D71="","",A72^('Log_working_2-way'!$D71))</f>
        <v>2.2234058151600675</v>
      </c>
      <c r="K72" s="46">
        <f>IF('Log_working_2-way'!$D71="","",B72^('Log_working_2-way'!$D71))</f>
        <v>1.8173902621748135</v>
      </c>
      <c r="L72" s="53">
        <f t="shared" si="18"/>
        <v>0.45244215938303339</v>
      </c>
      <c r="M72" s="53">
        <f t="shared" si="19"/>
        <v>0.54755784061696655</v>
      </c>
      <c r="N72" s="54">
        <v>169</v>
      </c>
      <c r="O72" s="54">
        <f t="shared" si="20"/>
        <v>89.657276995305153</v>
      </c>
      <c r="P72" s="54">
        <f t="shared" si="21"/>
        <v>72.977272727272734</v>
      </c>
      <c r="Q72" s="54">
        <f t="shared" si="22"/>
        <v>96.02272727272728</v>
      </c>
      <c r="R72" s="54">
        <f t="shared" si="23"/>
        <v>79.342723004694832</v>
      </c>
      <c r="S72" s="55">
        <f t="shared" si="24"/>
        <v>-6.3654502774221271</v>
      </c>
      <c r="T72" s="55">
        <f t="shared" si="25"/>
        <v>-6.3654502774220987</v>
      </c>
      <c r="U72" t="s">
        <v>309</v>
      </c>
      <c r="V72" t="s">
        <v>310</v>
      </c>
      <c r="W72" t="s">
        <v>472</v>
      </c>
      <c r="X72" t="s">
        <v>464</v>
      </c>
      <c r="Y72" s="57" t="s">
        <v>485</v>
      </c>
    </row>
    <row r="73" spans="1:25" ht="15" x14ac:dyDescent="0.25">
      <c r="A73">
        <v>1.93</v>
      </c>
      <c r="B73">
        <v>1.93</v>
      </c>
      <c r="C73" s="43">
        <f t="shared" si="17"/>
        <v>3.62694300518136E-2</v>
      </c>
      <c r="D73" s="44">
        <f>IF(OR($A73="",$B73=""),"",A73*'MPTO_working_2-way'!$G72)</f>
        <v>2</v>
      </c>
      <c r="E73" s="46">
        <f>IF(OR($A73="",$B73=""),"",B73*'MPTO_working_2-way'!$G72)</f>
        <v>2</v>
      </c>
      <c r="F73" s="44">
        <f>IF(OR($A73="",$B73=""),"",'MPTO_working_2-way'!D72)</f>
        <v>2.0000000000000004</v>
      </c>
      <c r="G73" s="46">
        <f>IF(OR($A73="",$B73=""),"",'MPTO_working_2-way'!E72)</f>
        <v>2.0000000000000004</v>
      </c>
      <c r="H73" s="44">
        <f>IF(OR($A73="",$B73=""),"",'OddsRatio_working_2-way'!M72)</f>
        <v>2</v>
      </c>
      <c r="I73" s="44">
        <f>IF(OR($A73="",$B73=""),"",'OddsRatio_working_2-way'!N72)</f>
        <v>2</v>
      </c>
      <c r="J73" s="44">
        <f>IF('Log_working_2-way'!$D72="","",A73^('Log_working_2-way'!$D72))</f>
        <v>1.9999999999999618</v>
      </c>
      <c r="K73" s="46">
        <f>IF('Log_working_2-way'!$D72="","",B73^('Log_working_2-way'!$D72))</f>
        <v>1.9999999999999618</v>
      </c>
      <c r="L73" s="53">
        <f t="shared" si="18"/>
        <v>0.5</v>
      </c>
      <c r="M73" s="53">
        <f t="shared" si="19"/>
        <v>0.5</v>
      </c>
      <c r="N73" s="54">
        <v>170</v>
      </c>
      <c r="O73" s="54">
        <f t="shared" si="20"/>
        <v>81.91709844559584</v>
      </c>
      <c r="P73" s="54">
        <f t="shared" si="21"/>
        <v>81.91709844559584</v>
      </c>
      <c r="Q73" s="54">
        <f t="shared" si="22"/>
        <v>88.08290155440416</v>
      </c>
      <c r="R73" s="54">
        <f t="shared" si="23"/>
        <v>88.08290155440416</v>
      </c>
      <c r="S73" s="55">
        <f t="shared" si="24"/>
        <v>-6.1658031088083192</v>
      </c>
      <c r="T73" s="55">
        <f t="shared" si="25"/>
        <v>-6.1658031088083192</v>
      </c>
      <c r="U73" t="s">
        <v>311</v>
      </c>
      <c r="V73" t="s">
        <v>312</v>
      </c>
      <c r="W73" t="s">
        <v>472</v>
      </c>
      <c r="X73" t="s">
        <v>464</v>
      </c>
      <c r="Y73" s="57" t="s">
        <v>492</v>
      </c>
    </row>
    <row r="74" spans="1:25" ht="15" x14ac:dyDescent="0.25">
      <c r="A74">
        <v>1.99</v>
      </c>
      <c r="B74">
        <v>1.88</v>
      </c>
      <c r="C74" s="43">
        <f t="shared" si="17"/>
        <v>3.4427456431091574E-2</v>
      </c>
      <c r="D74" s="44">
        <f>IF(OR($A74="",$B74=""),"",A74*'MPTO_working_2-way'!$G73)</f>
        <v>2.0585106382978724</v>
      </c>
      <c r="E74" s="46">
        <f>IF(OR($A74="",$B74=""),"",B74*'MPTO_working_2-way'!$G73)</f>
        <v>1.9447236180904521</v>
      </c>
      <c r="F74" s="44">
        <f>IF(OR($A74="",$B74=""),"",'MPTO_working_2-way'!D73)</f>
        <v>2.0605860321656753</v>
      </c>
      <c r="G74" s="46">
        <f>IF(OR($A74="",$B74=""),"",'MPTO_working_2-way'!E73)</f>
        <v>1.9428749480681344</v>
      </c>
      <c r="H74" s="44">
        <f>IF(OR($A74="",$B74=""),"",'OddsRatio_working_2-way'!M73)</f>
        <v>2.0606601717798219</v>
      </c>
      <c r="I74" s="44">
        <f>IF(OR($A74="",$B74=""),"",'OddsRatio_working_2-way'!N73)</f>
        <v>1.9428090415820634</v>
      </c>
      <c r="J74" s="44">
        <f>IF('Log_working_2-way'!$D73="","",A74^('Log_working_2-way'!$D73))</f>
        <v>2.0616072733158419</v>
      </c>
      <c r="K74" s="46">
        <f>IF('Log_working_2-way'!$D73="","",B74^('Log_working_2-way'!$D73))</f>
        <v>1.9419679246135251</v>
      </c>
      <c r="L74" s="53">
        <f t="shared" si="18"/>
        <v>0.48578811369509045</v>
      </c>
      <c r="M74" s="53">
        <f t="shared" si="19"/>
        <v>0.51421188630490955</v>
      </c>
      <c r="N74" s="54">
        <v>171</v>
      </c>
      <c r="O74" s="54">
        <f t="shared" si="20"/>
        <v>85.070351758793976</v>
      </c>
      <c r="P74" s="54">
        <f t="shared" si="21"/>
        <v>80.042553191489333</v>
      </c>
      <c r="Q74" s="54">
        <f t="shared" si="22"/>
        <v>90.957446808510639</v>
      </c>
      <c r="R74" s="54">
        <f t="shared" si="23"/>
        <v>85.929648241206024</v>
      </c>
      <c r="S74" s="55">
        <f t="shared" si="24"/>
        <v>-5.8870950497166632</v>
      </c>
      <c r="T74" s="55">
        <f t="shared" si="25"/>
        <v>-5.8870950497166916</v>
      </c>
      <c r="U74" t="s">
        <v>313</v>
      </c>
      <c r="V74" t="s">
        <v>314</v>
      </c>
      <c r="W74" t="s">
        <v>472</v>
      </c>
      <c r="X74" t="s">
        <v>464</v>
      </c>
      <c r="Y74" s="57" t="s">
        <v>494</v>
      </c>
    </row>
    <row r="75" spans="1:25" ht="15" x14ac:dyDescent="0.25">
      <c r="A75">
        <v>1.98</v>
      </c>
      <c r="B75">
        <v>1.89</v>
      </c>
      <c r="C75" s="43">
        <f t="shared" si="17"/>
        <v>3.4151034151034265E-2</v>
      </c>
      <c r="D75" s="44">
        <f>IF(OR($A75="",$B75=""),"",A75*'MPTO_working_2-way'!$G74)</f>
        <v>2.0476190476190479</v>
      </c>
      <c r="E75" s="46">
        <f>IF(OR($A75="",$B75=""),"",B75*'MPTO_working_2-way'!$G74)</f>
        <v>1.9545454545454546</v>
      </c>
      <c r="F75" s="44">
        <f>IF(OR($A75="",$B75=""),"",'MPTO_working_2-way'!D74)</f>
        <v>2.0492853622474128</v>
      </c>
      <c r="G75" s="46">
        <f>IF(OR($A75="",$B75=""),"",'MPTO_working_2-way'!E74)</f>
        <v>1.9530295913574449</v>
      </c>
      <c r="H75" s="44">
        <f>IF(OR($A75="",$B75=""),"",'OddsRatio_working_2-way'!M74)</f>
        <v>2.0493443645942064</v>
      </c>
      <c r="I75" s="44">
        <f>IF(OR($A75="",$B75=""),"",'OddsRatio_working_2-way'!N74)</f>
        <v>1.9529760045804527</v>
      </c>
      <c r="J75" s="44">
        <f>IF('Log_working_2-way'!$D74="","",A75^('Log_working_2-way'!$D74))</f>
        <v>2.0501043431252364</v>
      </c>
      <c r="K75" s="46">
        <f>IF('Log_working_2-way'!$D74="","",B75^('Log_working_2-way'!$D74))</f>
        <v>1.9522863194945297</v>
      </c>
      <c r="L75" s="53">
        <f t="shared" si="18"/>
        <v>0.48837209302325574</v>
      </c>
      <c r="M75" s="53">
        <f t="shared" si="19"/>
        <v>0.51162790697674421</v>
      </c>
      <c r="N75" s="54">
        <v>172</v>
      </c>
      <c r="O75" s="54">
        <f t="shared" si="20"/>
        <v>85.131313131313135</v>
      </c>
      <c r="P75" s="54">
        <f t="shared" si="21"/>
        <v>80.994708994709001</v>
      </c>
      <c r="Q75" s="54">
        <f t="shared" si="22"/>
        <v>91.005291005291014</v>
      </c>
      <c r="R75" s="54">
        <f t="shared" si="23"/>
        <v>86.868686868686879</v>
      </c>
      <c r="S75" s="55">
        <f t="shared" si="24"/>
        <v>-5.8739778739778785</v>
      </c>
      <c r="T75" s="55">
        <f t="shared" si="25"/>
        <v>-5.8739778739778785</v>
      </c>
      <c r="U75" t="s">
        <v>315</v>
      </c>
      <c r="V75" t="s">
        <v>316</v>
      </c>
      <c r="W75" t="s">
        <v>472</v>
      </c>
      <c r="X75" t="s">
        <v>464</v>
      </c>
      <c r="Y75" s="57" t="s">
        <v>492</v>
      </c>
    </row>
    <row r="76" spans="1:25" ht="15" x14ac:dyDescent="0.25">
      <c r="A76">
        <v>2.1</v>
      </c>
      <c r="B76">
        <v>1.78</v>
      </c>
      <c r="C76" s="43">
        <f t="shared" si="17"/>
        <v>3.7988228999465079E-2</v>
      </c>
      <c r="D76" s="44">
        <f>IF(OR($A76="",$B76=""),"",A76*'MPTO_working_2-way'!$G75)</f>
        <v>2.1797752808988768</v>
      </c>
      <c r="E76" s="46">
        <f>IF(OR($A76="",$B76=""),"",B76*'MPTO_working_2-way'!$G75)</f>
        <v>1.8476190476190479</v>
      </c>
      <c r="F76" s="44">
        <f>IF(OR($A76="",$B76=""),"",'MPTO_working_2-way'!D75)</f>
        <v>2.1872440023405506</v>
      </c>
      <c r="G76" s="46">
        <f>IF(OR($A76="",$B76=""),"",'MPTO_working_2-way'!E75)</f>
        <v>1.8422868408082802</v>
      </c>
      <c r="H76" s="44">
        <f>IF(OR($A76="",$B76=""),"",'OddsRatio_working_2-way'!M75)</f>
        <v>2.1875421719907089</v>
      </c>
      <c r="I76" s="44">
        <f>IF(OR($A76="",$B76=""),"",'OddsRatio_working_2-way'!N75)</f>
        <v>1.8420753583206844</v>
      </c>
      <c r="J76" s="44">
        <f>IF('Log_working_2-way'!$D75="","",A76^('Log_working_2-way'!$D75))</f>
        <v>2.1909772182449698</v>
      </c>
      <c r="K76" s="46">
        <f>IF('Log_working_2-way'!$D75="","",B76^('Log_working_2-way'!$D75))</f>
        <v>1.8396466235294411</v>
      </c>
      <c r="L76" s="53">
        <f t="shared" si="18"/>
        <v>0.45876288659793807</v>
      </c>
      <c r="M76" s="53">
        <f t="shared" si="19"/>
        <v>0.54123711340206171</v>
      </c>
      <c r="N76" s="54">
        <v>173</v>
      </c>
      <c r="O76" s="54">
        <f t="shared" si="20"/>
        <v>90.61904761904762</v>
      </c>
      <c r="P76" s="54">
        <f t="shared" si="21"/>
        <v>75.808988764044955</v>
      </c>
      <c r="Q76" s="54">
        <f t="shared" si="22"/>
        <v>97.19101123595506</v>
      </c>
      <c r="R76" s="54">
        <f t="shared" si="23"/>
        <v>82.38095238095238</v>
      </c>
      <c r="S76" s="55">
        <f t="shared" si="24"/>
        <v>-6.5719636169074391</v>
      </c>
      <c r="T76" s="55">
        <f t="shared" si="25"/>
        <v>-6.5719636169074249</v>
      </c>
      <c r="U76" t="s">
        <v>317</v>
      </c>
      <c r="V76" t="s">
        <v>318</v>
      </c>
      <c r="W76" t="s">
        <v>472</v>
      </c>
      <c r="X76" t="s">
        <v>464</v>
      </c>
      <c r="Y76" s="57" t="s">
        <v>503</v>
      </c>
    </row>
    <row r="77" spans="1:25" ht="15" x14ac:dyDescent="0.25">
      <c r="A77">
        <v>2.0299999999999998</v>
      </c>
      <c r="B77">
        <v>1.85</v>
      </c>
      <c r="C77" s="43">
        <f t="shared" si="17"/>
        <v>3.315137797896428E-2</v>
      </c>
      <c r="D77" s="44">
        <f>IF(OR($A77="",$B77=""),"",A77*'MPTO_working_2-way'!$G76)</f>
        <v>2.0972972972972972</v>
      </c>
      <c r="E77" s="46">
        <f>IF(OR($A77="",$B77=""),"",B77*'MPTO_working_2-way'!$G76)</f>
        <v>1.9113300492610841</v>
      </c>
      <c r="F77" s="44">
        <f>IF(OR($A77="",$B77=""),"",'MPTO_working_2-way'!D76)</f>
        <v>2.1006852188505105</v>
      </c>
      <c r="G77" s="46">
        <f>IF(OR($A77="",$B77=""),"",'MPTO_working_2-way'!E76)</f>
        <v>1.9085249650616189</v>
      </c>
      <c r="H77" s="44">
        <f>IF(OR($A77="",$B77=""),"",'OddsRatio_working_2-way'!M76)</f>
        <v>2.1008018467836762</v>
      </c>
      <c r="I77" s="44">
        <f>IF(OR($A77="",$B77=""),"",'OddsRatio_working_2-way'!N76)</f>
        <v>1.9084287085108012</v>
      </c>
      <c r="J77" s="44">
        <f>IF('Log_working_2-way'!$D76="","",A77^('Log_working_2-way'!$D76))</f>
        <v>2.1023480190539692</v>
      </c>
      <c r="K77" s="46">
        <f>IF('Log_working_2-way'!$D76="","",B77^('Log_working_2-way'!$D76))</f>
        <v>1.9071545307970494</v>
      </c>
      <c r="L77" s="53">
        <f t="shared" si="18"/>
        <v>0.47680412371134023</v>
      </c>
      <c r="M77" s="53">
        <f t="shared" si="19"/>
        <v>0.52319587628865971</v>
      </c>
      <c r="N77" s="54">
        <v>174</v>
      </c>
      <c r="O77" s="54">
        <f t="shared" si="20"/>
        <v>88.285714285714278</v>
      </c>
      <c r="P77" s="54">
        <f t="shared" si="21"/>
        <v>79.945945945945951</v>
      </c>
      <c r="Q77" s="54">
        <f t="shared" si="22"/>
        <v>94.054054054054035</v>
      </c>
      <c r="R77" s="54">
        <f t="shared" si="23"/>
        <v>85.714285714285722</v>
      </c>
      <c r="S77" s="55">
        <f t="shared" si="24"/>
        <v>-5.7683397683397573</v>
      </c>
      <c r="T77" s="55">
        <f t="shared" si="25"/>
        <v>-5.7683397683397715</v>
      </c>
      <c r="U77" t="s">
        <v>319</v>
      </c>
      <c r="V77" t="s">
        <v>320</v>
      </c>
      <c r="W77" t="s">
        <v>472</v>
      </c>
      <c r="X77" t="s">
        <v>464</v>
      </c>
      <c r="Y77" s="57" t="s">
        <v>502</v>
      </c>
    </row>
    <row r="78" spans="1:25" ht="15" x14ac:dyDescent="0.25">
      <c r="A78">
        <v>1.59</v>
      </c>
      <c r="B78">
        <v>2.36</v>
      </c>
      <c r="C78" s="43">
        <f t="shared" si="17"/>
        <v>5.2659631169384991E-2</v>
      </c>
      <c r="D78" s="44">
        <f>IF(OR($A78="",$B78=""),"",A78*'MPTO_working_2-way'!$G77)</f>
        <v>1.6737288135593222</v>
      </c>
      <c r="E78" s="46">
        <f>IF(OR($A78="",$B78=""),"",B78*'MPTO_working_2-way'!$G77)</f>
        <v>2.4842767295597485</v>
      </c>
      <c r="F78" s="44">
        <f>IF(OR($A78="",$B78=""),"",'MPTO_working_2-way'!D77)</f>
        <v>1.6594728462763138</v>
      </c>
      <c r="G78" s="46">
        <f>IF(OR($A78="",$B78=""),"",'MPTO_working_2-way'!E77)</f>
        <v>2.516362660944206</v>
      </c>
      <c r="H78" s="44">
        <f>IF(OR($A78="",$B78=""),"",'OddsRatio_working_2-way'!M77)</f>
        <v>1.6586528140164323</v>
      </c>
      <c r="I78" s="44">
        <f>IF(OR($A78="",$B78=""),"",'OddsRatio_working_2-way'!N77)</f>
        <v>2.5182505543429619</v>
      </c>
      <c r="J78" s="44">
        <f>IF('Log_working_2-way'!$D77="","",A78^('Log_working_2-way'!$D77))</f>
        <v>1.6521006205812045</v>
      </c>
      <c r="K78" s="46">
        <f>IF('Log_working_2-way'!$D77="","",B78^('Log_working_2-way'!$D77))</f>
        <v>2.5335056714191588</v>
      </c>
      <c r="L78" s="53">
        <f t="shared" si="18"/>
        <v>0.59746835443037971</v>
      </c>
      <c r="M78" s="53">
        <f t="shared" si="19"/>
        <v>0.40253164556962023</v>
      </c>
      <c r="N78" s="54">
        <v>175</v>
      </c>
      <c r="O78" s="54">
        <f t="shared" si="20"/>
        <v>64.937106918238996</v>
      </c>
      <c r="P78" s="54">
        <f t="shared" si="21"/>
        <v>100.84745762711866</v>
      </c>
      <c r="Q78" s="54">
        <f t="shared" si="22"/>
        <v>74.152542372881356</v>
      </c>
      <c r="R78" s="54">
        <f t="shared" si="23"/>
        <v>110.062893081761</v>
      </c>
      <c r="S78" s="55">
        <f t="shared" si="24"/>
        <v>-9.2154354546423605</v>
      </c>
      <c r="T78" s="55">
        <f t="shared" si="25"/>
        <v>-9.2154354546423463</v>
      </c>
      <c r="U78" t="s">
        <v>321</v>
      </c>
      <c r="V78" t="s">
        <v>322</v>
      </c>
      <c r="W78" t="s">
        <v>478</v>
      </c>
      <c r="X78" t="s">
        <v>464</v>
      </c>
      <c r="Y78" s="57" t="s">
        <v>498</v>
      </c>
    </row>
    <row r="79" spans="1:25" ht="15" x14ac:dyDescent="0.25">
      <c r="A79">
        <v>1.93</v>
      </c>
      <c r="B79">
        <v>1.89</v>
      </c>
      <c r="C79" s="43">
        <f t="shared" si="17"/>
        <v>4.7235244126436093E-2</v>
      </c>
      <c r="D79" s="44">
        <f>IF(OR($A79="",$B79=""),"",A79*'MPTO_working_2-way'!$G78)</f>
        <v>2.0211640211640214</v>
      </c>
      <c r="E79" s="46">
        <f>IF(OR($A79="",$B79=""),"",B79*'MPTO_working_2-way'!$G78)</f>
        <v>1.9792746113989641</v>
      </c>
      <c r="F79" s="44">
        <f>IF(OR($A79="",$B79=""),"",'MPTO_working_2-way'!D78)</f>
        <v>2.0221747928042801</v>
      </c>
      <c r="G79" s="46">
        <f>IF(OR($A79="",$B79=""),"",'MPTO_working_2-way'!E78)</f>
        <v>1.9783062613553166</v>
      </c>
      <c r="H79" s="44">
        <f>IF(OR($A79="",$B79=""),"",'OddsRatio_working_2-way'!M78)</f>
        <v>2.0222249362174249</v>
      </c>
      <c r="I79" s="44">
        <f>IF(OR($A79="",$B79=""),"",'OddsRatio_working_2-way'!N78)</f>
        <v>1.9782582722940953</v>
      </c>
      <c r="J79" s="44">
        <f>IF('Log_working_2-way'!$D78="","",A79^('Log_working_2-way'!$D78))</f>
        <v>2.0226909100425914</v>
      </c>
      <c r="K79" s="46">
        <f>IF('Log_working_2-way'!$D78="","",B79^('Log_working_2-way'!$D78))</f>
        <v>1.9778125435355127</v>
      </c>
      <c r="L79" s="53">
        <f t="shared" si="18"/>
        <v>0.4947643979057591</v>
      </c>
      <c r="M79" s="53">
        <f t="shared" si="19"/>
        <v>0.50523560209424079</v>
      </c>
      <c r="N79" s="54">
        <v>176</v>
      </c>
      <c r="O79" s="54">
        <f t="shared" si="20"/>
        <v>84.808290155440432</v>
      </c>
      <c r="P79" s="54">
        <f t="shared" si="21"/>
        <v>82.878306878306887</v>
      </c>
      <c r="Q79" s="54">
        <f t="shared" si="22"/>
        <v>93.121693121693141</v>
      </c>
      <c r="R79" s="54">
        <f t="shared" si="23"/>
        <v>91.191709844559597</v>
      </c>
      <c r="S79" s="55">
        <f t="shared" si="24"/>
        <v>-8.3134029662527098</v>
      </c>
      <c r="T79" s="55">
        <f t="shared" si="25"/>
        <v>-8.3134029662527098</v>
      </c>
      <c r="U79" t="s">
        <v>323</v>
      </c>
      <c r="V79" t="s">
        <v>324</v>
      </c>
      <c r="W79" t="s">
        <v>478</v>
      </c>
      <c r="X79" t="s">
        <v>464</v>
      </c>
      <c r="Y79" s="57" t="s">
        <v>485</v>
      </c>
    </row>
    <row r="80" spans="1:25" ht="15" x14ac:dyDescent="0.25">
      <c r="A80">
        <v>1.81</v>
      </c>
      <c r="B80">
        <v>2.0299999999999998</v>
      </c>
      <c r="C80" s="43">
        <f t="shared" si="17"/>
        <v>4.5097025283727721E-2</v>
      </c>
      <c r="D80" s="44">
        <f>IF(OR($A80="",$B80=""),"",A80*'MPTO_working_2-way'!$G79)</f>
        <v>1.8916256157635472</v>
      </c>
      <c r="E80" s="46">
        <f>IF(OR($A80="",$B80=""),"",B80*'MPTO_working_2-way'!$G79)</f>
        <v>2.1215469613259672</v>
      </c>
      <c r="F80" s="44">
        <f>IF(OR($A80="",$B80=""),"",'MPTO_working_2-way'!D79)</f>
        <v>1.8870143543127138</v>
      </c>
      <c r="G80" s="46">
        <f>IF(OR($A80="",$B80=""),"",'MPTO_working_2-way'!E79)</f>
        <v>2.1273774715571898</v>
      </c>
      <c r="H80" s="44">
        <f>IF(OR($A80="",$B80=""),"",'OddsRatio_working_2-way'!M79)</f>
        <v>1.8867963503478642</v>
      </c>
      <c r="I80" s="44">
        <f>IF(OR($A80="",$B80=""),"",'OddsRatio_working_2-way'!N79)</f>
        <v>2.1276546183435801</v>
      </c>
      <c r="J80" s="44">
        <f>IF('Log_working_2-way'!$D79="","",A80^('Log_working_2-way'!$D79))</f>
        <v>1.8846829983767455</v>
      </c>
      <c r="K80" s="46">
        <f>IF('Log_working_2-way'!$D79="","",B80^('Log_working_2-way'!$D79))</f>
        <v>2.1303483867491475</v>
      </c>
      <c r="L80" s="53">
        <f t="shared" si="18"/>
        <v>0.52864583333333326</v>
      </c>
      <c r="M80" s="53">
        <f t="shared" si="19"/>
        <v>0.47135416666666657</v>
      </c>
      <c r="N80" s="54">
        <v>177</v>
      </c>
      <c r="O80" s="54">
        <f t="shared" si="20"/>
        <v>79.209944751381229</v>
      </c>
      <c r="P80" s="54">
        <f t="shared" si="21"/>
        <v>89.807881773399004</v>
      </c>
      <c r="Q80" s="54">
        <f t="shared" si="22"/>
        <v>87.192118226600996</v>
      </c>
      <c r="R80" s="54">
        <f t="shared" si="23"/>
        <v>97.790055248618785</v>
      </c>
      <c r="S80" s="55">
        <f t="shared" si="24"/>
        <v>-7.9821734752197671</v>
      </c>
      <c r="T80" s="55">
        <f t="shared" si="25"/>
        <v>-7.9821734752197813</v>
      </c>
      <c r="U80" t="s">
        <v>325</v>
      </c>
      <c r="V80" t="s">
        <v>326</v>
      </c>
      <c r="W80" t="s">
        <v>478</v>
      </c>
      <c r="X80" t="s">
        <v>464</v>
      </c>
      <c r="Y80" s="57" t="s">
        <v>499</v>
      </c>
    </row>
    <row r="81" spans="1:25" ht="15" x14ac:dyDescent="0.25">
      <c r="A81">
        <v>1.93</v>
      </c>
      <c r="B81">
        <v>1.89</v>
      </c>
      <c r="C81" s="43">
        <f t="shared" si="17"/>
        <v>4.7235244126436093E-2</v>
      </c>
      <c r="D81" s="44">
        <f>IF(OR($A81="",$B81=""),"",A81*'MPTO_working_2-way'!$G80)</f>
        <v>2.0211640211640214</v>
      </c>
      <c r="E81" s="46">
        <f>IF(OR($A81="",$B81=""),"",B81*'MPTO_working_2-way'!$G80)</f>
        <v>1.9792746113989641</v>
      </c>
      <c r="F81" s="44">
        <f>IF(OR($A81="",$B81=""),"",'MPTO_working_2-way'!D80)</f>
        <v>2.0221747928042801</v>
      </c>
      <c r="G81" s="46">
        <f>IF(OR($A81="",$B81=""),"",'MPTO_working_2-way'!E80)</f>
        <v>1.9783062613553166</v>
      </c>
      <c r="H81" s="44">
        <f>IF(OR($A81="",$B81=""),"",'OddsRatio_working_2-way'!M80)</f>
        <v>2.0222249362174249</v>
      </c>
      <c r="I81" s="44">
        <f>IF(OR($A81="",$B81=""),"",'OddsRatio_working_2-way'!N80)</f>
        <v>1.9782582722940953</v>
      </c>
      <c r="J81" s="44">
        <f>IF('Log_working_2-way'!$D80="","",A81^('Log_working_2-way'!$D80))</f>
        <v>2.0226909100425914</v>
      </c>
      <c r="K81" s="46">
        <f>IF('Log_working_2-way'!$D80="","",B81^('Log_working_2-way'!$D80))</f>
        <v>1.9778125435355127</v>
      </c>
      <c r="L81" s="53">
        <f t="shared" si="18"/>
        <v>0.4947643979057591</v>
      </c>
      <c r="M81" s="53">
        <f t="shared" si="19"/>
        <v>0.50523560209424079</v>
      </c>
      <c r="N81" s="54">
        <v>178</v>
      </c>
      <c r="O81" s="54">
        <f t="shared" si="20"/>
        <v>85.772020725388586</v>
      </c>
      <c r="P81" s="54">
        <f t="shared" si="21"/>
        <v>83.820105820105809</v>
      </c>
      <c r="Q81" s="54">
        <f t="shared" si="22"/>
        <v>94.179894179894191</v>
      </c>
      <c r="R81" s="54">
        <f t="shared" si="23"/>
        <v>92.227979274611414</v>
      </c>
      <c r="S81" s="55">
        <f t="shared" si="24"/>
        <v>-8.4078734545056051</v>
      </c>
      <c r="T81" s="55">
        <f t="shared" si="25"/>
        <v>-8.4078734545056051</v>
      </c>
      <c r="U81" t="s">
        <v>327</v>
      </c>
      <c r="V81" t="s">
        <v>328</v>
      </c>
      <c r="W81" t="s">
        <v>478</v>
      </c>
      <c r="X81" t="s">
        <v>464</v>
      </c>
      <c r="Y81" s="57" t="s">
        <v>504</v>
      </c>
    </row>
    <row r="82" spans="1:25" ht="15" x14ac:dyDescent="0.25">
      <c r="A82">
        <v>1.88</v>
      </c>
      <c r="B82">
        <v>1.93</v>
      </c>
      <c r="C82" s="43">
        <f t="shared" si="17"/>
        <v>5.0049608642928067E-2</v>
      </c>
      <c r="D82" s="44">
        <f>IF(OR($A82="",$B82=""),"",A82*'MPTO_working_2-way'!$G81)</f>
        <v>1.9740932642487046</v>
      </c>
      <c r="E82" s="46">
        <f>IF(OR($A82="",$B82=""),"",B82*'MPTO_working_2-way'!$G81)</f>
        <v>2.0265957446808511</v>
      </c>
      <c r="F82" s="44">
        <f>IF(OR($A82="",$B82=""),"",'MPTO_working_2-way'!D81)</f>
        <v>1.9728142670726401</v>
      </c>
      <c r="G82" s="46">
        <f>IF(OR($A82="",$B82=""),"",'MPTO_working_2-way'!E81)</f>
        <v>2.027945450480662</v>
      </c>
      <c r="H82" s="44">
        <f>IF(OR($A82="",$B82=""),"",'OddsRatio_working_2-way'!M81)</f>
        <v>1.97274691422784</v>
      </c>
      <c r="I82" s="44">
        <f>IF(OR($A82="",$B82=""),"",'OddsRatio_working_2-way'!N81)</f>
        <v>2.0280166252635121</v>
      </c>
      <c r="J82" s="44">
        <f>IF('Log_working_2-way'!$D81="","",A82^('Log_working_2-way'!$D81))</f>
        <v>1.972156892091637</v>
      </c>
      <c r="K82" s="46">
        <f>IF('Log_working_2-way'!$D81="","",B82^('Log_working_2-way'!$D81))</f>
        <v>2.0286405498267945</v>
      </c>
      <c r="L82" s="53">
        <f t="shared" si="18"/>
        <v>0.50656167979002631</v>
      </c>
      <c r="M82" s="53">
        <f t="shared" si="19"/>
        <v>0.49343832020997375</v>
      </c>
      <c r="N82" s="54">
        <v>179</v>
      </c>
      <c r="O82" s="54">
        <f t="shared" si="20"/>
        <v>83.78723404255318</v>
      </c>
      <c r="P82" s="54">
        <f t="shared" si="21"/>
        <v>86.253886010362692</v>
      </c>
      <c r="Q82" s="54">
        <f t="shared" si="22"/>
        <v>92.746113989637323</v>
      </c>
      <c r="R82" s="54">
        <f t="shared" si="23"/>
        <v>95.212765957446805</v>
      </c>
      <c r="S82" s="55">
        <f t="shared" si="24"/>
        <v>-8.9588799470841423</v>
      </c>
      <c r="T82" s="55">
        <f t="shared" si="25"/>
        <v>-8.9588799470841138</v>
      </c>
      <c r="U82" t="s">
        <v>329</v>
      </c>
      <c r="V82" t="s">
        <v>330</v>
      </c>
      <c r="W82" t="s">
        <v>478</v>
      </c>
      <c r="X82" t="s">
        <v>464</v>
      </c>
      <c r="Y82" s="57" t="s">
        <v>484</v>
      </c>
    </row>
    <row r="83" spans="1:25" ht="15" x14ac:dyDescent="0.25">
      <c r="A83">
        <v>1.68</v>
      </c>
      <c r="B83">
        <v>2.1800000000000002</v>
      </c>
      <c r="C83" s="43">
        <f t="shared" si="17"/>
        <v>5.3953691568370488E-2</v>
      </c>
      <c r="D83" s="44">
        <f>IF(OR($A83="",$B83=""),"",A83*'MPTO_working_2-way'!$G82)</f>
        <v>1.7706422018348624</v>
      </c>
      <c r="E83" s="46">
        <f>IF(OR($A83="",$B83=""),"",B83*'MPTO_working_2-way'!$G82)</f>
        <v>2.2976190476190479</v>
      </c>
      <c r="F83" s="44">
        <f>IF(OR($A83="",$B83=""),"",'MPTO_working_2-way'!D82)</f>
        <v>1.7597539880837978</v>
      </c>
      <c r="G83" s="46">
        <f>IF(OR($A83="",$B83=""),"",'MPTO_working_2-way'!E82)</f>
        <v>2.3162155325069569</v>
      </c>
      <c r="H83" s="44">
        <f>IF(OR($A83="",$B83=""),"",'OddsRatio_working_2-way'!M82)</f>
        <v>1.7591252771714809</v>
      </c>
      <c r="I83" s="44">
        <f>IF(OR($A83="",$B83=""),"",'OddsRatio_working_2-way'!N82)</f>
        <v>2.3173056280328646</v>
      </c>
      <c r="J83" s="44">
        <f>IF('Log_working_2-way'!$D82="","",A83^('Log_working_2-way'!$D82))</f>
        <v>1.7541147570259803</v>
      </c>
      <c r="K83" s="46">
        <f>IF('Log_working_2-way'!$D82="","",B83^('Log_working_2-way'!$D82))</f>
        <v>2.3260581240200584</v>
      </c>
      <c r="L83" s="53">
        <f t="shared" si="18"/>
        <v>0.56476683937823835</v>
      </c>
      <c r="M83" s="53">
        <f t="shared" si="19"/>
        <v>0.43523316062176159</v>
      </c>
      <c r="N83" s="54">
        <v>180</v>
      </c>
      <c r="O83" s="54">
        <f t="shared" si="20"/>
        <v>72.857142857142847</v>
      </c>
      <c r="P83" s="54">
        <f t="shared" si="21"/>
        <v>97.431192660550465</v>
      </c>
      <c r="Q83" s="54">
        <f t="shared" si="22"/>
        <v>82.568807339449535</v>
      </c>
      <c r="R83" s="54">
        <f t="shared" si="23"/>
        <v>107.14285714285714</v>
      </c>
      <c r="S83" s="55">
        <f t="shared" si="24"/>
        <v>-9.7116644823066878</v>
      </c>
      <c r="T83" s="55">
        <f t="shared" si="25"/>
        <v>-9.7116644823066736</v>
      </c>
      <c r="U83" t="s">
        <v>331</v>
      </c>
      <c r="V83" t="s">
        <v>332</v>
      </c>
      <c r="W83" t="s">
        <v>478</v>
      </c>
      <c r="X83" t="s">
        <v>464</v>
      </c>
      <c r="Y83" s="67" t="s">
        <v>498</v>
      </c>
    </row>
    <row r="84" spans="1:25" ht="15" x14ac:dyDescent="0.25">
      <c r="A84">
        <v>1.65</v>
      </c>
      <c r="B84">
        <v>2.2400000000000002</v>
      </c>
      <c r="C84" s="43">
        <f t="shared" si="17"/>
        <v>5.2489177489177585E-2</v>
      </c>
      <c r="D84" s="44">
        <f>IF(OR($A84="",$B84=""),"",A84*'MPTO_working_2-way'!$G83)</f>
        <v>1.736607142857143</v>
      </c>
      <c r="E84" s="46">
        <f>IF(OR($A84="",$B84=""),"",B84*'MPTO_working_2-way'!$G83)</f>
        <v>2.3575757575757579</v>
      </c>
      <c r="F84" s="44">
        <f>IF(OR($A84="",$B84=""),"",'MPTO_working_2-way'!D83)</f>
        <v>1.7246850209986002</v>
      </c>
      <c r="G84" s="46">
        <f>IF(OR($A84="",$B84=""),"",'MPTO_working_2-way'!E83)</f>
        <v>2.3799098518995501</v>
      </c>
      <c r="H84" s="44">
        <f>IF(OR($A84="",$B84=""),"",'OddsRatio_working_2-way'!M83)</f>
        <v>1.7240121189504336</v>
      </c>
      <c r="I84" s="44">
        <f>IF(OR($A84="",$B84=""),"",'OddsRatio_working_2-way'!N83)</f>
        <v>2.3811923499977508</v>
      </c>
      <c r="J84" s="44">
        <f>IF('Log_working_2-way'!$D83="","",A84^('Log_working_2-way'!$D83))</f>
        <v>1.7185330977425686</v>
      </c>
      <c r="K84" s="46">
        <f>IF('Log_working_2-way'!$D83="","",B84^('Log_working_2-way'!$D83))</f>
        <v>2.3917243382937521</v>
      </c>
      <c r="L84" s="53">
        <f t="shared" si="18"/>
        <v>0.57583547557840609</v>
      </c>
      <c r="M84" s="53">
        <f t="shared" si="19"/>
        <v>0.4241645244215938</v>
      </c>
      <c r="N84" s="54">
        <v>181</v>
      </c>
      <c r="O84" s="54">
        <f t="shared" si="20"/>
        <v>71.303030303030297</v>
      </c>
      <c r="P84" s="54">
        <f t="shared" si="21"/>
        <v>100.19642857142858</v>
      </c>
      <c r="Q84" s="54">
        <f t="shared" si="22"/>
        <v>80.803571428571416</v>
      </c>
      <c r="R84" s="54">
        <f t="shared" si="23"/>
        <v>109.6969696969697</v>
      </c>
      <c r="S84" s="55">
        <f t="shared" si="24"/>
        <v>-9.500541125541119</v>
      </c>
      <c r="T84" s="55">
        <f t="shared" si="25"/>
        <v>-9.500541125541119</v>
      </c>
      <c r="U84" t="s">
        <v>333</v>
      </c>
      <c r="V84" t="s">
        <v>334</v>
      </c>
      <c r="W84" t="s">
        <v>478</v>
      </c>
      <c r="X84" t="s">
        <v>464</v>
      </c>
      <c r="Y84" s="57" t="s">
        <v>502</v>
      </c>
    </row>
    <row r="85" spans="1:25" ht="15" x14ac:dyDescent="0.25">
      <c r="A85">
        <v>1.72</v>
      </c>
      <c r="B85">
        <v>2.12</v>
      </c>
      <c r="C85" s="43">
        <f t="shared" si="17"/>
        <v>5.3093462044756512E-2</v>
      </c>
      <c r="D85" s="44">
        <f>IF(OR($A85="",$B85=""),"",A85*'MPTO_working_2-way'!$G84)</f>
        <v>1.8113207547169812</v>
      </c>
      <c r="E85" s="46">
        <f>IF(OR($A85="",$B85=""),"",B85*'MPTO_working_2-way'!$G84)</f>
        <v>2.2325581395348841</v>
      </c>
      <c r="F85" s="44">
        <f>IF(OR($A85="",$B85=""),"",'MPTO_working_2-way'!D84)</f>
        <v>1.8022933965994465</v>
      </c>
      <c r="G85" s="46">
        <f>IF(OR($A85="",$B85=""),"",'MPTO_working_2-way'!E84)</f>
        <v>2.2464268112370629</v>
      </c>
      <c r="H85" s="44">
        <f>IF(OR($A85="",$B85=""),"",'OddsRatio_working_2-way'!M84)</f>
        <v>1.8017837257372731</v>
      </c>
      <c r="I85" s="44">
        <f>IF(OR($A85="",$B85=""),"",'OddsRatio_working_2-way'!N84)</f>
        <v>2.2472191289246473</v>
      </c>
      <c r="J85" s="44">
        <f>IF('Log_working_2-way'!$D84="","",A85^('Log_working_2-way'!$D84))</f>
        <v>1.7976291253207961</v>
      </c>
      <c r="K85" s="46">
        <f>IF('Log_working_2-way'!$D84="","",B85^('Log_working_2-way'!$D84))</f>
        <v>2.2537155029237406</v>
      </c>
      <c r="L85" s="53">
        <f t="shared" si="18"/>
        <v>0.55208333333333337</v>
      </c>
      <c r="M85" s="53">
        <f t="shared" si="19"/>
        <v>0.44791666666666657</v>
      </c>
      <c r="N85" s="54">
        <v>182</v>
      </c>
      <c r="O85" s="54">
        <f t="shared" si="20"/>
        <v>76.186046511627922</v>
      </c>
      <c r="P85" s="54">
        <f t="shared" si="21"/>
        <v>96.150943396226424</v>
      </c>
      <c r="Q85" s="54">
        <f t="shared" si="22"/>
        <v>85.849056603773576</v>
      </c>
      <c r="R85" s="54">
        <f t="shared" si="23"/>
        <v>105.81395348837209</v>
      </c>
      <c r="S85" s="55">
        <f t="shared" si="24"/>
        <v>-9.6630100921456545</v>
      </c>
      <c r="T85" s="55">
        <f t="shared" si="25"/>
        <v>-9.6630100921456688</v>
      </c>
      <c r="U85" t="s">
        <v>335</v>
      </c>
      <c r="V85" t="s">
        <v>336</v>
      </c>
      <c r="W85" t="s">
        <v>478</v>
      </c>
      <c r="X85" t="s">
        <v>464</v>
      </c>
      <c r="Y85" s="57" t="s">
        <v>494</v>
      </c>
    </row>
    <row r="86" spans="1:25" ht="15" x14ac:dyDescent="0.25">
      <c r="A86">
        <v>2.02</v>
      </c>
      <c r="B86">
        <v>1.81</v>
      </c>
      <c r="C86" s="43">
        <f t="shared" si="17"/>
        <v>4.7535692795798834E-2</v>
      </c>
      <c r="D86" s="44">
        <f>IF(OR($A86="",$B86=""),"",A86*'MPTO_working_2-way'!$G85)</f>
        <v>2.1160220994475138</v>
      </c>
      <c r="E86" s="46">
        <f>IF(OR($A86="",$B86=""),"",B86*'MPTO_working_2-way'!$G85)</f>
        <v>1.8960396039603959</v>
      </c>
      <c r="F86" s="44">
        <f>IF(OR($A86="",$B86=""),"",'MPTO_working_2-way'!D85)</f>
        <v>2.1218733677673955</v>
      </c>
      <c r="G86" s="46">
        <f>IF(OR($A86="",$B86=""),"",'MPTO_working_2-way'!E85)</f>
        <v>1.8913661993688893</v>
      </c>
      <c r="H86" s="44">
        <f>IF(OR($A86="",$B86=""),"",'OddsRatio_working_2-way'!M85)</f>
        <v>2.1221672153735645</v>
      </c>
      <c r="I86" s="44">
        <f>IF(OR($A86="",$B86=""),"",'OddsRatio_working_2-way'!N85)</f>
        <v>1.8911327886790064</v>
      </c>
      <c r="J86" s="44">
        <f>IF('Log_working_2-way'!$D85="","",A86^('Log_working_2-way'!$D85))</f>
        <v>2.1248762951200719</v>
      </c>
      <c r="K86" s="46">
        <f>IF('Log_working_2-way'!$D85="","",B86^('Log_working_2-way'!$D85))</f>
        <v>1.8889866417645398</v>
      </c>
      <c r="L86" s="53">
        <f t="shared" si="18"/>
        <v>0.47258485639686681</v>
      </c>
      <c r="M86" s="53">
        <f t="shared" si="19"/>
        <v>0.52741514360313313</v>
      </c>
      <c r="N86" s="54">
        <v>183</v>
      </c>
      <c r="O86" s="54">
        <f t="shared" si="20"/>
        <v>92.405940594059416</v>
      </c>
      <c r="P86" s="54">
        <f t="shared" si="21"/>
        <v>81.895027624309407</v>
      </c>
      <c r="Q86" s="54">
        <f t="shared" si="22"/>
        <v>101.10497237569061</v>
      </c>
      <c r="R86" s="54">
        <f t="shared" si="23"/>
        <v>90.594059405940598</v>
      </c>
      <c r="S86" s="55">
        <f t="shared" si="24"/>
        <v>-8.6990317816311915</v>
      </c>
      <c r="T86" s="55">
        <f t="shared" si="25"/>
        <v>-8.6990317816311915</v>
      </c>
      <c r="U86" t="s">
        <v>337</v>
      </c>
      <c r="V86" t="s">
        <v>338</v>
      </c>
      <c r="W86" t="s">
        <v>478</v>
      </c>
      <c r="X86" t="s">
        <v>464</v>
      </c>
      <c r="Y86" s="57" t="s">
        <v>505</v>
      </c>
    </row>
    <row r="87" spans="1:25" ht="15" x14ac:dyDescent="0.25">
      <c r="A87">
        <v>1.61</v>
      </c>
      <c r="B87">
        <v>2.31</v>
      </c>
      <c r="C87" s="43">
        <f t="shared" si="17"/>
        <v>5.4018445322792985E-2</v>
      </c>
      <c r="D87" s="44">
        <f>IF(OR($A87="",$B87=""),"",A87*'MPTO_working_2-way'!$G86)</f>
        <v>1.6969696969696968</v>
      </c>
      <c r="E87" s="46">
        <f>IF(OR($A87="",$B87=""),"",B87*'MPTO_working_2-way'!$G86)</f>
        <v>2.4347826086956519</v>
      </c>
      <c r="F87" s="44">
        <f>IF(OR($A87="",$B87=""),"",'MPTO_working_2-way'!D86)</f>
        <v>1.6831934104229367</v>
      </c>
      <c r="G87" s="46">
        <f>IF(OR($A87="",$B87=""),"",'MPTO_working_2-way'!E86)</f>
        <v>2.4637143519591929</v>
      </c>
      <c r="H87" s="44">
        <f>IF(OR($A87="",$B87=""),"",'OddsRatio_working_2-way'!M86)</f>
        <v>1.6823846825375197</v>
      </c>
      <c r="I87" s="44">
        <f>IF(OR($A87="",$B87=""),"",'OddsRatio_working_2-way'!N86)</f>
        <v>2.4654490723346738</v>
      </c>
      <c r="J87" s="44">
        <f>IF('Log_working_2-way'!$D86="","",A87^('Log_working_2-way'!$D86))</f>
        <v>1.6760482699931432</v>
      </c>
      <c r="K87" s="46">
        <f>IF('Log_working_2-way'!$D86="","",B87^('Log_working_2-way'!$D86))</f>
        <v>2.4791843192012233</v>
      </c>
      <c r="L87" s="53">
        <f t="shared" si="18"/>
        <v>0.5892857142857143</v>
      </c>
      <c r="M87" s="53">
        <f t="shared" si="19"/>
        <v>0.41071428571428575</v>
      </c>
      <c r="N87" s="54">
        <v>184</v>
      </c>
      <c r="O87" s="54">
        <f t="shared" si="20"/>
        <v>69.714285714285708</v>
      </c>
      <c r="P87" s="54">
        <f t="shared" si="21"/>
        <v>104.34632034632035</v>
      </c>
      <c r="Q87" s="54">
        <f t="shared" si="22"/>
        <v>79.65367965367966</v>
      </c>
      <c r="R87" s="54">
        <f t="shared" si="23"/>
        <v>114.28571428571428</v>
      </c>
      <c r="S87" s="55">
        <f t="shared" si="24"/>
        <v>-9.9393939393939519</v>
      </c>
      <c r="T87" s="55">
        <f t="shared" si="25"/>
        <v>-9.9393939393939235</v>
      </c>
      <c r="U87" t="s">
        <v>339</v>
      </c>
      <c r="V87" t="s">
        <v>340</v>
      </c>
      <c r="W87" t="s">
        <v>478</v>
      </c>
      <c r="X87" t="s">
        <v>464</v>
      </c>
      <c r="Y87" s="57" t="s">
        <v>493</v>
      </c>
    </row>
    <row r="88" spans="1:25" ht="15" x14ac:dyDescent="0.25">
      <c r="A88">
        <v>1.77</v>
      </c>
      <c r="B88">
        <v>2.0499999999999998</v>
      </c>
      <c r="C88" s="43">
        <f t="shared" si="17"/>
        <v>5.2776629461209978E-2</v>
      </c>
      <c r="D88" s="44">
        <f>IF(OR($A88="",$B88=""),"",A88*'MPTO_working_2-way'!$G87)</f>
        <v>1.8634146341463418</v>
      </c>
      <c r="E88" s="46">
        <f>IF(OR($A88="",$B88=""),"",B88*'MPTO_working_2-way'!$G87)</f>
        <v>2.1581920903954801</v>
      </c>
      <c r="F88" s="44">
        <f>IF(OR($A88="",$B88=""),"",'MPTO_working_2-way'!D87)</f>
        <v>1.8567225278239736</v>
      </c>
      <c r="G88" s="46">
        <f>IF(OR($A88="",$B88=""),"",'MPTO_working_2-way'!E87)</f>
        <v>2.1672390622666868</v>
      </c>
      <c r="H88" s="44">
        <f>IF(OR($A88="",$B88=""),"",'OddsRatio_working_2-way'!M87)</f>
        <v>1.8563488385776756</v>
      </c>
      <c r="I88" s="44">
        <f>IF(OR($A88="",$B88=""),"",'OddsRatio_working_2-way'!N87)</f>
        <v>2.1677484162422846</v>
      </c>
      <c r="J88" s="44">
        <f>IF('Log_working_2-way'!$D87="","",A88^('Log_working_2-way'!$D87))</f>
        <v>1.8532659063659371</v>
      </c>
      <c r="K88" s="46">
        <f>IF('Log_working_2-way'!$D87="","",B88^('Log_working_2-way'!$D87))</f>
        <v>2.1719676041639038</v>
      </c>
      <c r="L88" s="53">
        <f t="shared" si="18"/>
        <v>0.53664921465968574</v>
      </c>
      <c r="M88" s="53">
        <f t="shared" si="19"/>
        <v>0.46335078534031415</v>
      </c>
      <c r="N88" s="54">
        <v>185</v>
      </c>
      <c r="O88" s="54">
        <f t="shared" si="20"/>
        <v>80.480225988700553</v>
      </c>
      <c r="P88" s="54">
        <f t="shared" si="21"/>
        <v>94.75609756097559</v>
      </c>
      <c r="Q88" s="54">
        <f t="shared" si="22"/>
        <v>90.243902439024396</v>
      </c>
      <c r="R88" s="54">
        <f t="shared" si="23"/>
        <v>104.51977401129943</v>
      </c>
      <c r="S88" s="55">
        <f t="shared" si="24"/>
        <v>-9.7636764503238425</v>
      </c>
      <c r="T88" s="55">
        <f t="shared" si="25"/>
        <v>-9.7636764503238425</v>
      </c>
      <c r="U88" t="s">
        <v>341</v>
      </c>
      <c r="V88" t="s">
        <v>342</v>
      </c>
      <c r="W88" t="s">
        <v>478</v>
      </c>
      <c r="X88" t="s">
        <v>464</v>
      </c>
      <c r="Y88" s="57" t="s">
        <v>487</v>
      </c>
    </row>
    <row r="89" spans="1:25" ht="15" x14ac:dyDescent="0.25">
      <c r="A89">
        <v>2.13</v>
      </c>
      <c r="B89">
        <v>1.79</v>
      </c>
      <c r="C89" s="43">
        <f t="shared" si="17"/>
        <v>2.8142785952212312E-2</v>
      </c>
      <c r="D89" s="44">
        <f>IF(OR($A89="",$B89=""),"",A89*'MPTO_working_2-way'!$G88)</f>
        <v>2.1899441340782122</v>
      </c>
      <c r="E89" s="46">
        <f>IF(OR($A89="",$B89=""),"",B89*'MPTO_working_2-way'!$G88)</f>
        <v>1.84037558685446</v>
      </c>
      <c r="F89" s="44">
        <f>IF(OR($A89="",$B89=""),"",'MPTO_working_2-way'!D88)</f>
        <v>2.1958130561234772</v>
      </c>
      <c r="G89" s="46">
        <f>IF(OR($A89="",$B89=""),"",'MPTO_working_2-way'!E88)</f>
        <v>1.8362511137332338</v>
      </c>
      <c r="H89" s="44">
        <f>IF(OR($A89="",$B89=""),"",'OddsRatio_working_2-way'!M88)</f>
        <v>2.1959848438987186</v>
      </c>
      <c r="I89" s="44">
        <f>IF(OR($A89="",$B89=""),"",'OddsRatio_working_2-way'!N88)</f>
        <v>1.8361309970619364</v>
      </c>
      <c r="J89" s="44">
        <f>IF('Log_working_2-way'!$D88="","",A89^('Log_working_2-way'!$D88))</f>
        <v>2.1986586658056355</v>
      </c>
      <c r="K89" s="46">
        <f>IF('Log_working_2-way'!$D88="","",B89^('Log_working_2-way'!$D88))</f>
        <v>1.8342658577685029</v>
      </c>
      <c r="L89" s="53">
        <f t="shared" si="18"/>
        <v>0.45663265306122452</v>
      </c>
      <c r="M89" s="53">
        <f t="shared" si="19"/>
        <v>0.54336734693877553</v>
      </c>
      <c r="N89" s="54">
        <v>186</v>
      </c>
      <c r="O89" s="54">
        <f t="shared" si="20"/>
        <v>98.676056338028175</v>
      </c>
      <c r="P89" s="54">
        <f t="shared" si="21"/>
        <v>82.089385474860336</v>
      </c>
      <c r="Q89" s="54">
        <f t="shared" si="22"/>
        <v>103.91061452513966</v>
      </c>
      <c r="R89" s="54">
        <f t="shared" si="23"/>
        <v>87.323943661971825</v>
      </c>
      <c r="S89" s="55">
        <f t="shared" si="24"/>
        <v>-5.2345581871114888</v>
      </c>
      <c r="T89" s="55">
        <f t="shared" si="25"/>
        <v>-5.2345581871114888</v>
      </c>
      <c r="U89" t="s">
        <v>343</v>
      </c>
      <c r="V89" t="s">
        <v>344</v>
      </c>
      <c r="W89" t="s">
        <v>473</v>
      </c>
      <c r="X89" t="s">
        <v>464</v>
      </c>
      <c r="Y89" s="57" t="s">
        <v>485</v>
      </c>
    </row>
    <row r="90" spans="1:25" ht="15" x14ac:dyDescent="0.25">
      <c r="A90">
        <v>2.5099999999999998</v>
      </c>
      <c r="B90">
        <v>1.58</v>
      </c>
      <c r="C90" s="43">
        <f t="shared" si="17"/>
        <v>3.1317766907055233E-2</v>
      </c>
      <c r="D90" s="44">
        <f>IF(OR($A90="",$B90=""),"",A90*'MPTO_working_2-way'!$G89)</f>
        <v>2.5886075949367084</v>
      </c>
      <c r="E90" s="46">
        <f>IF(OR($A90="",$B90=""),"",B90*'MPTO_working_2-way'!$G89)</f>
        <v>1.6294820717131473</v>
      </c>
      <c r="F90" s="44">
        <f>IF(OR($A90="",$B90=""),"",'MPTO_working_2-way'!D89)</f>
        <v>2.6126885829105997</v>
      </c>
      <c r="G90" s="46">
        <f>IF(OR($A90="",$B90=""),"",'MPTO_working_2-way'!E89)</f>
        <v>1.6200825197107724</v>
      </c>
      <c r="H90" s="44">
        <f>IF(OR($A90="",$B90=""),"",'OddsRatio_working_2-way'!M89)</f>
        <v>2.61352046031715</v>
      </c>
      <c r="I90" s="44">
        <f>IF(OR($A90="",$B90=""),"",'OddsRatio_working_2-way'!N89)</f>
        <v>1.6197628258171834</v>
      </c>
      <c r="J90" s="44">
        <f>IF('Log_working_2-way'!$D89="","",A90^('Log_working_2-way'!$D89))</f>
        <v>2.6247201658670791</v>
      </c>
      <c r="K90" s="46">
        <f>IF('Log_working_2-way'!$D89="","",B90^('Log_working_2-way'!$D89))</f>
        <v>1.6154906063262049</v>
      </c>
      <c r="L90" s="53">
        <f t="shared" si="18"/>
        <v>0.38630806845965776</v>
      </c>
      <c r="M90" s="53">
        <f t="shared" si="19"/>
        <v>0.61369193154034229</v>
      </c>
      <c r="N90" s="54">
        <v>187</v>
      </c>
      <c r="O90" s="54">
        <f t="shared" si="20"/>
        <v>112.49800796812748</v>
      </c>
      <c r="P90" s="54">
        <f t="shared" si="21"/>
        <v>68.645569620253184</v>
      </c>
      <c r="Q90" s="54">
        <f t="shared" si="22"/>
        <v>118.35443037974682</v>
      </c>
      <c r="R90" s="54">
        <f t="shared" si="23"/>
        <v>74.501992031872518</v>
      </c>
      <c r="S90" s="55">
        <f t="shared" si="24"/>
        <v>-5.8564224116193344</v>
      </c>
      <c r="T90" s="55">
        <f t="shared" si="25"/>
        <v>-5.8564224116193344</v>
      </c>
      <c r="U90" t="s">
        <v>345</v>
      </c>
      <c r="V90" t="s">
        <v>346</v>
      </c>
      <c r="W90" t="s">
        <v>473</v>
      </c>
      <c r="X90" t="s">
        <v>464</v>
      </c>
      <c r="Y90" s="57" t="s">
        <v>502</v>
      </c>
    </row>
    <row r="91" spans="1:25" ht="15" x14ac:dyDescent="0.25">
      <c r="A91">
        <v>2.23</v>
      </c>
      <c r="B91">
        <v>1.68</v>
      </c>
      <c r="C91" s="43">
        <f t="shared" si="17"/>
        <v>4.3668588511637907E-2</v>
      </c>
      <c r="D91" s="44">
        <f>IF(OR($A91="",$B91=""),"",A91*'MPTO_working_2-way'!$G90)</f>
        <v>2.3273809523809526</v>
      </c>
      <c r="E91" s="46">
        <f>IF(OR($A91="",$B91=""),"",B91*'MPTO_working_2-way'!$G90)</f>
        <v>1.7533632286995515</v>
      </c>
      <c r="F91" s="44">
        <f>IF(OR($A91="",$B91=""),"",'MPTO_working_2-way'!D90)</f>
        <v>2.3441371542985863</v>
      </c>
      <c r="G91" s="46">
        <f>IF(OR($A91="",$B91=""),"",'MPTO_working_2-way'!E90)</f>
        <v>1.7439716972348942</v>
      </c>
      <c r="H91" s="44">
        <f>IF(OR($A91="",$B91=""),"",'OddsRatio_working_2-way'!M90)</f>
        <v>2.3449251017851385</v>
      </c>
      <c r="I91" s="44">
        <f>IF(OR($A91="",$B91=""),"",'OddsRatio_working_2-way'!N90)</f>
        <v>1.743535828629182</v>
      </c>
      <c r="J91" s="44">
        <f>IF('Log_working_2-way'!$D90="","",A91^('Log_working_2-way'!$D90))</f>
        <v>2.3527328444015367</v>
      </c>
      <c r="K91" s="46">
        <f>IF('Log_working_2-way'!$D90="","",B91^('Log_working_2-way'!$D90))</f>
        <v>1.7392442669948964</v>
      </c>
      <c r="L91" s="53">
        <f t="shared" si="18"/>
        <v>0.42966751918158563</v>
      </c>
      <c r="M91" s="53">
        <f t="shared" si="19"/>
        <v>0.57033248081841437</v>
      </c>
      <c r="N91" s="54">
        <v>188</v>
      </c>
      <c r="O91" s="54">
        <f t="shared" si="20"/>
        <v>103.69506726457399</v>
      </c>
      <c r="P91" s="54">
        <f t="shared" si="21"/>
        <v>76.095238095238074</v>
      </c>
      <c r="Q91" s="54">
        <f t="shared" si="22"/>
        <v>111.9047619047619</v>
      </c>
      <c r="R91" s="54">
        <f t="shared" si="23"/>
        <v>84.304932735426007</v>
      </c>
      <c r="S91" s="55">
        <f t="shared" si="24"/>
        <v>-8.2096946401879052</v>
      </c>
      <c r="T91" s="55">
        <f t="shared" si="25"/>
        <v>-8.2096946401879336</v>
      </c>
      <c r="U91" t="s">
        <v>347</v>
      </c>
      <c r="V91" t="s">
        <v>348</v>
      </c>
      <c r="W91" t="s">
        <v>479</v>
      </c>
      <c r="X91" t="s">
        <v>464</v>
      </c>
      <c r="Y91" s="57" t="s">
        <v>489</v>
      </c>
    </row>
    <row r="92" spans="1:25" ht="15" x14ac:dyDescent="0.25">
      <c r="A92">
        <v>2.14</v>
      </c>
      <c r="B92">
        <v>1.74</v>
      </c>
      <c r="C92" s="43">
        <f t="shared" si="17"/>
        <v>4.200236330432916E-2</v>
      </c>
      <c r="D92" s="44">
        <f>IF(OR($A92="",$B92=""),"",A92*'MPTO_working_2-way'!$G91)</f>
        <v>2.2298850574712645</v>
      </c>
      <c r="E92" s="46">
        <f>IF(OR($A92="",$B92=""),"",B92*'MPTO_working_2-way'!$G91)</f>
        <v>1.8130841121495327</v>
      </c>
      <c r="F92" s="44">
        <f>IF(OR($A92="",$B92=""),"",'MPTO_working_2-way'!D91)</f>
        <v>2.2407028523288002</v>
      </c>
      <c r="G92" s="46">
        <f>IF(OR($A92="",$B92=""),"",'MPTO_working_2-way'!E91)</f>
        <v>1.8059947618585701</v>
      </c>
      <c r="H92" s="44">
        <f>IF(OR($A92="",$B92=""),"",'OddsRatio_working_2-way'!M91)</f>
        <v>2.2411851354816257</v>
      </c>
      <c r="I92" s="44">
        <f>IF(OR($A92="",$B92=""),"",'OddsRatio_working_2-way'!N91)</f>
        <v>1.8056815791722833</v>
      </c>
      <c r="J92" s="44">
        <f>IF('Log_working_2-way'!$D91="","",A92^('Log_working_2-way'!$D91))</f>
        <v>2.2461922009554618</v>
      </c>
      <c r="K92" s="46">
        <f>IF('Log_working_2-way'!$D91="","",B92^('Log_working_2-way'!$D91))</f>
        <v>1.8024444377303941</v>
      </c>
      <c r="L92" s="53">
        <f t="shared" si="18"/>
        <v>0.44845360824742264</v>
      </c>
      <c r="M92" s="53">
        <f t="shared" si="19"/>
        <v>0.55154639175257736</v>
      </c>
      <c r="N92" s="54">
        <v>189</v>
      </c>
      <c r="O92" s="54">
        <f t="shared" si="20"/>
        <v>100.68224299065422</v>
      </c>
      <c r="P92" s="54">
        <f t="shared" si="21"/>
        <v>80.379310344827587</v>
      </c>
      <c r="Q92" s="54">
        <f t="shared" si="22"/>
        <v>108.62068965517241</v>
      </c>
      <c r="R92" s="54">
        <f t="shared" si="23"/>
        <v>88.317757009345797</v>
      </c>
      <c r="S92" s="55">
        <f t="shared" si="24"/>
        <v>-7.9384466645181959</v>
      </c>
      <c r="T92" s="55">
        <f t="shared" si="25"/>
        <v>-7.9384466645182101</v>
      </c>
      <c r="U92" t="s">
        <v>349</v>
      </c>
      <c r="V92" t="s">
        <v>350</v>
      </c>
      <c r="W92" t="s">
        <v>479</v>
      </c>
      <c r="X92" t="s">
        <v>464</v>
      </c>
      <c r="Y92" s="57" t="s">
        <v>493</v>
      </c>
    </row>
    <row r="93" spans="1:25" ht="15" x14ac:dyDescent="0.25">
      <c r="A93">
        <v>2.5299999999999998</v>
      </c>
      <c r="B93">
        <v>1.54</v>
      </c>
      <c r="C93" s="43">
        <f t="shared" si="17"/>
        <v>4.4607566346696714E-2</v>
      </c>
      <c r="D93" s="44">
        <f>IF(OR($A93="",$B93=""),"",A93*'MPTO_working_2-way'!$G92)</f>
        <v>2.6428571428571423</v>
      </c>
      <c r="E93" s="46">
        <f>IF(OR($A93="",$B93=""),"",B93*'MPTO_working_2-way'!$G92)</f>
        <v>1.6086956521739131</v>
      </c>
      <c r="F93" s="44">
        <f>IF(OR($A93="",$B93=""),"",'MPTO_working_2-way'!D92)</f>
        <v>2.6813020439061312</v>
      </c>
      <c r="G93" s="46">
        <f>IF(OR($A93="",$B93=""),"",'MPTO_working_2-way'!E92)</f>
        <v>1.594777127420081</v>
      </c>
      <c r="H93" s="44">
        <f>IF(OR($A93="",$B93=""),"",'OddsRatio_working_2-way'!M92)</f>
        <v>2.6832508230603458</v>
      </c>
      <c r="I93" s="44">
        <f>IF(OR($A93="",$B93=""),"",'OddsRatio_working_2-way'!N92)</f>
        <v>1.5940885257860045</v>
      </c>
      <c r="J93" s="44">
        <f>IF('Log_working_2-way'!$D92="","",A93^('Log_working_2-way'!$D92))</f>
        <v>2.7015124337025407</v>
      </c>
      <c r="K93" s="46">
        <f>IF('Log_working_2-way'!$D92="","",B93^('Log_working_2-way'!$D92))</f>
        <v>1.5877124258345114</v>
      </c>
      <c r="L93" s="53">
        <f t="shared" si="18"/>
        <v>0.37837837837837845</v>
      </c>
      <c r="M93" s="53">
        <f t="shared" si="19"/>
        <v>0.6216216216216216</v>
      </c>
      <c r="N93" s="54">
        <v>190</v>
      </c>
      <c r="O93" s="54">
        <f t="shared" si="20"/>
        <v>114.901185770751</v>
      </c>
      <c r="P93" s="54">
        <f t="shared" si="21"/>
        <v>66.623376623376643</v>
      </c>
      <c r="Q93" s="54">
        <f t="shared" si="22"/>
        <v>123.37662337662337</v>
      </c>
      <c r="R93" s="54">
        <f t="shared" si="23"/>
        <v>75.098814229249015</v>
      </c>
      <c r="S93" s="55">
        <f t="shared" si="24"/>
        <v>-8.4754376058723722</v>
      </c>
      <c r="T93" s="55">
        <f t="shared" si="25"/>
        <v>-8.4754376058723722</v>
      </c>
      <c r="U93" t="s">
        <v>351</v>
      </c>
      <c r="V93" t="s">
        <v>352</v>
      </c>
      <c r="W93" t="s">
        <v>479</v>
      </c>
      <c r="X93" t="s">
        <v>464</v>
      </c>
      <c r="Y93" s="57" t="s">
        <v>492</v>
      </c>
    </row>
    <row r="94" spans="1:25" ht="15" x14ac:dyDescent="0.25">
      <c r="A94">
        <v>2.4</v>
      </c>
      <c r="B94">
        <v>1.6</v>
      </c>
      <c r="C94" s="43">
        <f t="shared" si="17"/>
        <v>4.1666666666666741E-2</v>
      </c>
      <c r="D94" s="44">
        <f>IF(OR($A94="",$B94=""),"",A94*'MPTO_working_2-way'!$G93)</f>
        <v>2.5</v>
      </c>
      <c r="E94" s="46">
        <f>IF(OR($A94="",$B94=""),"",B94*'MPTO_working_2-way'!$G93)</f>
        <v>1.666666666666667</v>
      </c>
      <c r="F94" s="44">
        <f>IF(OR($A94="",$B94=""),"",'MPTO_working_2-way'!D93)</f>
        <v>2.5263157894736841</v>
      </c>
      <c r="G94" s="46">
        <f>IF(OR($A94="",$B94=""),"",'MPTO_working_2-way'!E93)</f>
        <v>1.6551724137931036</v>
      </c>
      <c r="H94" s="44">
        <f>IF(OR($A94="",$B94=""),"",'OddsRatio_working_2-way'!M93)</f>
        <v>2.5275252316519468</v>
      </c>
      <c r="I94" s="44">
        <f>IF(OR($A94="",$B94=""),"",'OddsRatio_working_2-way'!N93)</f>
        <v>1.6546536707079771</v>
      </c>
      <c r="J94" s="44">
        <f>IF('Log_working_2-way'!$D93="","",A94^('Log_working_2-way'!$D93))</f>
        <v>2.5398728286377308</v>
      </c>
      <c r="K94" s="46">
        <f>IF('Log_working_2-way'!$D93="","",B94^('Log_working_2-way'!$D93))</f>
        <v>1.6494042763805412</v>
      </c>
      <c r="L94" s="53">
        <f t="shared" si="18"/>
        <v>0.4</v>
      </c>
      <c r="M94" s="53">
        <f t="shared" si="19"/>
        <v>0.59999999999999987</v>
      </c>
      <c r="N94" s="54">
        <v>191</v>
      </c>
      <c r="O94" s="54">
        <f t="shared" si="20"/>
        <v>111.41666666666666</v>
      </c>
      <c r="P94" s="54">
        <f t="shared" si="21"/>
        <v>71.625000000000014</v>
      </c>
      <c r="Q94" s="54">
        <f t="shared" si="22"/>
        <v>119.375</v>
      </c>
      <c r="R94" s="54">
        <f t="shared" si="23"/>
        <v>79.583333333333343</v>
      </c>
      <c r="S94" s="55">
        <f t="shared" si="24"/>
        <v>-7.9583333333333428</v>
      </c>
      <c r="T94" s="55">
        <f t="shared" si="25"/>
        <v>-7.9583333333333286</v>
      </c>
      <c r="U94" t="s">
        <v>353</v>
      </c>
      <c r="V94" t="s">
        <v>354</v>
      </c>
      <c r="W94" t="s">
        <v>479</v>
      </c>
      <c r="X94" t="s">
        <v>464</v>
      </c>
      <c r="Y94" s="57" t="s">
        <v>484</v>
      </c>
    </row>
    <row r="95" spans="1:25" ht="15" x14ac:dyDescent="0.25">
      <c r="A95">
        <v>2.4500000000000002</v>
      </c>
      <c r="B95">
        <v>1.57</v>
      </c>
      <c r="C95" s="43">
        <f t="shared" si="17"/>
        <v>4.5105940465357985E-2</v>
      </c>
      <c r="D95" s="44">
        <f>IF(OR($A95="",$B95=""),"",A95*'MPTO_working_2-way'!$G94)</f>
        <v>2.5605095541401273</v>
      </c>
      <c r="E95" s="46">
        <f>IF(OR($A95="",$B95=""),"",B95*'MPTO_working_2-way'!$G94)</f>
        <v>1.6408163265306122</v>
      </c>
      <c r="F95" s="44">
        <f>IF(OR($A95="",$B95=""),"",'MPTO_working_2-way'!D94)</f>
        <v>2.5932917579639305</v>
      </c>
      <c r="G95" s="46">
        <f>IF(OR($A95="",$B95=""),"",'MPTO_working_2-way'!E94)</f>
        <v>1.6276314397545752</v>
      </c>
      <c r="H95" s="44">
        <f>IF(OR($A95="",$B95=""),"",'OddsRatio_working_2-way'!M94)</f>
        <v>2.594948165026941</v>
      </c>
      <c r="I95" s="44">
        <f>IF(OR($A95="",$B95=""),"",'OddsRatio_working_2-way'!N94)</f>
        <v>1.6269796234933487</v>
      </c>
      <c r="J95" s="44">
        <f>IF('Log_working_2-way'!$D94="","",A95^('Log_working_2-way'!$D94))</f>
        <v>2.6104533683676099</v>
      </c>
      <c r="K95" s="46">
        <f>IF('Log_working_2-way'!$D94="","",B95^('Log_working_2-way'!$D94))</f>
        <v>1.6209431577721747</v>
      </c>
      <c r="L95" s="53">
        <f t="shared" si="18"/>
        <v>0.39054726368159204</v>
      </c>
      <c r="M95" s="53">
        <f t="shared" si="19"/>
        <v>0.60945273631840802</v>
      </c>
      <c r="N95" s="54">
        <v>192</v>
      </c>
      <c r="O95" s="54">
        <f t="shared" si="20"/>
        <v>113.63265306122449</v>
      </c>
      <c r="P95" s="54">
        <f t="shared" si="21"/>
        <v>69.70700636942675</v>
      </c>
      <c r="Q95" s="54">
        <f t="shared" si="22"/>
        <v>122.29299363057325</v>
      </c>
      <c r="R95" s="54">
        <f t="shared" si="23"/>
        <v>78.367346938775498</v>
      </c>
      <c r="S95" s="55">
        <f t="shared" si="24"/>
        <v>-8.6603405693487616</v>
      </c>
      <c r="T95" s="55">
        <f t="shared" si="25"/>
        <v>-8.6603405693487474</v>
      </c>
      <c r="U95" t="s">
        <v>355</v>
      </c>
      <c r="V95" t="s">
        <v>356</v>
      </c>
      <c r="W95" t="s">
        <v>479</v>
      </c>
      <c r="X95" t="s">
        <v>464</v>
      </c>
      <c r="Y95" s="57" t="s">
        <v>506</v>
      </c>
    </row>
    <row r="96" spans="1:25" ht="15" x14ac:dyDescent="0.25">
      <c r="A96">
        <v>2.4900000000000002</v>
      </c>
      <c r="B96">
        <v>1.56</v>
      </c>
      <c r="C96" s="43">
        <f t="shared" si="17"/>
        <v>4.26320667284521E-2</v>
      </c>
      <c r="D96" s="44">
        <f>IF(OR($A96="",$B96=""),"",A96*'MPTO_working_2-way'!$G95)</f>
        <v>2.5961538461538458</v>
      </c>
      <c r="E96" s="46">
        <f>IF(OR($A96="",$B96=""),"",B96*'MPTO_working_2-way'!$G95)</f>
        <v>1.6265060240963853</v>
      </c>
      <c r="F96" s="44">
        <f>IF(OR($A96="",$B96=""),"",'MPTO_working_2-way'!D95)</f>
        <v>2.6295694557270508</v>
      </c>
      <c r="G96" s="46">
        <f>IF(OR($A96="",$B96=""),"",'MPTO_working_2-way'!E95)</f>
        <v>1.6136590229312062</v>
      </c>
      <c r="H96" s="44">
        <f>IF(OR($A96="",$B96=""),"",'OddsRatio_working_2-way'!M95)</f>
        <v>2.6311696066670334</v>
      </c>
      <c r="I96" s="44">
        <f>IF(OR($A96="",$B96=""),"",'OddsRatio_working_2-way'!N95)</f>
        <v>1.6130570333782139</v>
      </c>
      <c r="J96" s="44">
        <f>IF('Log_working_2-way'!$D95="","",A96^('Log_working_2-way'!$D95))</f>
        <v>2.6469548581107705</v>
      </c>
      <c r="K96" s="46">
        <f>IF('Log_working_2-way'!$D95="","",B96^('Log_working_2-way'!$D95))</f>
        <v>1.607181183548904</v>
      </c>
      <c r="L96" s="53">
        <f t="shared" si="18"/>
        <v>0.38518518518518524</v>
      </c>
      <c r="M96" s="53">
        <f t="shared" si="19"/>
        <v>0.61481481481481493</v>
      </c>
      <c r="N96" s="54">
        <v>193</v>
      </c>
      <c r="O96" s="54">
        <f t="shared" si="20"/>
        <v>115.48995983935744</v>
      </c>
      <c r="P96" s="54">
        <f t="shared" si="21"/>
        <v>69.28205128205127</v>
      </c>
      <c r="Q96" s="54">
        <f t="shared" si="22"/>
        <v>123.7179487179487</v>
      </c>
      <c r="R96" s="54">
        <f t="shared" si="23"/>
        <v>77.510040160642561</v>
      </c>
      <c r="S96" s="55">
        <f t="shared" si="24"/>
        <v>-8.2279888785912618</v>
      </c>
      <c r="T96" s="55">
        <f t="shared" si="25"/>
        <v>-8.2279888785912902</v>
      </c>
      <c r="U96" t="s">
        <v>357</v>
      </c>
      <c r="V96" t="s">
        <v>358</v>
      </c>
      <c r="W96" t="s">
        <v>479</v>
      </c>
      <c r="X96" t="s">
        <v>464</v>
      </c>
      <c r="Y96" s="57" t="s">
        <v>504</v>
      </c>
    </row>
    <row r="97" spans="1:25" ht="15" x14ac:dyDescent="0.25">
      <c r="A97">
        <v>2.1</v>
      </c>
      <c r="B97">
        <v>1.76</v>
      </c>
      <c r="C97" s="43">
        <f t="shared" si="17"/>
        <v>4.4372294372294396E-2</v>
      </c>
      <c r="D97" s="44">
        <f>IF(OR($A97="",$B97=""),"",A97*'MPTO_working_2-way'!$G96)</f>
        <v>2.1931818181818183</v>
      </c>
      <c r="E97" s="46">
        <f>IF(OR($A97="",$B97=""),"",B97*'MPTO_working_2-way'!$G96)</f>
        <v>1.8380952380952382</v>
      </c>
      <c r="F97" s="44">
        <f>IF(OR($A97="",$B97=""),"",'MPTO_working_2-way'!D96)</f>
        <v>2.2026221692491061</v>
      </c>
      <c r="G97" s="46">
        <f>IF(OR($A97="",$B97=""),"",'MPTO_working_2-way'!E96)</f>
        <v>1.8315163528245788</v>
      </c>
      <c r="H97" s="44">
        <f>IF(OR($A97="",$B97=""),"",'OddsRatio_working_2-way'!M96)</f>
        <v>2.2030662579644695</v>
      </c>
      <c r="I97" s="44">
        <f>IF(OR($A97="",$B97=""),"",'OddsRatio_working_2-way'!N96)</f>
        <v>1.8312094145936331</v>
      </c>
      <c r="J97" s="44">
        <f>IF('Log_working_2-way'!$D96="","",A97^('Log_working_2-way'!$D96))</f>
        <v>2.2074389630178586</v>
      </c>
      <c r="K97" s="46">
        <f>IF('Log_working_2-way'!$D96="","",B97^('Log_working_2-way'!$D96))</f>
        <v>1.8281992138966479</v>
      </c>
      <c r="L97" s="53">
        <f t="shared" si="18"/>
        <v>0.45595854922279788</v>
      </c>
      <c r="M97" s="53">
        <f t="shared" si="19"/>
        <v>0.54404145077720201</v>
      </c>
      <c r="N97" s="54">
        <v>194</v>
      </c>
      <c r="O97" s="54">
        <f t="shared" si="20"/>
        <v>101.61904761904763</v>
      </c>
      <c r="P97" s="54">
        <f t="shared" si="21"/>
        <v>83.77272727272728</v>
      </c>
      <c r="Q97" s="54">
        <f t="shared" si="22"/>
        <v>110.22727272727273</v>
      </c>
      <c r="R97" s="54">
        <f t="shared" si="23"/>
        <v>92.38095238095238</v>
      </c>
      <c r="S97" s="55">
        <f t="shared" si="24"/>
        <v>-8.6082251082250991</v>
      </c>
      <c r="T97" s="55">
        <f t="shared" si="25"/>
        <v>-8.6082251082250991</v>
      </c>
      <c r="U97" t="s">
        <v>359</v>
      </c>
      <c r="V97" t="s">
        <v>360</v>
      </c>
      <c r="W97" t="s">
        <v>479</v>
      </c>
      <c r="X97" t="s">
        <v>464</v>
      </c>
      <c r="Y97" s="57" t="s">
        <v>495</v>
      </c>
    </row>
    <row r="98" spans="1:25" ht="15" x14ac:dyDescent="0.25">
      <c r="A98">
        <v>2.63</v>
      </c>
      <c r="B98">
        <v>1.51</v>
      </c>
      <c r="C98" s="43">
        <f t="shared" si="17"/>
        <v>4.2479792511268322E-2</v>
      </c>
      <c r="D98" s="44">
        <f>IF(OR($A98="",$B98=""),"",A98*'MPTO_working_2-way'!$G97)</f>
        <v>2.7417218543046356</v>
      </c>
      <c r="E98" s="46">
        <f>IF(OR($A98="",$B98=""),"",B98*'MPTO_working_2-way'!$G97)</f>
        <v>1.5741444866920151</v>
      </c>
      <c r="F98" s="44">
        <f>IF(OR($A98="",$B98=""),"",'MPTO_working_2-way'!D97)</f>
        <v>2.7856065654262965</v>
      </c>
      <c r="G98" s="46">
        <f>IF(OR($A98="",$B98=""),"",'MPTO_working_2-way'!E97)</f>
        <v>1.5600337831202247</v>
      </c>
      <c r="H98" s="44">
        <f>IF(OR($A98="",$B98=""),"",'OddsRatio_working_2-way'!M97)</f>
        <v>2.7877579342216747</v>
      </c>
      <c r="I98" s="44">
        <f>IF(OR($A98="",$B98=""),"",'OddsRatio_working_2-way'!N97)</f>
        <v>1.5593598444497263</v>
      </c>
      <c r="J98" s="44">
        <f>IF('Log_working_2-way'!$D97="","",A98^('Log_working_2-way'!$D97))</f>
        <v>2.8086642204693022</v>
      </c>
      <c r="K98" s="46">
        <f>IF('Log_working_2-way'!$D97="","",B98^('Log_working_2-way'!$D97))</f>
        <v>1.5528942236384655</v>
      </c>
      <c r="L98" s="53">
        <f t="shared" si="18"/>
        <v>0.36473429951690822</v>
      </c>
      <c r="M98" s="53">
        <f t="shared" si="19"/>
        <v>0.63526570048309183</v>
      </c>
      <c r="N98" s="54">
        <v>195</v>
      </c>
      <c r="O98" s="54">
        <f t="shared" si="20"/>
        <v>120.85551330798481</v>
      </c>
      <c r="P98" s="54">
        <f t="shared" si="21"/>
        <v>65.860927152317885</v>
      </c>
      <c r="Q98" s="54">
        <f t="shared" si="22"/>
        <v>129.13907284768212</v>
      </c>
      <c r="R98" s="54">
        <f t="shared" si="23"/>
        <v>74.144486692015221</v>
      </c>
      <c r="S98" s="55">
        <f t="shared" si="24"/>
        <v>-8.2835595396973076</v>
      </c>
      <c r="T98" s="55">
        <f t="shared" si="25"/>
        <v>-8.283559539697336</v>
      </c>
      <c r="U98" t="s">
        <v>361</v>
      </c>
      <c r="V98" t="s">
        <v>362</v>
      </c>
      <c r="W98" t="s">
        <v>479</v>
      </c>
      <c r="X98" t="s">
        <v>464</v>
      </c>
      <c r="Y98" s="57" t="s">
        <v>486</v>
      </c>
    </row>
    <row r="99" spans="1:25" ht="15" x14ac:dyDescent="0.25">
      <c r="A99">
        <v>2.7</v>
      </c>
      <c r="B99">
        <v>1.49</v>
      </c>
      <c r="C99" s="43">
        <f t="shared" si="17"/>
        <v>4.1511309967685817E-2</v>
      </c>
      <c r="D99" s="44">
        <f>IF(OR($A99="",$B99=""),"",A99*'MPTO_working_2-way'!$G98)</f>
        <v>2.8120805369127519</v>
      </c>
      <c r="E99" s="46">
        <f>IF(OR($A99="",$B99=""),"",B99*'MPTO_working_2-way'!$G98)</f>
        <v>1.5518518518518518</v>
      </c>
      <c r="F99" s="44">
        <f>IF(OR($A99="",$B99=""),"",'MPTO_working_2-way'!D98)</f>
        <v>2.8602915037326699</v>
      </c>
      <c r="G99" s="46">
        <f>IF(OR($A99="",$B99=""),"",'MPTO_working_2-way'!E98)</f>
        <v>1.537550162430728</v>
      </c>
      <c r="H99" s="44">
        <f>IF(OR($A99="",$B99=""),"",'OddsRatio_working_2-way'!M98)</f>
        <v>2.8626292586293278</v>
      </c>
      <c r="I99" s="44">
        <f>IF(OR($A99="",$B99=""),"",'OddsRatio_working_2-way'!N98)</f>
        <v>1.5368754921931591</v>
      </c>
      <c r="J99" s="44">
        <f>IF('Log_working_2-way'!$D98="","",A99^('Log_working_2-way'!$D98))</f>
        <v>2.8856603059261934</v>
      </c>
      <c r="K99" s="46">
        <f>IF('Log_working_2-way'!$D98="","",B99^('Log_working_2-way'!$D98))</f>
        <v>1.530318211003477</v>
      </c>
      <c r="L99" s="53">
        <f t="shared" si="18"/>
        <v>0.35560859188544147</v>
      </c>
      <c r="M99" s="53">
        <f t="shared" si="19"/>
        <v>0.64439140811455853</v>
      </c>
      <c r="N99" s="54">
        <v>196</v>
      </c>
      <c r="O99" s="54">
        <f t="shared" si="20"/>
        <v>123.40740740740742</v>
      </c>
      <c r="P99" s="54">
        <f t="shared" si="21"/>
        <v>64.456375838926192</v>
      </c>
      <c r="Q99" s="54">
        <f t="shared" si="22"/>
        <v>131.54362416107384</v>
      </c>
      <c r="R99" s="54">
        <f t="shared" si="23"/>
        <v>72.592592592592595</v>
      </c>
      <c r="S99" s="55">
        <f t="shared" si="24"/>
        <v>-8.1362167536664174</v>
      </c>
      <c r="T99" s="55">
        <f t="shared" si="25"/>
        <v>-8.1362167536664032</v>
      </c>
      <c r="U99" t="s">
        <v>363</v>
      </c>
      <c r="V99" t="s">
        <v>364</v>
      </c>
      <c r="W99" t="s">
        <v>479</v>
      </c>
      <c r="X99" t="s">
        <v>464</v>
      </c>
      <c r="Y99" s="57" t="s">
        <v>495</v>
      </c>
    </row>
    <row r="100" spans="1:25" ht="15" x14ac:dyDescent="0.25">
      <c r="A100">
        <v>2.39</v>
      </c>
      <c r="B100">
        <v>1.6</v>
      </c>
      <c r="C100" s="43">
        <f t="shared" si="17"/>
        <v>4.3410041841004166E-2</v>
      </c>
      <c r="D100" s="44">
        <f>IF(OR($A100="",$B100=""),"",A100*'MPTO_working_2-way'!$G99)</f>
        <v>2.4937499999999999</v>
      </c>
      <c r="E100" s="46">
        <f>IF(OR($A100="",$B100=""),"",B100*'MPTO_working_2-way'!$G99)</f>
        <v>1.6694560669456067</v>
      </c>
      <c r="F100" s="44">
        <f>IF(OR($A100="",$B100=""),"",'MPTO_working_2-way'!D99)</f>
        <v>2.5207646671061306</v>
      </c>
      <c r="G100" s="46">
        <f>IF(OR($A100="",$B100=""),"",'MPTO_working_2-way'!E99)</f>
        <v>1.6575639358474208</v>
      </c>
      <c r="H100" s="44">
        <f>IF(OR($A100="",$B100=""),"",'OddsRatio_working_2-way'!M99)</f>
        <v>2.52206000757745</v>
      </c>
      <c r="I100" s="44">
        <f>IF(OR($A100="",$B100=""),"",'OddsRatio_working_2-way'!N99)</f>
        <v>1.6570043198176039</v>
      </c>
      <c r="J100" s="44">
        <f>IF('Log_working_2-way'!$D99="","",A100^('Log_working_2-way'!$D99))</f>
        <v>2.5347593326332167</v>
      </c>
      <c r="K100" s="46">
        <f>IF('Log_working_2-way'!$D99="","",B100^('Log_working_2-way'!$D99))</f>
        <v>1.6515679551422944</v>
      </c>
      <c r="L100" s="53">
        <f t="shared" si="18"/>
        <v>0.40100250626566419</v>
      </c>
      <c r="M100" s="53">
        <f t="shared" si="19"/>
        <v>0.59899749373433586</v>
      </c>
      <c r="N100" s="54">
        <v>197</v>
      </c>
      <c r="O100" s="54">
        <f t="shared" si="20"/>
        <v>114.57322175732219</v>
      </c>
      <c r="P100" s="54">
        <f t="shared" si="21"/>
        <v>73.875000000000028</v>
      </c>
      <c r="Q100" s="54">
        <f t="shared" si="22"/>
        <v>123.125</v>
      </c>
      <c r="R100" s="54">
        <f t="shared" si="23"/>
        <v>82.426778242677827</v>
      </c>
      <c r="S100" s="55">
        <f t="shared" si="24"/>
        <v>-8.5517782426778126</v>
      </c>
      <c r="T100" s="55">
        <f t="shared" si="25"/>
        <v>-8.5517782426777984</v>
      </c>
      <c r="U100" t="s">
        <v>365</v>
      </c>
      <c r="V100" t="s">
        <v>366</v>
      </c>
      <c r="W100" t="s">
        <v>479</v>
      </c>
      <c r="X100" t="s">
        <v>464</v>
      </c>
      <c r="Y100" s="57" t="s">
        <v>484</v>
      </c>
    </row>
    <row r="101" spans="1:25" s="50" customFormat="1" ht="15" x14ac:dyDescent="0.25">
      <c r="A101">
        <v>2.38</v>
      </c>
      <c r="B101">
        <v>1.58</v>
      </c>
      <c r="C101" s="43">
        <f t="shared" si="17"/>
        <v>5.3079459631953929E-2</v>
      </c>
      <c r="D101" s="44">
        <f>IF(OR($A101="",$B101=""),"",A101*'MPTO_working_2-way'!$G100)</f>
        <v>2.5063291139240502</v>
      </c>
      <c r="E101" s="46">
        <f>IF(OR($A101="",$B101=""),"",B101*'MPTO_working_2-way'!$G100)</f>
        <v>1.6638655462184873</v>
      </c>
      <c r="F101" s="44">
        <f>IF(OR($A101="",$B101=""),"",'MPTO_working_2-way'!D100)</f>
        <v>2.5404675043912981</v>
      </c>
      <c r="G101" s="46">
        <f>IF(OR($A101="",$B101=""),"",'MPTO_working_2-way'!E100)</f>
        <v>1.6491535830190334</v>
      </c>
      <c r="H101" s="44">
        <f>IF(OR($A101="",$B101=""),"",'OddsRatio_working_2-way'!M100)</f>
        <v>2.5425013273341408</v>
      </c>
      <c r="I101" s="44">
        <f>IF(OR($A101="",$B101=""),"",'OddsRatio_working_2-way'!N100)</f>
        <v>1.648297659314349</v>
      </c>
      <c r="J101" s="44">
        <f>IF('Log_working_2-way'!$D100="","",A101^('Log_working_2-way'!$D100))</f>
        <v>2.5587645597566064</v>
      </c>
      <c r="K101" s="46">
        <f>IF('Log_working_2-way'!$D100="","",B101^('Log_working_2-way'!$D100))</f>
        <v>1.6415337029172934</v>
      </c>
      <c r="L101" s="53">
        <f t="shared" si="18"/>
        <v>0.39898989898989906</v>
      </c>
      <c r="M101" s="53">
        <f t="shared" si="19"/>
        <v>0.60101010101010111</v>
      </c>
      <c r="N101" s="54">
        <v>198</v>
      </c>
      <c r="O101" s="54">
        <f t="shared" si="20"/>
        <v>114.80672268907561</v>
      </c>
      <c r="P101" s="54">
        <f t="shared" si="21"/>
        <v>72.683544303797476</v>
      </c>
      <c r="Q101" s="54">
        <f t="shared" si="22"/>
        <v>125.31645569620252</v>
      </c>
      <c r="R101" s="54">
        <f t="shared" si="23"/>
        <v>83.193277310924373</v>
      </c>
      <c r="S101" s="55">
        <f t="shared" si="24"/>
        <v>-10.509733007126911</v>
      </c>
      <c r="T101" s="55">
        <f t="shared" si="25"/>
        <v>-10.509733007126897</v>
      </c>
      <c r="U101" t="s">
        <v>367</v>
      </c>
      <c r="V101" t="s">
        <v>368</v>
      </c>
      <c r="W101" t="s">
        <v>480</v>
      </c>
      <c r="X101" t="s">
        <v>464</v>
      </c>
      <c r="Y101" s="57" t="s">
        <v>486</v>
      </c>
    </row>
    <row r="102" spans="1:25" ht="15" x14ac:dyDescent="0.25">
      <c r="A102">
        <v>2.52</v>
      </c>
      <c r="B102">
        <v>1.53</v>
      </c>
      <c r="C102" s="43">
        <f t="shared" si="17"/>
        <v>5.0420168067226934E-2</v>
      </c>
      <c r="D102" s="44">
        <f>IF(OR($A102="",$B102=""),"",A102*'MPTO_working_2-way'!$G101)</f>
        <v>2.6470588235294117</v>
      </c>
      <c r="E102" s="46">
        <f>IF(OR($A102="",$B102=""),"",B102*'MPTO_working_2-way'!$G101)</f>
        <v>1.6071428571428572</v>
      </c>
      <c r="F102" s="44">
        <f>IF(OR($A102="",$B102=""),"",'MPTO_working_2-way'!D101)</f>
        <v>2.6909547738693469</v>
      </c>
      <c r="G102" s="46">
        <f>IF(OR($A102="",$B102=""),"",'MPTO_working_2-way'!E101)</f>
        <v>1.5913818722139674</v>
      </c>
      <c r="H102" s="44">
        <f>IF(OR($A102="",$B102=""),"",'OddsRatio_working_2-way'!M101)</f>
        <v>2.6934947677220284</v>
      </c>
      <c r="I102" s="44">
        <f>IF(OR($A102="",$B102=""),"",'OddsRatio_working_2-way'!N101)</f>
        <v>1.5904948861136019</v>
      </c>
      <c r="J102" s="44">
        <f>IF('Log_working_2-way'!$D101="","",A102^('Log_working_2-way'!$D101))</f>
        <v>2.7145242613268503</v>
      </c>
      <c r="K102" s="46">
        <f>IF('Log_working_2-way'!$D101="","",B102^('Log_working_2-way'!$D101))</f>
        <v>1.5832521723683286</v>
      </c>
      <c r="L102" s="53">
        <f t="shared" si="18"/>
        <v>0.37777777777777777</v>
      </c>
      <c r="M102" s="53">
        <f t="shared" si="19"/>
        <v>0.62222222222222223</v>
      </c>
      <c r="N102" s="54">
        <v>199</v>
      </c>
      <c r="O102" s="54">
        <f t="shared" si="20"/>
        <v>120.03174603174604</v>
      </c>
      <c r="P102" s="54">
        <f t="shared" si="21"/>
        <v>68.934640522875839</v>
      </c>
      <c r="Q102" s="54">
        <f t="shared" si="22"/>
        <v>130.06535947712419</v>
      </c>
      <c r="R102" s="54">
        <f t="shared" si="23"/>
        <v>78.968253968253961</v>
      </c>
      <c r="S102" s="55">
        <f t="shared" si="24"/>
        <v>-10.033613445378151</v>
      </c>
      <c r="T102" s="55">
        <f t="shared" si="25"/>
        <v>-10.033613445378123</v>
      </c>
      <c r="U102" t="s">
        <v>369</v>
      </c>
      <c r="V102" t="s">
        <v>88</v>
      </c>
      <c r="W102" t="s">
        <v>480</v>
      </c>
      <c r="X102" t="s">
        <v>464</v>
      </c>
      <c r="Y102" s="57" t="s">
        <v>492</v>
      </c>
    </row>
    <row r="103" spans="1:25" ht="15" x14ac:dyDescent="0.25">
      <c r="A103">
        <v>2.31</v>
      </c>
      <c r="B103">
        <v>1.62</v>
      </c>
      <c r="C103" s="43">
        <f t="shared" si="17"/>
        <v>5.0184383517716924E-2</v>
      </c>
      <c r="D103" s="44">
        <f>IF(OR($A103="",$B103=""),"",A103*'MPTO_working_2-way'!$G102)</f>
        <v>2.425925925925926</v>
      </c>
      <c r="E103" s="46">
        <f>IF(OR($A103="",$B103=""),"",B103*'MPTO_working_2-way'!$G102)</f>
        <v>1.7012987012987015</v>
      </c>
      <c r="F103" s="44">
        <f>IF(OR($A103="",$B103=""),"",'MPTO_working_2-way'!D102)</f>
        <v>2.4521328877530961</v>
      </c>
      <c r="G103" s="46">
        <f>IF(OR($A103="",$B103=""),"",'MPTO_working_2-way'!E102)</f>
        <v>1.6886422092865847</v>
      </c>
      <c r="H103" s="44">
        <f>IF(OR($A103="",$B103=""),"",'OddsRatio_working_2-way'!M102)</f>
        <v>2.4535828926505885</v>
      </c>
      <c r="I103" s="44">
        <f>IF(OR($A103="",$B103=""),"",'OddsRatio_working_2-way'!N102)</f>
        <v>1.6879552621705078</v>
      </c>
      <c r="J103" s="44">
        <f>IF('Log_working_2-way'!$D102="","",A103^('Log_working_2-way'!$D102))</f>
        <v>2.4659583152203197</v>
      </c>
      <c r="K103" s="46">
        <f>IF('Log_working_2-way'!$D102="","",B103^('Log_working_2-way'!$D102))</f>
        <v>1.682147636543156</v>
      </c>
      <c r="L103" s="53">
        <f t="shared" si="18"/>
        <v>0.41221374045801523</v>
      </c>
      <c r="M103" s="53">
        <f t="shared" si="19"/>
        <v>0.5877862595419846</v>
      </c>
      <c r="N103" s="54">
        <v>200</v>
      </c>
      <c r="O103" s="54">
        <f t="shared" si="20"/>
        <v>113.41991341991341</v>
      </c>
      <c r="P103" s="54">
        <f t="shared" si="21"/>
        <v>76.543209876543202</v>
      </c>
      <c r="Q103" s="54">
        <f t="shared" si="22"/>
        <v>123.45679012345678</v>
      </c>
      <c r="R103" s="54">
        <f t="shared" si="23"/>
        <v>86.580086580086572</v>
      </c>
      <c r="S103" s="55">
        <f t="shared" si="24"/>
        <v>-10.036876703543371</v>
      </c>
      <c r="T103" s="55">
        <f t="shared" si="25"/>
        <v>-10.036876703543371</v>
      </c>
      <c r="U103" t="s">
        <v>91</v>
      </c>
      <c r="V103" t="s">
        <v>370</v>
      </c>
      <c r="W103" t="s">
        <v>480</v>
      </c>
      <c r="X103" t="s">
        <v>464</v>
      </c>
      <c r="Y103" s="57" t="s">
        <v>486</v>
      </c>
    </row>
    <row r="104" spans="1:25" ht="15" x14ac:dyDescent="0.25">
      <c r="A104">
        <v>1.74</v>
      </c>
      <c r="B104">
        <v>2.2000000000000002</v>
      </c>
      <c r="C104" s="43">
        <f t="shared" si="17"/>
        <v>2.925809822361547E-2</v>
      </c>
      <c r="D104" s="44">
        <f>IF(OR($A104="",$B104=""),"",A104*'MPTO_working_2-way'!$G103)</f>
        <v>1.790909090909091</v>
      </c>
      <c r="E104" s="46">
        <f>IF(OR($A104="",$B104=""),"",B104*'MPTO_working_2-way'!$G103)</f>
        <v>2.264367816091954</v>
      </c>
      <c r="F104" s="44">
        <f>IF(OR($A104="",$B104=""),"",'MPTO_working_2-way'!D103)</f>
        <v>1.78544776119403</v>
      </c>
      <c r="G104" s="46">
        <f>IF(OR($A104="",$B104=""),"",'MPTO_working_2-way'!E103)</f>
        <v>2.2731591448931119</v>
      </c>
      <c r="H104" s="44">
        <f>IF(OR($A104="",$B104=""),"",'OddsRatio_working_2-way'!M103)</f>
        <v>1.7852812659593167</v>
      </c>
      <c r="I104" s="44">
        <f>IF(OR($A104="",$B104=""),"",'OddsRatio_working_2-way'!N103)</f>
        <v>2.2734290799340271</v>
      </c>
      <c r="J104" s="44">
        <f>IF('Log_working_2-way'!$D103="","",A104^('Log_working_2-way'!$D103))</f>
        <v>1.7828096647750074</v>
      </c>
      <c r="K104" s="46">
        <f>IF('Log_working_2-way'!$D103="","",B104^('Log_working_2-way'!$D103))</f>
        <v>2.2774497365044657</v>
      </c>
      <c r="L104" s="53">
        <f t="shared" si="18"/>
        <v>0.55837563451776651</v>
      </c>
      <c r="M104" s="53">
        <f t="shared" si="19"/>
        <v>0.44162436548223349</v>
      </c>
      <c r="N104" s="54">
        <v>201</v>
      </c>
      <c r="O104" s="54">
        <f t="shared" si="20"/>
        <v>85.482758620689651</v>
      </c>
      <c r="P104" s="54">
        <f t="shared" si="21"/>
        <v>109.63636363636365</v>
      </c>
      <c r="Q104" s="54">
        <f t="shared" si="22"/>
        <v>91.36363636363636</v>
      </c>
      <c r="R104" s="54">
        <f t="shared" si="23"/>
        <v>115.51724137931033</v>
      </c>
      <c r="S104" s="55">
        <f t="shared" si="24"/>
        <v>-5.8808777429467085</v>
      </c>
      <c r="T104" s="55">
        <f t="shared" si="25"/>
        <v>-5.8808777429466801</v>
      </c>
      <c r="U104" t="s">
        <v>100</v>
      </c>
      <c r="V104" t="s">
        <v>52</v>
      </c>
      <c r="W104" t="s">
        <v>474</v>
      </c>
      <c r="X104" t="s">
        <v>464</v>
      </c>
      <c r="Y104" s="71" t="s">
        <v>485</v>
      </c>
    </row>
    <row r="105" spans="1:25" ht="15" x14ac:dyDescent="0.25">
      <c r="A105">
        <v>1.62</v>
      </c>
      <c r="B105">
        <v>2.42</v>
      </c>
      <c r="C105" s="43">
        <f t="shared" si="17"/>
        <v>3.0507091113151752E-2</v>
      </c>
      <c r="D105" s="44">
        <f>IF(OR($A105="",$B105=""),"",A105*'MPTO_working_2-way'!$G104)</f>
        <v>1.669421487603306</v>
      </c>
      <c r="E105" s="46">
        <f>IF(OR($A105="",$B105=""),"",B105*'MPTO_working_2-way'!$G104)</f>
        <v>2.4938271604938271</v>
      </c>
      <c r="F105" s="44">
        <f>IF(OR($A105="",$B105=""),"",'MPTO_working_2-way'!D104)</f>
        <v>1.6610456740954158</v>
      </c>
      <c r="G105" s="46">
        <f>IF(OR($A105="",$B105=""),"",'MPTO_working_2-way'!E104)</f>
        <v>2.5127547750288426</v>
      </c>
      <c r="H105" s="44">
        <f>IF(OR($A105="",$B105=""),"",'OddsRatio_working_2-way'!M104)</f>
        <v>1.6607720622952058</v>
      </c>
      <c r="I105" s="44">
        <f>IF(OR($A105="",$B105=""),"",'OddsRatio_working_2-way'!N104)</f>
        <v>2.5133811749341808</v>
      </c>
      <c r="J105" s="44">
        <f>IF('Log_working_2-way'!$D104="","",A105^('Log_working_2-way'!$D104))</f>
        <v>1.6569717885147401</v>
      </c>
      <c r="K105" s="46">
        <f>IF('Log_working_2-way'!$D104="","",B105^('Log_working_2-way'!$D104))</f>
        <v>2.5221353754941713</v>
      </c>
      <c r="L105" s="53">
        <f t="shared" si="18"/>
        <v>0.59900990099009899</v>
      </c>
      <c r="M105" s="53">
        <f t="shared" si="19"/>
        <v>0.40099009900990101</v>
      </c>
      <c r="N105" s="54">
        <v>202</v>
      </c>
      <c r="O105" s="54">
        <f t="shared" si="20"/>
        <v>77.308641975308646</v>
      </c>
      <c r="P105" s="54">
        <f t="shared" si="21"/>
        <v>118.52892561983471</v>
      </c>
      <c r="Q105" s="54">
        <f t="shared" si="22"/>
        <v>83.471074380165291</v>
      </c>
      <c r="R105" s="54">
        <f t="shared" si="23"/>
        <v>124.69135802469135</v>
      </c>
      <c r="S105" s="55">
        <f t="shared" si="24"/>
        <v>-6.162432404856645</v>
      </c>
      <c r="T105" s="55">
        <f t="shared" si="25"/>
        <v>-6.162432404856645</v>
      </c>
      <c r="U105" t="s">
        <v>99</v>
      </c>
      <c r="V105" t="s">
        <v>53</v>
      </c>
      <c r="W105" t="s">
        <v>474</v>
      </c>
      <c r="X105" t="s">
        <v>464</v>
      </c>
      <c r="Y105" s="57" t="s">
        <v>498</v>
      </c>
    </row>
    <row r="106" spans="1:25" ht="15" x14ac:dyDescent="0.25">
      <c r="A106">
        <v>1.46</v>
      </c>
      <c r="B106">
        <v>2.84</v>
      </c>
      <c r="C106" s="43">
        <f t="shared" si="17"/>
        <v>3.7044182905653145E-2</v>
      </c>
      <c r="D106" s="44">
        <f>IF(OR($A106="",$B106=""),"",A106*'MPTO_working_2-way'!$G105)</f>
        <v>1.5140845070422535</v>
      </c>
      <c r="E106" s="46">
        <f>IF(OR($A106="",$B106=""),"",B106*'MPTO_working_2-way'!$G105)</f>
        <v>2.9452054794520546</v>
      </c>
      <c r="F106" s="44">
        <f>IF(OR($A106="",$B106=""),"",'MPTO_working_2-way'!D105)</f>
        <v>1.5005790387955993</v>
      </c>
      <c r="G106" s="46">
        <f>IF(OR($A106="",$B106=""),"",'MPTO_working_2-way'!E105)</f>
        <v>2.9976865240023134</v>
      </c>
      <c r="H106" s="44">
        <f>IF(OR($A106="",$B106=""),"",'OddsRatio_working_2-way'!M105)</f>
        <v>1.5000000000000004</v>
      </c>
      <c r="I106" s="44">
        <f>IF(OR($A106="",$B106=""),"",'OddsRatio_working_2-way'!N105)</f>
        <v>2.9999999999999996</v>
      </c>
      <c r="J106" s="44">
        <f>IF('Log_working_2-way'!$D105="","",A106^('Log_working_2-way'!$D105))</f>
        <v>1.4938054714477789</v>
      </c>
      <c r="K106" s="46">
        <f>IF('Log_working_2-way'!$D105="","",B106^('Log_working_2-way'!$D105))</f>
        <v>3.0250889425497371</v>
      </c>
      <c r="L106" s="53">
        <f t="shared" si="18"/>
        <v>0.66046511627906979</v>
      </c>
      <c r="M106" s="53">
        <f t="shared" si="19"/>
        <v>0.33953488372093027</v>
      </c>
      <c r="N106" s="54">
        <v>203</v>
      </c>
      <c r="O106" s="54">
        <f t="shared" si="20"/>
        <v>63.958904109589035</v>
      </c>
      <c r="P106" s="54">
        <f t="shared" si="21"/>
        <v>131.52112676056339</v>
      </c>
      <c r="Q106" s="54">
        <f t="shared" si="22"/>
        <v>71.478873239436624</v>
      </c>
      <c r="R106" s="54">
        <f t="shared" si="23"/>
        <v>139.04109589041096</v>
      </c>
      <c r="S106" s="55">
        <f t="shared" si="24"/>
        <v>-7.5199691298475884</v>
      </c>
      <c r="T106" s="55">
        <f t="shared" si="25"/>
        <v>-7.519969129847567</v>
      </c>
      <c r="U106" t="s">
        <v>143</v>
      </c>
      <c r="V106" t="s">
        <v>371</v>
      </c>
      <c r="W106" t="s">
        <v>474</v>
      </c>
      <c r="X106" t="s">
        <v>464</v>
      </c>
      <c r="Y106" s="57" t="s">
        <v>507</v>
      </c>
    </row>
    <row r="107" spans="1:25" ht="15" x14ac:dyDescent="0.25">
      <c r="A107">
        <v>1.98</v>
      </c>
      <c r="B107">
        <v>1.91</v>
      </c>
      <c r="C107" s="43">
        <f t="shared" si="17"/>
        <v>2.861071447458885E-2</v>
      </c>
      <c r="D107" s="44">
        <f>IF(OR($A107="",$B107=""),"",A107*'MPTO_working_2-way'!$G106)</f>
        <v>2.0366492146596857</v>
      </c>
      <c r="E107" s="46">
        <f>IF(OR($A107="",$B107=""),"",B107*'MPTO_working_2-way'!$G106)</f>
        <v>1.9646464646464645</v>
      </c>
      <c r="F107" s="44">
        <f>IF(OR($A107="",$B107=""),"",'MPTO_working_2-way'!D106)</f>
        <v>2.0377175494369308</v>
      </c>
      <c r="G107" s="46">
        <f>IF(OR($A107="",$B107=""),"",'MPTO_working_2-way'!E106)</f>
        <v>1.9636533568721115</v>
      </c>
      <c r="H107" s="44">
        <f>IF(OR($A107="",$B107=""),"",'OddsRatio_working_2-way'!M106)</f>
        <v>2.0377490433255412</v>
      </c>
      <c r="I107" s="44">
        <f>IF(OR($A107="",$B107=""),"",'OddsRatio_working_2-way'!N106)</f>
        <v>1.9636241116594322</v>
      </c>
      <c r="J107" s="44">
        <f>IF('Log_working_2-way'!$D106="","",A107^('Log_working_2-way'!$D106))</f>
        <v>2.0382337672504618</v>
      </c>
      <c r="K107" s="46">
        <f>IF('Log_working_2-way'!$D106="","",B107^('Log_working_2-way'!$D106))</f>
        <v>1.9631742210121639</v>
      </c>
      <c r="L107" s="53">
        <f t="shared" si="18"/>
        <v>0.49100257069408743</v>
      </c>
      <c r="M107" s="53">
        <f t="shared" si="19"/>
        <v>0.50899742930591263</v>
      </c>
      <c r="N107" s="54">
        <v>204</v>
      </c>
      <c r="O107" s="54">
        <f t="shared" si="20"/>
        <v>100.96969696969698</v>
      </c>
      <c r="P107" s="54">
        <f t="shared" si="21"/>
        <v>97.193717277486897</v>
      </c>
      <c r="Q107" s="54">
        <f t="shared" si="22"/>
        <v>106.80628272251309</v>
      </c>
      <c r="R107" s="54">
        <f t="shared" si="23"/>
        <v>103.03030303030303</v>
      </c>
      <c r="S107" s="55">
        <f t="shared" si="24"/>
        <v>-5.8365857528161058</v>
      </c>
      <c r="T107" s="55">
        <f t="shared" si="25"/>
        <v>-5.8365857528161342</v>
      </c>
      <c r="U107" t="s">
        <v>372</v>
      </c>
      <c r="V107" t="s">
        <v>105</v>
      </c>
      <c r="W107" t="s">
        <v>467</v>
      </c>
      <c r="X107" t="s">
        <v>464</v>
      </c>
      <c r="Y107" s="57" t="s">
        <v>492</v>
      </c>
    </row>
    <row r="108" spans="1:25" ht="15" x14ac:dyDescent="0.25">
      <c r="A108">
        <v>1.95</v>
      </c>
      <c r="B108">
        <v>1.93</v>
      </c>
      <c r="C108" s="43">
        <f t="shared" si="17"/>
        <v>3.0955227846419575E-2</v>
      </c>
      <c r="D108" s="44">
        <f>IF(OR($A108="",$B108=""),"",A108*'MPTO_working_2-way'!$G107)</f>
        <v>2.0103626943005182</v>
      </c>
      <c r="E108" s="46">
        <f>IF(OR($A108="",$B108=""),"",B108*'MPTO_working_2-way'!$G107)</f>
        <v>1.9897435897435898</v>
      </c>
      <c r="F108" s="44">
        <f>IF(OR($A108="",$B108=""),"",'MPTO_working_2-way'!D107)</f>
        <v>2.0106851876586083</v>
      </c>
      <c r="G108" s="46">
        <f>IF(OR($A108="",$B108=""),"",'MPTO_working_2-way'!E107)</f>
        <v>1.9894277785119598</v>
      </c>
      <c r="H108" s="44">
        <f>IF(OR($A108="",$B108=""),"",'OddsRatio_working_2-way'!M107)</f>
        <v>2.0106954914038573</v>
      </c>
      <c r="I108" s="44">
        <f>IF(OR($A108="",$B108=""),"",'OddsRatio_working_2-way'!N107)</f>
        <v>1.9894176915848294</v>
      </c>
      <c r="J108" s="44">
        <f>IF('Log_working_2-way'!$D107="","",A108^('Log_working_2-way'!$D107))</f>
        <v>2.0108420160403986</v>
      </c>
      <c r="K108" s="46">
        <f>IF('Log_working_2-way'!$D107="","",B108^('Log_working_2-way'!$D107))</f>
        <v>1.9892742724695103</v>
      </c>
      <c r="L108" s="53">
        <f t="shared" si="18"/>
        <v>0.49742268041237114</v>
      </c>
      <c r="M108" s="53">
        <f t="shared" si="19"/>
        <v>0.50257731958762886</v>
      </c>
      <c r="N108" s="54">
        <v>205</v>
      </c>
      <c r="O108" s="54">
        <f t="shared" si="20"/>
        <v>99.87179487179489</v>
      </c>
      <c r="P108" s="54">
        <f t="shared" si="21"/>
        <v>98.782383419689126</v>
      </c>
      <c r="Q108" s="54">
        <f t="shared" si="22"/>
        <v>106.21761658031089</v>
      </c>
      <c r="R108" s="54">
        <f t="shared" si="23"/>
        <v>105.12820512820514</v>
      </c>
      <c r="S108" s="55">
        <f t="shared" si="24"/>
        <v>-6.3458217085159987</v>
      </c>
      <c r="T108" s="55">
        <f t="shared" si="25"/>
        <v>-6.3458217085160129</v>
      </c>
      <c r="U108" t="s">
        <v>373</v>
      </c>
      <c r="V108" t="s">
        <v>374</v>
      </c>
      <c r="W108" t="s">
        <v>467</v>
      </c>
      <c r="X108" t="s">
        <v>464</v>
      </c>
      <c r="Y108" s="57" t="s">
        <v>493</v>
      </c>
    </row>
    <row r="109" spans="1:25" ht="15" x14ac:dyDescent="0.25">
      <c r="A109">
        <v>1.93</v>
      </c>
      <c r="B109">
        <v>1.95</v>
      </c>
      <c r="C109" s="43">
        <f t="shared" si="17"/>
        <v>3.0955227846419575E-2</v>
      </c>
      <c r="D109" s="44">
        <f>IF(OR($A109="",$B109=""),"",A109*'MPTO_working_2-way'!$G108)</f>
        <v>1.9897435897435898</v>
      </c>
      <c r="E109" s="46">
        <f>IF(OR($A109="",$B109=""),"",B109*'MPTO_working_2-way'!$G108)</f>
        <v>2.0103626943005182</v>
      </c>
      <c r="F109" s="44">
        <f>IF(OR($A109="",$B109=""),"",'MPTO_working_2-way'!D108)</f>
        <v>1.9894277785119598</v>
      </c>
      <c r="G109" s="46">
        <f>IF(OR($A109="",$B109=""),"",'MPTO_working_2-way'!E108)</f>
        <v>2.0106851876586083</v>
      </c>
      <c r="H109" s="44">
        <f>IF(OR($A109="",$B109=""),"",'OddsRatio_working_2-way'!M108)</f>
        <v>1.9894176915848294</v>
      </c>
      <c r="I109" s="44">
        <f>IF(OR($A109="",$B109=""),"",'OddsRatio_working_2-way'!N108)</f>
        <v>2.0106954914038573</v>
      </c>
      <c r="J109" s="44">
        <f>IF('Log_working_2-way'!$D108="","",A109^('Log_working_2-way'!$D108))</f>
        <v>1.9892742724695103</v>
      </c>
      <c r="K109" s="46">
        <f>IF('Log_working_2-way'!$D108="","",B109^('Log_working_2-way'!$D108))</f>
        <v>2.0108420160403986</v>
      </c>
      <c r="L109" s="53">
        <f t="shared" si="18"/>
        <v>0.50257731958762886</v>
      </c>
      <c r="M109" s="53">
        <f t="shared" si="19"/>
        <v>0.49742268041237114</v>
      </c>
      <c r="N109" s="54">
        <v>206</v>
      </c>
      <c r="O109" s="54">
        <f t="shared" si="20"/>
        <v>99.264248704663217</v>
      </c>
      <c r="P109" s="54">
        <f t="shared" si="21"/>
        <v>100.35897435897436</v>
      </c>
      <c r="Q109" s="54">
        <f t="shared" si="22"/>
        <v>105.64102564102565</v>
      </c>
      <c r="R109" s="54">
        <f t="shared" si="23"/>
        <v>106.7357512953368</v>
      </c>
      <c r="S109" s="55">
        <f t="shared" si="24"/>
        <v>-6.3767769363624325</v>
      </c>
      <c r="T109" s="55">
        <f t="shared" si="25"/>
        <v>-6.3767769363624325</v>
      </c>
      <c r="U109" t="s">
        <v>375</v>
      </c>
      <c r="V109" t="s">
        <v>50</v>
      </c>
      <c r="W109" t="s">
        <v>467</v>
      </c>
      <c r="X109" t="s">
        <v>464</v>
      </c>
      <c r="Y109" s="71" t="s">
        <v>495</v>
      </c>
    </row>
    <row r="110" spans="1:25" ht="15" x14ac:dyDescent="0.25">
      <c r="A110">
        <v>2.2999999999999998</v>
      </c>
      <c r="B110">
        <v>1.67</v>
      </c>
      <c r="C110" s="43">
        <f t="shared" si="17"/>
        <v>3.3585003905233002E-2</v>
      </c>
      <c r="D110" s="44">
        <f>IF(OR($A110="",$B110=""),"",A110*'MPTO_working_2-way'!$G109)</f>
        <v>2.3772455089820359</v>
      </c>
      <c r="E110" s="46">
        <f>IF(OR($A110="",$B110=""),"",B110*'MPTO_working_2-way'!$G109)</f>
        <v>1.7260869565217389</v>
      </c>
      <c r="F110" s="44">
        <f>IF(OR($A110="",$B110=""),"",'MPTO_working_2-way'!D109)</f>
        <v>2.3924011211460603</v>
      </c>
      <c r="G110" s="46">
        <f>IF(OR($A110="",$B110=""),"",'MPTO_working_2-way'!E109)</f>
        <v>1.7181838514873629</v>
      </c>
      <c r="H110" s="44">
        <f>IF(OR($A110="",$B110=""),"",'OddsRatio_working_2-way'!M109)</f>
        <v>2.3929459815307572</v>
      </c>
      <c r="I110" s="44">
        <f>IF(OR($A110="",$B110=""),"",'OddsRatio_working_2-way'!N109)</f>
        <v>1.7179029289427752</v>
      </c>
      <c r="J110" s="44">
        <f>IF('Log_working_2-way'!$D109="","",A110^('Log_working_2-way'!$D109))</f>
        <v>2.399943779582375</v>
      </c>
      <c r="K110" s="46">
        <f>IF('Log_working_2-way'!$D109="","",B110^('Log_working_2-way'!$D109))</f>
        <v>1.7143143993241288</v>
      </c>
      <c r="L110" s="53">
        <f t="shared" si="18"/>
        <v>0.42065491183879095</v>
      </c>
      <c r="M110" s="53">
        <f t="shared" si="19"/>
        <v>0.57934508816120911</v>
      </c>
      <c r="N110" s="54">
        <v>207</v>
      </c>
      <c r="O110" s="54">
        <f t="shared" si="20"/>
        <v>117</v>
      </c>
      <c r="P110" s="54">
        <f t="shared" si="21"/>
        <v>83.047904191616766</v>
      </c>
      <c r="Q110" s="54">
        <f t="shared" si="22"/>
        <v>123.95209580838325</v>
      </c>
      <c r="R110" s="54">
        <f t="shared" si="23"/>
        <v>90.000000000000014</v>
      </c>
      <c r="S110" s="55">
        <f t="shared" si="24"/>
        <v>-6.9520958083832483</v>
      </c>
      <c r="T110" s="55">
        <f t="shared" si="25"/>
        <v>-6.9520958083832483</v>
      </c>
      <c r="U110" t="s">
        <v>376</v>
      </c>
      <c r="V110" t="s">
        <v>377</v>
      </c>
      <c r="W110" t="s">
        <v>467</v>
      </c>
      <c r="X110" t="s">
        <v>464</v>
      </c>
      <c r="Y110" s="57" t="s">
        <v>485</v>
      </c>
    </row>
    <row r="111" spans="1:25" ht="15" x14ac:dyDescent="0.25">
      <c r="A111">
        <v>1.93</v>
      </c>
      <c r="B111">
        <v>1.96</v>
      </c>
      <c r="C111" s="43">
        <f t="shared" si="17"/>
        <v>2.8338796658559762E-2</v>
      </c>
      <c r="D111" s="44">
        <f>IF(OR($A111="",$B111=""),"",A111*'MPTO_working_2-way'!$G110)</f>
        <v>1.9846938775510203</v>
      </c>
      <c r="E111" s="46">
        <f>IF(OR($A111="",$B111=""),"",B111*'MPTO_working_2-way'!$G110)</f>
        <v>2.0155440414507773</v>
      </c>
      <c r="F111" s="44">
        <f>IF(OR($A111="",$B111=""),"",'MPTO_working_2-way'!D110)</f>
        <v>1.9842635333613092</v>
      </c>
      <c r="G111" s="46">
        <f>IF(OR($A111="",$B111=""),"",'MPTO_working_2-way'!E110)</f>
        <v>2.0159880622468553</v>
      </c>
      <c r="H111" s="44">
        <f>IF(OR($A111="",$B111=""),"",'OddsRatio_working_2-way'!M110)</f>
        <v>1.9842509842514759</v>
      </c>
      <c r="I111" s="44">
        <f>IF(OR($A111="",$B111=""),"",'OddsRatio_working_2-way'!N110)</f>
        <v>2.0160010160015238</v>
      </c>
      <c r="J111" s="44">
        <f>IF('Log_working_2-way'!$D110="","",A111^('Log_working_2-way'!$D110))</f>
        <v>1.9840560014719333</v>
      </c>
      <c r="K111" s="46">
        <f>IF('Log_working_2-way'!$D110="","",B111^('Log_working_2-way'!$D110))</f>
        <v>2.0162023284286739</v>
      </c>
      <c r="L111" s="53">
        <f t="shared" si="18"/>
        <v>0.50385604113110538</v>
      </c>
      <c r="M111" s="53">
        <f t="shared" si="19"/>
        <v>0.49614395886889456</v>
      </c>
      <c r="N111" s="54">
        <v>208</v>
      </c>
      <c r="O111" s="54">
        <f t="shared" si="20"/>
        <v>100.22797927461141</v>
      </c>
      <c r="P111" s="54">
        <f t="shared" si="21"/>
        <v>101.87755102040816</v>
      </c>
      <c r="Q111" s="54">
        <f t="shared" si="22"/>
        <v>106.12244897959184</v>
      </c>
      <c r="R111" s="54">
        <f t="shared" si="23"/>
        <v>107.77202072538861</v>
      </c>
      <c r="S111" s="55">
        <f t="shared" si="24"/>
        <v>-5.8944697049804233</v>
      </c>
      <c r="T111" s="55">
        <f t="shared" si="25"/>
        <v>-5.8944697049804518</v>
      </c>
      <c r="U111" t="s">
        <v>378</v>
      </c>
      <c r="V111" t="s">
        <v>379</v>
      </c>
      <c r="W111" t="s">
        <v>467</v>
      </c>
      <c r="X111" t="s">
        <v>464</v>
      </c>
      <c r="Y111" s="57" t="s">
        <v>484</v>
      </c>
    </row>
    <row r="112" spans="1:25" ht="15" x14ac:dyDescent="0.25">
      <c r="A112">
        <v>2.19</v>
      </c>
      <c r="B112">
        <v>1.74</v>
      </c>
      <c r="C112" s="43">
        <f t="shared" si="17"/>
        <v>3.1333648244370904E-2</v>
      </c>
      <c r="D112" s="44">
        <f>IF(OR($A112="",$B112=""),"",A112*'MPTO_working_2-way'!$G111)</f>
        <v>2.2586206896551722</v>
      </c>
      <c r="E112" s="46">
        <f>IF(OR($A112="",$B112=""),"",B112*'MPTO_working_2-way'!$G111)</f>
        <v>1.7945205479452053</v>
      </c>
      <c r="F112" s="44">
        <f>IF(OR($A112="",$B112=""),"",'MPTO_working_2-way'!D111)</f>
        <v>2.2678093197643276</v>
      </c>
      <c r="G112" s="46">
        <f>IF(OR($A112="",$B112=""),"",'MPTO_working_2-way'!E111)</f>
        <v>1.7887621461765948</v>
      </c>
      <c r="H112" s="44">
        <f>IF(OR($A112="",$B112=""),"",'OddsRatio_working_2-way'!M111)</f>
        <v>2.2681120250624973</v>
      </c>
      <c r="I112" s="44">
        <f>IF(OR($A112="",$B112=""),"",'OddsRatio_working_2-way'!N111)</f>
        <v>1.7885738643245783</v>
      </c>
      <c r="J112" s="44">
        <f>IF('Log_working_2-way'!$D111="","",A112^('Log_working_2-way'!$D111))</f>
        <v>2.2723226675973618</v>
      </c>
      <c r="K112" s="46">
        <f>IF('Log_working_2-way'!$D111="","",B112^('Log_working_2-way'!$D111))</f>
        <v>1.7859641468844982</v>
      </c>
      <c r="L112" s="53">
        <f t="shared" si="18"/>
        <v>0.44274809160305351</v>
      </c>
      <c r="M112" s="53">
        <f t="shared" si="19"/>
        <v>0.5572519083969466</v>
      </c>
      <c r="N112" s="54">
        <v>209</v>
      </c>
      <c r="O112" s="54">
        <f t="shared" si="20"/>
        <v>113.5662100456621</v>
      </c>
      <c r="P112" s="54">
        <f t="shared" si="21"/>
        <v>88.885057471264375</v>
      </c>
      <c r="Q112" s="54">
        <f t="shared" si="22"/>
        <v>120.11494252873563</v>
      </c>
      <c r="R112" s="54">
        <f t="shared" si="23"/>
        <v>95.433789954337911</v>
      </c>
      <c r="S112" s="55">
        <f t="shared" si="24"/>
        <v>-6.5487324830735218</v>
      </c>
      <c r="T112" s="55">
        <f t="shared" si="25"/>
        <v>-6.5487324830735361</v>
      </c>
      <c r="U112" t="s">
        <v>380</v>
      </c>
      <c r="V112" t="s">
        <v>381</v>
      </c>
      <c r="W112" t="s">
        <v>481</v>
      </c>
      <c r="X112" t="s">
        <v>464</v>
      </c>
      <c r="Y112" s="57" t="s">
        <v>484</v>
      </c>
    </row>
    <row r="113" spans="1:25" ht="15" x14ac:dyDescent="0.25">
      <c r="A113">
        <v>1.76</v>
      </c>
      <c r="B113">
        <v>2.15</v>
      </c>
      <c r="C113" s="43">
        <f t="shared" si="17"/>
        <v>3.3298097251585723E-2</v>
      </c>
      <c r="D113" s="44">
        <f>IF(OR($A113="",$B113=""),"",A113*'MPTO_working_2-way'!$G112)</f>
        <v>1.8186046511627909</v>
      </c>
      <c r="E113" s="46">
        <f>IF(OR($A113="",$B113=""),"",B113*'MPTO_working_2-way'!$G112)</f>
        <v>2.2215909090909092</v>
      </c>
      <c r="F113" s="44">
        <f>IF(OR($A113="",$B113=""),"",'MPTO_working_2-way'!D112)</f>
        <v>1.8131288931480596</v>
      </c>
      <c r="G113" s="46">
        <f>IF(OR($A113="",$B113=""),"",'MPTO_working_2-way'!E112)</f>
        <v>2.2298173246906305</v>
      </c>
      <c r="H113" s="44">
        <f>IF(OR($A113="",$B113=""),"",'OddsRatio_working_2-way'!M112)</f>
        <v>1.8129388446970602</v>
      </c>
      <c r="I113" s="44">
        <f>IF(OR($A113="",$B113=""),"",'OddsRatio_working_2-way'!N112)</f>
        <v>2.2301048307916052</v>
      </c>
      <c r="J113" s="44">
        <f>IF('Log_working_2-way'!$D112="","",A113^('Log_working_2-way'!$D112))</f>
        <v>1.8104537322239227</v>
      </c>
      <c r="K113" s="46">
        <f>IF('Log_working_2-way'!$D112="","",B113^('Log_working_2-way'!$D112))</f>
        <v>2.2338767288490446</v>
      </c>
      <c r="L113" s="53">
        <f t="shared" si="18"/>
        <v>0.54987212276214825</v>
      </c>
      <c r="M113" s="53">
        <f t="shared" si="19"/>
        <v>0.45012787723785164</v>
      </c>
      <c r="N113" s="54">
        <v>210</v>
      </c>
      <c r="O113" s="54">
        <f t="shared" si="20"/>
        <v>90.681818181818201</v>
      </c>
      <c r="P113" s="54">
        <f t="shared" si="21"/>
        <v>112.32558139534883</v>
      </c>
      <c r="Q113" s="54">
        <f t="shared" si="22"/>
        <v>97.674418604651166</v>
      </c>
      <c r="R113" s="54">
        <f t="shared" si="23"/>
        <v>119.31818181818183</v>
      </c>
      <c r="S113" s="55">
        <f t="shared" si="24"/>
        <v>-6.9926004228329646</v>
      </c>
      <c r="T113" s="55">
        <f t="shared" si="25"/>
        <v>-6.992600422832993</v>
      </c>
      <c r="U113" t="s">
        <v>382</v>
      </c>
      <c r="V113" t="s">
        <v>383</v>
      </c>
      <c r="W113" t="s">
        <v>481</v>
      </c>
      <c r="X113" t="s">
        <v>464</v>
      </c>
      <c r="Y113" s="57" t="s">
        <v>508</v>
      </c>
    </row>
    <row r="114" spans="1:25" ht="15" x14ac:dyDescent="0.25">
      <c r="A114">
        <v>1.61</v>
      </c>
      <c r="B114">
        <v>2.41</v>
      </c>
      <c r="C114" s="43">
        <f t="shared" si="17"/>
        <v>3.6055771758459754E-2</v>
      </c>
      <c r="D114" s="44">
        <f>IF(OR($A114="",$B114=""),"",A114*'MPTO_working_2-way'!$G113)</f>
        <v>1.6680497925311204</v>
      </c>
      <c r="E114" s="46">
        <f>IF(OR($A114="",$B114=""),"",B114*'MPTO_working_2-way'!$G113)</f>
        <v>2.4968944099378882</v>
      </c>
      <c r="F114" s="44">
        <f>IF(OR($A114="",$B114=""),"",'MPTO_working_2-way'!D113)</f>
        <v>1.6581269630990791</v>
      </c>
      <c r="G114" s="46">
        <f>IF(OR($A114="",$B114=""),"",'MPTO_working_2-way'!E113)</f>
        <v>2.5194636537774748</v>
      </c>
      <c r="H114" s="44">
        <f>IF(OR($A114="",$B114=""),"",'OddsRatio_working_2-way'!M113)</f>
        <v>1.6577416768573945</v>
      </c>
      <c r="I114" s="44">
        <f>IF(OR($A114="",$B114=""),"",'OddsRatio_working_2-way'!N113)</f>
        <v>2.5203537120802069</v>
      </c>
      <c r="J114" s="44">
        <f>IF('Log_working_2-way'!$D113="","",A114^('Log_working_2-way'!$D113))</f>
        <v>1.6532248225535031</v>
      </c>
      <c r="K114" s="46">
        <f>IF('Log_working_2-way'!$D113="","",B114^('Log_working_2-way'!$D113))</f>
        <v>2.5308665033437969</v>
      </c>
      <c r="L114" s="53">
        <f t="shared" si="18"/>
        <v>0.59950248756218905</v>
      </c>
      <c r="M114" s="53">
        <f t="shared" si="19"/>
        <v>0.40049751243781095</v>
      </c>
      <c r="N114" s="54">
        <v>211</v>
      </c>
      <c r="O114" s="54">
        <f t="shared" si="20"/>
        <v>79.944099378882001</v>
      </c>
      <c r="P114" s="54">
        <f t="shared" si="21"/>
        <v>123.448132780083</v>
      </c>
      <c r="Q114" s="54">
        <f t="shared" si="22"/>
        <v>87.551867219917</v>
      </c>
      <c r="R114" s="54">
        <f t="shared" si="23"/>
        <v>131.05590062111801</v>
      </c>
      <c r="S114" s="55">
        <f t="shared" si="24"/>
        <v>-7.6077678410349989</v>
      </c>
      <c r="T114" s="55">
        <f t="shared" si="25"/>
        <v>-7.6077678410350131</v>
      </c>
      <c r="U114" t="s">
        <v>384</v>
      </c>
      <c r="V114" t="s">
        <v>385</v>
      </c>
      <c r="W114" t="s">
        <v>481</v>
      </c>
      <c r="X114" t="s">
        <v>464</v>
      </c>
      <c r="Y114" s="57" t="s">
        <v>489</v>
      </c>
    </row>
    <row r="115" spans="1:25" ht="15" x14ac:dyDescent="0.25">
      <c r="A115">
        <v>1.57</v>
      </c>
      <c r="B115">
        <v>2.52</v>
      </c>
      <c r="C115" s="43">
        <f t="shared" si="17"/>
        <v>3.3768071984632497E-2</v>
      </c>
      <c r="D115" s="44">
        <f>IF(OR($A115="",$B115=""),"",A115*'MPTO_working_2-way'!$G114)</f>
        <v>1.623015873015873</v>
      </c>
      <c r="E115" s="46">
        <f>IF(OR($A115="",$B115=""),"",B115*'MPTO_working_2-way'!$G114)</f>
        <v>2.605095541401274</v>
      </c>
      <c r="F115" s="44">
        <f>IF(OR($A115="",$B115=""),"",'MPTO_working_2-way'!D114)</f>
        <v>1.6127506929724442</v>
      </c>
      <c r="G115" s="46">
        <f>IF(OR($A115="",$B115=""),"",'MPTO_working_2-way'!E114)</f>
        <v>2.6319850984566258</v>
      </c>
      <c r="H115" s="44">
        <f>IF(OR($A115="",$B115=""),"",'OddsRatio_working_2-way'!M114)</f>
        <v>1.6123724356957947</v>
      </c>
      <c r="I115" s="44">
        <f>IF(OR($A115="",$B115=""),"",'OddsRatio_working_2-way'!N114)</f>
        <v>2.6329931618554516</v>
      </c>
      <c r="J115" s="44">
        <f>IF('Log_working_2-way'!$D114="","",A115^('Log_working_2-way'!$D114))</f>
        <v>1.6076994389518999</v>
      </c>
      <c r="K115" s="46">
        <f>IF('Log_working_2-way'!$D114="","",B115^('Log_working_2-way'!$D114))</f>
        <v>2.6455503097461972</v>
      </c>
      <c r="L115" s="53">
        <f t="shared" si="18"/>
        <v>0.61613691931540338</v>
      </c>
      <c r="M115" s="53">
        <f t="shared" si="19"/>
        <v>0.38386308068459657</v>
      </c>
      <c r="N115" s="54">
        <v>212</v>
      </c>
      <c r="O115" s="54">
        <f t="shared" si="20"/>
        <v>76.96815286624205</v>
      </c>
      <c r="P115" s="54">
        <f t="shared" si="21"/>
        <v>127.87301587301587</v>
      </c>
      <c r="Q115" s="54">
        <f t="shared" si="22"/>
        <v>84.126984126984127</v>
      </c>
      <c r="R115" s="54">
        <f t="shared" si="23"/>
        <v>135.03184713375796</v>
      </c>
      <c r="S115" s="55">
        <f t="shared" si="24"/>
        <v>-7.1588312607420761</v>
      </c>
      <c r="T115" s="55">
        <f t="shared" si="25"/>
        <v>-7.1588312607420903</v>
      </c>
      <c r="U115" t="s">
        <v>386</v>
      </c>
      <c r="V115" t="s">
        <v>387</v>
      </c>
      <c r="W115" t="s">
        <v>481</v>
      </c>
      <c r="X115" t="s">
        <v>464</v>
      </c>
      <c r="Y115" s="57" t="s">
        <v>495</v>
      </c>
    </row>
    <row r="116" spans="1:25" ht="15" x14ac:dyDescent="0.25">
      <c r="A116">
        <v>2.38</v>
      </c>
      <c r="B116">
        <v>1.63</v>
      </c>
      <c r="C116" s="43">
        <f t="shared" si="17"/>
        <v>3.3664999742228252E-2</v>
      </c>
      <c r="D116" s="44">
        <f>IF(OR($A116="",$B116=""),"",A116*'MPTO_working_2-way'!$G115)</f>
        <v>2.4601226993865031</v>
      </c>
      <c r="E116" s="46">
        <f>IF(OR($A116="",$B116=""),"",B116*'MPTO_working_2-way'!$G115)</f>
        <v>1.6848739495798319</v>
      </c>
      <c r="F116" s="44">
        <f>IF(OR($A116="",$B116=""),"",'MPTO_working_2-way'!D115)</f>
        <v>2.4793251102447753</v>
      </c>
      <c r="G116" s="46">
        <f>IF(OR($A116="",$B116=""),"",'MPTO_working_2-way'!E115)</f>
        <v>1.6759839288028686</v>
      </c>
      <c r="H116" s="44">
        <f>IF(OR($A116="",$B116=""),"",'OddsRatio_working_2-way'!M115)</f>
        <v>2.4800257398019103</v>
      </c>
      <c r="I116" s="44">
        <f>IF(OR($A116="",$B116=""),"",'OddsRatio_working_2-way'!N115)</f>
        <v>1.6756639246921761</v>
      </c>
      <c r="J116" s="44">
        <f>IF('Log_working_2-way'!$D115="","",A116^('Log_working_2-way'!$D115))</f>
        <v>2.4889275111820632</v>
      </c>
      <c r="K116" s="46">
        <f>IF('Log_working_2-way'!$D115="","",B116^('Log_working_2-way'!$D115))</f>
        <v>1.6716243688761041</v>
      </c>
      <c r="L116" s="53">
        <f t="shared" si="18"/>
        <v>0.40648379052369077</v>
      </c>
      <c r="M116" s="53">
        <f t="shared" si="19"/>
        <v>0.59351620947630923</v>
      </c>
      <c r="N116" s="54">
        <v>213</v>
      </c>
      <c r="O116" s="54">
        <f t="shared" si="20"/>
        <v>123.50420168067227</v>
      </c>
      <c r="P116" s="54">
        <f t="shared" si="21"/>
        <v>82.325153374233125</v>
      </c>
      <c r="Q116" s="54">
        <f t="shared" si="22"/>
        <v>130.67484662576686</v>
      </c>
      <c r="R116" s="54">
        <f t="shared" si="23"/>
        <v>89.495798319327733</v>
      </c>
      <c r="S116" s="55">
        <f t="shared" si="24"/>
        <v>-7.1706449450945939</v>
      </c>
      <c r="T116" s="55">
        <f t="shared" si="25"/>
        <v>-7.1706449450946081</v>
      </c>
      <c r="U116" t="s">
        <v>388</v>
      </c>
      <c r="V116" t="s">
        <v>148</v>
      </c>
      <c r="W116" t="s">
        <v>468</v>
      </c>
      <c r="X116" t="s">
        <v>464</v>
      </c>
      <c r="Y116" s="57" t="s">
        <v>492</v>
      </c>
    </row>
    <row r="117" spans="1:25" ht="15" x14ac:dyDescent="0.25">
      <c r="A117">
        <v>2.2400000000000002</v>
      </c>
      <c r="B117">
        <v>1.7</v>
      </c>
      <c r="C117" s="43">
        <f t="shared" si="17"/>
        <v>3.4663865546218364E-2</v>
      </c>
      <c r="D117" s="44">
        <f>IF(OR($A117="",$B117=""),"",A117*'MPTO_working_2-way'!$G116)</f>
        <v>2.3176470588235292</v>
      </c>
      <c r="E117" s="46">
        <f>IF(OR($A117="",$B117=""),"",B117*'MPTO_working_2-way'!$G116)</f>
        <v>1.7589285714285712</v>
      </c>
      <c r="F117" s="44">
        <f>IF(OR($A117="",$B117=""),"",'MPTO_working_2-way'!D116)</f>
        <v>2.3304773561811505</v>
      </c>
      <c r="G117" s="46">
        <f>IF(OR($A117="",$B117=""),"",'MPTO_working_2-way'!E116)</f>
        <v>1.7516099356025756</v>
      </c>
      <c r="H117" s="44">
        <f>IF(OR($A117="",$B117=""),"",'OddsRatio_working_2-way'!M116)</f>
        <v>2.3309502512973848</v>
      </c>
      <c r="I117" s="44">
        <f>IF(OR($A117="",$B117=""),"",'OddsRatio_working_2-way'!N116)</f>
        <v>1.7513428837969105</v>
      </c>
      <c r="J117" s="44">
        <f>IF('Log_working_2-way'!$D116="","",A117^('Log_working_2-way'!$D116))</f>
        <v>2.3368656510313084</v>
      </c>
      <c r="K117" s="46">
        <f>IF('Log_working_2-way'!$D116="","",B117^('Log_working_2-way'!$D116))</f>
        <v>1.7480183212340654</v>
      </c>
      <c r="L117" s="53">
        <f t="shared" si="18"/>
        <v>0.43147208121827418</v>
      </c>
      <c r="M117" s="53">
        <f t="shared" si="19"/>
        <v>0.56852791878172593</v>
      </c>
      <c r="N117" s="54">
        <v>214</v>
      </c>
      <c r="O117" s="54">
        <f t="shared" si="20"/>
        <v>118.46428571428574</v>
      </c>
      <c r="P117" s="54">
        <f t="shared" si="21"/>
        <v>88.117647058823536</v>
      </c>
      <c r="Q117" s="54">
        <f t="shared" si="22"/>
        <v>125.88235294117648</v>
      </c>
      <c r="R117" s="54">
        <f t="shared" si="23"/>
        <v>95.535714285714278</v>
      </c>
      <c r="S117" s="55">
        <f t="shared" si="24"/>
        <v>-7.4180672268907415</v>
      </c>
      <c r="T117" s="55">
        <f t="shared" si="25"/>
        <v>-7.4180672268907415</v>
      </c>
      <c r="U117" t="s">
        <v>146</v>
      </c>
      <c r="V117" t="s">
        <v>389</v>
      </c>
      <c r="W117" t="s">
        <v>468</v>
      </c>
      <c r="X117" t="s">
        <v>464</v>
      </c>
      <c r="Y117" s="57" t="s">
        <v>487</v>
      </c>
    </row>
    <row r="118" spans="1:25" ht="15" x14ac:dyDescent="0.25">
      <c r="A118">
        <v>2.4900000000000002</v>
      </c>
      <c r="B118">
        <v>1.58</v>
      </c>
      <c r="C118" s="43">
        <f t="shared" si="17"/>
        <v>3.4517818107874465E-2</v>
      </c>
      <c r="D118" s="44">
        <f>IF(OR($A118="",$B118=""),"",A118*'MPTO_working_2-way'!$G117)</f>
        <v>2.5759493670886076</v>
      </c>
      <c r="E118" s="46">
        <f>IF(OR($A118="",$B118=""),"",B118*'MPTO_working_2-way'!$G117)</f>
        <v>1.6345381526104417</v>
      </c>
      <c r="F118" s="44">
        <f>IF(OR($A118="",$B118=""),"",'MPTO_working_2-way'!D117)</f>
        <v>2.6018120494676276</v>
      </c>
      <c r="G118" s="46">
        <f>IF(OR($A118="",$B118=""),"",'MPTO_working_2-way'!E117)</f>
        <v>1.6242929689112753</v>
      </c>
      <c r="H118" s="44">
        <f>IF(OR($A118="",$B118=""),"",'OddsRatio_working_2-way'!M117)</f>
        <v>2.6027992754058067</v>
      </c>
      <c r="I118" s="44">
        <f>IF(OR($A118="",$B118=""),"",'OddsRatio_working_2-way'!N117)</f>
        <v>1.6239084427754149</v>
      </c>
      <c r="J118" s="44">
        <f>IF('Log_working_2-way'!$D117="","",A118^('Log_working_2-way'!$D117))</f>
        <v>2.6148709324694677</v>
      </c>
      <c r="K118" s="46">
        <f>IF('Log_working_2-way'!$D117="","",B118^('Log_working_2-way'!$D117))</f>
        <v>1.6192445352091833</v>
      </c>
      <c r="L118" s="53">
        <f t="shared" si="18"/>
        <v>0.3882063882063882</v>
      </c>
      <c r="M118" s="53">
        <f t="shared" si="19"/>
        <v>0.6117936117936118</v>
      </c>
      <c r="N118" s="54">
        <v>215</v>
      </c>
      <c r="O118" s="54">
        <f t="shared" si="20"/>
        <v>128.65461847389557</v>
      </c>
      <c r="P118" s="54">
        <f t="shared" si="21"/>
        <v>78.924050632911374</v>
      </c>
      <c r="Q118" s="54">
        <f t="shared" si="22"/>
        <v>136.07594936708858</v>
      </c>
      <c r="R118" s="54">
        <f t="shared" si="23"/>
        <v>86.345381526104404</v>
      </c>
      <c r="S118" s="55">
        <f t="shared" si="24"/>
        <v>-7.4213308931930158</v>
      </c>
      <c r="T118" s="55">
        <f t="shared" si="25"/>
        <v>-7.42133089319303</v>
      </c>
      <c r="U118" t="s">
        <v>145</v>
      </c>
      <c r="V118" t="s">
        <v>106</v>
      </c>
      <c r="W118" t="s">
        <v>468</v>
      </c>
      <c r="X118" t="s">
        <v>464</v>
      </c>
      <c r="Y118" s="57" t="s">
        <v>485</v>
      </c>
    </row>
    <row r="119" spans="1:25" ht="15" x14ac:dyDescent="0.25">
      <c r="A119">
        <v>1.64</v>
      </c>
      <c r="B119">
        <v>2.35</v>
      </c>
      <c r="C119" s="43">
        <f t="shared" si="17"/>
        <v>3.5288012454592677E-2</v>
      </c>
      <c r="D119" s="44">
        <f>IF(OR($A119="",$B119=""),"",A119*'MPTO_working_2-way'!$G118)</f>
        <v>1.6978723404255318</v>
      </c>
      <c r="E119" s="46">
        <f>IF(OR($A119="",$B119=""),"",B119*'MPTO_working_2-way'!$G118)</f>
        <v>2.4329268292682928</v>
      </c>
      <c r="F119" s="44">
        <f>IF(OR($A119="",$B119=""),"",'MPTO_working_2-way'!D118)</f>
        <v>1.6888694127957931</v>
      </c>
      <c r="G119" s="46">
        <f>IF(OR($A119="",$B119=""),"",'MPTO_working_2-way'!E118)</f>
        <v>2.4516539440203564</v>
      </c>
      <c r="H119" s="44">
        <f>IF(OR($A119="",$B119=""),"",'OddsRatio_working_2-way'!M118)</f>
        <v>1.6885303726590961</v>
      </c>
      <c r="I119" s="44">
        <f>IF(OR($A119="",$B119=""),"",'OddsRatio_working_2-way'!N118)</f>
        <v>2.452368754827781</v>
      </c>
      <c r="J119" s="44">
        <f>IF('Log_working_2-way'!$D118="","",A119^('Log_working_2-way'!$D118))</f>
        <v>1.6844365210210133</v>
      </c>
      <c r="K119" s="46">
        <f>IF('Log_working_2-way'!$D118="","",B119^('Log_working_2-way'!$D118))</f>
        <v>2.4610558748503579</v>
      </c>
      <c r="L119" s="53">
        <f t="shared" si="18"/>
        <v>0.58897243107769426</v>
      </c>
      <c r="M119" s="53">
        <f t="shared" si="19"/>
        <v>0.41102756892230574</v>
      </c>
      <c r="N119" s="54">
        <v>216</v>
      </c>
      <c r="O119" s="54">
        <f t="shared" si="20"/>
        <v>84.292682926829244</v>
      </c>
      <c r="P119" s="54">
        <f t="shared" si="21"/>
        <v>124.08510638297874</v>
      </c>
      <c r="Q119" s="54">
        <f t="shared" si="22"/>
        <v>91.914893617021278</v>
      </c>
      <c r="R119" s="54">
        <f t="shared" si="23"/>
        <v>131.70731707317074</v>
      </c>
      <c r="S119" s="55">
        <f t="shared" si="24"/>
        <v>-7.6222106901920341</v>
      </c>
      <c r="T119" s="55">
        <f t="shared" si="25"/>
        <v>-7.6222106901920057</v>
      </c>
      <c r="U119" t="s">
        <v>390</v>
      </c>
      <c r="V119" t="s">
        <v>391</v>
      </c>
      <c r="W119" t="s">
        <v>482</v>
      </c>
      <c r="X119" t="s">
        <v>464</v>
      </c>
      <c r="Y119" s="57" t="s">
        <v>485</v>
      </c>
    </row>
    <row r="120" spans="1:25" ht="15" x14ac:dyDescent="0.25">
      <c r="A120">
        <v>2.08</v>
      </c>
      <c r="B120">
        <v>1.81</v>
      </c>
      <c r="C120" s="43">
        <f t="shared" si="17"/>
        <v>3.3255418614534626E-2</v>
      </c>
      <c r="D120" s="44">
        <f>IF(OR($A120="",$B120=""),"",A120*'MPTO_working_2-way'!$G119)</f>
        <v>2.1491712707182322</v>
      </c>
      <c r="E120" s="46">
        <f>IF(OR($A120="",$B120=""),"",B120*'MPTO_working_2-way'!$G119)</f>
        <v>1.8701923076923077</v>
      </c>
      <c r="F120" s="44">
        <f>IF(OR($A120="",$B120=""),"",'MPTO_working_2-way'!D119)</f>
        <v>2.1545152798443401</v>
      </c>
      <c r="G120" s="46">
        <f>IF(OR($A120="",$B120=""),"",'MPTO_working_2-way'!E119)</f>
        <v>1.8661643699811639</v>
      </c>
      <c r="H120" s="44">
        <f>IF(OR($A120="",$B120=""),"",'OddsRatio_working_2-way'!M119)</f>
        <v>2.1547005383792519</v>
      </c>
      <c r="I120" s="44">
        <f>IF(OR($A120="",$B120=""),"",'OddsRatio_working_2-way'!N119)</f>
        <v>1.8660254037844384</v>
      </c>
      <c r="J120" s="44">
        <f>IF('Log_working_2-way'!$D119="","",A120^('Log_working_2-way'!$D119))</f>
        <v>2.1571440120474694</v>
      </c>
      <c r="K120" s="46">
        <f>IF('Log_working_2-way'!$D119="","",B120^('Log_working_2-way'!$D119))</f>
        <v>1.8641966683390954</v>
      </c>
      <c r="L120" s="53">
        <f t="shared" si="18"/>
        <v>0.46529562982005135</v>
      </c>
      <c r="M120" s="53">
        <f t="shared" si="19"/>
        <v>0.53470437017994854</v>
      </c>
      <c r="N120" s="54">
        <v>217</v>
      </c>
      <c r="O120" s="54">
        <f t="shared" si="20"/>
        <v>112.67307692307692</v>
      </c>
      <c r="P120" s="54">
        <f t="shared" si="21"/>
        <v>97.110497237569092</v>
      </c>
      <c r="Q120" s="54">
        <f t="shared" si="22"/>
        <v>119.88950276243095</v>
      </c>
      <c r="R120" s="54">
        <f t="shared" si="23"/>
        <v>104.32692307692307</v>
      </c>
      <c r="S120" s="55">
        <f t="shared" si="24"/>
        <v>-7.2164258393540308</v>
      </c>
      <c r="T120" s="55">
        <f t="shared" si="25"/>
        <v>-7.216425839353974</v>
      </c>
      <c r="U120" t="s">
        <v>392</v>
      </c>
      <c r="V120" t="s">
        <v>393</v>
      </c>
      <c r="W120" t="s">
        <v>482</v>
      </c>
      <c r="X120" t="s">
        <v>464</v>
      </c>
      <c r="Y120" s="57" t="s">
        <v>498</v>
      </c>
    </row>
    <row r="121" spans="1:25" ht="15" x14ac:dyDescent="0.25">
      <c r="A121">
        <v>2.33</v>
      </c>
      <c r="B121">
        <v>1.65</v>
      </c>
      <c r="C121" s="43">
        <f t="shared" si="17"/>
        <v>3.5245155416829377E-2</v>
      </c>
      <c r="D121" s="44">
        <f>IF(OR($A121="",$B121=""),"",A121*'MPTO_working_2-way'!$G120)</f>
        <v>2.4121212121212126</v>
      </c>
      <c r="E121" s="46">
        <f>IF(OR($A121="",$B121=""),"",B121*'MPTO_working_2-way'!$G120)</f>
        <v>1.7081545064377683</v>
      </c>
      <c r="F121" s="44">
        <f>IF(OR($A121="",$B121=""),"",'MPTO_working_2-way'!D120)</f>
        <v>2.4297677358192451</v>
      </c>
      <c r="G121" s="46">
        <f>IF(OR($A121="",$B121=""),"",'MPTO_working_2-way'!E120)</f>
        <v>1.6994142999226434</v>
      </c>
      <c r="H121" s="44">
        <f>IF(OR($A121="",$B121=""),"",'OddsRatio_working_2-way'!M120)</f>
        <v>2.4304383405634256</v>
      </c>
      <c r="I121" s="44">
        <f>IF(OR($A121="",$B121=""),"",'OddsRatio_working_2-way'!N120)</f>
        <v>1.6990864070422753</v>
      </c>
      <c r="J121" s="44">
        <f>IF('Log_working_2-way'!$D120="","",A121^('Log_working_2-way'!$D120))</f>
        <v>2.4386155296037653</v>
      </c>
      <c r="K121" s="46">
        <f>IF('Log_working_2-way'!$D120="","",B121^('Log_working_2-way'!$D120))</f>
        <v>1.6951127521022427</v>
      </c>
      <c r="L121" s="53">
        <f t="shared" si="18"/>
        <v>0.41457286432160795</v>
      </c>
      <c r="M121" s="53">
        <f t="shared" si="19"/>
        <v>0.58542713567839189</v>
      </c>
      <c r="N121" s="54">
        <v>218</v>
      </c>
      <c r="O121" s="54">
        <f t="shared" si="20"/>
        <v>124.43776824034335</v>
      </c>
      <c r="P121" s="54">
        <f t="shared" si="21"/>
        <v>85.878787878787875</v>
      </c>
      <c r="Q121" s="54">
        <f t="shared" si="22"/>
        <v>132.12121212121212</v>
      </c>
      <c r="R121" s="54">
        <f t="shared" si="23"/>
        <v>93.562231759656655</v>
      </c>
      <c r="S121" s="55">
        <f t="shared" si="24"/>
        <v>-7.6834438808687793</v>
      </c>
      <c r="T121" s="55">
        <f t="shared" si="25"/>
        <v>-7.6834438808687793</v>
      </c>
      <c r="U121" t="s">
        <v>394</v>
      </c>
      <c r="V121" t="s">
        <v>395</v>
      </c>
      <c r="W121" t="s">
        <v>482</v>
      </c>
      <c r="X121" t="s">
        <v>464</v>
      </c>
      <c r="Y121" s="57" t="s">
        <v>504</v>
      </c>
    </row>
    <row r="122" spans="1:25" ht="15" x14ac:dyDescent="0.25">
      <c r="A122">
        <v>2.56</v>
      </c>
      <c r="B122">
        <v>1.55</v>
      </c>
      <c r="C122" s="43">
        <f t="shared" si="17"/>
        <v>3.5786290322580516E-2</v>
      </c>
      <c r="D122" s="44">
        <f>IF(OR($A122="",$B122=""),"",A122*'MPTO_working_2-way'!$G121)</f>
        <v>2.6516129032258062</v>
      </c>
      <c r="E122" s="46">
        <f>IF(OR($A122="",$B122=""),"",B122*'MPTO_working_2-way'!$G121)</f>
        <v>1.6054687499999998</v>
      </c>
      <c r="F122" s="44">
        <f>IF(OR($A122="",$B122=""),"",'MPTO_working_2-way'!D121)</f>
        <v>2.6828938471940496</v>
      </c>
      <c r="G122" s="46">
        <f>IF(OR($A122="",$B122=""),"",'MPTO_working_2-way'!E121)</f>
        <v>1.5942145439935715</v>
      </c>
      <c r="H122" s="44">
        <f>IF(OR($A122="",$B122=""),"",'OddsRatio_working_2-way'!M121)</f>
        <v>2.6841507166413687</v>
      </c>
      <c r="I122" s="44">
        <f>IF(OR($A122="",$B122=""),"",'OddsRatio_working_2-way'!N121)</f>
        <v>1.5937710859953542</v>
      </c>
      <c r="J122" s="44">
        <f>IF('Log_working_2-way'!$D121="","",A122^('Log_working_2-way'!$D121))</f>
        <v>2.6988345648365546</v>
      </c>
      <c r="K122" s="46">
        <f>IF('Log_working_2-way'!$D121="","",B122^('Log_working_2-way'!$D121))</f>
        <v>1.5886388355278223</v>
      </c>
      <c r="L122" s="53">
        <f t="shared" si="18"/>
        <v>0.37712895377128958</v>
      </c>
      <c r="M122" s="53">
        <f t="shared" si="19"/>
        <v>0.62287104622871059</v>
      </c>
      <c r="N122" s="54">
        <v>219</v>
      </c>
      <c r="O122" s="54">
        <f t="shared" si="20"/>
        <v>133.453125</v>
      </c>
      <c r="P122" s="54">
        <f t="shared" si="21"/>
        <v>77.709677419354833</v>
      </c>
      <c r="Q122" s="54">
        <f t="shared" si="22"/>
        <v>141.29032258064515</v>
      </c>
      <c r="R122" s="54">
        <f t="shared" si="23"/>
        <v>85.546875</v>
      </c>
      <c r="S122" s="55">
        <f t="shared" si="24"/>
        <v>-7.837197580645153</v>
      </c>
      <c r="T122" s="55">
        <f t="shared" si="25"/>
        <v>-7.8371975806451672</v>
      </c>
      <c r="U122" t="s">
        <v>396</v>
      </c>
      <c r="V122" t="s">
        <v>397</v>
      </c>
      <c r="W122" t="s">
        <v>482</v>
      </c>
      <c r="X122" t="s">
        <v>464</v>
      </c>
      <c r="Y122" s="57" t="s">
        <v>486</v>
      </c>
    </row>
    <row r="123" spans="1:25" ht="15" x14ac:dyDescent="0.25">
      <c r="A123">
        <v>1.58</v>
      </c>
      <c r="B123">
        <v>2.4300000000000002</v>
      </c>
      <c r="C123" s="43">
        <f t="shared" si="17"/>
        <v>4.4434026149919204E-2</v>
      </c>
      <c r="D123" s="44">
        <f>IF(OR($A123="",$B123=""),"",A123*'MPTO_working_2-way'!$G122)</f>
        <v>1.6502057613168724</v>
      </c>
      <c r="E123" s="46">
        <f>IF(OR($A123="",$B123=""),"",B123*'MPTO_working_2-way'!$G122)</f>
        <v>2.537974683544304</v>
      </c>
      <c r="F123" s="44">
        <f>IF(OR($A123="",$B123=""),"",'MPTO_working_2-way'!D122)</f>
        <v>1.6374802746620036</v>
      </c>
      <c r="G123" s="46">
        <f>IF(OR($A123="",$B123=""),"",'MPTO_working_2-way'!E122)</f>
        <v>2.5686759884926742</v>
      </c>
      <c r="H123" s="44">
        <f>IF(OR($A123="",$B123=""),"",'OddsRatio_working_2-way'!M122)</f>
        <v>1.636862940980558</v>
      </c>
      <c r="I123" s="44">
        <f>IF(OR($A123="",$B123=""),"",'OddsRatio_working_2-way'!N122)</f>
        <v>2.5701965613830993</v>
      </c>
      <c r="J123" s="44">
        <f>IF('Log_working_2-way'!$D122="","",A123^('Log_working_2-way'!$D122))</f>
        <v>1.6310401587990264</v>
      </c>
      <c r="K123" s="46">
        <f>IF('Log_working_2-way'!$D122="","",B123^('Log_working_2-way'!$D122))</f>
        <v>2.5846851995954396</v>
      </c>
      <c r="L123" s="53">
        <f t="shared" si="18"/>
        <v>0.6059850374064838</v>
      </c>
      <c r="M123" s="53">
        <f t="shared" si="19"/>
        <v>0.3940149625935162</v>
      </c>
      <c r="N123" s="54">
        <v>220</v>
      </c>
      <c r="O123" s="54">
        <f t="shared" si="20"/>
        <v>80.759493670886087</v>
      </c>
      <c r="P123" s="54">
        <f t="shared" si="21"/>
        <v>129.46502057613168</v>
      </c>
      <c r="Q123" s="54">
        <f t="shared" si="22"/>
        <v>90.534979423868307</v>
      </c>
      <c r="R123" s="54">
        <f t="shared" si="23"/>
        <v>139.24050632911391</v>
      </c>
      <c r="S123" s="55">
        <f t="shared" si="24"/>
        <v>-9.7754857529822203</v>
      </c>
      <c r="T123" s="55">
        <f t="shared" si="25"/>
        <v>-9.7754857529822345</v>
      </c>
      <c r="U123" t="s">
        <v>398</v>
      </c>
      <c r="V123" t="s">
        <v>399</v>
      </c>
      <c r="W123" t="s">
        <v>483</v>
      </c>
      <c r="X123" t="s">
        <v>464</v>
      </c>
      <c r="Y123" s="57" t="s">
        <v>497</v>
      </c>
    </row>
    <row r="124" spans="1:25" ht="15" x14ac:dyDescent="0.25">
      <c r="A124">
        <v>1.58</v>
      </c>
      <c r="B124">
        <v>2.44</v>
      </c>
      <c r="C124" s="43">
        <f t="shared" si="17"/>
        <v>4.2747457978833836E-2</v>
      </c>
      <c r="D124" s="44">
        <f>IF(OR($A124="",$B124=""),"",A124*'MPTO_working_2-way'!$G123)</f>
        <v>1.6475409836065575</v>
      </c>
      <c r="E124" s="46">
        <f>IF(OR($A124="",$B124=""),"",B124*'MPTO_working_2-way'!$G123)</f>
        <v>2.5443037974683547</v>
      </c>
      <c r="F124" s="44">
        <f>IF(OR($A124="",$B124=""),"",'MPTO_working_2-way'!D123)</f>
        <v>1.6352222599253479</v>
      </c>
      <c r="G124" s="46">
        <f>IF(OR($A124="",$B124=""),"",'MPTO_working_2-way'!E123)</f>
        <v>2.5742521367521367</v>
      </c>
      <c r="H124" s="44">
        <f>IF(OR($A124="",$B124=""),"",'OddsRatio_working_2-way'!M123)</f>
        <v>1.6346477588219925</v>
      </c>
      <c r="I124" s="44">
        <f>IF(OR($A124="",$B124=""),"",'OddsRatio_working_2-way'!N123)</f>
        <v>2.5756771943166705</v>
      </c>
      <c r="J124" s="44">
        <f>IF('Log_working_2-way'!$D123="","",A124^('Log_working_2-way'!$D123))</f>
        <v>1.6290161590451022</v>
      </c>
      <c r="K124" s="46">
        <f>IF('Log_working_2-way'!$D123="","",B124^('Log_working_2-way'!$D123))</f>
        <v>2.589784277589088</v>
      </c>
      <c r="L124" s="53">
        <f t="shared" si="18"/>
        <v>0.60696517412935314</v>
      </c>
      <c r="M124" s="53">
        <f t="shared" si="19"/>
        <v>0.39303482587064675</v>
      </c>
      <c r="N124" s="54">
        <v>221</v>
      </c>
      <c r="O124" s="54">
        <f t="shared" si="20"/>
        <v>81.12658227848101</v>
      </c>
      <c r="P124" s="54">
        <f t="shared" si="21"/>
        <v>130.42622950819674</v>
      </c>
      <c r="Q124" s="54">
        <f t="shared" si="22"/>
        <v>90.573770491803288</v>
      </c>
      <c r="R124" s="54">
        <f t="shared" si="23"/>
        <v>139.87341772151896</v>
      </c>
      <c r="S124" s="55">
        <f t="shared" si="24"/>
        <v>-9.4471882133222778</v>
      </c>
      <c r="T124" s="55">
        <f t="shared" si="25"/>
        <v>-9.4471882133222209</v>
      </c>
      <c r="U124" t="s">
        <v>400</v>
      </c>
      <c r="V124" t="s">
        <v>401</v>
      </c>
      <c r="W124" t="s">
        <v>483</v>
      </c>
      <c r="X124" t="s">
        <v>464</v>
      </c>
      <c r="Y124" s="57" t="s">
        <v>484</v>
      </c>
    </row>
    <row r="125" spans="1:25" ht="15" x14ac:dyDescent="0.25">
      <c r="A125">
        <v>1.7</v>
      </c>
      <c r="B125">
        <v>2.2000000000000002</v>
      </c>
      <c r="C125" s="43">
        <f t="shared" si="17"/>
        <v>4.2780748663101553E-2</v>
      </c>
      <c r="D125" s="44">
        <f>IF(OR($A125="",$B125=""),"",A125*'MPTO_working_2-way'!$G124)</f>
        <v>1.7727272727272725</v>
      </c>
      <c r="E125" s="46">
        <f>IF(OR($A125="",$B125=""),"",B125*'MPTO_working_2-way'!$G124)</f>
        <v>2.2941176470588238</v>
      </c>
      <c r="F125" s="44">
        <f>IF(OR($A125="",$B125=""),"",'MPTO_working_2-way'!D124)</f>
        <v>1.7641509433962264</v>
      </c>
      <c r="G125" s="46">
        <f>IF(OR($A125="",$B125=""),"",'MPTO_working_2-way'!E124)</f>
        <v>2.308641975308642</v>
      </c>
      <c r="H125" s="44">
        <f>IF(OR($A125="",$B125=""),"",'OddsRatio_working_2-way'!M124)</f>
        <v>1.7637626158259732</v>
      </c>
      <c r="I125" s="44">
        <f>IF(OR($A125="",$B125=""),"",'OddsRatio_working_2-way'!N124)</f>
        <v>2.3093073414159546</v>
      </c>
      <c r="J125" s="44">
        <f>IF('Log_working_2-way'!$D124="","",A125^('Log_working_2-way'!$D124))</f>
        <v>1.7598456230871857</v>
      </c>
      <c r="K125" s="46">
        <f>IF('Log_working_2-way'!$D124="","",B125^('Log_working_2-way'!$D124))</f>
        <v>2.3160568010337612</v>
      </c>
      <c r="L125" s="53">
        <f t="shared" si="18"/>
        <v>0.56410256410256421</v>
      </c>
      <c r="M125" s="53">
        <f t="shared" si="19"/>
        <v>0.43589743589743585</v>
      </c>
      <c r="N125" s="54">
        <v>222</v>
      </c>
      <c r="O125" s="54">
        <f t="shared" si="20"/>
        <v>91.411764705882348</v>
      </c>
      <c r="P125" s="54">
        <f t="shared" si="21"/>
        <v>121.09090909090911</v>
      </c>
      <c r="Q125" s="54">
        <f t="shared" si="22"/>
        <v>100.90909090909091</v>
      </c>
      <c r="R125" s="54">
        <f t="shared" si="23"/>
        <v>130.58823529411765</v>
      </c>
      <c r="S125" s="55">
        <f t="shared" si="24"/>
        <v>-9.4973262032085586</v>
      </c>
      <c r="T125" s="55">
        <f t="shared" si="25"/>
        <v>-9.4973262032085444</v>
      </c>
      <c r="U125" t="s">
        <v>402</v>
      </c>
      <c r="V125" t="s">
        <v>403</v>
      </c>
      <c r="W125" t="s">
        <v>483</v>
      </c>
      <c r="X125" t="s">
        <v>464</v>
      </c>
      <c r="Y125" s="57" t="s">
        <v>502</v>
      </c>
    </row>
    <row r="126" spans="1:25" ht="15" x14ac:dyDescent="0.25">
      <c r="A126">
        <v>1.98</v>
      </c>
      <c r="B126">
        <v>1.88</v>
      </c>
      <c r="C126" s="43">
        <f t="shared" si="17"/>
        <v>3.6965398667526461E-2</v>
      </c>
      <c r="D126" s="44">
        <f>IF(OR($A126="",$B126=""),"",A126*'MPTO_working_2-way'!$G125)</f>
        <v>2.0531914893617023</v>
      </c>
      <c r="E126" s="46">
        <f>IF(OR($A126="",$B126=""),"",B126*'MPTO_working_2-way'!$G125)</f>
        <v>1.9494949494949496</v>
      </c>
      <c r="F126" s="44">
        <f>IF(OR($A126="",$B126=""),"",'MPTO_working_2-way'!D125)</f>
        <v>2.0552120141342756</v>
      </c>
      <c r="G126" s="46">
        <f>IF(OR($A126="",$B126=""),"",'MPTO_working_2-way'!E125)</f>
        <v>1.9476768522394308</v>
      </c>
      <c r="H126" s="44">
        <f>IF(OR($A126="",$B126=""),"",'OddsRatio_working_2-way'!M125)</f>
        <v>2.0552897060221729</v>
      </c>
      <c r="I126" s="44">
        <f>IF(OR($A126="",$B126=""),"",'OddsRatio_working_2-way'!N125)</f>
        <v>1.947607082958686</v>
      </c>
      <c r="J126" s="44">
        <f>IF('Log_working_2-way'!$D125="","",A126^('Log_working_2-way'!$D125))</f>
        <v>2.0562137224842738</v>
      </c>
      <c r="K126" s="46">
        <f>IF('Log_working_2-way'!$D125="","",B126^('Log_working_2-way'!$D125))</f>
        <v>1.9467780797695502</v>
      </c>
      <c r="L126" s="53">
        <f t="shared" si="18"/>
        <v>0.48704663212435229</v>
      </c>
      <c r="M126" s="53">
        <f t="shared" si="19"/>
        <v>0.5129533678756476</v>
      </c>
      <c r="N126" s="54">
        <v>223</v>
      </c>
      <c r="O126" s="54">
        <f t="shared" si="20"/>
        <v>110.37373737373738</v>
      </c>
      <c r="P126" s="54">
        <f t="shared" si="21"/>
        <v>104.38297872340422</v>
      </c>
      <c r="Q126" s="54">
        <f t="shared" si="22"/>
        <v>118.61702127659574</v>
      </c>
      <c r="R126" s="54">
        <f t="shared" si="23"/>
        <v>112.62626262626263</v>
      </c>
      <c r="S126" s="55">
        <f t="shared" si="24"/>
        <v>-8.2432839028583516</v>
      </c>
      <c r="T126" s="55">
        <f t="shared" si="25"/>
        <v>-8.2432839028584084</v>
      </c>
      <c r="U126" t="s">
        <v>404</v>
      </c>
      <c r="V126" t="s">
        <v>405</v>
      </c>
      <c r="W126" t="s">
        <v>483</v>
      </c>
      <c r="X126" t="s">
        <v>464</v>
      </c>
      <c r="Y126" s="57" t="s">
        <v>494</v>
      </c>
    </row>
    <row r="127" spans="1:25" ht="15" x14ac:dyDescent="0.25">
      <c r="A127">
        <v>1.7</v>
      </c>
      <c r="B127">
        <v>2.2000000000000002</v>
      </c>
      <c r="C127" s="43">
        <f t="shared" si="17"/>
        <v>4.2780748663101553E-2</v>
      </c>
      <c r="D127" s="44">
        <f>IF(OR($A127="",$B127=""),"",A127*'MPTO_working_2-way'!$G126)</f>
        <v>1.7727272727272725</v>
      </c>
      <c r="E127" s="46">
        <f>IF(OR($A127="",$B127=""),"",B127*'MPTO_working_2-way'!$G126)</f>
        <v>2.2941176470588238</v>
      </c>
      <c r="F127" s="44">
        <f>IF(OR($A127="",$B127=""),"",'MPTO_working_2-way'!D126)</f>
        <v>1.7641509433962264</v>
      </c>
      <c r="G127" s="46">
        <f>IF(OR($A127="",$B127=""),"",'MPTO_working_2-way'!E126)</f>
        <v>2.308641975308642</v>
      </c>
      <c r="H127" s="44">
        <f>IF(OR($A127="",$B127=""),"",'OddsRatio_working_2-way'!M126)</f>
        <v>1.7637626158259732</v>
      </c>
      <c r="I127" s="44">
        <f>IF(OR($A127="",$B127=""),"",'OddsRatio_working_2-way'!N126)</f>
        <v>2.3093073414159546</v>
      </c>
      <c r="J127" s="44">
        <f>IF('Log_working_2-way'!$D126="","",A127^('Log_working_2-way'!$D126))</f>
        <v>1.7598456230871857</v>
      </c>
      <c r="K127" s="46">
        <f>IF('Log_working_2-way'!$D126="","",B127^('Log_working_2-way'!$D126))</f>
        <v>2.3160568010337612</v>
      </c>
      <c r="L127" s="53">
        <f t="shared" si="18"/>
        <v>0.56410256410256421</v>
      </c>
      <c r="M127" s="53">
        <f t="shared" si="19"/>
        <v>0.43589743589743585</v>
      </c>
      <c r="N127" s="54">
        <v>224</v>
      </c>
      <c r="O127" s="54">
        <f t="shared" si="20"/>
        <v>92.235294117647072</v>
      </c>
      <c r="P127" s="54">
        <f t="shared" si="21"/>
        <v>122.18181818181822</v>
      </c>
      <c r="Q127" s="54">
        <f t="shared" si="22"/>
        <v>101.81818181818181</v>
      </c>
      <c r="R127" s="54">
        <f t="shared" si="23"/>
        <v>131.76470588235296</v>
      </c>
      <c r="S127" s="55">
        <f t="shared" si="24"/>
        <v>-9.5828877005347408</v>
      </c>
      <c r="T127" s="55">
        <f t="shared" si="25"/>
        <v>-9.5828877005347408</v>
      </c>
      <c r="U127" t="s">
        <v>406</v>
      </c>
      <c r="V127" t="s">
        <v>407</v>
      </c>
      <c r="W127" t="s">
        <v>483</v>
      </c>
      <c r="X127" t="s">
        <v>464</v>
      </c>
      <c r="Y127" s="57" t="s">
        <v>493</v>
      </c>
    </row>
    <row r="128" spans="1:25" ht="15" x14ac:dyDescent="0.25">
      <c r="A128">
        <v>2.41</v>
      </c>
      <c r="B128">
        <v>1.63</v>
      </c>
      <c r="C128" s="43">
        <f t="shared" si="17"/>
        <v>2.8434691851436877E-2</v>
      </c>
      <c r="D128" s="44">
        <f>IF(OR($A128="",$B128=""),"",A128*'MPTO_working_2-way'!$G127)</f>
        <v>2.4785276073619631</v>
      </c>
      <c r="E128" s="46">
        <f>IF(OR($A128="",$B128=""),"",B128*'MPTO_working_2-way'!$G127)</f>
        <v>1.6763485477178419</v>
      </c>
      <c r="F128" s="44">
        <f>IF(OR($A128="",$B128=""),"",'MPTO_working_2-way'!D127)</f>
        <v>2.4955055109106499</v>
      </c>
      <c r="G128" s="46">
        <f>IF(OR($A128="",$B128=""),"",'MPTO_working_2-way'!E127)</f>
        <v>1.6686702206741284</v>
      </c>
      <c r="H128" s="44">
        <f>IF(OR($A128="",$B128=""),"",'OddsRatio_working_2-way'!M127)</f>
        <v>2.4960264830861911</v>
      </c>
      <c r="I128" s="44">
        <f>IF(OR($A128="",$B128=""),"",'OddsRatio_working_2-way'!N127)</f>
        <v>1.6684373647831916</v>
      </c>
      <c r="J128" s="44">
        <f>IF('Log_working_2-way'!$D127="","",A128^('Log_working_2-way'!$D127))</f>
        <v>2.5038534406814188</v>
      </c>
      <c r="K128" s="46">
        <f>IF('Log_working_2-way'!$D127="","",B128^('Log_working_2-way'!$D127))</f>
        <v>1.6649584147953032</v>
      </c>
      <c r="L128" s="53">
        <f t="shared" si="18"/>
        <v>0.40346534653465349</v>
      </c>
      <c r="M128" s="53">
        <f t="shared" si="19"/>
        <v>0.59653465346534673</v>
      </c>
      <c r="N128" s="54">
        <v>225</v>
      </c>
      <c r="O128" s="54">
        <f t="shared" si="20"/>
        <v>131.63900414937757</v>
      </c>
      <c r="P128" s="54">
        <f t="shared" si="21"/>
        <v>86.963190184049083</v>
      </c>
      <c r="Q128" s="54">
        <f t="shared" si="22"/>
        <v>138.03680981595093</v>
      </c>
      <c r="R128" s="54">
        <f t="shared" si="23"/>
        <v>93.360995850622402</v>
      </c>
      <c r="S128" s="55">
        <f t="shared" si="24"/>
        <v>-6.3978056665733618</v>
      </c>
      <c r="T128" s="55">
        <f t="shared" si="25"/>
        <v>-6.3978056665733192</v>
      </c>
      <c r="U128" t="s">
        <v>150</v>
      </c>
      <c r="V128" t="s">
        <v>155</v>
      </c>
      <c r="W128" t="s">
        <v>469</v>
      </c>
      <c r="X128" t="s">
        <v>464</v>
      </c>
      <c r="Y128" s="57" t="s">
        <v>498</v>
      </c>
    </row>
    <row r="129" spans="1:25" s="50" customFormat="1" ht="15" x14ac:dyDescent="0.25">
      <c r="A129">
        <v>1.45</v>
      </c>
      <c r="B129">
        <v>2.81</v>
      </c>
      <c r="C129" s="43">
        <f t="shared" si="17"/>
        <v>4.5527058534789555E-2</v>
      </c>
      <c r="D129" s="44">
        <f>IF(OR($A129="",$B129=""),"",A129*'MPTO_working_2-way'!$G128)</f>
        <v>1.5160142348754448</v>
      </c>
      <c r="E129" s="46">
        <f>IF(OR($A129="",$B129=""),"",B129*'MPTO_working_2-way'!$G128)</f>
        <v>2.9379310344827587</v>
      </c>
      <c r="F129" s="44">
        <f>IF(OR($A129="",$B129=""),"",'MPTO_working_2-way'!D128)</f>
        <v>1.4994939736866317</v>
      </c>
      <c r="G129" s="46">
        <f>IF(OR($A129="",$B129=""),"",'MPTO_working_2-way'!E128)</f>
        <v>3.0020261558298031</v>
      </c>
      <c r="H129" s="44">
        <f>IF(OR($A129="",$B129=""),"",'OddsRatio_working_2-way'!M128)</f>
        <v>1.4986168714859003</v>
      </c>
      <c r="I129" s="44">
        <f>IF(OR($A129="",$B129=""),"",'OddsRatio_working_2-way'!N128)</f>
        <v>3.00554786086551</v>
      </c>
      <c r="J129" s="44">
        <f>IF('Log_working_2-way'!$D128="","",A129^('Log_working_2-way'!$D128))</f>
        <v>1.4910123142353489</v>
      </c>
      <c r="K129" s="46">
        <f>IF('Log_working_2-way'!$D128="","",B129^('Log_working_2-way'!$D128))</f>
        <v>3.0366087998312903</v>
      </c>
      <c r="L129" s="53">
        <f t="shared" si="18"/>
        <v>0.65962441314553988</v>
      </c>
      <c r="M129" s="53">
        <f t="shared" si="19"/>
        <v>0.34037558685446007</v>
      </c>
      <c r="N129" s="54">
        <v>226</v>
      </c>
      <c r="O129" s="54">
        <f t="shared" si="20"/>
        <v>70.137931034482762</v>
      </c>
      <c r="P129" s="54">
        <f t="shared" si="21"/>
        <v>145.57295373665482</v>
      </c>
      <c r="Q129" s="54">
        <f t="shared" si="22"/>
        <v>80.427046263345204</v>
      </c>
      <c r="R129" s="54">
        <f t="shared" si="23"/>
        <v>155.86206896551724</v>
      </c>
      <c r="S129" s="55">
        <f t="shared" si="24"/>
        <v>-10.289115228862443</v>
      </c>
      <c r="T129" s="55">
        <f t="shared" si="25"/>
        <v>-10.289115228862414</v>
      </c>
      <c r="U129" t="s">
        <v>178</v>
      </c>
      <c r="V129" t="s">
        <v>153</v>
      </c>
      <c r="W129" t="s">
        <v>469</v>
      </c>
      <c r="X129" t="s">
        <v>464</v>
      </c>
      <c r="Y129" s="57" t="s">
        <v>485</v>
      </c>
    </row>
    <row r="130" spans="1:25" ht="15" x14ac:dyDescent="0.25">
      <c r="A130">
        <v>2.09</v>
      </c>
      <c r="B130">
        <v>1.83</v>
      </c>
      <c r="C130" s="43">
        <f t="shared" si="17"/>
        <v>2.4916986953225084E-2</v>
      </c>
      <c r="D130" s="44">
        <f>IF(OR($A130="",$B130=""),"",A130*'MPTO_working_2-way'!$G129)</f>
        <v>2.1420765027322402</v>
      </c>
      <c r="E130" s="46">
        <f>IF(OR($A130="",$B130=""),"",B130*'MPTO_working_2-way'!$G129)</f>
        <v>1.8755980861244019</v>
      </c>
      <c r="F130" s="44">
        <f>IF(OR($A130="",$B130=""),"",'MPTO_working_2-way'!D129)</f>
        <v>2.1458748281762841</v>
      </c>
      <c r="G130" s="46">
        <f>IF(OR($A130="",$B130=""),"",'MPTO_working_2-way'!E129)</f>
        <v>1.8726956692045928</v>
      </c>
      <c r="H130" s="44">
        <f>IF(OR($A130="",$B130=""),"",'OddsRatio_working_2-way'!M129)</f>
        <v>2.145972518016114</v>
      </c>
      <c r="I130" s="44">
        <f>IF(OR($A130="",$B130=""),"",'OddsRatio_working_2-way'!N129)</f>
        <v>1.8726212751865827</v>
      </c>
      <c r="J130" s="44">
        <f>IF('Log_working_2-way'!$D129="","",A130^('Log_working_2-way'!$D129))</f>
        <v>2.1476949656411697</v>
      </c>
      <c r="K130" s="46">
        <f>IF('Log_working_2-way'!$D129="","",B130^('Log_working_2-way'!$D129))</f>
        <v>1.8713116550453253</v>
      </c>
      <c r="L130" s="53">
        <f t="shared" si="18"/>
        <v>0.4668367346938776</v>
      </c>
      <c r="M130" s="53">
        <f t="shared" si="19"/>
        <v>0.53316326530612246</v>
      </c>
      <c r="N130" s="54">
        <v>227</v>
      </c>
      <c r="O130" s="54">
        <f t="shared" si="20"/>
        <v>118.38755980861242</v>
      </c>
      <c r="P130" s="54">
        <f t="shared" si="21"/>
        <v>102.95628415300547</v>
      </c>
      <c r="Q130" s="54">
        <f t="shared" si="22"/>
        <v>124.04371584699452</v>
      </c>
      <c r="R130" s="54">
        <f t="shared" si="23"/>
        <v>108.61244019138758</v>
      </c>
      <c r="S130" s="55">
        <f t="shared" si="24"/>
        <v>-5.6561560383820932</v>
      </c>
      <c r="T130" s="55">
        <f t="shared" si="25"/>
        <v>-5.6561560383821075</v>
      </c>
      <c r="U130" t="s">
        <v>54</v>
      </c>
      <c r="V130" t="s">
        <v>59</v>
      </c>
      <c r="W130" t="s">
        <v>469</v>
      </c>
      <c r="X130" t="s">
        <v>464</v>
      </c>
      <c r="Y130" s="57" t="s">
        <v>484</v>
      </c>
    </row>
    <row r="131" spans="1:25" ht="15" x14ac:dyDescent="0.25">
      <c r="A131">
        <v>2.2799999999999998</v>
      </c>
      <c r="B131">
        <v>1.69</v>
      </c>
      <c r="C131" s="43">
        <f t="shared" ref="C131:C194" si="26">IF(OR($A131="",$B131=""),"",(1/A131)+(1/B131)-1)</f>
        <v>3.0312467559431067E-2</v>
      </c>
      <c r="D131" s="44">
        <f>IF(OR($A131="",$B131=""),"",A131*'MPTO_working_2-way'!$G130)</f>
        <v>2.3491124260355027</v>
      </c>
      <c r="E131" s="46">
        <f>IF(OR($A131="",$B131=""),"",B131*'MPTO_working_2-way'!$G130)</f>
        <v>1.7412280701754383</v>
      </c>
      <c r="F131" s="44">
        <f>IF(OR($A131="",$B131=""),"",'MPTO_working_2-way'!D130)</f>
        <v>2.3616082373130669</v>
      </c>
      <c r="G131" s="46">
        <f>IF(OR($A131="",$B131=""),"",'MPTO_working_2-way'!E130)</f>
        <v>1.7344256391789699</v>
      </c>
      <c r="H131" s="44">
        <f>IF(OR($A131="",$B131=""),"",'OddsRatio_working_2-way'!M130)</f>
        <v>2.3620104492139973</v>
      </c>
      <c r="I131" s="44">
        <f>IF(OR($A131="",$B131=""),"",'OddsRatio_working_2-way'!N130)</f>
        <v>1.7342087577794201</v>
      </c>
      <c r="J131" s="44">
        <f>IF('Log_working_2-way'!$D130="","",A131^('Log_working_2-way'!$D130))</f>
        <v>2.3677515095728476</v>
      </c>
      <c r="K131" s="46">
        <f>IF('Log_working_2-way'!$D130="","",B131^('Log_working_2-way'!$D130))</f>
        <v>1.7311269576388733</v>
      </c>
      <c r="L131" s="53">
        <f t="shared" si="18"/>
        <v>0.42569269521410585</v>
      </c>
      <c r="M131" s="53">
        <f t="shared" si="19"/>
        <v>0.57430730478589431</v>
      </c>
      <c r="N131" s="54">
        <v>228</v>
      </c>
      <c r="O131" s="54">
        <f t="shared" si="20"/>
        <v>127.99999999999997</v>
      </c>
      <c r="P131" s="54">
        <f t="shared" si="21"/>
        <v>93.088757396449708</v>
      </c>
      <c r="Q131" s="54">
        <f t="shared" si="22"/>
        <v>134.91124260355031</v>
      </c>
      <c r="R131" s="54">
        <f t="shared" si="23"/>
        <v>100</v>
      </c>
      <c r="S131" s="55">
        <f t="shared" si="24"/>
        <v>-6.9112426035503347</v>
      </c>
      <c r="T131" s="55">
        <f t="shared" si="25"/>
        <v>-6.9112426035502921</v>
      </c>
      <c r="U131" t="s">
        <v>113</v>
      </c>
      <c r="V131" t="s">
        <v>176</v>
      </c>
      <c r="W131" t="s">
        <v>469</v>
      </c>
      <c r="X131" t="s">
        <v>464</v>
      </c>
      <c r="Y131" s="71" t="s">
        <v>495</v>
      </c>
    </row>
    <row r="132" spans="1:25" ht="15" x14ac:dyDescent="0.25">
      <c r="A132">
        <v>2.5499999999999998</v>
      </c>
      <c r="B132">
        <v>1.55</v>
      </c>
      <c r="C132" s="43">
        <f t="shared" si="26"/>
        <v>3.7318153067678717E-2</v>
      </c>
      <c r="D132" s="44">
        <f>IF(OR($A132="",$B132=""),"",A132*'MPTO_working_2-way'!$G131)</f>
        <v>2.6451612903225805</v>
      </c>
      <c r="E132" s="46">
        <f>IF(OR($A132="",$B132=""),"",B132*'MPTO_working_2-way'!$G131)</f>
        <v>1.607843137254902</v>
      </c>
      <c r="F132" s="44">
        <f>IF(OR($A132="",$B132=""),"",'MPTO_working_2-way'!D131)</f>
        <v>2.6773920406435225</v>
      </c>
      <c r="G132" s="46">
        <f>IF(OR($A132="",$B132=""),"",'MPTO_working_2-way'!E131)</f>
        <v>1.596163553760727</v>
      </c>
      <c r="H132" s="44">
        <f>IF(OR($A132="",$B132=""),"",'OddsRatio_working_2-way'!M131)</f>
        <v>2.6787441193290351</v>
      </c>
      <c r="I132" s="44">
        <f>IF(OR($A132="",$B132=""),"",'OddsRatio_working_2-way'!N131)</f>
        <v>1.5956833971812705</v>
      </c>
      <c r="J132" s="44">
        <f>IF('Log_working_2-way'!$D131="","",A132^('Log_working_2-way'!$D131))</f>
        <v>2.693900720344212</v>
      </c>
      <c r="K132" s="46">
        <f>IF('Log_working_2-way'!$D131="","",B132^('Log_working_2-way'!$D131))</f>
        <v>1.5903533707669273</v>
      </c>
      <c r="L132" s="53">
        <f t="shared" si="18"/>
        <v>0.37804878048780488</v>
      </c>
      <c r="M132" s="53">
        <f t="shared" si="19"/>
        <v>0.62195121951219512</v>
      </c>
      <c r="N132" s="54">
        <v>229</v>
      </c>
      <c r="O132" s="54">
        <f t="shared" si="20"/>
        <v>139.19607843137254</v>
      </c>
      <c r="P132" s="54">
        <f t="shared" si="21"/>
        <v>81.258064516129025</v>
      </c>
      <c r="Q132" s="54">
        <f t="shared" si="22"/>
        <v>147.74193548387098</v>
      </c>
      <c r="R132" s="54">
        <f t="shared" si="23"/>
        <v>89.803921568627459</v>
      </c>
      <c r="S132" s="55">
        <f t="shared" si="24"/>
        <v>-8.5458570524984339</v>
      </c>
      <c r="T132" s="55">
        <f t="shared" si="25"/>
        <v>-8.5458570524984339</v>
      </c>
      <c r="U132" t="s">
        <v>118</v>
      </c>
      <c r="V132" t="s">
        <v>156</v>
      </c>
      <c r="W132" t="s">
        <v>470</v>
      </c>
      <c r="X132" t="s">
        <v>464</v>
      </c>
      <c r="Y132" s="57" t="s">
        <v>494</v>
      </c>
    </row>
    <row r="133" spans="1:25" ht="15" x14ac:dyDescent="0.25">
      <c r="A133">
        <v>2.96</v>
      </c>
      <c r="B133">
        <v>1.42</v>
      </c>
      <c r="C133" s="43">
        <f t="shared" si="26"/>
        <v>4.2063189950513946E-2</v>
      </c>
      <c r="D133" s="44">
        <f>IF(OR($A133="",$B133=""),"",A133*'MPTO_working_2-way'!$G132)</f>
        <v>3.0845070422535215</v>
      </c>
      <c r="E133" s="46">
        <f>IF(OR($A133="",$B133=""),"",B133*'MPTO_working_2-way'!$G132)</f>
        <v>1.4797297297297298</v>
      </c>
      <c r="F133" s="44">
        <f>IF(OR($A133="",$B133=""),"",'MPTO_working_2-way'!D132)</f>
        <v>3.1565034544908381</v>
      </c>
      <c r="G133" s="46">
        <f>IF(OR($A133="",$B133=""),"",'MPTO_working_2-way'!E132)</f>
        <v>1.4637136091377629</v>
      </c>
      <c r="H133" s="44">
        <f>IF(OR($A133="",$B133=""),"",'OddsRatio_working_2-way'!M132)</f>
        <v>3.1602468994692869</v>
      </c>
      <c r="I133" s="44">
        <f>IF(OR($A133="",$B133=""),"",'OddsRatio_working_2-way'!N132)</f>
        <v>1.4629100498862757</v>
      </c>
      <c r="J133" s="44">
        <f>IF('Log_working_2-way'!$D132="","",A133^('Log_working_2-way'!$D132))</f>
        <v>3.1952534404945467</v>
      </c>
      <c r="K133" s="46">
        <f>IF('Log_working_2-way'!$D132="","",B133^('Log_working_2-way'!$D132))</f>
        <v>1.4555282691061644</v>
      </c>
      <c r="L133" s="53">
        <f t="shared" si="18"/>
        <v>0.32420091324200911</v>
      </c>
      <c r="M133" s="53">
        <f t="shared" si="19"/>
        <v>0.67579908675799083</v>
      </c>
      <c r="N133" s="54">
        <v>230</v>
      </c>
      <c r="O133" s="54">
        <f t="shared" si="20"/>
        <v>152.29729729729729</v>
      </c>
      <c r="P133" s="54">
        <f t="shared" si="21"/>
        <v>68.028169014084483</v>
      </c>
      <c r="Q133" s="54">
        <f t="shared" si="22"/>
        <v>161.97183098591552</v>
      </c>
      <c r="R133" s="54">
        <f t="shared" si="23"/>
        <v>77.702702702702695</v>
      </c>
      <c r="S133" s="55">
        <f t="shared" si="24"/>
        <v>-9.6745336886182258</v>
      </c>
      <c r="T133" s="55">
        <f t="shared" si="25"/>
        <v>-9.6745336886182116</v>
      </c>
      <c r="U133" t="s">
        <v>121</v>
      </c>
      <c r="V133" t="s">
        <v>116</v>
      </c>
      <c r="W133" t="s">
        <v>470</v>
      </c>
      <c r="X133" t="s">
        <v>464</v>
      </c>
      <c r="Y133" s="57" t="s">
        <v>494</v>
      </c>
    </row>
    <row r="134" spans="1:25" ht="15" x14ac:dyDescent="0.25">
      <c r="A134">
        <v>2.42</v>
      </c>
      <c r="B134">
        <v>1.6</v>
      </c>
      <c r="C134" s="43">
        <f t="shared" si="26"/>
        <v>3.8223140495867725E-2</v>
      </c>
      <c r="D134" s="44">
        <f>IF(OR($A134="",$B134=""),"",A134*'MPTO_working_2-way'!$G133)</f>
        <v>2.5124999999999997</v>
      </c>
      <c r="E134" s="46">
        <f>IF(OR($A134="",$B134=""),"",B134*'MPTO_working_2-way'!$G133)</f>
        <v>1.6611570247933884</v>
      </c>
      <c r="F134" s="44">
        <f>IF(OR($A134="",$B134=""),"",'MPTO_working_2-way'!D133)</f>
        <v>2.5373525557011791</v>
      </c>
      <c r="G134" s="46">
        <f>IF(OR($A134="",$B134=""),"",'MPTO_working_2-way'!E133)</f>
        <v>1.6504688832054561</v>
      </c>
      <c r="H134" s="44">
        <f>IF(OR($A134="",$B134=""),"",'OddsRatio_working_2-way'!M133)</f>
        <v>2.5383974345619098</v>
      </c>
      <c r="I134" s="44">
        <f>IF(OR($A134="",$B134=""),"",'OddsRatio_working_2-way'!N133)</f>
        <v>1.6500270850261594</v>
      </c>
      <c r="J134" s="44">
        <f>IF('Log_working_2-way'!$D133="","",A134^('Log_working_2-way'!$D133))</f>
        <v>2.5500151185411704</v>
      </c>
      <c r="K134" s="46">
        <f>IF('Log_working_2-way'!$D133="","",B134^('Log_working_2-way'!$D133))</f>
        <v>1.6451549975466908</v>
      </c>
      <c r="L134" s="53">
        <f t="shared" ref="L134:L190" si="27">(1/D134)</f>
        <v>0.39800995024875624</v>
      </c>
      <c r="M134" s="53">
        <f t="shared" ref="M134:M190" si="28">(1/E134)</f>
        <v>0.60199004975124382</v>
      </c>
      <c r="N134" s="54">
        <v>231</v>
      </c>
      <c r="O134" s="54">
        <f t="shared" ref="O134:O190" si="29">(1/A134)*((N134*A134)-N134)</f>
        <v>135.54545454545453</v>
      </c>
      <c r="P134" s="54">
        <f t="shared" ref="P134:P190" si="30">(1/B134)*((N134*B134)-N134)</f>
        <v>86.625000000000014</v>
      </c>
      <c r="Q134" s="54">
        <f t="shared" ref="Q134:Q190" si="31">(1/B134)*N134</f>
        <v>144.375</v>
      </c>
      <c r="R134" s="54">
        <f t="shared" ref="R134:R190" si="32">(1/A134)*N134</f>
        <v>95.454545454545453</v>
      </c>
      <c r="S134" s="55">
        <f t="shared" ref="S134:S190" si="33">O134-Q134</f>
        <v>-8.8295454545454675</v>
      </c>
      <c r="T134" s="55">
        <f t="shared" ref="T134:T190" si="34">P134-R134</f>
        <v>-8.829545454545439</v>
      </c>
      <c r="U134" t="s">
        <v>152</v>
      </c>
      <c r="V134" t="s">
        <v>160</v>
      </c>
      <c r="W134" t="s">
        <v>470</v>
      </c>
      <c r="X134" t="s">
        <v>464</v>
      </c>
      <c r="Y134" s="57" t="s">
        <v>484</v>
      </c>
    </row>
    <row r="135" spans="1:25" s="28" customFormat="1" ht="15" x14ac:dyDescent="0.25">
      <c r="A135">
        <v>2.41</v>
      </c>
      <c r="B135">
        <v>1.61</v>
      </c>
      <c r="C135" s="43">
        <f t="shared" si="26"/>
        <v>3.6055771758459754E-2</v>
      </c>
      <c r="D135" s="44">
        <f>IF(OR($A135="",$B135=""),"",A135*'MPTO_working_2-way'!$G134)</f>
        <v>2.4968944099378882</v>
      </c>
      <c r="E135" s="46">
        <f>IF(OR($A135="",$B135=""),"",B135*'MPTO_working_2-way'!$G134)</f>
        <v>1.6680497925311204</v>
      </c>
      <c r="F135" s="44">
        <f>IF(OR($A135="",$B135=""),"",'MPTO_working_2-way'!D134)</f>
        <v>2.5194636537774748</v>
      </c>
      <c r="G135" s="46">
        <f>IF(OR($A135="",$B135=""),"",'MPTO_working_2-way'!E134)</f>
        <v>1.6581269630990791</v>
      </c>
      <c r="H135" s="44">
        <f>IF(OR($A135="",$B135=""),"",'OddsRatio_working_2-way'!M134)</f>
        <v>2.5203537120802069</v>
      </c>
      <c r="I135" s="44">
        <f>IF(OR($A135="",$B135=""),"",'OddsRatio_working_2-way'!N134)</f>
        <v>1.6577416768573945</v>
      </c>
      <c r="J135" s="44">
        <f>IF('Log_working_2-way'!$D134="","",A135^('Log_working_2-way'!$D134))</f>
        <v>2.5308665033437969</v>
      </c>
      <c r="K135" s="46">
        <f>IF('Log_working_2-way'!$D134="","",B135^('Log_working_2-way'!$D134))</f>
        <v>1.6532248225535031</v>
      </c>
      <c r="L135" s="53">
        <f t="shared" si="27"/>
        <v>0.40049751243781095</v>
      </c>
      <c r="M135" s="53">
        <f t="shared" si="28"/>
        <v>0.59950248756218905</v>
      </c>
      <c r="N135" s="54">
        <v>232</v>
      </c>
      <c r="O135" s="54">
        <f t="shared" si="29"/>
        <v>135.7344398340249</v>
      </c>
      <c r="P135" s="54">
        <f t="shared" si="30"/>
        <v>87.900621118012438</v>
      </c>
      <c r="Q135" s="54">
        <f t="shared" si="31"/>
        <v>144.09937888198758</v>
      </c>
      <c r="R135" s="54">
        <f t="shared" si="32"/>
        <v>96.265560165975103</v>
      </c>
      <c r="S135" s="55">
        <f t="shared" si="33"/>
        <v>-8.3649390479626788</v>
      </c>
      <c r="T135" s="55">
        <f t="shared" si="34"/>
        <v>-8.3649390479626646</v>
      </c>
      <c r="U135" t="s">
        <v>161</v>
      </c>
      <c r="V135" t="s">
        <v>408</v>
      </c>
      <c r="W135" t="s">
        <v>470</v>
      </c>
      <c r="X135" t="s">
        <v>464</v>
      </c>
      <c r="Y135" s="57" t="s">
        <v>493</v>
      </c>
    </row>
    <row r="136" spans="1:25" ht="15" x14ac:dyDescent="0.25">
      <c r="A136">
        <v>1.79</v>
      </c>
      <c r="B136">
        <v>2.0699999999999998</v>
      </c>
      <c r="C136" s="43">
        <f t="shared" si="26"/>
        <v>4.17510053167085E-2</v>
      </c>
      <c r="D136" s="44">
        <f>IF(OR($A136="",$B136=""),"",A136*'MPTO_working_2-way'!$G135)</f>
        <v>1.8647342995169083</v>
      </c>
      <c r="E136" s="46">
        <f>IF(OR($A136="",$B136=""),"",B136*'MPTO_working_2-way'!$G135)</f>
        <v>2.1564245810055866</v>
      </c>
      <c r="F136" s="44">
        <f>IF(OR($A136="",$B136=""),"",'MPTO_working_2-way'!D135)</f>
        <v>1.8594836022382255</v>
      </c>
      <c r="G136" s="46">
        <f>IF(OR($A136="",$B136=""),"",'MPTO_working_2-way'!E135)</f>
        <v>2.1634893294018038</v>
      </c>
      <c r="H136" s="44">
        <f>IF(OR($A136="",$B136=""),"",'OddsRatio_working_2-way'!M135)</f>
        <v>1.8592541864950944</v>
      </c>
      <c r="I136" s="44">
        <f>IF(OR($A136="",$B136=""),"",'OddsRatio_working_2-way'!N135)</f>
        <v>2.1637999741136076</v>
      </c>
      <c r="J136" s="44">
        <f>IF('Log_working_2-way'!$D135="","",A136^('Log_working_2-way'!$D135))</f>
        <v>1.8568552701777588</v>
      </c>
      <c r="K136" s="46">
        <f>IF('Log_working_2-way'!$D135="","",B136^('Log_working_2-way'!$D135))</f>
        <v>2.167058235858538</v>
      </c>
      <c r="L136" s="53">
        <f t="shared" si="27"/>
        <v>0.53626943005181349</v>
      </c>
      <c r="M136" s="53">
        <f t="shared" si="28"/>
        <v>0.46373056994818651</v>
      </c>
      <c r="N136" s="54">
        <v>233</v>
      </c>
      <c r="O136" s="54">
        <f t="shared" si="29"/>
        <v>102.83240223463686</v>
      </c>
      <c r="P136" s="54">
        <f t="shared" si="30"/>
        <v>120.43961352657003</v>
      </c>
      <c r="Q136" s="54">
        <f t="shared" si="31"/>
        <v>112.56038647342996</v>
      </c>
      <c r="R136" s="54">
        <f t="shared" si="32"/>
        <v>130.16759776536313</v>
      </c>
      <c r="S136" s="55">
        <f t="shared" si="33"/>
        <v>-9.7279842387930984</v>
      </c>
      <c r="T136" s="55">
        <f t="shared" si="34"/>
        <v>-9.7279842387930984</v>
      </c>
      <c r="U136" t="s">
        <v>167</v>
      </c>
      <c r="V136" t="s">
        <v>165</v>
      </c>
      <c r="W136" t="s">
        <v>475</v>
      </c>
      <c r="X136" t="s">
        <v>464</v>
      </c>
      <c r="Y136" s="57" t="s">
        <v>494</v>
      </c>
    </row>
    <row r="137" spans="1:25" s="50" customFormat="1" ht="15" x14ac:dyDescent="0.25">
      <c r="A137">
        <v>1.96</v>
      </c>
      <c r="B137">
        <v>1.89</v>
      </c>
      <c r="C137" s="43">
        <f t="shared" si="26"/>
        <v>3.9304610733182255E-2</v>
      </c>
      <c r="D137" s="44">
        <f>IF(OR($A137="",$B137=""),"",A137*'MPTO_working_2-way'!$G136)</f>
        <v>2.0370370370370372</v>
      </c>
      <c r="E137" s="46">
        <f>IF(OR($A137="",$B137=""),"",B137*'MPTO_working_2-way'!$G136)</f>
        <v>1.9642857142857144</v>
      </c>
      <c r="F137" s="44">
        <f>IF(OR($A137="",$B137=""),"",'MPTO_working_2-way'!D136)</f>
        <v>2.0385208012326657</v>
      </c>
      <c r="G137" s="46">
        <f>IF(OR($A137="",$B137=""),"",'MPTO_working_2-way'!E136)</f>
        <v>1.9629080118694364</v>
      </c>
      <c r="H137" s="44">
        <f>IF(OR($A137="",$B137=""),"",'OddsRatio_working_2-way'!M136)</f>
        <v>2.0385815737789974</v>
      </c>
      <c r="I137" s="44">
        <f>IF(OR($A137="",$B137=""),"",'OddsRatio_working_2-way'!N136)</f>
        <v>1.9628516673576117</v>
      </c>
      <c r="J137" s="44">
        <f>IF('Log_working_2-way'!$D136="","",A137^('Log_working_2-way'!$D136))</f>
        <v>2.0392611823308071</v>
      </c>
      <c r="K137" s="46">
        <f>IF('Log_working_2-way'!$D136="","",B137^('Log_working_2-way'!$D136))</f>
        <v>1.9622220256096747</v>
      </c>
      <c r="L137" s="53">
        <f t="shared" si="27"/>
        <v>0.49090909090909085</v>
      </c>
      <c r="M137" s="53">
        <f t="shared" si="28"/>
        <v>0.50909090909090904</v>
      </c>
      <c r="N137" s="54">
        <v>234</v>
      </c>
      <c r="O137" s="54">
        <f t="shared" si="29"/>
        <v>114.61224489795917</v>
      </c>
      <c r="P137" s="54">
        <f t="shared" si="30"/>
        <v>110.1904761904762</v>
      </c>
      <c r="Q137" s="54">
        <f t="shared" si="31"/>
        <v>123.80952380952382</v>
      </c>
      <c r="R137" s="54">
        <f t="shared" si="32"/>
        <v>119.38775510204081</v>
      </c>
      <c r="S137" s="55">
        <f t="shared" si="33"/>
        <v>-9.197278911564652</v>
      </c>
      <c r="T137" s="55">
        <f t="shared" si="34"/>
        <v>-9.1972789115646094</v>
      </c>
      <c r="U137" t="s">
        <v>128</v>
      </c>
      <c r="V137" t="s">
        <v>124</v>
      </c>
      <c r="W137" t="s">
        <v>475</v>
      </c>
      <c r="X137" t="s">
        <v>464</v>
      </c>
      <c r="Y137" s="57" t="s">
        <v>502</v>
      </c>
    </row>
    <row r="138" spans="1:25" ht="15" x14ac:dyDescent="0.25">
      <c r="A138">
        <v>1.79</v>
      </c>
      <c r="B138">
        <v>2.06</v>
      </c>
      <c r="C138" s="43">
        <f t="shared" si="26"/>
        <v>4.4096111080978329E-2</v>
      </c>
      <c r="D138" s="44">
        <f>IF(OR($A138="",$B138=""),"",A138*'MPTO_working_2-way'!$G137)</f>
        <v>1.8689320388349513</v>
      </c>
      <c r="E138" s="46">
        <f>IF(OR($A138="",$B138=""),"",B138*'MPTO_working_2-way'!$G137)</f>
        <v>2.1508379888268152</v>
      </c>
      <c r="F138" s="44">
        <f>IF(OR($A138="",$B138=""),"",'MPTO_working_2-way'!D137)</f>
        <v>1.8635467731338755</v>
      </c>
      <c r="G138" s="46">
        <f>IF(OR($A138="",$B138=""),"",'MPTO_working_2-way'!E137)</f>
        <v>2.1580148651021243</v>
      </c>
      <c r="H138" s="44">
        <f>IF(OR($A138="",$B138=""),"",'OddsRatio_working_2-way'!M137)</f>
        <v>1.863297757942139</v>
      </c>
      <c r="I138" s="44">
        <f>IF(OR($A138="",$B138=""),"",'OddsRatio_working_2-way'!N137)</f>
        <v>2.1583488904033761</v>
      </c>
      <c r="J138" s="44">
        <f>IF('Log_working_2-way'!$D137="","",A138^('Log_working_2-way'!$D137))</f>
        <v>1.8608328110900716</v>
      </c>
      <c r="K138" s="46">
        <f>IF('Log_working_2-way'!$D137="","",B138^('Log_working_2-way'!$D137))</f>
        <v>2.1616657579923269</v>
      </c>
      <c r="L138" s="53">
        <f t="shared" si="27"/>
        <v>0.53506493506493513</v>
      </c>
      <c r="M138" s="53">
        <f t="shared" si="28"/>
        <v>0.46493506493506503</v>
      </c>
      <c r="N138" s="54">
        <v>235</v>
      </c>
      <c r="O138" s="54">
        <f t="shared" si="29"/>
        <v>103.71508379888269</v>
      </c>
      <c r="P138" s="54">
        <f t="shared" si="30"/>
        <v>120.9223300970874</v>
      </c>
      <c r="Q138" s="54">
        <f t="shared" si="31"/>
        <v>114.07766990291262</v>
      </c>
      <c r="R138" s="54">
        <f t="shared" si="32"/>
        <v>131.28491620111731</v>
      </c>
      <c r="S138" s="55">
        <f t="shared" si="33"/>
        <v>-10.36258610402993</v>
      </c>
      <c r="T138" s="55">
        <f t="shared" si="34"/>
        <v>-10.362586104029916</v>
      </c>
      <c r="U138" t="s">
        <v>66</v>
      </c>
      <c r="V138" t="s">
        <v>409</v>
      </c>
      <c r="W138" t="s">
        <v>475</v>
      </c>
      <c r="X138" t="s">
        <v>464</v>
      </c>
      <c r="Y138" s="57" t="s">
        <v>509</v>
      </c>
    </row>
    <row r="139" spans="1:25" ht="15" x14ac:dyDescent="0.25">
      <c r="A139">
        <v>1.67</v>
      </c>
      <c r="B139">
        <v>2.2599999999999998</v>
      </c>
      <c r="C139" s="43">
        <f t="shared" si="26"/>
        <v>4.1280271315775607E-2</v>
      </c>
      <c r="D139" s="44">
        <f>IF(OR($A139="",$B139=""),"",A139*'MPTO_working_2-way'!$G138)</f>
        <v>1.7389380530973453</v>
      </c>
      <c r="E139" s="46">
        <f>IF(OR($A139="",$B139=""),"",B139*'MPTO_working_2-way'!$G138)</f>
        <v>2.3532934131736525</v>
      </c>
      <c r="F139" s="44">
        <f>IF(OR($A139="",$B139=""),"",'MPTO_working_2-way'!D138)</f>
        <v>1.7296182576417214</v>
      </c>
      <c r="G139" s="46">
        <f>IF(OR($A139="",$B139=""),"",'MPTO_working_2-way'!E138)</f>
        <v>2.3705797374536774</v>
      </c>
      <c r="H139" s="44">
        <f>IF(OR($A139="",$B139=""),"",'OddsRatio_working_2-way'!M138)</f>
        <v>1.729209182433979</v>
      </c>
      <c r="I139" s="44">
        <f>IF(OR($A139="",$B139=""),"",'OddsRatio_working_2-way'!N138)</f>
        <v>2.3713486117415123</v>
      </c>
      <c r="J139" s="44">
        <f>IF('Log_working_2-way'!$D138="","",A139^('Log_working_2-way'!$D138))</f>
        <v>1.7249569996766947</v>
      </c>
      <c r="K139" s="46">
        <f>IF('Log_working_2-way'!$D138="","",B139^('Log_working_2-way'!$D138))</f>
        <v>2.3793921576668016</v>
      </c>
      <c r="L139" s="53">
        <f t="shared" si="27"/>
        <v>0.57506361323155208</v>
      </c>
      <c r="M139" s="53">
        <f t="shared" si="28"/>
        <v>0.42493638676844786</v>
      </c>
      <c r="N139" s="54">
        <v>236</v>
      </c>
      <c r="O139" s="54">
        <f t="shared" si="29"/>
        <v>94.682634730538936</v>
      </c>
      <c r="P139" s="54">
        <f t="shared" si="30"/>
        <v>131.57522123893801</v>
      </c>
      <c r="Q139" s="54">
        <f t="shared" si="31"/>
        <v>104.42477876106196</v>
      </c>
      <c r="R139" s="54">
        <f t="shared" si="32"/>
        <v>141.31736526946108</v>
      </c>
      <c r="S139" s="55">
        <f t="shared" si="33"/>
        <v>-9.742144030523022</v>
      </c>
      <c r="T139" s="55">
        <f t="shared" si="34"/>
        <v>-9.7421440305230647</v>
      </c>
      <c r="U139" t="s">
        <v>65</v>
      </c>
      <c r="V139" t="s">
        <v>164</v>
      </c>
      <c r="W139" t="s">
        <v>475</v>
      </c>
      <c r="X139" t="s">
        <v>464</v>
      </c>
      <c r="Y139" s="57" t="s">
        <v>484</v>
      </c>
    </row>
    <row r="140" spans="1:25" ht="15" x14ac:dyDescent="0.25">
      <c r="A140">
        <v>1.83</v>
      </c>
      <c r="B140">
        <v>2.0299999999999998</v>
      </c>
      <c r="C140" s="43">
        <f t="shared" si="26"/>
        <v>3.9058924870117639E-2</v>
      </c>
      <c r="D140" s="44">
        <f>IF(OR($A140="",$B140=""),"",A140*'MPTO_working_2-way'!$G139)</f>
        <v>1.9014778325123154</v>
      </c>
      <c r="E140" s="46">
        <f>IF(OR($A140="",$B140=""),"",B140*'MPTO_working_2-way'!$G139)</f>
        <v>2.1092896174863385</v>
      </c>
      <c r="F140" s="44">
        <f>IF(OR($A140="",$B140=""),"",'MPTO_working_2-way'!D139)</f>
        <v>1.8978262535441519</v>
      </c>
      <c r="G140" s="46">
        <f>IF(OR($A140="",$B140=""),"",'MPTO_working_2-way'!E139)</f>
        <v>2.1138012461236451</v>
      </c>
      <c r="H140" s="44">
        <f>IF(OR($A140="",$B140=""),"",'OddsRatio_working_2-way'!M139)</f>
        <v>1.8976776942301987</v>
      </c>
      <c r="I140" s="44">
        <f>IF(OR($A140="",$B140=""),"",'OddsRatio_working_2-way'!N139)</f>
        <v>2.113985572357957</v>
      </c>
      <c r="J140" s="44">
        <f>IF('Log_working_2-way'!$D139="","",A140^('Log_working_2-way'!$D139))</f>
        <v>1.8960116450582052</v>
      </c>
      <c r="K140" s="46">
        <f>IF('Log_working_2-way'!$D139="","",B140^('Log_working_2-way'!$D139))</f>
        <v>2.1160569234955591</v>
      </c>
      <c r="L140" s="53">
        <f t="shared" si="27"/>
        <v>0.52590673575129532</v>
      </c>
      <c r="M140" s="53">
        <f t="shared" si="28"/>
        <v>0.47409326424870474</v>
      </c>
      <c r="N140" s="54">
        <v>237</v>
      </c>
      <c r="O140" s="54">
        <f t="shared" si="29"/>
        <v>107.49180327868854</v>
      </c>
      <c r="P140" s="54">
        <f t="shared" si="30"/>
        <v>120.25123152709359</v>
      </c>
      <c r="Q140" s="54">
        <f t="shared" si="31"/>
        <v>116.74876847290642</v>
      </c>
      <c r="R140" s="54">
        <f t="shared" si="32"/>
        <v>129.50819672131146</v>
      </c>
      <c r="S140" s="55">
        <f t="shared" si="33"/>
        <v>-9.2569651942178837</v>
      </c>
      <c r="T140" s="55">
        <f t="shared" si="34"/>
        <v>-9.2569651942178695</v>
      </c>
      <c r="U140" t="s">
        <v>410</v>
      </c>
      <c r="V140" t="s">
        <v>411</v>
      </c>
      <c r="W140" t="s">
        <v>471</v>
      </c>
      <c r="X140" t="s">
        <v>465</v>
      </c>
      <c r="Y140" s="57" t="s">
        <v>493</v>
      </c>
    </row>
    <row r="141" spans="1:25" ht="15" x14ac:dyDescent="0.25">
      <c r="A141">
        <v>1.49</v>
      </c>
      <c r="B141">
        <v>2.64</v>
      </c>
      <c r="C141" s="43">
        <f t="shared" si="26"/>
        <v>4.9928818385194251E-2</v>
      </c>
      <c r="D141" s="44">
        <f>IF(OR($A141="",$B141=""),"",A141*'MPTO_working_2-way'!$G140)</f>
        <v>1.5643939393939394</v>
      </c>
      <c r="E141" s="46">
        <f>IF(OR($A141="",$B141=""),"",B141*'MPTO_working_2-way'!$G140)</f>
        <v>2.7718120805369129</v>
      </c>
      <c r="F141" s="44">
        <f>IF(OR($A141="",$B141=""),"",'MPTO_working_2-way'!D140)</f>
        <v>1.5475647179164371</v>
      </c>
      <c r="G141" s="46">
        <f>IF(OR($A141="",$B141=""),"",'MPTO_working_2-way'!E140)</f>
        <v>2.8262681419744218</v>
      </c>
      <c r="H141" s="44">
        <f>IF(OR($A141="",$B141=""),"",'OddsRatio_working_2-way'!M140)</f>
        <v>1.5466081666101215</v>
      </c>
      <c r="I141" s="44">
        <f>IF(OR($A141="",$B141=""),"",'OddsRatio_working_2-way'!N140)</f>
        <v>2.8294640678379568</v>
      </c>
      <c r="J141" s="44">
        <f>IF('Log_working_2-way'!$D140="","",A141^('Log_working_2-way'!$D140))</f>
        <v>1.5388653123110667</v>
      </c>
      <c r="K141" s="46">
        <f>IF('Log_working_2-way'!$D140="","",B141^('Log_working_2-way'!$D140))</f>
        <v>2.855751292855587</v>
      </c>
      <c r="L141" s="53">
        <f t="shared" si="27"/>
        <v>0.63922518159806296</v>
      </c>
      <c r="M141" s="53">
        <f t="shared" si="28"/>
        <v>0.36077481840193704</v>
      </c>
      <c r="N141" s="54">
        <v>238</v>
      </c>
      <c r="O141" s="54">
        <f t="shared" si="29"/>
        <v>78.268456375838937</v>
      </c>
      <c r="P141" s="54">
        <f t="shared" si="30"/>
        <v>147.84848484848487</v>
      </c>
      <c r="Q141" s="54">
        <f t="shared" si="31"/>
        <v>90.151515151515156</v>
      </c>
      <c r="R141" s="54">
        <f t="shared" si="32"/>
        <v>159.73154362416108</v>
      </c>
      <c r="S141" s="55">
        <f t="shared" si="33"/>
        <v>-11.883058775676218</v>
      </c>
      <c r="T141" s="55">
        <f t="shared" si="34"/>
        <v>-11.883058775676204</v>
      </c>
      <c r="U141" t="s">
        <v>412</v>
      </c>
      <c r="V141" t="s">
        <v>413</v>
      </c>
      <c r="W141" t="s">
        <v>471</v>
      </c>
      <c r="X141" t="s">
        <v>465</v>
      </c>
      <c r="Y141" s="57" t="s">
        <v>492</v>
      </c>
    </row>
    <row r="142" spans="1:25" ht="15" x14ac:dyDescent="0.25">
      <c r="A142">
        <v>1.76</v>
      </c>
      <c r="B142">
        <v>2.1</v>
      </c>
      <c r="C142" s="43">
        <f t="shared" si="26"/>
        <v>4.4372294372294396E-2</v>
      </c>
      <c r="D142" s="44">
        <f>IF(OR($A142="",$B142=""),"",A142*'MPTO_working_2-way'!$G141)</f>
        <v>1.8380952380952382</v>
      </c>
      <c r="E142" s="46">
        <f>IF(OR($A142="",$B142=""),"",B142*'MPTO_working_2-way'!$G141)</f>
        <v>2.1931818181818183</v>
      </c>
      <c r="F142" s="44">
        <f>IF(OR($A142="",$B142=""),"",'MPTO_working_2-way'!D141)</f>
        <v>1.8315163528245788</v>
      </c>
      <c r="G142" s="46">
        <f>IF(OR($A142="",$B142=""),"",'MPTO_working_2-way'!E141)</f>
        <v>2.2026221692491061</v>
      </c>
      <c r="H142" s="44">
        <f>IF(OR($A142="",$B142=""),"",'OddsRatio_working_2-way'!M141)</f>
        <v>1.8312094145936331</v>
      </c>
      <c r="I142" s="44">
        <f>IF(OR($A142="",$B142=""),"",'OddsRatio_working_2-way'!N141)</f>
        <v>2.2030662579644695</v>
      </c>
      <c r="J142" s="44">
        <f>IF('Log_working_2-way'!$D141="","",A142^('Log_working_2-way'!$D141))</f>
        <v>1.8281992138966479</v>
      </c>
      <c r="K142" s="46">
        <f>IF('Log_working_2-way'!$D141="","",B142^('Log_working_2-way'!$D141))</f>
        <v>2.2074389630178586</v>
      </c>
      <c r="L142" s="53">
        <f t="shared" si="27"/>
        <v>0.54404145077720201</v>
      </c>
      <c r="M142" s="53">
        <f t="shared" si="28"/>
        <v>0.45595854922279788</v>
      </c>
      <c r="N142" s="54">
        <v>239</v>
      </c>
      <c r="O142" s="54">
        <f t="shared" si="29"/>
        <v>103.20454545454545</v>
      </c>
      <c r="P142" s="54">
        <f t="shared" si="30"/>
        <v>125.1904761904762</v>
      </c>
      <c r="Q142" s="54">
        <f t="shared" si="31"/>
        <v>113.80952380952381</v>
      </c>
      <c r="R142" s="54">
        <f t="shared" si="32"/>
        <v>135.79545454545456</v>
      </c>
      <c r="S142" s="55">
        <f t="shared" si="33"/>
        <v>-10.604978354978357</v>
      </c>
      <c r="T142" s="55">
        <f t="shared" si="34"/>
        <v>-10.604978354978357</v>
      </c>
      <c r="U142" t="s">
        <v>414</v>
      </c>
      <c r="V142" t="s">
        <v>415</v>
      </c>
      <c r="W142" t="s">
        <v>471</v>
      </c>
      <c r="X142" t="s">
        <v>465</v>
      </c>
      <c r="Y142" s="57" t="s">
        <v>486</v>
      </c>
    </row>
    <row r="143" spans="1:25" ht="15" x14ac:dyDescent="0.25">
      <c r="A143">
        <v>1.81</v>
      </c>
      <c r="B143">
        <v>2.04</v>
      </c>
      <c r="C143" s="43">
        <f t="shared" si="26"/>
        <v>4.2682266276676373E-2</v>
      </c>
      <c r="D143" s="44">
        <f>IF(OR($A143="",$B143=""),"",A143*'MPTO_working_2-way'!$G142)</f>
        <v>1.8872549019607843</v>
      </c>
      <c r="E143" s="46">
        <f>IF(OR($A143="",$B143=""),"",B143*'MPTO_working_2-way'!$G142)</f>
        <v>2.1270718232044197</v>
      </c>
      <c r="F143" s="44">
        <f>IF(OR($A143="",$B143=""),"",'MPTO_working_2-way'!D142)</f>
        <v>1.8827248623291861</v>
      </c>
      <c r="G143" s="46">
        <f>IF(OR($A143="",$B143=""),"",'MPTO_working_2-way'!E142)</f>
        <v>2.1328558225508316</v>
      </c>
      <c r="H143" s="44">
        <f>IF(OR($A143="",$B143=""),"",'OddsRatio_working_2-way'!M142)</f>
        <v>1.8825226081218283</v>
      </c>
      <c r="I143" s="44">
        <f>IF(OR($A143="",$B143=""),"",'OddsRatio_working_2-way'!N142)</f>
        <v>2.1331154474650633</v>
      </c>
      <c r="J143" s="44">
        <f>IF('Log_working_2-way'!$D142="","",A143^('Log_working_2-way'!$D142))</f>
        <v>1.8804505599252526</v>
      </c>
      <c r="K143" s="46">
        <f>IF('Log_working_2-way'!$D142="","",B143^('Log_working_2-way'!$D142))</f>
        <v>2.1357821160163764</v>
      </c>
      <c r="L143" s="53">
        <f t="shared" si="27"/>
        <v>0.52987012987012994</v>
      </c>
      <c r="M143" s="53">
        <f t="shared" si="28"/>
        <v>0.47012987012987018</v>
      </c>
      <c r="N143" s="54">
        <v>240</v>
      </c>
      <c r="O143" s="54">
        <f t="shared" si="29"/>
        <v>107.40331491712709</v>
      </c>
      <c r="P143" s="54">
        <f t="shared" si="30"/>
        <v>122.35294117647059</v>
      </c>
      <c r="Q143" s="54">
        <f t="shared" si="31"/>
        <v>117.64705882352941</v>
      </c>
      <c r="R143" s="54">
        <f t="shared" si="32"/>
        <v>132.59668508287294</v>
      </c>
      <c r="S143" s="55">
        <f t="shared" si="33"/>
        <v>-10.243743906402315</v>
      </c>
      <c r="T143" s="55">
        <f t="shared" si="34"/>
        <v>-10.243743906402344</v>
      </c>
      <c r="U143" t="s">
        <v>416</v>
      </c>
      <c r="V143" t="s">
        <v>417</v>
      </c>
      <c r="W143" t="s">
        <v>471</v>
      </c>
      <c r="X143" t="s">
        <v>465</v>
      </c>
      <c r="Y143" s="57" t="s">
        <v>491</v>
      </c>
    </row>
    <row r="144" spans="1:25" ht="15" x14ac:dyDescent="0.25">
      <c r="A144">
        <v>2.2599999999999998</v>
      </c>
      <c r="B144">
        <v>1.7</v>
      </c>
      <c r="C144" s="43">
        <f t="shared" si="26"/>
        <v>3.0713170223841679E-2</v>
      </c>
      <c r="D144" s="44">
        <f>IF(OR($A144="",$B144=""),"",A144*'MPTO_working_2-way'!$G143)</f>
        <v>2.3294117647058821</v>
      </c>
      <c r="E144" s="46">
        <f>IF(OR($A144="",$B144=""),"",B144*'MPTO_working_2-way'!$G143)</f>
        <v>1.7522123893805308</v>
      </c>
      <c r="F144" s="44">
        <f>IF(OR($A144="",$B144=""),"",'MPTO_working_2-way'!D143)</f>
        <v>2.3412553321145642</v>
      </c>
      <c r="G144" s="46">
        <f>IF(OR($A144="",$B144=""),"",'MPTO_working_2-way'!E143)</f>
        <v>1.7455701953657428</v>
      </c>
      <c r="H144" s="44">
        <f>IF(OR($A144="",$B144=""),"",'OddsRatio_working_2-way'!M143)</f>
        <v>2.3416407864998732</v>
      </c>
      <c r="I144" s="44">
        <f>IF(OR($A144="",$B144=""),"",'OddsRatio_working_2-way'!N143)</f>
        <v>1.7453559924999296</v>
      </c>
      <c r="J144" s="44">
        <f>IF('Log_working_2-way'!$D143="","",A144^('Log_working_2-way'!$D143))</f>
        <v>2.3470801072340981</v>
      </c>
      <c r="K144" s="46">
        <f>IF('Log_working_2-way'!$D143="","",B144^('Log_working_2-way'!$D143))</f>
        <v>1.7423463494336857</v>
      </c>
      <c r="L144" s="53">
        <f t="shared" si="27"/>
        <v>0.42929292929292934</v>
      </c>
      <c r="M144" s="53">
        <f t="shared" si="28"/>
        <v>0.57070707070707072</v>
      </c>
      <c r="N144" s="54">
        <v>241</v>
      </c>
      <c r="O144" s="54">
        <f t="shared" si="29"/>
        <v>134.36283185840708</v>
      </c>
      <c r="P144" s="54">
        <f t="shared" si="30"/>
        <v>99.235294117647058</v>
      </c>
      <c r="Q144" s="54">
        <f t="shared" si="31"/>
        <v>141.76470588235296</v>
      </c>
      <c r="R144" s="54">
        <f t="shared" si="32"/>
        <v>106.63716814159292</v>
      </c>
      <c r="S144" s="55">
        <f t="shared" si="33"/>
        <v>-7.4018740239458793</v>
      </c>
      <c r="T144" s="55">
        <f t="shared" si="34"/>
        <v>-7.4018740239458651</v>
      </c>
      <c r="U144" t="s">
        <v>418</v>
      </c>
      <c r="V144" t="s">
        <v>419</v>
      </c>
      <c r="W144" t="s">
        <v>230</v>
      </c>
      <c r="X144" t="s">
        <v>465</v>
      </c>
      <c r="Y144" s="57" t="s">
        <v>493</v>
      </c>
    </row>
    <row r="145" spans="1:25" ht="15" x14ac:dyDescent="0.25">
      <c r="A145">
        <v>1.74</v>
      </c>
      <c r="B145">
        <v>2.19</v>
      </c>
      <c r="C145" s="43">
        <f t="shared" si="26"/>
        <v>3.1333648244370904E-2</v>
      </c>
      <c r="D145" s="44">
        <f>IF(OR($A145="",$B145=""),"",A145*'MPTO_working_2-way'!$G144)</f>
        <v>1.7945205479452053</v>
      </c>
      <c r="E145" s="46">
        <f>IF(OR($A145="",$B145=""),"",B145*'MPTO_working_2-way'!$G144)</f>
        <v>2.2586206896551722</v>
      </c>
      <c r="F145" s="44">
        <f>IF(OR($A145="",$B145=""),"",'MPTO_working_2-way'!D144)</f>
        <v>1.7887621461765948</v>
      </c>
      <c r="G145" s="46">
        <f>IF(OR($A145="",$B145=""),"",'MPTO_working_2-way'!E144)</f>
        <v>2.2678093197643276</v>
      </c>
      <c r="H145" s="44">
        <f>IF(OR($A145="",$B145=""),"",'OddsRatio_working_2-way'!M144)</f>
        <v>1.7885738643245783</v>
      </c>
      <c r="I145" s="44">
        <f>IF(OR($A145="",$B145=""),"",'OddsRatio_working_2-way'!N144)</f>
        <v>2.2681120250624973</v>
      </c>
      <c r="J145" s="44">
        <f>IF('Log_working_2-way'!$D144="","",A145^('Log_working_2-way'!$D144))</f>
        <v>1.7859641468844982</v>
      </c>
      <c r="K145" s="46">
        <f>IF('Log_working_2-way'!$D144="","",B145^('Log_working_2-way'!$D144))</f>
        <v>2.2723226675973618</v>
      </c>
      <c r="L145" s="53">
        <f t="shared" si="27"/>
        <v>0.5572519083969466</v>
      </c>
      <c r="M145" s="53">
        <f t="shared" si="28"/>
        <v>0.44274809160305351</v>
      </c>
      <c r="N145" s="54">
        <v>242</v>
      </c>
      <c r="O145" s="54">
        <f t="shared" si="29"/>
        <v>102.91954022988504</v>
      </c>
      <c r="P145" s="54">
        <f t="shared" si="30"/>
        <v>131.49771689497717</v>
      </c>
      <c r="Q145" s="54">
        <f t="shared" si="31"/>
        <v>110.50228310502284</v>
      </c>
      <c r="R145" s="54">
        <f t="shared" si="32"/>
        <v>139.08045977011494</v>
      </c>
      <c r="S145" s="55">
        <f t="shared" si="33"/>
        <v>-7.5827428751377965</v>
      </c>
      <c r="T145" s="55">
        <f t="shared" si="34"/>
        <v>-7.5827428751377681</v>
      </c>
      <c r="U145" t="s">
        <v>420</v>
      </c>
      <c r="V145" t="s">
        <v>421</v>
      </c>
      <c r="W145" t="s">
        <v>230</v>
      </c>
      <c r="X145" t="s">
        <v>465</v>
      </c>
      <c r="Y145" s="57" t="s">
        <v>491</v>
      </c>
    </row>
    <row r="146" spans="1:25" s="50" customFormat="1" ht="15" x14ac:dyDescent="0.25">
      <c r="A146">
        <v>1.71</v>
      </c>
      <c r="B146">
        <v>2.2200000000000002</v>
      </c>
      <c r="C146" s="43">
        <f t="shared" si="26"/>
        <v>3.5245772087877381E-2</v>
      </c>
      <c r="D146" s="44">
        <f>IF(OR($A146="",$B146=""),"",A146*'MPTO_working_2-way'!$G145)</f>
        <v>1.7702702702702702</v>
      </c>
      <c r="E146" s="46">
        <f>IF(OR($A146="",$B146=""),"",B146*'MPTO_working_2-way'!$G145)</f>
        <v>2.2982456140350882</v>
      </c>
      <c r="F146" s="44">
        <f>IF(OR($A146="",$B146=""),"",'MPTO_working_2-way'!D145)</f>
        <v>1.7631322279503969</v>
      </c>
      <c r="G146" s="46">
        <f>IF(OR($A146="",$B146=""),"",'MPTO_working_2-way'!E145)</f>
        <v>2.3103888990323171</v>
      </c>
      <c r="H146" s="44">
        <f>IF(OR($A146="",$B146=""),"",'OddsRatio_working_2-way'!M145)</f>
        <v>1.7628677559805201</v>
      </c>
      <c r="I146" s="44">
        <f>IF(OR($A146="",$B146=""),"",'OddsRatio_working_2-way'!N145)</f>
        <v>2.310843186332725</v>
      </c>
      <c r="J146" s="44">
        <f>IF('Log_working_2-way'!$D145="","",A146^('Log_working_2-way'!$D145))</f>
        <v>1.7596240997267032</v>
      </c>
      <c r="K146" s="46">
        <f>IF('Log_working_2-way'!$D145="","",B146^('Log_working_2-way'!$D145))</f>
        <v>2.3164405926032319</v>
      </c>
      <c r="L146" s="53">
        <f t="shared" si="27"/>
        <v>0.56488549618320616</v>
      </c>
      <c r="M146" s="53">
        <f t="shared" si="28"/>
        <v>0.43511450381679379</v>
      </c>
      <c r="N146" s="54">
        <v>243</v>
      </c>
      <c r="O146" s="54">
        <f t="shared" si="29"/>
        <v>100.89473684210525</v>
      </c>
      <c r="P146" s="54">
        <f t="shared" si="30"/>
        <v>133.54054054054055</v>
      </c>
      <c r="Q146" s="54">
        <f t="shared" si="31"/>
        <v>109.45945945945945</v>
      </c>
      <c r="R146" s="54">
        <f t="shared" si="32"/>
        <v>142.10526315789474</v>
      </c>
      <c r="S146" s="55">
        <f t="shared" si="33"/>
        <v>-8.5647226173542066</v>
      </c>
      <c r="T146" s="55">
        <f t="shared" si="34"/>
        <v>-8.5647226173541924</v>
      </c>
      <c r="U146" t="s">
        <v>422</v>
      </c>
      <c r="V146" t="s">
        <v>226</v>
      </c>
      <c r="W146" t="s">
        <v>231</v>
      </c>
      <c r="X146" t="s">
        <v>465</v>
      </c>
      <c r="Y146" s="57" t="s">
        <v>485</v>
      </c>
    </row>
    <row r="147" spans="1:25" ht="15" x14ac:dyDescent="0.25">
      <c r="A147">
        <v>1.85</v>
      </c>
      <c r="B147">
        <v>2.04</v>
      </c>
      <c r="C147" s="43">
        <f t="shared" si="26"/>
        <v>3.0736618971912932E-2</v>
      </c>
      <c r="D147" s="44">
        <f>IF(OR($A147="",$B147=""),"",A147*'MPTO_working_2-way'!$G146)</f>
        <v>1.9068627450980391</v>
      </c>
      <c r="E147" s="46">
        <f>IF(OR($A147="",$B147=""),"",B147*'MPTO_working_2-way'!$G146)</f>
        <v>2.1027027027027025</v>
      </c>
      <c r="F147" s="44">
        <f>IF(OR($A147="",$B147=""),"",'MPTO_working_2-way'!D146)</f>
        <v>1.9041372351160444</v>
      </c>
      <c r="G147" s="46">
        <f>IF(OR($A147="",$B147=""),"",'MPTO_working_2-way'!E146)</f>
        <v>2.1060267857142851</v>
      </c>
      <c r="H147" s="44">
        <f>IF(OR($A147="",$B147=""),"",'OddsRatio_working_2-way'!M146)</f>
        <v>1.904050713349474</v>
      </c>
      <c r="I147" s="44">
        <f>IF(OR($A147="",$B147=""),"",'OddsRatio_working_2-way'!N146)</f>
        <v>2.1061326375099441</v>
      </c>
      <c r="J147" s="44">
        <f>IF('Log_working_2-way'!$D146="","",A147^('Log_working_2-way'!$D146))</f>
        <v>1.9028150891340896</v>
      </c>
      <c r="K147" s="46">
        <f>IF('Log_working_2-way'!$D146="","",B147^('Log_working_2-way'!$D146))</f>
        <v>2.1076465292124213</v>
      </c>
      <c r="L147" s="53">
        <f t="shared" si="27"/>
        <v>0.52442159383033427</v>
      </c>
      <c r="M147" s="53">
        <f t="shared" si="28"/>
        <v>0.47557840616966585</v>
      </c>
      <c r="N147" s="54">
        <v>244</v>
      </c>
      <c r="O147" s="54">
        <f t="shared" si="29"/>
        <v>112.10810810810811</v>
      </c>
      <c r="P147" s="54">
        <f t="shared" si="30"/>
        <v>124.39215686274508</v>
      </c>
      <c r="Q147" s="54">
        <f t="shared" si="31"/>
        <v>119.6078431372549</v>
      </c>
      <c r="R147" s="54">
        <f t="shared" si="32"/>
        <v>131.89189189189187</v>
      </c>
      <c r="S147" s="55">
        <f t="shared" si="33"/>
        <v>-7.499735029146791</v>
      </c>
      <c r="T147" s="55">
        <f t="shared" si="34"/>
        <v>-7.499735029146791</v>
      </c>
      <c r="U147" t="s">
        <v>229</v>
      </c>
      <c r="V147" t="s">
        <v>423</v>
      </c>
      <c r="W147" t="s">
        <v>231</v>
      </c>
      <c r="X147" t="s">
        <v>465</v>
      </c>
      <c r="Y147" s="57" t="s">
        <v>510</v>
      </c>
    </row>
    <row r="148" spans="1:25" ht="15" x14ac:dyDescent="0.25">
      <c r="A148">
        <v>1.93</v>
      </c>
      <c r="B148">
        <v>1.95</v>
      </c>
      <c r="C148" s="43">
        <f t="shared" si="26"/>
        <v>3.0955227846419575E-2</v>
      </c>
      <c r="D148" s="44">
        <f>IF(OR($A148="",$B148=""),"",A148*'MPTO_working_2-way'!$G147)</f>
        <v>1.9897435897435898</v>
      </c>
      <c r="E148" s="46">
        <f>IF(OR($A148="",$B148=""),"",B148*'MPTO_working_2-way'!$G147)</f>
        <v>2.0103626943005182</v>
      </c>
      <c r="F148" s="44">
        <f>IF(OR($A148="",$B148=""),"",'MPTO_working_2-way'!D147)</f>
        <v>1.9894277785119598</v>
      </c>
      <c r="G148" s="46">
        <f>IF(OR($A148="",$B148=""),"",'MPTO_working_2-way'!E147)</f>
        <v>2.0106851876586083</v>
      </c>
      <c r="H148" s="44">
        <f>IF(OR($A148="",$B148=""),"",'OddsRatio_working_2-way'!M147)</f>
        <v>1.9894176915848294</v>
      </c>
      <c r="I148" s="44">
        <f>IF(OR($A148="",$B148=""),"",'OddsRatio_working_2-way'!N147)</f>
        <v>2.0106954914038573</v>
      </c>
      <c r="J148" s="44">
        <f>IF('Log_working_2-way'!$D147="","",A148^('Log_working_2-way'!$D147))</f>
        <v>1.9892742724695103</v>
      </c>
      <c r="K148" s="46">
        <f>IF('Log_working_2-way'!$D147="","",B148^('Log_working_2-way'!$D147))</f>
        <v>2.0108420160403986</v>
      </c>
      <c r="L148" s="53">
        <f t="shared" si="27"/>
        <v>0.50257731958762886</v>
      </c>
      <c r="M148" s="53">
        <f t="shared" si="28"/>
        <v>0.49742268041237114</v>
      </c>
      <c r="N148" s="54">
        <v>245</v>
      </c>
      <c r="O148" s="54">
        <f t="shared" si="29"/>
        <v>118.05699481865285</v>
      </c>
      <c r="P148" s="54">
        <f t="shared" si="30"/>
        <v>119.35897435897438</v>
      </c>
      <c r="Q148" s="54">
        <f t="shared" si="31"/>
        <v>125.64102564102566</v>
      </c>
      <c r="R148" s="54">
        <f t="shared" si="32"/>
        <v>126.94300518134716</v>
      </c>
      <c r="S148" s="55">
        <f t="shared" si="33"/>
        <v>-7.5840308223728101</v>
      </c>
      <c r="T148" s="55">
        <f t="shared" si="34"/>
        <v>-7.5840308223727817</v>
      </c>
      <c r="U148" t="s">
        <v>228</v>
      </c>
      <c r="V148" t="s">
        <v>424</v>
      </c>
      <c r="W148" t="s">
        <v>231</v>
      </c>
      <c r="X148" t="s">
        <v>465</v>
      </c>
      <c r="Y148" s="57" t="s">
        <v>487</v>
      </c>
    </row>
    <row r="149" spans="1:25" ht="15" x14ac:dyDescent="0.25">
      <c r="A149">
        <v>1.77</v>
      </c>
      <c r="B149">
        <v>2.16</v>
      </c>
      <c r="C149" s="43">
        <f t="shared" si="26"/>
        <v>2.79347143753923E-2</v>
      </c>
      <c r="D149" s="44">
        <f>IF(OR($A149="",$B149=""),"",A149*'MPTO_working_2-way'!$G148)</f>
        <v>1.8194444444444444</v>
      </c>
      <c r="E149" s="46">
        <f>IF(OR($A149="",$B149=""),"",B149*'MPTO_working_2-way'!$G148)</f>
        <v>2.2203389830508473</v>
      </c>
      <c r="F149" s="44">
        <f>IF(OR($A149="",$B149=""),"",'MPTO_working_2-way'!D148)</f>
        <v>1.8148675590999714</v>
      </c>
      <c r="G149" s="46">
        <f>IF(OR($A149="",$B149=""),"",'MPTO_working_2-way'!E148)</f>
        <v>2.2271932890597692</v>
      </c>
      <c r="H149" s="44">
        <f>IF(OR($A149="",$B149=""),"",'OddsRatio_working_2-way'!M148)</f>
        <v>1.8147349897041836</v>
      </c>
      <c r="I149" s="44">
        <f>IF(OR($A149="",$B149=""),"",'OddsRatio_working_2-way'!N148)</f>
        <v>2.2273929715024061</v>
      </c>
      <c r="J149" s="44">
        <f>IF('Log_working_2-way'!$D148="","",A149^('Log_working_2-way'!$D148))</f>
        <v>1.8126656451578935</v>
      </c>
      <c r="K149" s="46">
        <f>IF('Log_working_2-way'!$D148="","",B149^('Log_working_2-way'!$D148))</f>
        <v>2.2305183638047077</v>
      </c>
      <c r="L149" s="53">
        <f t="shared" si="27"/>
        <v>0.54961832061068705</v>
      </c>
      <c r="M149" s="53">
        <f t="shared" si="28"/>
        <v>0.45038167938931301</v>
      </c>
      <c r="N149" s="54">
        <v>246</v>
      </c>
      <c r="O149" s="54">
        <f t="shared" si="29"/>
        <v>107.01694915254238</v>
      </c>
      <c r="P149" s="54">
        <f t="shared" si="30"/>
        <v>132.11111111111111</v>
      </c>
      <c r="Q149" s="54">
        <f t="shared" si="31"/>
        <v>113.88888888888887</v>
      </c>
      <c r="R149" s="54">
        <f t="shared" si="32"/>
        <v>138.98305084745763</v>
      </c>
      <c r="S149" s="55">
        <f t="shared" si="33"/>
        <v>-6.8719397363464907</v>
      </c>
      <c r="T149" s="55">
        <f t="shared" si="34"/>
        <v>-6.8719397363465191</v>
      </c>
      <c r="U149" t="s">
        <v>35</v>
      </c>
      <c r="V149" t="s">
        <v>73</v>
      </c>
      <c r="W149" t="s">
        <v>476</v>
      </c>
      <c r="X149" t="s">
        <v>465</v>
      </c>
      <c r="Y149" s="71" t="s">
        <v>487</v>
      </c>
    </row>
    <row r="150" spans="1:25" ht="15" x14ac:dyDescent="0.25">
      <c r="A150">
        <v>1.62</v>
      </c>
      <c r="B150">
        <v>2.44</v>
      </c>
      <c r="C150" s="43">
        <f t="shared" si="26"/>
        <v>2.7120016191054308E-2</v>
      </c>
      <c r="D150" s="44">
        <f>IF(OR($A150="",$B150=""),"",A150*'MPTO_working_2-way'!$G149)</f>
        <v>1.6639344262295082</v>
      </c>
      <c r="E150" s="46">
        <f>IF(OR($A150="",$B150=""),"",B150*'MPTO_working_2-way'!$G149)</f>
        <v>2.5061728395061724</v>
      </c>
      <c r="F150" s="44">
        <f>IF(OR($A150="",$B150=""),"",'MPTO_working_2-way'!D149)</f>
        <v>1.6563861884009385</v>
      </c>
      <c r="G150" s="46">
        <f>IF(OR($A150="",$B150=""),"",'MPTO_working_2-way'!E149)</f>
        <v>2.5234933605720116</v>
      </c>
      <c r="H150" s="44">
        <f>IF(OR($A150="",$B150=""),"",'OddsRatio_working_2-way'!M149)</f>
        <v>1.6561673228343179</v>
      </c>
      <c r="I150" s="44">
        <f>IF(OR($A150="",$B150=""),"",'OddsRatio_working_2-way'!N149)</f>
        <v>2.5240015240022853</v>
      </c>
      <c r="J150" s="44">
        <f>IF('Log_working_2-way'!$D149="","",A150^('Log_working_2-way'!$D149))</f>
        <v>1.6527486648131442</v>
      </c>
      <c r="K150" s="46">
        <f>IF('Log_working_2-way'!$D149="","",B150^('Log_working_2-way'!$D149))</f>
        <v>2.5319832178994095</v>
      </c>
      <c r="L150" s="53">
        <f t="shared" si="27"/>
        <v>0.60098522167487689</v>
      </c>
      <c r="M150" s="53">
        <f t="shared" si="28"/>
        <v>0.39901477832512322</v>
      </c>
      <c r="N150" s="54">
        <v>247</v>
      </c>
      <c r="O150" s="54">
        <f t="shared" si="29"/>
        <v>94.530864197530889</v>
      </c>
      <c r="P150" s="54">
        <f t="shared" si="30"/>
        <v>145.77049180327867</v>
      </c>
      <c r="Q150" s="54">
        <f t="shared" si="31"/>
        <v>101.22950819672131</v>
      </c>
      <c r="R150" s="54">
        <f t="shared" si="32"/>
        <v>152.46913580246914</v>
      </c>
      <c r="S150" s="55">
        <f t="shared" si="33"/>
        <v>-6.6986439991904234</v>
      </c>
      <c r="T150" s="55">
        <f t="shared" si="34"/>
        <v>-6.698643999190466</v>
      </c>
      <c r="U150" t="s">
        <v>39</v>
      </c>
      <c r="V150" t="s">
        <v>138</v>
      </c>
      <c r="W150" t="s">
        <v>476</v>
      </c>
      <c r="X150" t="s">
        <v>465</v>
      </c>
      <c r="Y150" s="57" t="s">
        <v>496</v>
      </c>
    </row>
    <row r="151" spans="1:25" ht="15" x14ac:dyDescent="0.25">
      <c r="A151">
        <v>1.65</v>
      </c>
      <c r="B151">
        <v>2.36</v>
      </c>
      <c r="C151" s="43">
        <f t="shared" si="26"/>
        <v>2.9789419619928204E-2</v>
      </c>
      <c r="D151" s="44">
        <f>IF(OR($A151="",$B151=""),"",A151*'MPTO_working_2-way'!$G150)</f>
        <v>1.6991525423728815</v>
      </c>
      <c r="E151" s="46">
        <f>IF(OR($A151="",$B151=""),"",B151*'MPTO_working_2-way'!$G150)</f>
        <v>2.4303030303030306</v>
      </c>
      <c r="F151" s="44">
        <f>IF(OR($A151="",$B151=""),"",'MPTO_working_2-way'!D150)</f>
        <v>1.691572545612511</v>
      </c>
      <c r="G151" s="46">
        <f>IF(OR($A151="",$B151=""),"",'MPTO_working_2-way'!E150)</f>
        <v>2.4459798994974875</v>
      </c>
      <c r="H151" s="44">
        <f>IF(OR($A151="",$B151=""),"",'OddsRatio_working_2-way'!M150)</f>
        <v>1.6913328984437157</v>
      </c>
      <c r="I151" s="44">
        <f>IF(OR($A151="",$B151=""),"",'OddsRatio_working_2-way'!N150)</f>
        <v>2.4464811413591585</v>
      </c>
      <c r="J151" s="44">
        <f>IF('Log_working_2-way'!$D150="","",A151^('Log_working_2-way'!$D150))</f>
        <v>1.6878976211702592</v>
      </c>
      <c r="K151" s="46">
        <f>IF('Log_working_2-way'!$D150="","",B151^('Log_working_2-way'!$D150))</f>
        <v>2.4537046927110477</v>
      </c>
      <c r="L151" s="53">
        <f t="shared" si="27"/>
        <v>0.58852867830423938</v>
      </c>
      <c r="M151" s="53">
        <f t="shared" si="28"/>
        <v>0.41147132169576056</v>
      </c>
      <c r="N151" s="54">
        <v>248</v>
      </c>
      <c r="O151" s="54">
        <f t="shared" si="29"/>
        <v>97.696969696969688</v>
      </c>
      <c r="P151" s="54">
        <f t="shared" si="30"/>
        <v>142.91525423728814</v>
      </c>
      <c r="Q151" s="54">
        <f t="shared" si="31"/>
        <v>105.08474576271188</v>
      </c>
      <c r="R151" s="54">
        <f t="shared" si="32"/>
        <v>150.30303030303031</v>
      </c>
      <c r="S151" s="55">
        <f t="shared" si="33"/>
        <v>-7.3877760657421874</v>
      </c>
      <c r="T151" s="55">
        <f t="shared" si="34"/>
        <v>-7.3877760657421732</v>
      </c>
      <c r="U151" t="s">
        <v>72</v>
      </c>
      <c r="V151" t="s">
        <v>75</v>
      </c>
      <c r="W151" t="s">
        <v>476</v>
      </c>
      <c r="X151" t="s">
        <v>465</v>
      </c>
      <c r="Y151" s="57" t="s">
        <v>496</v>
      </c>
    </row>
    <row r="152" spans="1:25" ht="15" x14ac:dyDescent="0.25">
      <c r="A152">
        <v>2.13</v>
      </c>
      <c r="B152">
        <v>1.79</v>
      </c>
      <c r="C152" s="43">
        <f t="shared" si="26"/>
        <v>2.8142785952212312E-2</v>
      </c>
      <c r="D152" s="44">
        <f>IF(OR($A152="",$B152=""),"",A152*'MPTO_working_2-way'!$G151)</f>
        <v>2.1899441340782122</v>
      </c>
      <c r="E152" s="46">
        <f>IF(OR($A152="",$B152=""),"",B152*'MPTO_working_2-way'!$G151)</f>
        <v>1.84037558685446</v>
      </c>
      <c r="F152" s="44">
        <f>IF(OR($A152="",$B152=""),"",'MPTO_working_2-way'!D151)</f>
        <v>2.1958130561234772</v>
      </c>
      <c r="G152" s="46">
        <f>IF(OR($A152="",$B152=""),"",'MPTO_working_2-way'!E151)</f>
        <v>1.8362511137332338</v>
      </c>
      <c r="H152" s="44">
        <f>IF(OR($A152="",$B152=""),"",'OddsRatio_working_2-way'!M151)</f>
        <v>2.1959848438987186</v>
      </c>
      <c r="I152" s="44">
        <f>IF(OR($A152="",$B152=""),"",'OddsRatio_working_2-way'!N151)</f>
        <v>1.8361309970619364</v>
      </c>
      <c r="J152" s="44">
        <f>IF('Log_working_2-way'!$D151="","",A152^('Log_working_2-way'!$D151))</f>
        <v>2.1986586658056355</v>
      </c>
      <c r="K152" s="46">
        <f>IF('Log_working_2-way'!$D151="","",B152^('Log_working_2-way'!$D151))</f>
        <v>1.8342658577685029</v>
      </c>
      <c r="L152" s="53">
        <f t="shared" si="27"/>
        <v>0.45663265306122452</v>
      </c>
      <c r="M152" s="53">
        <f t="shared" si="28"/>
        <v>0.54336734693877553</v>
      </c>
      <c r="N152" s="54">
        <v>249</v>
      </c>
      <c r="O152" s="54">
        <f t="shared" si="29"/>
        <v>132.09859154929578</v>
      </c>
      <c r="P152" s="54">
        <f t="shared" si="30"/>
        <v>109.89385474860336</v>
      </c>
      <c r="Q152" s="54">
        <f t="shared" si="31"/>
        <v>139.10614525139664</v>
      </c>
      <c r="R152" s="54">
        <f t="shared" si="32"/>
        <v>116.90140845070422</v>
      </c>
      <c r="S152" s="55">
        <f t="shared" si="33"/>
        <v>-7.0075537021008643</v>
      </c>
      <c r="T152" s="55">
        <f t="shared" si="34"/>
        <v>-7.0075537021008643</v>
      </c>
      <c r="U152" t="s">
        <v>74</v>
      </c>
      <c r="V152" t="s">
        <v>133</v>
      </c>
      <c r="W152" t="s">
        <v>476</v>
      </c>
      <c r="X152" t="s">
        <v>465</v>
      </c>
      <c r="Y152" s="57" t="s">
        <v>484</v>
      </c>
    </row>
    <row r="153" spans="1:25" ht="15" x14ac:dyDescent="0.25">
      <c r="A153">
        <v>2.0699999999999998</v>
      </c>
      <c r="B153">
        <v>1.85</v>
      </c>
      <c r="C153" s="43">
        <f t="shared" si="26"/>
        <v>2.3632327980154022E-2</v>
      </c>
      <c r="D153" s="44">
        <f>IF(OR($A153="",$B153=""),"",A153*'MPTO_working_2-way'!$G152)</f>
        <v>2.1189189189189186</v>
      </c>
      <c r="E153" s="46">
        <f>IF(OR($A153="",$B153=""),"",B153*'MPTO_working_2-way'!$G152)</f>
        <v>1.893719806763285</v>
      </c>
      <c r="F153" s="44">
        <f>IF(OR($A153="",$B153=""),"",'MPTO_working_2-way'!D152)</f>
        <v>2.1219005402410303</v>
      </c>
      <c r="G153" s="46">
        <f>IF(OR($A153="",$B153=""),"",'MPTO_working_2-way'!E152)</f>
        <v>1.8913446104457341</v>
      </c>
      <c r="H153" s="44">
        <f>IF(OR($A153="",$B153=""),"",'OddsRatio_working_2-way'!M152)</f>
        <v>2.1219730519989164</v>
      </c>
      <c r="I153" s="44">
        <f>IF(OR($A153="",$B153=""),"",'OddsRatio_working_2-way'!N152)</f>
        <v>1.8912870039243732</v>
      </c>
      <c r="J153" s="44">
        <f>IF('Log_working_2-way'!$D152="","",A153^('Log_working_2-way'!$D152))</f>
        <v>2.1233226399853709</v>
      </c>
      <c r="K153" s="46">
        <f>IF('Log_working_2-way'!$D152="","",B153^('Log_working_2-way'!$D152))</f>
        <v>1.8902161893692622</v>
      </c>
      <c r="L153" s="53">
        <f t="shared" si="27"/>
        <v>0.47193877551020413</v>
      </c>
      <c r="M153" s="53">
        <f t="shared" si="28"/>
        <v>0.52806122448979598</v>
      </c>
      <c r="N153" s="54">
        <v>250</v>
      </c>
      <c r="O153" s="54">
        <f t="shared" si="29"/>
        <v>129.22705314009661</v>
      </c>
      <c r="P153" s="54">
        <f t="shared" si="30"/>
        <v>114.86486486486484</v>
      </c>
      <c r="Q153" s="54">
        <f t="shared" si="31"/>
        <v>135.1351351351351</v>
      </c>
      <c r="R153" s="54">
        <f t="shared" si="32"/>
        <v>120.77294685990339</v>
      </c>
      <c r="S153" s="55">
        <f t="shared" si="33"/>
        <v>-5.9080819950384864</v>
      </c>
      <c r="T153" s="55">
        <f t="shared" si="34"/>
        <v>-5.9080819950385433</v>
      </c>
      <c r="U153" t="s">
        <v>425</v>
      </c>
      <c r="V153" t="s">
        <v>426</v>
      </c>
      <c r="W153" t="s">
        <v>473</v>
      </c>
      <c r="X153" t="s">
        <v>465</v>
      </c>
      <c r="Y153" s="57" t="s">
        <v>494</v>
      </c>
    </row>
    <row r="154" spans="1:25" ht="15" x14ac:dyDescent="0.25">
      <c r="A154">
        <v>1.95</v>
      </c>
      <c r="B154">
        <v>1.95</v>
      </c>
      <c r="C154" s="43">
        <f t="shared" si="26"/>
        <v>2.5641025641025772E-2</v>
      </c>
      <c r="D154" s="44">
        <f>IF(OR($A154="",$B154=""),"",A154*'MPTO_working_2-way'!$G153)</f>
        <v>2</v>
      </c>
      <c r="E154" s="46">
        <f>IF(OR($A154="",$B154=""),"",B154*'MPTO_working_2-way'!$G153)</f>
        <v>2</v>
      </c>
      <c r="F154" s="44">
        <f>IF(OR($A154="",$B154=""),"",'MPTO_working_2-way'!D153)</f>
        <v>2.0000000000000004</v>
      </c>
      <c r="G154" s="46">
        <f>IF(OR($A154="",$B154=""),"",'MPTO_working_2-way'!E153)</f>
        <v>2.0000000000000004</v>
      </c>
      <c r="H154" s="44">
        <f>IF(OR($A154="",$B154=""),"",'OddsRatio_working_2-way'!M153)</f>
        <v>2.0000000000000004</v>
      </c>
      <c r="I154" s="44">
        <f>IF(OR($A154="",$B154=""),"",'OddsRatio_working_2-way'!N153)</f>
        <v>2.0000000000000004</v>
      </c>
      <c r="J154" s="44">
        <f>IF('Log_working_2-way'!$D153="","",A154^('Log_working_2-way'!$D153))</f>
        <v>1.9999999999999976</v>
      </c>
      <c r="K154" s="46">
        <f>IF('Log_working_2-way'!$D153="","",B154^('Log_working_2-way'!$D153))</f>
        <v>1.9999999999999976</v>
      </c>
      <c r="L154" s="53">
        <f t="shared" si="27"/>
        <v>0.5</v>
      </c>
      <c r="M154" s="53">
        <f t="shared" si="28"/>
        <v>0.5</v>
      </c>
      <c r="N154" s="54">
        <v>251</v>
      </c>
      <c r="O154" s="54">
        <f t="shared" si="29"/>
        <v>122.2820512820513</v>
      </c>
      <c r="P154" s="54">
        <f t="shared" si="30"/>
        <v>122.2820512820513</v>
      </c>
      <c r="Q154" s="54">
        <f t="shared" si="31"/>
        <v>128.71794871794873</v>
      </c>
      <c r="R154" s="54">
        <f t="shared" si="32"/>
        <v>128.71794871794873</v>
      </c>
      <c r="S154" s="55">
        <f t="shared" si="33"/>
        <v>-6.4358974358974308</v>
      </c>
      <c r="T154" s="55">
        <f t="shared" si="34"/>
        <v>-6.4358974358974308</v>
      </c>
      <c r="U154" t="s">
        <v>427</v>
      </c>
      <c r="V154" t="s">
        <v>428</v>
      </c>
      <c r="W154" t="s">
        <v>473</v>
      </c>
      <c r="X154" t="s">
        <v>465</v>
      </c>
      <c r="Y154" s="57" t="s">
        <v>493</v>
      </c>
    </row>
    <row r="155" spans="1:25" ht="15" x14ac:dyDescent="0.25">
      <c r="A155">
        <v>2.12</v>
      </c>
      <c r="B155">
        <v>1.79</v>
      </c>
      <c r="C155" s="43">
        <f t="shared" si="26"/>
        <v>3.0357331084642114E-2</v>
      </c>
      <c r="D155" s="44">
        <f>IF(OR($A155="",$B155=""),"",A155*'MPTO_working_2-way'!$G154)</f>
        <v>2.1843575418994412</v>
      </c>
      <c r="E155" s="46">
        <f>IF(OR($A155="",$B155=""),"",B155*'MPTO_working_2-way'!$G154)</f>
        <v>1.8443396226415094</v>
      </c>
      <c r="F155" s="44">
        <f>IF(OR($A155="",$B155=""),"",'MPTO_working_2-way'!D154)</f>
        <v>2.1904871854075272</v>
      </c>
      <c r="G155" s="46">
        <f>IF(OR($A155="",$B155=""),"",'MPTO_working_2-way'!E154)</f>
        <v>1.8399922420480992</v>
      </c>
      <c r="H155" s="44">
        <f>IF(OR($A155="",$B155=""),"",'OddsRatio_working_2-way'!M154)</f>
        <v>2.1906811155751749</v>
      </c>
      <c r="I155" s="44">
        <f>IF(OR($A155="",$B155=""),"",'OddsRatio_working_2-way'!N154)</f>
        <v>1.8398554297360612</v>
      </c>
      <c r="J155" s="44">
        <f>IF('Log_working_2-way'!$D154="","",A155^('Log_working_2-way'!$D154))</f>
        <v>2.1934793420182777</v>
      </c>
      <c r="K155" s="46">
        <f>IF('Log_working_2-way'!$D154="","",B155^('Log_working_2-way'!$D154))</f>
        <v>1.8378863083703576</v>
      </c>
      <c r="L155" s="53">
        <f t="shared" si="27"/>
        <v>0.45780051150895146</v>
      </c>
      <c r="M155" s="53">
        <f t="shared" si="28"/>
        <v>0.5421994884910486</v>
      </c>
      <c r="N155" s="54">
        <v>252</v>
      </c>
      <c r="O155" s="54">
        <f t="shared" si="29"/>
        <v>133.1320754716981</v>
      </c>
      <c r="P155" s="54">
        <f t="shared" si="30"/>
        <v>111.21787709497205</v>
      </c>
      <c r="Q155" s="54">
        <f t="shared" si="31"/>
        <v>140.78212290502793</v>
      </c>
      <c r="R155" s="54">
        <f t="shared" si="32"/>
        <v>118.86792452830187</v>
      </c>
      <c r="S155" s="55">
        <f t="shared" si="33"/>
        <v>-7.6500474333298314</v>
      </c>
      <c r="T155" s="55">
        <f t="shared" si="34"/>
        <v>-7.6500474333298172</v>
      </c>
      <c r="U155" t="s">
        <v>429</v>
      </c>
      <c r="V155" t="s">
        <v>430</v>
      </c>
      <c r="W155" t="s">
        <v>473</v>
      </c>
      <c r="X155" t="s">
        <v>465</v>
      </c>
      <c r="Y155" s="57" t="s">
        <v>511</v>
      </c>
    </row>
    <row r="156" spans="1:25" ht="15" x14ac:dyDescent="0.25">
      <c r="A156">
        <v>1.34</v>
      </c>
      <c r="B156">
        <v>3.43</v>
      </c>
      <c r="C156" s="43">
        <f t="shared" si="26"/>
        <v>3.7813846220791092E-2</v>
      </c>
      <c r="D156" s="44">
        <f>IF(OR($A156="",$B156=""),"",A156*'MPTO_working_2-way'!$G155)</f>
        <v>1.3906705539358601</v>
      </c>
      <c r="E156" s="46">
        <f>IF(OR($A156="",$B156=""),"",B156*'MPTO_working_2-way'!$G155)</f>
        <v>3.5597014925373136</v>
      </c>
      <c r="F156" s="44">
        <f>IF(OR($A156="",$B156=""),"",'MPTO_working_2-way'!D155)</f>
        <v>1.3748317429930306</v>
      </c>
      <c r="G156" s="46">
        <f>IF(OR($A156="",$B156=""),"",'MPTO_working_2-way'!E155)</f>
        <v>3.6678636980288886</v>
      </c>
      <c r="H156" s="44">
        <f>IF(OR($A156="",$B156=""),"",'OddsRatio_working_2-way'!M155)</f>
        <v>1.3740557384578547</v>
      </c>
      <c r="I156" s="44">
        <f>IF(OR($A156="",$B156=""),"",'OddsRatio_working_2-way'!N155)</f>
        <v>3.6733983660370213</v>
      </c>
      <c r="J156" s="44">
        <f>IF('Log_working_2-way'!$D155="","",A156^('Log_working_2-way'!$D155))</f>
        <v>1.3666922380311657</v>
      </c>
      <c r="K156" s="46">
        <f>IF('Log_working_2-way'!$D155="","",B156^('Log_working_2-way'!$D155))</f>
        <v>3.7270825402958994</v>
      </c>
      <c r="L156" s="53">
        <f t="shared" si="27"/>
        <v>0.7190775681341719</v>
      </c>
      <c r="M156" s="53">
        <f t="shared" si="28"/>
        <v>0.2809224318658281</v>
      </c>
      <c r="N156" s="54">
        <v>253</v>
      </c>
      <c r="O156" s="54">
        <f t="shared" si="29"/>
        <v>64.19402985074629</v>
      </c>
      <c r="P156" s="54">
        <f t="shared" si="30"/>
        <v>179.23906705539358</v>
      </c>
      <c r="Q156" s="54">
        <f t="shared" si="31"/>
        <v>73.760932944606409</v>
      </c>
      <c r="R156" s="54">
        <f t="shared" si="32"/>
        <v>188.80597014925371</v>
      </c>
      <c r="S156" s="55">
        <f t="shared" si="33"/>
        <v>-9.5669030938601196</v>
      </c>
      <c r="T156" s="55">
        <f t="shared" si="34"/>
        <v>-9.5669030938601338</v>
      </c>
      <c r="U156" t="s">
        <v>431</v>
      </c>
      <c r="V156" t="s">
        <v>432</v>
      </c>
      <c r="W156" t="s">
        <v>473</v>
      </c>
      <c r="X156" t="s">
        <v>465</v>
      </c>
      <c r="Y156" s="57" t="s">
        <v>489</v>
      </c>
    </row>
    <row r="157" spans="1:25" ht="15" x14ac:dyDescent="0.25">
      <c r="A157">
        <v>2.2200000000000002</v>
      </c>
      <c r="B157">
        <v>1.72</v>
      </c>
      <c r="C157" s="43">
        <f t="shared" si="26"/>
        <v>3.1845799287659737E-2</v>
      </c>
      <c r="D157" s="44">
        <f>IF(OR($A157="",$B157=""),"",A157*'MPTO_working_2-way'!$G156)</f>
        <v>2.2906976744186047</v>
      </c>
      <c r="E157" s="46">
        <f>IF(OR($A157="",$B157=""),"",B157*'MPTO_working_2-way'!$G156)</f>
        <v>1.7747747747747746</v>
      </c>
      <c r="F157" s="44">
        <f>IF(OR($A157="",$B157=""),"",'MPTO_working_2-way'!D156)</f>
        <v>2.3013500482160079</v>
      </c>
      <c r="G157" s="46">
        <f>IF(OR($A157="",$B157=""),"",'MPTO_working_2-way'!E156)</f>
        <v>1.7684327528714336</v>
      </c>
      <c r="H157" s="44">
        <f>IF(OR($A157="",$B157=""),"",'OddsRatio_working_2-way'!M156)</f>
        <v>2.3017082793177757</v>
      </c>
      <c r="I157" s="44">
        <f>IF(OR($A157="",$B157=""),"",'OddsRatio_working_2-way'!N156)</f>
        <v>1.768221279597376</v>
      </c>
      <c r="J157" s="44">
        <f>IF('Log_working_2-way'!$D156="","",A157^('Log_working_2-way'!$D156))</f>
        <v>2.3065987127837881</v>
      </c>
      <c r="K157" s="46">
        <f>IF('Log_working_2-way'!$D156="","",B157^('Log_working_2-way'!$D156))</f>
        <v>1.7653459246637417</v>
      </c>
      <c r="L157" s="53">
        <f t="shared" si="27"/>
        <v>0.43654822335025378</v>
      </c>
      <c r="M157" s="53">
        <f t="shared" si="28"/>
        <v>0.56345177664974622</v>
      </c>
      <c r="N157" s="54">
        <v>254</v>
      </c>
      <c r="O157" s="54">
        <f t="shared" si="29"/>
        <v>139.58558558558556</v>
      </c>
      <c r="P157" s="54">
        <f t="shared" si="30"/>
        <v>106.32558139534883</v>
      </c>
      <c r="Q157" s="54">
        <f t="shared" si="31"/>
        <v>147.67441860465118</v>
      </c>
      <c r="R157" s="54">
        <f t="shared" si="32"/>
        <v>114.4144144144144</v>
      </c>
      <c r="S157" s="55">
        <f t="shared" si="33"/>
        <v>-8.0888330190656177</v>
      </c>
      <c r="T157" s="55">
        <f t="shared" si="34"/>
        <v>-8.0888330190655608</v>
      </c>
      <c r="U157" t="s">
        <v>433</v>
      </c>
      <c r="V157" t="s">
        <v>434</v>
      </c>
      <c r="W157" t="s">
        <v>473</v>
      </c>
      <c r="X157" t="s">
        <v>465</v>
      </c>
      <c r="Y157" s="57" t="s">
        <v>494</v>
      </c>
    </row>
    <row r="158" spans="1:25" ht="15" x14ac:dyDescent="0.25">
      <c r="A158">
        <v>1.94</v>
      </c>
      <c r="B158">
        <v>1.96</v>
      </c>
      <c r="C158" s="43">
        <f t="shared" si="26"/>
        <v>2.5667999158426325E-2</v>
      </c>
      <c r="D158" s="44">
        <f>IF(OR($A158="",$B158=""),"",A158*'MPTO_working_2-way'!$G157)</f>
        <v>1.989795918367347</v>
      </c>
      <c r="E158" s="46">
        <f>IF(OR($A158="",$B158=""),"",B158*'MPTO_working_2-way'!$G157)</f>
        <v>2.0103092783505154</v>
      </c>
      <c r="F158" s="44">
        <f>IF(OR($A158="",$B158=""),"",'MPTO_working_2-way'!D157)</f>
        <v>1.9895353704478862</v>
      </c>
      <c r="G158" s="46">
        <f>IF(OR($A158="",$B158=""),"",'MPTO_working_2-way'!E157)</f>
        <v>2.0105752961082914</v>
      </c>
      <c r="H158" s="44">
        <f>IF(OR($A158="",$B158=""),"",'OddsRatio_working_2-way'!M157)</f>
        <v>1.9895285072531594</v>
      </c>
      <c r="I158" s="44">
        <f>IF(OR($A158="",$B158=""),"",'OddsRatio_working_2-way'!N157)</f>
        <v>2.0105823052798226</v>
      </c>
      <c r="J158" s="44">
        <f>IF('Log_working_2-way'!$D157="","",A158^('Log_working_2-way'!$D157))</f>
        <v>1.9894107081664238</v>
      </c>
      <c r="K158" s="46">
        <f>IF('Log_working_2-way'!$D157="","",B158^('Log_working_2-way'!$D157))</f>
        <v>2.0107026250536491</v>
      </c>
      <c r="L158" s="53">
        <f t="shared" si="27"/>
        <v>0.50256410256410255</v>
      </c>
      <c r="M158" s="53">
        <f t="shared" si="28"/>
        <v>0.49743589743589745</v>
      </c>
      <c r="N158" s="54">
        <v>255</v>
      </c>
      <c r="O158" s="54">
        <f t="shared" si="29"/>
        <v>123.55670103092784</v>
      </c>
      <c r="P158" s="54">
        <f t="shared" si="30"/>
        <v>124.89795918367348</v>
      </c>
      <c r="Q158" s="54">
        <f t="shared" si="31"/>
        <v>130.10204081632654</v>
      </c>
      <c r="R158" s="54">
        <f t="shared" si="32"/>
        <v>131.44329896907217</v>
      </c>
      <c r="S158" s="55">
        <f t="shared" si="33"/>
        <v>-6.5453397853986957</v>
      </c>
      <c r="T158" s="55">
        <f t="shared" si="34"/>
        <v>-6.5453397853986957</v>
      </c>
      <c r="U158" t="s">
        <v>435</v>
      </c>
      <c r="V158" t="s">
        <v>436</v>
      </c>
      <c r="W158" t="s">
        <v>473</v>
      </c>
      <c r="X158" t="s">
        <v>465</v>
      </c>
      <c r="Y158" s="57" t="s">
        <v>484</v>
      </c>
    </row>
    <row r="159" spans="1:25" ht="15" x14ac:dyDescent="0.25">
      <c r="A159">
        <v>1.85</v>
      </c>
      <c r="B159">
        <v>2.0699999999999998</v>
      </c>
      <c r="C159" s="43">
        <f t="shared" si="26"/>
        <v>2.3632327980154022E-2</v>
      </c>
      <c r="D159" s="44">
        <f>IF(OR($A159="",$B159=""),"",A159*'MPTO_working_2-way'!$G158)</f>
        <v>1.893719806763285</v>
      </c>
      <c r="E159" s="46">
        <f>IF(OR($A159="",$B159=""),"",B159*'MPTO_working_2-way'!$G158)</f>
        <v>2.1189189189189186</v>
      </c>
      <c r="F159" s="44">
        <f>IF(OR($A159="",$B159=""),"",'MPTO_working_2-way'!D158)</f>
        <v>1.8913446104457341</v>
      </c>
      <c r="G159" s="46">
        <f>IF(OR($A159="",$B159=""),"",'MPTO_working_2-way'!E158)</f>
        <v>2.1219005402410303</v>
      </c>
      <c r="H159" s="44">
        <f>IF(OR($A159="",$B159=""),"",'OddsRatio_working_2-way'!M158)</f>
        <v>1.8912870039243732</v>
      </c>
      <c r="I159" s="44">
        <f>IF(OR($A159="",$B159=""),"",'OddsRatio_working_2-way'!N158)</f>
        <v>2.1219730519989164</v>
      </c>
      <c r="J159" s="44">
        <f>IF('Log_working_2-way'!$D158="","",A159^('Log_working_2-way'!$D158))</f>
        <v>1.8902161893692622</v>
      </c>
      <c r="K159" s="46">
        <f>IF('Log_working_2-way'!$D158="","",B159^('Log_working_2-way'!$D158))</f>
        <v>2.1233226399853709</v>
      </c>
      <c r="L159" s="53">
        <f t="shared" si="27"/>
        <v>0.52806122448979598</v>
      </c>
      <c r="M159" s="53">
        <f t="shared" si="28"/>
        <v>0.47193877551020413</v>
      </c>
      <c r="N159" s="54">
        <v>256</v>
      </c>
      <c r="O159" s="54">
        <f t="shared" si="29"/>
        <v>117.62162162162161</v>
      </c>
      <c r="P159" s="54">
        <f t="shared" si="30"/>
        <v>132.32850241545893</v>
      </c>
      <c r="Q159" s="54">
        <f t="shared" si="31"/>
        <v>123.67149758454107</v>
      </c>
      <c r="R159" s="54">
        <f t="shared" si="32"/>
        <v>138.37837837837836</v>
      </c>
      <c r="S159" s="55">
        <f t="shared" si="33"/>
        <v>-6.0498759629194581</v>
      </c>
      <c r="T159" s="55">
        <f t="shared" si="34"/>
        <v>-6.0498759629194296</v>
      </c>
      <c r="U159" t="s">
        <v>437</v>
      </c>
      <c r="V159" t="s">
        <v>438</v>
      </c>
      <c r="W159" t="s">
        <v>473</v>
      </c>
      <c r="X159" t="s">
        <v>465</v>
      </c>
      <c r="Y159" s="71" t="s">
        <v>485</v>
      </c>
    </row>
    <row r="160" spans="1:25" ht="15" x14ac:dyDescent="0.25">
      <c r="A160">
        <v>2.1</v>
      </c>
      <c r="B160">
        <v>1.74</v>
      </c>
      <c r="C160" s="43">
        <f t="shared" si="26"/>
        <v>5.0903119868637159E-2</v>
      </c>
      <c r="D160" s="44">
        <f>IF(OR($A160="",$B160=""),"",A160*'MPTO_working_2-way'!$G159)</f>
        <v>2.2068965517241383</v>
      </c>
      <c r="E160" s="46">
        <f>IF(OR($A160="",$B160=""),"",B160*'MPTO_working_2-way'!$G159)</f>
        <v>1.8285714285714287</v>
      </c>
      <c r="F160" s="44">
        <f>IF(OR($A160="",$B160=""),"",'MPTO_working_2-way'!D159)</f>
        <v>2.2185792349726778</v>
      </c>
      <c r="G160" s="46">
        <f>IF(OR($A160="",$B160=""),"",'MPTO_working_2-way'!E159)</f>
        <v>1.8206278026905831</v>
      </c>
      <c r="H160" s="44">
        <f>IF(OR($A160="",$B160=""),"",'OddsRatio_working_2-way'!M159)</f>
        <v>2.2192155209340503</v>
      </c>
      <c r="I160" s="44">
        <f>IF(OR($A160="",$B160=""),"",'OddsRatio_working_2-way'!N159)</f>
        <v>1.8201995322647246</v>
      </c>
      <c r="J160" s="44">
        <f>IF('Log_working_2-way'!$D159="","",A160^('Log_working_2-way'!$D159))</f>
        <v>2.2246674765030892</v>
      </c>
      <c r="K160" s="46">
        <f>IF('Log_working_2-way'!$D159="","",B160^('Log_working_2-way'!$D159))</f>
        <v>1.8165481807797608</v>
      </c>
      <c r="L160" s="53">
        <f t="shared" si="27"/>
        <v>0.45312499999999989</v>
      </c>
      <c r="M160" s="53">
        <f t="shared" si="28"/>
        <v>0.546875</v>
      </c>
      <c r="N160" s="54">
        <v>257</v>
      </c>
      <c r="O160" s="54">
        <f t="shared" si="29"/>
        <v>134.61904761904762</v>
      </c>
      <c r="P160" s="54">
        <f t="shared" si="30"/>
        <v>109.29885057471265</v>
      </c>
      <c r="Q160" s="54">
        <f t="shared" si="31"/>
        <v>147.70114942528735</v>
      </c>
      <c r="R160" s="54">
        <f t="shared" si="32"/>
        <v>122.38095238095238</v>
      </c>
      <c r="S160" s="55">
        <f t="shared" si="33"/>
        <v>-13.082101806239734</v>
      </c>
      <c r="T160" s="55">
        <f t="shared" si="34"/>
        <v>-13.082101806239734</v>
      </c>
      <c r="U160" t="s">
        <v>93</v>
      </c>
      <c r="V160" t="s">
        <v>92</v>
      </c>
      <c r="W160" t="s">
        <v>480</v>
      </c>
      <c r="X160" t="s">
        <v>465</v>
      </c>
      <c r="Y160" s="57" t="s">
        <v>498</v>
      </c>
    </row>
    <row r="161" spans="1:25" ht="15" x14ac:dyDescent="0.25">
      <c r="A161">
        <v>2.5299999999999998</v>
      </c>
      <c r="B161">
        <v>1.52</v>
      </c>
      <c r="C161" s="43">
        <f t="shared" si="26"/>
        <v>5.3151653838152679E-2</v>
      </c>
      <c r="D161" s="44">
        <f>IF(OR($A161="",$B161=""),"",A161*'MPTO_working_2-way'!$G160)</f>
        <v>2.6644736842105261</v>
      </c>
      <c r="E161" s="46">
        <f>IF(OR($A161="",$B161=""),"",B161*'MPTO_working_2-way'!$G160)</f>
        <v>1.6007905138339922</v>
      </c>
      <c r="F161" s="44">
        <f>IF(OR($A161="",$B161=""),"",'MPTO_working_2-way'!D160)</f>
        <v>2.7123712794470305</v>
      </c>
      <c r="G161" s="46">
        <f>IF(OR($A161="",$B161=""),"",'MPTO_working_2-way'!E160)</f>
        <v>1.5839855012768762</v>
      </c>
      <c r="H161" s="44">
        <f>IF(OR($A161="",$B161=""),"",'OddsRatio_working_2-way'!M160)</f>
        <v>2.7153156246905956</v>
      </c>
      <c r="I161" s="44">
        <f>IF(OR($A161="",$B161=""),"",'OddsRatio_working_2-way'!N160)</f>
        <v>1.582983088130137</v>
      </c>
      <c r="J161" s="44">
        <f>IF('Log_working_2-way'!$D160="","",A161^('Log_working_2-way'!$D160))</f>
        <v>2.7383800609540847</v>
      </c>
      <c r="K161" s="46">
        <f>IF('Log_working_2-way'!$D160="","",B161^('Log_working_2-way'!$D160))</f>
        <v>1.575248199433763</v>
      </c>
      <c r="L161" s="53">
        <f t="shared" si="27"/>
        <v>0.37530864197530867</v>
      </c>
      <c r="M161" s="53">
        <f t="shared" si="28"/>
        <v>0.62469135802469133</v>
      </c>
      <c r="N161" s="54">
        <v>258</v>
      </c>
      <c r="O161" s="54">
        <f t="shared" si="29"/>
        <v>156.02371541501975</v>
      </c>
      <c r="P161" s="54">
        <f t="shared" si="30"/>
        <v>88.263157894736864</v>
      </c>
      <c r="Q161" s="54">
        <f t="shared" si="31"/>
        <v>169.73684210526318</v>
      </c>
      <c r="R161" s="54">
        <f t="shared" si="32"/>
        <v>101.97628458498025</v>
      </c>
      <c r="S161" s="55">
        <f t="shared" si="33"/>
        <v>-13.713126690243428</v>
      </c>
      <c r="T161" s="55">
        <f t="shared" si="34"/>
        <v>-13.713126690243385</v>
      </c>
      <c r="U161" t="s">
        <v>439</v>
      </c>
      <c r="V161" t="s">
        <v>440</v>
      </c>
      <c r="W161" t="s">
        <v>480</v>
      </c>
      <c r="X161" t="s">
        <v>465</v>
      </c>
      <c r="Y161" s="57" t="s">
        <v>494</v>
      </c>
    </row>
    <row r="162" spans="1:25" ht="15" x14ac:dyDescent="0.25">
      <c r="A162">
        <v>1.57</v>
      </c>
      <c r="B162">
        <v>2.35</v>
      </c>
      <c r="C162" s="43">
        <f t="shared" si="26"/>
        <v>6.2474590052852719E-2</v>
      </c>
      <c r="D162" s="44">
        <f>IF(OR($A162="",$B162=""),"",A162*'MPTO_working_2-way'!$G161)</f>
        <v>1.6680851063829789</v>
      </c>
      <c r="E162" s="46">
        <f>IF(OR($A162="",$B162=""),"",B162*'MPTO_working_2-way'!$G161)</f>
        <v>2.4968152866242042</v>
      </c>
      <c r="F162" s="44">
        <f>IF(OR($A162="",$B162=""),"",'MPTO_working_2-way'!D161)</f>
        <v>1.6509676697617184</v>
      </c>
      <c r="G162" s="46">
        <f>IF(OR($A162="",$B162=""),"",'MPTO_working_2-way'!E161)</f>
        <v>2.5361746004468122</v>
      </c>
      <c r="H162" s="44">
        <f>IF(OR($A162="",$B162=""),"",'OddsRatio_working_2-way'!M161)</f>
        <v>1.6497862896539313</v>
      </c>
      <c r="I162" s="44">
        <f>IF(OR($A162="",$B162=""),"",'OddsRatio_working_2-way'!N161)</f>
        <v>2.5389675281277309</v>
      </c>
      <c r="J162" s="44">
        <f>IF('Log_working_2-way'!$D161="","",A162^('Log_working_2-way'!$D161))</f>
        <v>1.6418730415573635</v>
      </c>
      <c r="K162" s="46">
        <f>IF('Log_working_2-way'!$D161="","",B162^('Log_working_2-way'!$D161))</f>
        <v>2.5579404886095309</v>
      </c>
      <c r="L162" s="53">
        <f t="shared" si="27"/>
        <v>0.59948979591836726</v>
      </c>
      <c r="M162" s="53">
        <f t="shared" si="28"/>
        <v>0.40051020408163263</v>
      </c>
      <c r="N162" s="54">
        <v>259</v>
      </c>
      <c r="O162" s="54">
        <f t="shared" si="29"/>
        <v>94.03184713375795</v>
      </c>
      <c r="P162" s="54">
        <f t="shared" si="30"/>
        <v>148.78723404255319</v>
      </c>
      <c r="Q162" s="54">
        <f t="shared" si="31"/>
        <v>110.21276595744681</v>
      </c>
      <c r="R162" s="54">
        <f t="shared" si="32"/>
        <v>164.96815286624204</v>
      </c>
      <c r="S162" s="55">
        <f t="shared" si="33"/>
        <v>-16.180918823688856</v>
      </c>
      <c r="T162" s="55">
        <f t="shared" si="34"/>
        <v>-16.180918823688842</v>
      </c>
      <c r="U162" t="s">
        <v>90</v>
      </c>
      <c r="V162" t="s">
        <v>441</v>
      </c>
      <c r="W162" t="s">
        <v>480</v>
      </c>
      <c r="X162" t="s">
        <v>465</v>
      </c>
      <c r="Y162" s="57" t="s">
        <v>512</v>
      </c>
    </row>
    <row r="163" spans="1:25" ht="15" x14ac:dyDescent="0.25">
      <c r="A163">
        <v>1.73</v>
      </c>
      <c r="B163">
        <v>2.09</v>
      </c>
      <c r="C163" s="43">
        <f t="shared" si="26"/>
        <v>5.6503581602456165E-2</v>
      </c>
      <c r="D163" s="44">
        <f>IF(OR($A163="",$B163=""),"",A163*'MPTO_working_2-way'!$G162)</f>
        <v>1.8277511961722492</v>
      </c>
      <c r="E163" s="46">
        <f>IF(OR($A163="",$B163=""),"",B163*'MPTO_working_2-way'!$G162)</f>
        <v>2.2080924855491331</v>
      </c>
      <c r="F163" s="44">
        <f>IF(OR($A163="",$B163=""),"",'MPTO_working_2-way'!D162)</f>
        <v>1.8188998163845365</v>
      </c>
      <c r="G163" s="46">
        <f>IF(OR($A163="",$B163=""),"",'MPTO_working_2-way'!E162)</f>
        <v>2.2211505974137671</v>
      </c>
      <c r="H163" s="44">
        <f>IF(OR($A163="",$B163=""),"",'OddsRatio_working_2-way'!M162)</f>
        <v>1.8183671368293095</v>
      </c>
      <c r="I163" s="44">
        <f>IF(OR($A163="",$B163=""),"",'OddsRatio_working_2-way'!N162)</f>
        <v>2.2219454508821204</v>
      </c>
      <c r="J163" s="44">
        <f>IF('Log_working_2-way'!$D162="","",A163^('Log_working_2-way'!$D162))</f>
        <v>1.8142819465382745</v>
      </c>
      <c r="K163" s="46">
        <f>IF('Log_working_2-way'!$D162="","",B163^('Log_working_2-way'!$D162))</f>
        <v>2.228075857813653</v>
      </c>
      <c r="L163" s="53">
        <f t="shared" si="27"/>
        <v>0.54712041884816742</v>
      </c>
      <c r="M163" s="53">
        <f t="shared" si="28"/>
        <v>0.45287958115183241</v>
      </c>
      <c r="N163" s="54">
        <v>260</v>
      </c>
      <c r="O163" s="54">
        <f t="shared" si="29"/>
        <v>109.71098265895955</v>
      </c>
      <c r="P163" s="54">
        <f t="shared" si="30"/>
        <v>135.59808612440193</v>
      </c>
      <c r="Q163" s="54">
        <f t="shared" si="31"/>
        <v>124.4019138755981</v>
      </c>
      <c r="R163" s="54">
        <f t="shared" si="32"/>
        <v>150.28901734104048</v>
      </c>
      <c r="S163" s="55">
        <f t="shared" si="33"/>
        <v>-14.690931216638546</v>
      </c>
      <c r="T163" s="55">
        <f t="shared" si="34"/>
        <v>-14.690931216638546</v>
      </c>
      <c r="U163" t="s">
        <v>442</v>
      </c>
      <c r="V163" t="s">
        <v>89</v>
      </c>
      <c r="W163" t="s">
        <v>480</v>
      </c>
      <c r="X163" t="s">
        <v>465</v>
      </c>
      <c r="Y163" s="71" t="s">
        <v>496</v>
      </c>
    </row>
    <row r="164" spans="1:25" ht="15" x14ac:dyDescent="0.25">
      <c r="A164">
        <v>2.04</v>
      </c>
      <c r="B164">
        <v>1.87</v>
      </c>
      <c r="C164" s="43">
        <f t="shared" si="26"/>
        <v>2.4955436720142554E-2</v>
      </c>
      <c r="D164" s="44">
        <f>IF(OR($A164="",$B164=""),"",A164*'MPTO_working_2-way'!$G163)</f>
        <v>2.0909090909090908</v>
      </c>
      <c r="E164" s="46">
        <f>IF(OR($A164="",$B164=""),"",B164*'MPTO_working_2-way'!$G163)</f>
        <v>1.9166666666666667</v>
      </c>
      <c r="F164" s="44">
        <f>IF(OR($A164="",$B164=""),"",'MPTO_working_2-way'!D163)</f>
        <v>2.0932835820895521</v>
      </c>
      <c r="G164" s="46">
        <f>IF(OR($A164="",$B164=""),"",'MPTO_working_2-way'!E163)</f>
        <v>1.9146757679180888</v>
      </c>
      <c r="H164" s="44">
        <f>IF(OR($A164="",$B164=""),"",'OddsRatio_working_2-way'!M163)</f>
        <v>2.0933445471810685</v>
      </c>
      <c r="I164" s="44">
        <f>IF(OR($A164="",$B164=""),"",'OddsRatio_working_2-way'!N163)</f>
        <v>1.9146247654303168</v>
      </c>
      <c r="J164" s="44">
        <f>IF('Log_working_2-way'!$D163="","",A164^('Log_working_2-way'!$D163))</f>
        <v>2.0944198529941209</v>
      </c>
      <c r="K164" s="46">
        <f>IF('Log_working_2-way'!$D163="","",B164^('Log_working_2-way'!$D163))</f>
        <v>1.9137261145840778</v>
      </c>
      <c r="L164" s="53">
        <f t="shared" si="27"/>
        <v>0.47826086956521741</v>
      </c>
      <c r="M164" s="53">
        <f t="shared" si="28"/>
        <v>0.52173913043478259</v>
      </c>
      <c r="N164" s="54">
        <v>261</v>
      </c>
      <c r="O164" s="54">
        <f t="shared" si="29"/>
        <v>133.0588235294118</v>
      </c>
      <c r="P164" s="54">
        <f t="shared" si="30"/>
        <v>121.42780748663102</v>
      </c>
      <c r="Q164" s="54">
        <f t="shared" si="31"/>
        <v>139.57219251336898</v>
      </c>
      <c r="R164" s="54">
        <f t="shared" si="32"/>
        <v>127.94117647058823</v>
      </c>
      <c r="S164" s="55">
        <f t="shared" si="33"/>
        <v>-6.5133689839571787</v>
      </c>
      <c r="T164" s="55">
        <f t="shared" si="34"/>
        <v>-6.5133689839572071</v>
      </c>
      <c r="U164" t="s">
        <v>443</v>
      </c>
      <c r="V164" t="s">
        <v>141</v>
      </c>
      <c r="W164" t="s">
        <v>474</v>
      </c>
      <c r="X164" t="s">
        <v>465</v>
      </c>
      <c r="Y164" s="57" t="s">
        <v>494</v>
      </c>
    </row>
    <row r="165" spans="1:25" ht="15" x14ac:dyDescent="0.25">
      <c r="A165">
        <v>1.5</v>
      </c>
      <c r="B165">
        <v>2.71</v>
      </c>
      <c r="C165" s="43">
        <f t="shared" si="26"/>
        <v>3.5670356703566997E-2</v>
      </c>
      <c r="D165" s="44">
        <f>IF(OR($A165="",$B165=""),"",A165*'MPTO_working_2-way'!$G164)</f>
        <v>1.5535055350553506</v>
      </c>
      <c r="E165" s="46">
        <f>IF(OR($A165="",$B165=""),"",B165*'MPTO_working_2-way'!$G164)</f>
        <v>2.8066666666666666</v>
      </c>
      <c r="F165" s="44">
        <f>IF(OR($A165="",$B165=""),"",'MPTO_working_2-way'!D164)</f>
        <v>1.5412322274881518</v>
      </c>
      <c r="G165" s="46">
        <f>IF(OR($A165="",$B165=""),"",'MPTO_working_2-way'!E164)</f>
        <v>2.847635726795096</v>
      </c>
      <c r="H165" s="44">
        <f>IF(OR($A165="",$B165=""),"",'OddsRatio_working_2-way'!M164)</f>
        <v>1.5407380704358749</v>
      </c>
      <c r="I165" s="44">
        <f>IF(OR($A165="",$B165=""),"",'OddsRatio_working_2-way'!N164)</f>
        <v>2.8493242008906927</v>
      </c>
      <c r="J165" s="44">
        <f>IF('Log_working_2-way'!$D164="","",A165^('Log_working_2-way'!$D164))</f>
        <v>1.5351269474619433</v>
      </c>
      <c r="K165" s="46">
        <f>IF('Log_working_2-way'!$D164="","",B165^('Log_working_2-way'!$D164))</f>
        <v>2.8687154604017304</v>
      </c>
      <c r="L165" s="53">
        <f t="shared" si="27"/>
        <v>0.64370546318289779</v>
      </c>
      <c r="M165" s="53">
        <f t="shared" si="28"/>
        <v>0.35629453681710216</v>
      </c>
      <c r="N165" s="54">
        <v>262</v>
      </c>
      <c r="O165" s="54">
        <f t="shared" si="29"/>
        <v>87.333333333333329</v>
      </c>
      <c r="P165" s="54">
        <f t="shared" si="30"/>
        <v>165.3210332103321</v>
      </c>
      <c r="Q165" s="54">
        <f t="shared" si="31"/>
        <v>96.678966789667896</v>
      </c>
      <c r="R165" s="54">
        <f t="shared" si="32"/>
        <v>174.66666666666666</v>
      </c>
      <c r="S165" s="55">
        <f t="shared" si="33"/>
        <v>-9.3456334563345678</v>
      </c>
      <c r="T165" s="55">
        <f t="shared" si="34"/>
        <v>-9.3456334563345536</v>
      </c>
      <c r="U165" t="s">
        <v>98</v>
      </c>
      <c r="V165" t="s">
        <v>51</v>
      </c>
      <c r="W165" t="s">
        <v>474</v>
      </c>
      <c r="X165" t="s">
        <v>465</v>
      </c>
      <c r="Y165" s="57" t="s">
        <v>496</v>
      </c>
    </row>
    <row r="166" spans="1:25" ht="15" x14ac:dyDescent="0.25">
      <c r="A166">
        <v>1.66</v>
      </c>
      <c r="B166">
        <v>2.33</v>
      </c>
      <c r="C166" s="43">
        <f t="shared" si="26"/>
        <v>3.1594187910440219E-2</v>
      </c>
      <c r="D166" s="44">
        <f>IF(OR($A166="",$B166=""),"",A166*'MPTO_working_2-way'!$G165)</f>
        <v>1.7124463519313307</v>
      </c>
      <c r="E166" s="46">
        <f>IF(OR($A166="",$B166=""),"",B166*'MPTO_working_2-way'!$G165)</f>
        <v>2.4036144578313259</v>
      </c>
      <c r="F166" s="44">
        <f>IF(OR($A166="",$B166=""),"",'MPTO_working_2-way'!D165)</f>
        <v>1.7047027193794351</v>
      </c>
      <c r="G166" s="46">
        <f>IF(OR($A166="",$B166=""),"",'MPTO_working_2-way'!E165)</f>
        <v>2.4190380886859724</v>
      </c>
      <c r="H166" s="44">
        <f>IF(OR($A166="",$B166=""),"",'OddsRatio_working_2-way'!M165)</f>
        <v>1.7044434693456672</v>
      </c>
      <c r="I166" s="44">
        <f>IF(OR($A166="",$B166=""),"",'OddsRatio_working_2-way'!N165)</f>
        <v>2.4195603245905111</v>
      </c>
      <c r="J166" s="44">
        <f>IF('Log_working_2-way'!$D165="","",A166^('Log_working_2-way'!$D165))</f>
        <v>1.7009310320714472</v>
      </c>
      <c r="K166" s="46">
        <f>IF('Log_working_2-way'!$D165="","",B166^('Log_working_2-way'!$D165))</f>
        <v>2.4266738869367481</v>
      </c>
      <c r="L166" s="53">
        <f t="shared" si="27"/>
        <v>0.58395989974937335</v>
      </c>
      <c r="M166" s="53">
        <f t="shared" si="28"/>
        <v>0.41604010025062649</v>
      </c>
      <c r="N166" s="54">
        <v>263</v>
      </c>
      <c r="O166" s="54">
        <f t="shared" si="29"/>
        <v>104.56626506024097</v>
      </c>
      <c r="P166" s="54">
        <f t="shared" si="30"/>
        <v>150.12446351931328</v>
      </c>
      <c r="Q166" s="54">
        <f t="shared" si="31"/>
        <v>112.8755364806867</v>
      </c>
      <c r="R166" s="54">
        <f t="shared" si="32"/>
        <v>158.43373493975906</v>
      </c>
      <c r="S166" s="55">
        <f t="shared" si="33"/>
        <v>-8.3092714204457394</v>
      </c>
      <c r="T166" s="55">
        <f t="shared" si="34"/>
        <v>-8.309271420445782</v>
      </c>
      <c r="U166" t="s">
        <v>95</v>
      </c>
      <c r="V166" t="s">
        <v>101</v>
      </c>
      <c r="W166" t="s">
        <v>474</v>
      </c>
      <c r="X166" t="s">
        <v>465</v>
      </c>
      <c r="Y166" s="57" t="s">
        <v>495</v>
      </c>
    </row>
    <row r="167" spans="1:25" s="50" customFormat="1" ht="15" x14ac:dyDescent="0.25">
      <c r="A167">
        <v>2.14</v>
      </c>
      <c r="B167">
        <v>1.78</v>
      </c>
      <c r="C167" s="43">
        <f t="shared" si="26"/>
        <v>2.908747243515708E-2</v>
      </c>
      <c r="D167" s="44">
        <f>IF(OR($A167="",$B167=""),"",A167*'MPTO_working_2-way'!$G166)</f>
        <v>2.2022471910112364</v>
      </c>
      <c r="E167" s="46">
        <f>IF(OR($A167="",$B167=""),"",B167*'MPTO_working_2-way'!$G166)</f>
        <v>1.8317757009345796</v>
      </c>
      <c r="F167" s="44">
        <f>IF(OR($A167="",$B167=""),"",'MPTO_working_2-way'!D166)</f>
        <v>2.2087440565928333</v>
      </c>
      <c r="G167" s="46">
        <f>IF(OR($A167="",$B167=""),"",'MPTO_working_2-way'!E166)</f>
        <v>1.8273049985608751</v>
      </c>
      <c r="H167" s="44">
        <f>IF(OR($A167="",$B167=""),"",'OddsRatio_working_2-way'!M166)</f>
        <v>2.2089410496539781</v>
      </c>
      <c r="I167" s="44">
        <f>IF(OR($A167="",$B167=""),"",'OddsRatio_working_2-way'!N166)</f>
        <v>1.8271701918685113</v>
      </c>
      <c r="J167" s="44">
        <f>IF('Log_working_2-way'!$D166="","",A167^('Log_working_2-way'!$D166))</f>
        <v>2.2119050245559748</v>
      </c>
      <c r="K167" s="46">
        <f>IF('Log_working_2-way'!$D166="","",B167^('Log_working_2-way'!$D166))</f>
        <v>1.8251471689098502</v>
      </c>
      <c r="L167" s="53">
        <f t="shared" si="27"/>
        <v>0.45408163265306112</v>
      </c>
      <c r="M167" s="53">
        <f t="shared" si="28"/>
        <v>0.54591836734693866</v>
      </c>
      <c r="N167" s="54">
        <v>264</v>
      </c>
      <c r="O167" s="54">
        <f t="shared" si="29"/>
        <v>140.63551401869159</v>
      </c>
      <c r="P167" s="54">
        <f t="shared" si="30"/>
        <v>115.68539325842698</v>
      </c>
      <c r="Q167" s="54">
        <f t="shared" si="31"/>
        <v>148.31460674157304</v>
      </c>
      <c r="R167" s="54">
        <f t="shared" si="32"/>
        <v>123.36448598130841</v>
      </c>
      <c r="S167" s="55">
        <f t="shared" si="33"/>
        <v>-7.6790927228814496</v>
      </c>
      <c r="T167" s="55">
        <f t="shared" si="34"/>
        <v>-7.6790927228814212</v>
      </c>
      <c r="U167" t="s">
        <v>444</v>
      </c>
      <c r="V167" t="s">
        <v>96</v>
      </c>
      <c r="W167" t="s">
        <v>474</v>
      </c>
      <c r="X167" t="s">
        <v>465</v>
      </c>
      <c r="Y167" s="67" t="s">
        <v>513</v>
      </c>
    </row>
    <row r="168" spans="1:25" ht="15" x14ac:dyDescent="0.25">
      <c r="A168">
        <v>1.56</v>
      </c>
      <c r="B168">
        <v>2.56</v>
      </c>
      <c r="C168" s="43">
        <f t="shared" si="26"/>
        <v>3.1650641025640969E-2</v>
      </c>
      <c r="D168" s="44">
        <f>IF(OR($A168="",$B168=""),"",A168*'MPTO_working_2-way'!$G167)</f>
        <v>1.609375</v>
      </c>
      <c r="E168" s="46">
        <f>IF(OR($A168="",$B168=""),"",B168*'MPTO_working_2-way'!$G167)</f>
        <v>2.641025641025641</v>
      </c>
      <c r="F168" s="44">
        <f>IF(OR($A168="",$B168=""),"",'MPTO_working_2-way'!D167)</f>
        <v>1.5994873438000641</v>
      </c>
      <c r="G168" s="46">
        <f>IF(OR($A168="",$B168=""),"",'MPTO_working_2-way'!E167)</f>
        <v>2.668091929449492</v>
      </c>
      <c r="H168" s="44">
        <f>IF(OR($A168="",$B168=""),"",'OddsRatio_working_2-way'!M167)</f>
        <v>1.5991446895152783</v>
      </c>
      <c r="I168" s="44">
        <f>IF(OR($A168="",$B168=""),"",'OddsRatio_working_2-way'!N167)</f>
        <v>2.6690459207925601</v>
      </c>
      <c r="J168" s="44">
        <f>IF('Log_working_2-way'!$D167="","",A168^('Log_working_2-way'!$D167))</f>
        <v>1.5946461678813644</v>
      </c>
      <c r="K168" s="46">
        <f>IF('Log_working_2-way'!$D167="","",B168^('Log_working_2-way'!$D167))</f>
        <v>2.6816723187887983</v>
      </c>
      <c r="L168" s="53">
        <f t="shared" si="27"/>
        <v>0.62135922330097082</v>
      </c>
      <c r="M168" s="53">
        <f t="shared" si="28"/>
        <v>0.37864077669902912</v>
      </c>
      <c r="N168" s="54">
        <v>265</v>
      </c>
      <c r="O168" s="54">
        <f t="shared" si="29"/>
        <v>95.128205128205138</v>
      </c>
      <c r="P168" s="54">
        <f t="shared" si="30"/>
        <v>161.484375</v>
      </c>
      <c r="Q168" s="54">
        <f t="shared" si="31"/>
        <v>103.515625</v>
      </c>
      <c r="R168" s="54">
        <f t="shared" si="32"/>
        <v>169.87179487179486</v>
      </c>
      <c r="S168" s="55">
        <f t="shared" si="33"/>
        <v>-8.3874198717948616</v>
      </c>
      <c r="T168" s="55">
        <f t="shared" si="34"/>
        <v>-8.3874198717948616</v>
      </c>
      <c r="U168" t="s">
        <v>97</v>
      </c>
      <c r="V168" t="s">
        <v>103</v>
      </c>
      <c r="W168" t="s">
        <v>474</v>
      </c>
      <c r="X168" t="s">
        <v>465</v>
      </c>
      <c r="Y168" s="57" t="s">
        <v>487</v>
      </c>
    </row>
    <row r="169" spans="1:25" ht="15" x14ac:dyDescent="0.25">
      <c r="A169">
        <v>1.64</v>
      </c>
      <c r="B169">
        <v>2.38</v>
      </c>
      <c r="C169" s="43">
        <f t="shared" si="26"/>
        <v>2.9924164787866303E-2</v>
      </c>
      <c r="D169" s="44">
        <f>IF(OR($A169="",$B169=""),"",A169*'MPTO_working_2-way'!$G168)</f>
        <v>1.6890756302521006</v>
      </c>
      <c r="E169" s="46">
        <f>IF(OR($A169="",$B169=""),"",B169*'MPTO_working_2-way'!$G168)</f>
        <v>2.4512195121951219</v>
      </c>
      <c r="F169" s="44">
        <f>IF(OR($A169="",$B169=""),"",'MPTO_working_2-way'!D168)</f>
        <v>1.6812543073742245</v>
      </c>
      <c r="G169" s="46">
        <f>IF(OR($A169="",$B169=""),"",'MPTO_working_2-way'!E168)</f>
        <v>2.4678806272129488</v>
      </c>
      <c r="H169" s="44">
        <f>IF(OR($A169="",$B169=""),"",'OddsRatio_working_2-way'!M168)</f>
        <v>1.6810052246069986</v>
      </c>
      <c r="I169" s="44">
        <f>IF(OR($A169="",$B169=""),"",'OddsRatio_working_2-way'!N168)</f>
        <v>2.468417515558841</v>
      </c>
      <c r="J169" s="44">
        <f>IF('Log_working_2-way'!$D168="","",A169^('Log_working_2-way'!$D168))</f>
        <v>1.6774595064065265</v>
      </c>
      <c r="K169" s="46">
        <f>IF('Log_working_2-way'!$D168="","",B169^('Log_working_2-way'!$D168))</f>
        <v>2.4761029855560022</v>
      </c>
      <c r="L169" s="53">
        <f t="shared" si="27"/>
        <v>0.59203980099502496</v>
      </c>
      <c r="M169" s="53">
        <f t="shared" si="28"/>
        <v>0.40796019900497515</v>
      </c>
      <c r="N169" s="54">
        <v>266</v>
      </c>
      <c r="O169" s="54">
        <f t="shared" si="29"/>
        <v>103.80487804878045</v>
      </c>
      <c r="P169" s="54">
        <f t="shared" si="30"/>
        <v>154.23529411764704</v>
      </c>
      <c r="Q169" s="54">
        <f t="shared" si="31"/>
        <v>111.76470588235294</v>
      </c>
      <c r="R169" s="54">
        <f t="shared" si="32"/>
        <v>162.19512195121951</v>
      </c>
      <c r="S169" s="55">
        <f t="shared" si="33"/>
        <v>-7.9598278335724899</v>
      </c>
      <c r="T169" s="55">
        <f t="shared" si="34"/>
        <v>-7.9598278335724615</v>
      </c>
      <c r="U169" t="s">
        <v>102</v>
      </c>
      <c r="V169" t="s">
        <v>142</v>
      </c>
      <c r="W169" t="s">
        <v>474</v>
      </c>
      <c r="X169" t="s">
        <v>465</v>
      </c>
      <c r="Y169" s="57" t="s">
        <v>493</v>
      </c>
    </row>
    <row r="170" spans="1:25" ht="15" x14ac:dyDescent="0.25">
      <c r="A170">
        <v>2.1</v>
      </c>
      <c r="B170">
        <v>1.79</v>
      </c>
      <c r="C170" s="43">
        <f t="shared" si="26"/>
        <v>3.4849694067571102E-2</v>
      </c>
      <c r="D170" s="44">
        <f>IF(OR($A170="",$B170=""),"",A170*'MPTO_working_2-way'!$G169)</f>
        <v>2.1731843575418992</v>
      </c>
      <c r="E170" s="46">
        <f>IF(OR($A170="",$B170=""),"",B170*'MPTO_working_2-way'!$G169)</f>
        <v>1.8523809523809522</v>
      </c>
      <c r="F170" s="44">
        <f>IF(OR($A170="",$B170=""),"",'MPTO_working_2-way'!D169)</f>
        <v>2.1797622499275153</v>
      </c>
      <c r="G170" s="46">
        <f>IF(OR($A170="",$B170=""),"",'MPTO_working_2-way'!E169)</f>
        <v>1.8476284099287292</v>
      </c>
      <c r="H170" s="44">
        <f>IF(OR($A170="",$B170=""),"",'OddsRatio_working_2-way'!M169)</f>
        <v>2.1800021454603971</v>
      </c>
      <c r="I170" s="44">
        <f>IF(OR($A170="",$B170=""),"",'OddsRatio_working_2-way'!N169)</f>
        <v>1.8474560862851939</v>
      </c>
      <c r="J170" s="44">
        <f>IF('Log_working_2-way'!$D169="","",A170^('Log_working_2-way'!$D169))</f>
        <v>2.1830172065936067</v>
      </c>
      <c r="K170" s="46">
        <f>IF('Log_working_2-way'!$D169="","",B170^('Log_working_2-way'!$D169))</f>
        <v>1.8452962428833544</v>
      </c>
      <c r="L170" s="53">
        <f t="shared" si="27"/>
        <v>0.46015424164524427</v>
      </c>
      <c r="M170" s="53">
        <f t="shared" si="28"/>
        <v>0.53984575835475579</v>
      </c>
      <c r="N170" s="54">
        <v>267</v>
      </c>
      <c r="O170" s="54">
        <f t="shared" si="29"/>
        <v>139.85714285714286</v>
      </c>
      <c r="P170" s="54">
        <f t="shared" si="30"/>
        <v>117.83798882681563</v>
      </c>
      <c r="Q170" s="54">
        <f t="shared" si="31"/>
        <v>149.16201117318434</v>
      </c>
      <c r="R170" s="54">
        <f t="shared" si="32"/>
        <v>127.14285714285714</v>
      </c>
      <c r="S170" s="55">
        <f t="shared" si="33"/>
        <v>-9.3048683160414782</v>
      </c>
      <c r="T170" s="55">
        <f t="shared" si="34"/>
        <v>-9.3048683160415067</v>
      </c>
      <c r="U170" t="s">
        <v>445</v>
      </c>
      <c r="V170" t="s">
        <v>446</v>
      </c>
      <c r="W170" t="s">
        <v>467</v>
      </c>
      <c r="X170" t="s">
        <v>465</v>
      </c>
      <c r="Y170" s="57" t="s">
        <v>493</v>
      </c>
    </row>
    <row r="171" spans="1:25" ht="15" x14ac:dyDescent="0.25">
      <c r="A171">
        <v>2.1800000000000002</v>
      </c>
      <c r="B171">
        <v>1.72</v>
      </c>
      <c r="C171" s="43">
        <f t="shared" si="26"/>
        <v>4.0110945167484591E-2</v>
      </c>
      <c r="D171" s="44">
        <f>IF(OR($A171="",$B171=""),"",A171*'MPTO_working_2-way'!$G170)</f>
        <v>2.2674418604651168</v>
      </c>
      <c r="E171" s="46">
        <f>IF(OR($A171="",$B171=""),"",B171*'MPTO_working_2-way'!$G170)</f>
        <v>1.7889908256880735</v>
      </c>
      <c r="F171" s="44">
        <f>IF(OR($A171="",$B171=""),"",'MPTO_working_2-way'!D170)</f>
        <v>2.2796692607003894</v>
      </c>
      <c r="G171" s="46">
        <f>IF(OR($A171="",$B171=""),"",'MPTO_working_2-way'!E170)</f>
        <v>1.7814519194222731</v>
      </c>
      <c r="H171" s="44">
        <f>IF(OR($A171="",$B171=""),"",'OddsRatio_working_2-way'!M170)</f>
        <v>2.2801909579781015</v>
      </c>
      <c r="I171" s="44">
        <f>IF(OR($A171="",$B171=""),"",'OddsRatio_working_2-way'!N170)</f>
        <v>1.7811334658849434</v>
      </c>
      <c r="J171" s="44">
        <f>IF('Log_working_2-way'!$D170="","",A171^('Log_working_2-way'!$D170))</f>
        <v>2.2858490727693308</v>
      </c>
      <c r="K171" s="46">
        <f>IF('Log_working_2-way'!$D170="","",B171^('Log_working_2-way'!$D170))</f>
        <v>1.7776962484765699</v>
      </c>
      <c r="L171" s="53">
        <f t="shared" si="27"/>
        <v>0.44102564102564096</v>
      </c>
      <c r="M171" s="53">
        <f t="shared" si="28"/>
        <v>0.55897435897435888</v>
      </c>
      <c r="N171" s="54">
        <v>268</v>
      </c>
      <c r="O171" s="54">
        <f t="shared" si="29"/>
        <v>145.06422018348624</v>
      </c>
      <c r="P171" s="54">
        <f t="shared" si="30"/>
        <v>112.18604651162791</v>
      </c>
      <c r="Q171" s="54">
        <f t="shared" si="31"/>
        <v>155.81395348837211</v>
      </c>
      <c r="R171" s="54">
        <f t="shared" si="32"/>
        <v>122.93577981651376</v>
      </c>
      <c r="S171" s="55">
        <f t="shared" si="33"/>
        <v>-10.749733304885865</v>
      </c>
      <c r="T171" s="55">
        <f t="shared" si="34"/>
        <v>-10.749733304885851</v>
      </c>
      <c r="U171" t="s">
        <v>140</v>
      </c>
      <c r="V171" t="s">
        <v>447</v>
      </c>
      <c r="W171" t="s">
        <v>467</v>
      </c>
      <c r="X171" t="s">
        <v>465</v>
      </c>
      <c r="Y171" s="71" t="s">
        <v>495</v>
      </c>
    </row>
    <row r="172" spans="1:25" ht="15" x14ac:dyDescent="0.25">
      <c r="A172">
        <v>2.2999999999999998</v>
      </c>
      <c r="B172">
        <v>1.67</v>
      </c>
      <c r="C172" s="43">
        <f t="shared" si="26"/>
        <v>3.3585003905233002E-2</v>
      </c>
      <c r="D172" s="44">
        <f>IF(OR($A172="",$B172=""),"",A172*'MPTO_working_2-way'!$G171)</f>
        <v>2.3772455089820359</v>
      </c>
      <c r="E172" s="46">
        <f>IF(OR($A172="",$B172=""),"",B172*'MPTO_working_2-way'!$G171)</f>
        <v>1.7260869565217389</v>
      </c>
      <c r="F172" s="44">
        <f>IF(OR($A172="",$B172=""),"",'MPTO_working_2-way'!D171)</f>
        <v>2.3924011211460603</v>
      </c>
      <c r="G172" s="46">
        <f>IF(OR($A172="",$B172=""),"",'MPTO_working_2-way'!E171)</f>
        <v>1.7181838514873629</v>
      </c>
      <c r="H172" s="44">
        <f>IF(OR($A172="",$B172=""),"",'OddsRatio_working_2-way'!M171)</f>
        <v>2.3929459815307572</v>
      </c>
      <c r="I172" s="44">
        <f>IF(OR($A172="",$B172=""),"",'OddsRatio_working_2-way'!N171)</f>
        <v>1.7179029289427752</v>
      </c>
      <c r="J172" s="44">
        <f>IF('Log_working_2-way'!$D171="","",A172^('Log_working_2-way'!$D171))</f>
        <v>2.399943779582375</v>
      </c>
      <c r="K172" s="46">
        <f>IF('Log_working_2-way'!$D171="","",B172^('Log_working_2-way'!$D171))</f>
        <v>1.7143143993241288</v>
      </c>
      <c r="L172" s="53">
        <f t="shared" si="27"/>
        <v>0.42065491183879095</v>
      </c>
      <c r="M172" s="53">
        <f t="shared" si="28"/>
        <v>0.57934508816120911</v>
      </c>
      <c r="N172" s="54">
        <v>269</v>
      </c>
      <c r="O172" s="54">
        <f t="shared" si="29"/>
        <v>152.04347826086956</v>
      </c>
      <c r="P172" s="54">
        <f t="shared" si="30"/>
        <v>107.92215568862274</v>
      </c>
      <c r="Q172" s="54">
        <f t="shared" si="31"/>
        <v>161.07784431137725</v>
      </c>
      <c r="R172" s="54">
        <f t="shared" si="32"/>
        <v>116.95652173913045</v>
      </c>
      <c r="S172" s="55">
        <f t="shared" si="33"/>
        <v>-9.0343660505076855</v>
      </c>
      <c r="T172" s="55">
        <f t="shared" si="34"/>
        <v>-9.0343660505077139</v>
      </c>
      <c r="U172" t="s">
        <v>448</v>
      </c>
      <c r="V172" t="s">
        <v>449</v>
      </c>
      <c r="W172" t="s">
        <v>467</v>
      </c>
      <c r="X172" t="s">
        <v>465</v>
      </c>
      <c r="Y172" s="57" t="s">
        <v>495</v>
      </c>
    </row>
    <row r="173" spans="1:25" ht="15" x14ac:dyDescent="0.25">
      <c r="A173">
        <v>1.66</v>
      </c>
      <c r="B173">
        <v>2.3199999999999998</v>
      </c>
      <c r="C173" s="43">
        <f t="shared" si="26"/>
        <v>3.3444121312837582E-2</v>
      </c>
      <c r="D173" s="44">
        <f>IF(OR($A173="",$B173=""),"",A173*'MPTO_working_2-way'!$G172)</f>
        <v>1.7155172413793103</v>
      </c>
      <c r="E173" s="46">
        <f>IF(OR($A173="",$B173=""),"",B173*'MPTO_working_2-way'!$G172)</f>
        <v>2.3975903614457832</v>
      </c>
      <c r="F173" s="44">
        <f>IF(OR($A173="",$B173=""),"",'MPTO_working_2-way'!D172)</f>
        <v>1.707394928178755</v>
      </c>
      <c r="G173" s="46">
        <f>IF(OR($A173="",$B173=""),"",'MPTO_working_2-way'!E172)</f>
        <v>2.4136375031336175</v>
      </c>
      <c r="H173" s="44">
        <f>IF(OR($A173="",$B173=""),"",'OddsRatio_working_2-way'!M172)</f>
        <v>1.7071067811865479</v>
      </c>
      <c r="I173" s="44">
        <f>IF(OR($A173="",$B173=""),"",'OddsRatio_working_2-way'!N172)</f>
        <v>2.4142135623730954</v>
      </c>
      <c r="J173" s="44">
        <f>IF('Log_working_2-way'!$D172="","",A173^('Log_working_2-way'!$D172))</f>
        <v>1.7034185347793582</v>
      </c>
      <c r="K173" s="46">
        <f>IF('Log_working_2-way'!$D172="","",B173^('Log_working_2-way'!$D172))</f>
        <v>2.4216287324780335</v>
      </c>
      <c r="L173" s="53">
        <f t="shared" si="27"/>
        <v>0.58291457286432158</v>
      </c>
      <c r="M173" s="53">
        <f t="shared" si="28"/>
        <v>0.41708542713567837</v>
      </c>
      <c r="N173" s="54">
        <v>270</v>
      </c>
      <c r="O173" s="54">
        <f t="shared" si="29"/>
        <v>107.34939759036145</v>
      </c>
      <c r="P173" s="54">
        <f t="shared" si="30"/>
        <v>153.62068965517241</v>
      </c>
      <c r="Q173" s="54">
        <f t="shared" si="31"/>
        <v>116.37931034482759</v>
      </c>
      <c r="R173" s="54">
        <f t="shared" si="32"/>
        <v>162.65060240963857</v>
      </c>
      <c r="S173" s="55">
        <f t="shared" si="33"/>
        <v>-9.0299127544661388</v>
      </c>
      <c r="T173" s="55">
        <f t="shared" si="34"/>
        <v>-9.029912754466153</v>
      </c>
      <c r="U173" t="s">
        <v>450</v>
      </c>
      <c r="V173" t="s">
        <v>451</v>
      </c>
      <c r="W173" t="s">
        <v>481</v>
      </c>
      <c r="X173" t="s">
        <v>465</v>
      </c>
      <c r="Y173" s="57" t="s">
        <v>486</v>
      </c>
    </row>
    <row r="174" spans="1:25" ht="15" x14ac:dyDescent="0.25">
      <c r="A174">
        <v>1.63</v>
      </c>
      <c r="B174">
        <v>2.36</v>
      </c>
      <c r="C174" s="43">
        <f t="shared" si="26"/>
        <v>3.7225746074659449E-2</v>
      </c>
      <c r="D174" s="44">
        <f>IF(OR($A174="",$B174=""),"",A174*'MPTO_working_2-way'!$G173)</f>
        <v>1.6906779661016949</v>
      </c>
      <c r="E174" s="46">
        <f>IF(OR($A174="",$B174=""),"",B174*'MPTO_working_2-way'!$G173)</f>
        <v>2.447852760736196</v>
      </c>
      <c r="F174" s="44">
        <f>IF(OR($A174="",$B174=""),"",'MPTO_working_2-way'!D173)</f>
        <v>1.6809998252053835</v>
      </c>
      <c r="G174" s="46">
        <f>IF(OR($A174="",$B174=""),"",'MPTO_working_2-way'!E173)</f>
        <v>2.4684291581108826</v>
      </c>
      <c r="H174" s="44">
        <f>IF(OR($A174="",$B174=""),"",'OddsRatio_working_2-way'!M173)</f>
        <v>1.6806139097297725</v>
      </c>
      <c r="I174" s="44">
        <f>IF(OR($A174="",$B174=""),"",'OddsRatio_working_2-way'!N173)</f>
        <v>2.4692617733849058</v>
      </c>
      <c r="J174" s="44">
        <f>IF('Log_working_2-way'!$D173="","",A174^('Log_working_2-way'!$D173))</f>
        <v>1.6762073529161199</v>
      </c>
      <c r="K174" s="46">
        <f>IF('Log_working_2-way'!$D173="","",B174^('Log_working_2-way'!$D173))</f>
        <v>2.4788363298437481</v>
      </c>
      <c r="L174" s="53">
        <f t="shared" si="27"/>
        <v>0.5914786967418546</v>
      </c>
      <c r="M174" s="53">
        <f t="shared" si="28"/>
        <v>0.40852130325814545</v>
      </c>
      <c r="N174" s="54">
        <v>271</v>
      </c>
      <c r="O174" s="54">
        <f t="shared" si="29"/>
        <v>104.74233128834354</v>
      </c>
      <c r="P174" s="54">
        <f t="shared" si="30"/>
        <v>156.16949152542372</v>
      </c>
      <c r="Q174" s="54">
        <f t="shared" si="31"/>
        <v>114.83050847457628</v>
      </c>
      <c r="R174" s="54">
        <f t="shared" si="32"/>
        <v>166.25766871165644</v>
      </c>
      <c r="S174" s="55">
        <f t="shared" si="33"/>
        <v>-10.088177186232741</v>
      </c>
      <c r="T174" s="55">
        <f t="shared" si="34"/>
        <v>-10.088177186232713</v>
      </c>
      <c r="U174" t="s">
        <v>452</v>
      </c>
      <c r="V174" t="s">
        <v>453</v>
      </c>
      <c r="W174" t="s">
        <v>481</v>
      </c>
      <c r="X174" t="s">
        <v>465</v>
      </c>
      <c r="Y174" s="57" t="s">
        <v>493</v>
      </c>
    </row>
    <row r="175" spans="1:25" ht="15" x14ac:dyDescent="0.25">
      <c r="A175">
        <v>1.68</v>
      </c>
      <c r="B175">
        <v>2.27</v>
      </c>
      <c r="C175" s="43">
        <f t="shared" si="26"/>
        <v>3.5766729599328695E-2</v>
      </c>
      <c r="D175" s="44">
        <f>IF(OR($A175="",$B175=""),"",A175*'MPTO_working_2-way'!$G174)</f>
        <v>1.7400881057268722</v>
      </c>
      <c r="E175" s="46">
        <f>IF(OR($A175="",$B175=""),"",B175*'MPTO_working_2-way'!$G174)</f>
        <v>2.3511904761904763</v>
      </c>
      <c r="F175" s="44">
        <f>IF(OR($A175="",$B175=""),"",'MPTO_working_2-way'!D174)</f>
        <v>1.7320374239258789</v>
      </c>
      <c r="G175" s="46">
        <f>IF(OR($A175="",$B175=""),"",'MPTO_working_2-way'!E174)</f>
        <v>2.3660503784588656</v>
      </c>
      <c r="H175" s="44">
        <f>IF(OR($A175="",$B175=""),"",'OddsRatio_working_2-way'!M174)</f>
        <v>1.7317329231804059</v>
      </c>
      <c r="I175" s="44">
        <f>IF(OR($A175="",$B175=""),"",'OddsRatio_working_2-way'!N174)</f>
        <v>2.3666188418222287</v>
      </c>
      <c r="J175" s="44">
        <f>IF('Log_working_2-way'!$D174="","",A175^('Log_working_2-way'!$D174))</f>
        <v>1.72807279838637</v>
      </c>
      <c r="K175" s="46">
        <f>IF('Log_working_2-way'!$D174="","",B175^('Log_working_2-way'!$D174))</f>
        <v>2.37348902776783</v>
      </c>
      <c r="L175" s="53">
        <f t="shared" si="27"/>
        <v>0.57468354430379742</v>
      </c>
      <c r="M175" s="53">
        <f t="shared" si="28"/>
        <v>0.42531645569620252</v>
      </c>
      <c r="N175" s="54">
        <v>272</v>
      </c>
      <c r="O175" s="54">
        <f t="shared" si="29"/>
        <v>110.09523809523809</v>
      </c>
      <c r="P175" s="54">
        <f t="shared" si="30"/>
        <v>152.17621145374451</v>
      </c>
      <c r="Q175" s="54">
        <f t="shared" si="31"/>
        <v>119.8237885462555</v>
      </c>
      <c r="R175" s="54">
        <f t="shared" si="32"/>
        <v>161.9047619047619</v>
      </c>
      <c r="S175" s="55">
        <f t="shared" si="33"/>
        <v>-9.7285504510174121</v>
      </c>
      <c r="T175" s="55">
        <f t="shared" si="34"/>
        <v>-9.7285504510173837</v>
      </c>
      <c r="U175" t="s">
        <v>454</v>
      </c>
      <c r="V175" t="s">
        <v>455</v>
      </c>
      <c r="W175" t="s">
        <v>481</v>
      </c>
      <c r="X175" t="s">
        <v>465</v>
      </c>
      <c r="Y175" s="57" t="s">
        <v>487</v>
      </c>
    </row>
    <row r="176" spans="1:25" ht="15" x14ac:dyDescent="0.25">
      <c r="A176">
        <v>1.47</v>
      </c>
      <c r="B176">
        <v>2.79</v>
      </c>
      <c r="C176" s="43">
        <f t="shared" si="26"/>
        <v>3.8695047911637692E-2</v>
      </c>
      <c r="D176" s="44">
        <f>IF(OR($A176="",$B176=""),"",A176*'MPTO_working_2-way'!$G175)</f>
        <v>1.5268817204301073</v>
      </c>
      <c r="E176" s="46">
        <f>IF(OR($A176="",$B176=""),"",B176*'MPTO_working_2-way'!$G175)</f>
        <v>2.8979591836734691</v>
      </c>
      <c r="F176" s="44">
        <f>IF(OR($A176="",$B176=""),"",'MPTO_working_2-way'!D175)</f>
        <v>1.5130319296109787</v>
      </c>
      <c r="G176" s="46">
        <f>IF(OR($A176="",$B176=""),"",'MPTO_working_2-way'!E175)</f>
        <v>2.9491964189407831</v>
      </c>
      <c r="H176" s="44">
        <f>IF(OR($A176="",$B176=""),"",'OddsRatio_working_2-way'!M175)</f>
        <v>1.5124156832125992</v>
      </c>
      <c r="I176" s="44">
        <f>IF(OR($A176="",$B176=""),"",'OddsRatio_working_2-way'!N175)</f>
        <v>2.9515405807458559</v>
      </c>
      <c r="J176" s="44">
        <f>IF('Log_working_2-way'!$D175="","",A176^('Log_working_2-way'!$D175))</f>
        <v>1.5060642958458816</v>
      </c>
      <c r="K176" s="46">
        <f>IF('Log_working_2-way'!$D175="","",B176^('Log_working_2-way'!$D175))</f>
        <v>2.9760334965497401</v>
      </c>
      <c r="L176" s="53">
        <f t="shared" si="27"/>
        <v>0.65492957746478886</v>
      </c>
      <c r="M176" s="53">
        <f t="shared" si="28"/>
        <v>0.34507042253521131</v>
      </c>
      <c r="N176" s="54">
        <v>273</v>
      </c>
      <c r="O176" s="54">
        <f t="shared" si="29"/>
        <v>87.285714285714278</v>
      </c>
      <c r="P176" s="54">
        <f t="shared" si="30"/>
        <v>175.15053763440858</v>
      </c>
      <c r="Q176" s="54">
        <f t="shared" si="31"/>
        <v>97.849462365591393</v>
      </c>
      <c r="R176" s="54">
        <f t="shared" si="32"/>
        <v>185.71428571428572</v>
      </c>
      <c r="S176" s="55">
        <f t="shared" si="33"/>
        <v>-10.563748079877115</v>
      </c>
      <c r="T176" s="55">
        <f t="shared" si="34"/>
        <v>-10.563748079877143</v>
      </c>
      <c r="U176" t="s">
        <v>456</v>
      </c>
      <c r="V176" t="s">
        <v>457</v>
      </c>
      <c r="W176" t="s">
        <v>481</v>
      </c>
      <c r="X176" t="s">
        <v>465</v>
      </c>
      <c r="Y176" s="57" t="s">
        <v>513</v>
      </c>
    </row>
    <row r="177" spans="1:25" ht="15" x14ac:dyDescent="0.25">
      <c r="A177">
        <v>1.74</v>
      </c>
      <c r="B177">
        <v>2.19</v>
      </c>
      <c r="C177" s="43">
        <f t="shared" si="26"/>
        <v>3.1333648244370904E-2</v>
      </c>
      <c r="D177" s="44">
        <f>IF(OR($A177="",$B177=""),"",A177*'MPTO_working_2-way'!$G176)</f>
        <v>1.7945205479452053</v>
      </c>
      <c r="E177" s="46">
        <f>IF(OR($A177="",$B177=""),"",B177*'MPTO_working_2-way'!$G176)</f>
        <v>2.2586206896551722</v>
      </c>
      <c r="F177" s="44">
        <f>IF(OR($A177="",$B177=""),"",'MPTO_working_2-way'!D176)</f>
        <v>1.7887621461765948</v>
      </c>
      <c r="G177" s="46">
        <f>IF(OR($A177="",$B177=""),"",'MPTO_working_2-way'!E176)</f>
        <v>2.2678093197643276</v>
      </c>
      <c r="H177" s="44">
        <f>IF(OR($A177="",$B177=""),"",'OddsRatio_working_2-way'!M176)</f>
        <v>1.7885738643245783</v>
      </c>
      <c r="I177" s="44">
        <f>IF(OR($A177="",$B177=""),"",'OddsRatio_working_2-way'!N176)</f>
        <v>2.2681120250624973</v>
      </c>
      <c r="J177" s="44">
        <f>IF('Log_working_2-way'!$D176="","",A177^('Log_working_2-way'!$D176))</f>
        <v>1.7859641468844982</v>
      </c>
      <c r="K177" s="46">
        <f>IF('Log_working_2-way'!$D176="","",B177^('Log_working_2-way'!$D176))</f>
        <v>2.2723226675973618</v>
      </c>
      <c r="L177" s="53">
        <f t="shared" si="27"/>
        <v>0.5572519083969466</v>
      </c>
      <c r="M177" s="53">
        <f t="shared" si="28"/>
        <v>0.44274809160305351</v>
      </c>
      <c r="N177" s="54">
        <v>274</v>
      </c>
      <c r="O177" s="54">
        <f t="shared" si="29"/>
        <v>116.5287356321839</v>
      </c>
      <c r="P177" s="54">
        <f t="shared" si="30"/>
        <v>148.88584474885843</v>
      </c>
      <c r="Q177" s="54">
        <f t="shared" si="31"/>
        <v>125.11415525114155</v>
      </c>
      <c r="R177" s="54">
        <f t="shared" si="32"/>
        <v>157.47126436781608</v>
      </c>
      <c r="S177" s="55">
        <f t="shared" si="33"/>
        <v>-8.5854196189576584</v>
      </c>
      <c r="T177" s="55">
        <f t="shared" si="34"/>
        <v>-8.5854196189576442</v>
      </c>
      <c r="U177" t="s">
        <v>458</v>
      </c>
      <c r="V177" t="s">
        <v>459</v>
      </c>
      <c r="W177" t="s">
        <v>481</v>
      </c>
      <c r="X177" t="s">
        <v>465</v>
      </c>
      <c r="Y177" s="71" t="s">
        <v>495</v>
      </c>
    </row>
    <row r="178" spans="1:25" ht="15" x14ac:dyDescent="0.25">
      <c r="A178">
        <v>2.27</v>
      </c>
      <c r="B178">
        <v>1.68</v>
      </c>
      <c r="C178" s="43">
        <f t="shared" si="26"/>
        <v>3.5766729599328695E-2</v>
      </c>
      <c r="D178" s="44">
        <f>IF(OR($A178="",$B178=""),"",A178*'MPTO_working_2-way'!$G177)</f>
        <v>2.3511904761904763</v>
      </c>
      <c r="E178" s="46">
        <f>IF(OR($A178="",$B178=""),"",B178*'MPTO_working_2-way'!$G177)</f>
        <v>1.7400881057268722</v>
      </c>
      <c r="F178" s="44">
        <f>IF(OR($A178="",$B178=""),"",'MPTO_working_2-way'!D177)</f>
        <v>2.3660503784588656</v>
      </c>
      <c r="G178" s="46">
        <f>IF(OR($A178="",$B178=""),"",'MPTO_working_2-way'!E177)</f>
        <v>1.7320374239258789</v>
      </c>
      <c r="H178" s="44">
        <f>IF(OR($A178="",$B178=""),"",'OddsRatio_working_2-way'!M177)</f>
        <v>2.3666188418222287</v>
      </c>
      <c r="I178" s="44">
        <f>IF(OR($A178="",$B178=""),"",'OddsRatio_working_2-way'!N177)</f>
        <v>1.7317329231804059</v>
      </c>
      <c r="J178" s="44">
        <f>IF('Log_working_2-way'!$D177="","",A178^('Log_working_2-way'!$D177))</f>
        <v>2.37348902776783</v>
      </c>
      <c r="K178" s="46">
        <f>IF('Log_working_2-way'!$D177="","",B178^('Log_working_2-way'!$D177))</f>
        <v>1.72807279838637</v>
      </c>
      <c r="L178" s="53">
        <f t="shared" si="27"/>
        <v>0.42531645569620252</v>
      </c>
      <c r="M178" s="53">
        <f t="shared" si="28"/>
        <v>0.57468354430379742</v>
      </c>
      <c r="N178" s="54">
        <v>275</v>
      </c>
      <c r="O178" s="54">
        <f t="shared" si="29"/>
        <v>153.85462555066078</v>
      </c>
      <c r="P178" s="54">
        <f t="shared" si="30"/>
        <v>111.30952380952381</v>
      </c>
      <c r="Q178" s="54">
        <f t="shared" si="31"/>
        <v>163.69047619047618</v>
      </c>
      <c r="R178" s="54">
        <f t="shared" si="32"/>
        <v>121.1453744493392</v>
      </c>
      <c r="S178" s="55">
        <f t="shared" si="33"/>
        <v>-9.8358506398153907</v>
      </c>
      <c r="T178" s="55">
        <f t="shared" si="34"/>
        <v>-9.8358506398153907</v>
      </c>
      <c r="U178" t="s">
        <v>460</v>
      </c>
      <c r="V178" t="s">
        <v>107</v>
      </c>
      <c r="W178" t="s">
        <v>468</v>
      </c>
      <c r="X178" t="s">
        <v>465</v>
      </c>
      <c r="Y178" s="57" t="s">
        <v>484</v>
      </c>
    </row>
    <row r="179" spans="1:25" ht="15" x14ac:dyDescent="0.25">
      <c r="A179">
        <v>2.74</v>
      </c>
      <c r="B179">
        <v>1.51</v>
      </c>
      <c r="C179" s="43">
        <f t="shared" si="26"/>
        <v>2.7215159278774159E-2</v>
      </c>
      <c r="D179" s="44">
        <f>IF(OR($A179="",$B179=""),"",A179*'MPTO_working_2-way'!$G178)</f>
        <v>2.8145695364238414</v>
      </c>
      <c r="E179" s="46">
        <f>IF(OR($A179="",$B179=""),"",B179*'MPTO_working_2-way'!$G178)</f>
        <v>1.551094890510949</v>
      </c>
      <c r="F179" s="44">
        <f>IF(OR($A179="",$B179=""),"",'MPTO_working_2-way'!D178)</f>
        <v>2.8461168053931352</v>
      </c>
      <c r="G179" s="46">
        <f>IF(OR($A179="",$B179=""),"",'MPTO_working_2-way'!E178)</f>
        <v>1.5416775347468048</v>
      </c>
      <c r="H179" s="44">
        <f>IF(OR($A179="",$B179=""),"",'OddsRatio_working_2-way'!M178)</f>
        <v>2.8470962903655983</v>
      </c>
      <c r="I179" s="44">
        <f>IF(OR($A179="",$B179=""),"",'OddsRatio_working_2-way'!N178)</f>
        <v>1.5413902920037097</v>
      </c>
      <c r="J179" s="44">
        <f>IF('Log_working_2-way'!$D178="","",A179^('Log_working_2-way'!$D178))</f>
        <v>2.861845563679331</v>
      </c>
      <c r="K179" s="46">
        <f>IF('Log_working_2-way'!$D178="","",B179^('Log_working_2-way'!$D178))</f>
        <v>1.5371014758193979</v>
      </c>
      <c r="L179" s="53">
        <f t="shared" si="27"/>
        <v>0.35529411764705876</v>
      </c>
      <c r="M179" s="53">
        <f t="shared" si="28"/>
        <v>0.64470588235294113</v>
      </c>
      <c r="N179" s="54">
        <v>276</v>
      </c>
      <c r="O179" s="54">
        <f t="shared" si="29"/>
        <v>175.27007299270073</v>
      </c>
      <c r="P179" s="54">
        <f t="shared" si="30"/>
        <v>93.218543046357624</v>
      </c>
      <c r="Q179" s="54">
        <f t="shared" si="31"/>
        <v>182.78145695364239</v>
      </c>
      <c r="R179" s="54">
        <f t="shared" si="32"/>
        <v>100.72992700729927</v>
      </c>
      <c r="S179" s="55">
        <f t="shared" si="33"/>
        <v>-7.5113839609416573</v>
      </c>
      <c r="T179" s="55">
        <f t="shared" si="34"/>
        <v>-7.5113839609416431</v>
      </c>
      <c r="U179" t="s">
        <v>112</v>
      </c>
      <c r="V179" t="s">
        <v>179</v>
      </c>
      <c r="W179" t="s">
        <v>469</v>
      </c>
      <c r="X179" t="s">
        <v>465</v>
      </c>
      <c r="Y179" s="57" t="s">
        <v>486</v>
      </c>
    </row>
    <row r="180" spans="1:25" ht="15" x14ac:dyDescent="0.25">
      <c r="A180">
        <v>2.4500000000000002</v>
      </c>
      <c r="B180">
        <v>1.61</v>
      </c>
      <c r="C180" s="43">
        <f t="shared" si="26"/>
        <v>2.9281277728482547E-2</v>
      </c>
      <c r="D180" s="44">
        <f>IF(OR($A180="",$B180=""),"",A180*'MPTO_working_2-way'!$G179)</f>
        <v>2.5217391304347823</v>
      </c>
      <c r="E180" s="46">
        <f>IF(OR($A180="",$B180=""),"",B180*'MPTO_working_2-way'!$G179)</f>
        <v>1.657142857142857</v>
      </c>
      <c r="F180" s="44">
        <f>IF(OR($A180="",$B180=""),"",'MPTO_working_2-way'!D179)</f>
        <v>2.5411499436302138</v>
      </c>
      <c r="G180" s="46">
        <f>IF(OR($A180="",$B180=""),"",'MPTO_working_2-way'!E179)</f>
        <v>1.6488661302121432</v>
      </c>
      <c r="H180" s="44">
        <f>IF(OR($A180="",$B180=""),"",'OddsRatio_working_2-way'!M179)</f>
        <v>2.5417681992854404</v>
      </c>
      <c r="I180" s="44">
        <f>IF(OR($A180="",$B180=""),"",'OddsRatio_working_2-way'!N179)</f>
        <v>1.648605932113185</v>
      </c>
      <c r="J180" s="44">
        <f>IF('Log_working_2-way'!$D179="","",A180^('Log_working_2-way'!$D179))</f>
        <v>2.5507436683605564</v>
      </c>
      <c r="K180" s="46">
        <f>IF('Log_working_2-way'!$D179="","",B180^('Log_working_2-way'!$D179))</f>
        <v>1.6448518993839698</v>
      </c>
      <c r="L180" s="53">
        <f t="shared" si="27"/>
        <v>0.39655172413793111</v>
      </c>
      <c r="M180" s="53">
        <f t="shared" si="28"/>
        <v>0.60344827586206906</v>
      </c>
      <c r="N180" s="54">
        <v>277</v>
      </c>
      <c r="O180" s="54">
        <f t="shared" si="29"/>
        <v>163.9387755102041</v>
      </c>
      <c r="P180" s="54">
        <f t="shared" si="30"/>
        <v>104.95031055900623</v>
      </c>
      <c r="Q180" s="54">
        <f t="shared" si="31"/>
        <v>172.04968944099377</v>
      </c>
      <c r="R180" s="54">
        <f t="shared" si="32"/>
        <v>113.0612244897959</v>
      </c>
      <c r="S180" s="55">
        <f t="shared" si="33"/>
        <v>-8.1109139307896783</v>
      </c>
      <c r="T180" s="55">
        <f t="shared" si="34"/>
        <v>-8.1109139307896783</v>
      </c>
      <c r="U180" t="s">
        <v>63</v>
      </c>
      <c r="V180" t="s">
        <v>57</v>
      </c>
      <c r="W180" t="s">
        <v>469</v>
      </c>
      <c r="X180" t="s">
        <v>465</v>
      </c>
      <c r="Y180" s="57" t="s">
        <v>511</v>
      </c>
    </row>
    <row r="181" spans="1:25" ht="15" x14ac:dyDescent="0.25">
      <c r="A181">
        <v>2.23</v>
      </c>
      <c r="B181">
        <v>1.72</v>
      </c>
      <c r="C181" s="43">
        <f t="shared" si="26"/>
        <v>2.982584211075201E-2</v>
      </c>
      <c r="D181" s="44">
        <f>IF(OR($A181="",$B181=""),"",A181*'MPTO_working_2-way'!$G180)</f>
        <v>2.2965116279069768</v>
      </c>
      <c r="E181" s="46">
        <f>IF(OR($A181="",$B181=""),"",B181*'MPTO_working_2-way'!$G180)</f>
        <v>1.7713004484304935</v>
      </c>
      <c r="F181" s="44">
        <f>IF(OR($A181="",$B181=""),"",'MPTO_working_2-way'!D180)</f>
        <v>2.3067115708443593</v>
      </c>
      <c r="G181" s="46">
        <f>IF(OR($A181="",$B181=""),"",'MPTO_working_2-way'!E180)</f>
        <v>1.7652798232695142</v>
      </c>
      <c r="H181" s="44">
        <f>IF(OR($A181="",$B181=""),"",'OddsRatio_working_2-way'!M180)</f>
        <v>2.3070322617798436</v>
      </c>
      <c r="I181" s="44">
        <f>IF(OR($A181="",$B181=""),"",'OddsRatio_working_2-way'!N180)</f>
        <v>1.7650920556760061</v>
      </c>
      <c r="J181" s="44">
        <f>IF('Log_working_2-way'!$D180="","",A181^('Log_working_2-way'!$D180))</f>
        <v>2.3117058576345526</v>
      </c>
      <c r="K181" s="46">
        <f>IF('Log_working_2-way'!$D180="","",B181^('Log_working_2-way'!$D180))</f>
        <v>1.7623660397486636</v>
      </c>
      <c r="L181" s="53">
        <f t="shared" si="27"/>
        <v>0.43544303797468353</v>
      </c>
      <c r="M181" s="53">
        <f t="shared" si="28"/>
        <v>0.56455696202531636</v>
      </c>
      <c r="N181" s="54">
        <v>278</v>
      </c>
      <c r="O181" s="54">
        <f t="shared" si="29"/>
        <v>153.33632286995513</v>
      </c>
      <c r="P181" s="54">
        <f t="shared" si="30"/>
        <v>116.3720930232558</v>
      </c>
      <c r="Q181" s="54">
        <f t="shared" si="31"/>
        <v>161.62790697674419</v>
      </c>
      <c r="R181" s="54">
        <f t="shared" si="32"/>
        <v>124.66367713004485</v>
      </c>
      <c r="S181" s="55">
        <f t="shared" si="33"/>
        <v>-8.2915841067890597</v>
      </c>
      <c r="T181" s="55">
        <f t="shared" si="34"/>
        <v>-8.2915841067890454</v>
      </c>
      <c r="U181" t="s">
        <v>177</v>
      </c>
      <c r="V181" t="s">
        <v>56</v>
      </c>
      <c r="W181" t="s">
        <v>469</v>
      </c>
      <c r="X181" t="s">
        <v>465</v>
      </c>
      <c r="Y181" s="57" t="s">
        <v>486</v>
      </c>
    </row>
    <row r="182" spans="1:25" ht="15" x14ac:dyDescent="0.25">
      <c r="A182">
        <v>1.51</v>
      </c>
      <c r="B182">
        <v>2.5499999999999998</v>
      </c>
      <c r="C182" s="43">
        <f t="shared" si="26"/>
        <v>5.4408518374237325E-2</v>
      </c>
      <c r="D182" s="44">
        <f>IF(OR($A182="",$B182=""),"",A182*'MPTO_working_2-way'!$G181)</f>
        <v>1.5921568627450984</v>
      </c>
      <c r="E182" s="46">
        <f>IF(OR($A182="",$B182=""),"",B182*'MPTO_working_2-way'!$G181)</f>
        <v>2.688741721854305</v>
      </c>
      <c r="F182" s="44">
        <f>IF(OR($A182="",$B182=""),"",'MPTO_working_2-way'!D181)</f>
        <v>1.574685614967795</v>
      </c>
      <c r="G182" s="46">
        <f>IF(OR($A182="",$B182=""),"",'MPTO_working_2-way'!E181)</f>
        <v>2.7400818359722474</v>
      </c>
      <c r="H182" s="44">
        <f>IF(OR($A182="",$B182=""),"",'OddsRatio_working_2-way'!M181)</f>
        <v>1.5736133349779415</v>
      </c>
      <c r="I182" s="44">
        <f>IF(OR($A182="",$B182=""),"",'OddsRatio_working_2-way'!N181)</f>
        <v>2.7433346455211955</v>
      </c>
      <c r="J182" s="44">
        <f>IF('Log_working_2-way'!$D181="","",A182^('Log_working_2-way'!$D181))</f>
        <v>1.5655646823306864</v>
      </c>
      <c r="K182" s="46">
        <f>IF('Log_working_2-way'!$D181="","",B182^('Log_working_2-way'!$D181))</f>
        <v>2.7681443541932542</v>
      </c>
      <c r="L182" s="53">
        <f t="shared" si="27"/>
        <v>0.62807881773398999</v>
      </c>
      <c r="M182" s="53">
        <f t="shared" si="28"/>
        <v>0.37192118226600979</v>
      </c>
      <c r="N182" s="54">
        <v>279</v>
      </c>
      <c r="O182" s="54">
        <f t="shared" si="29"/>
        <v>94.231788079470221</v>
      </c>
      <c r="P182" s="54">
        <f t="shared" si="30"/>
        <v>169.58823529411765</v>
      </c>
      <c r="Q182" s="54">
        <f t="shared" si="31"/>
        <v>109.41176470588236</v>
      </c>
      <c r="R182" s="54">
        <f t="shared" si="32"/>
        <v>184.76821192052981</v>
      </c>
      <c r="S182" s="55">
        <f t="shared" si="33"/>
        <v>-15.179976626412142</v>
      </c>
      <c r="T182" s="55">
        <f t="shared" si="34"/>
        <v>-15.179976626412156</v>
      </c>
      <c r="U182" t="s">
        <v>114</v>
      </c>
      <c r="V182" t="s">
        <v>154</v>
      </c>
      <c r="W182" t="s">
        <v>469</v>
      </c>
      <c r="X182" t="s">
        <v>465</v>
      </c>
      <c r="Y182" s="57" t="s">
        <v>492</v>
      </c>
    </row>
    <row r="183" spans="1:25" ht="15" x14ac:dyDescent="0.25">
      <c r="A183">
        <v>2.5299999999999998</v>
      </c>
      <c r="B183">
        <v>1.56</v>
      </c>
      <c r="C183" s="43">
        <f t="shared" si="26"/>
        <v>3.6282558021688338E-2</v>
      </c>
      <c r="D183" s="44">
        <f>IF(OR($A183="",$B183=""),"",A183*'MPTO_working_2-way'!$G182)</f>
        <v>2.6217948717948714</v>
      </c>
      <c r="E183" s="46">
        <f>IF(OR($A183="",$B183=""),"",B183*'MPTO_working_2-way'!$G182)</f>
        <v>1.6166007905138338</v>
      </c>
      <c r="F183" s="44">
        <f>IF(OR($A183="",$B183=""),"",'MPTO_working_2-way'!D182)</f>
        <v>2.6517065305025525</v>
      </c>
      <c r="G183" s="46">
        <f>IF(OR($A183="",$B183=""),"",'MPTO_working_2-way'!E182)</f>
        <v>1.6054344288968434</v>
      </c>
      <c r="H183" s="44">
        <f>IF(OR($A183="",$B183=""),"",'OddsRatio_working_2-way'!M182)</f>
        <v>2.6529194950580188</v>
      </c>
      <c r="I183" s="44">
        <f>IF(OR($A183="",$B183=""),"",'OddsRatio_working_2-way'!N182)</f>
        <v>1.6049901419820203</v>
      </c>
      <c r="J183" s="44">
        <f>IF('Log_working_2-way'!$D182="","",A183^('Log_working_2-way'!$D182))</f>
        <v>2.6669477843763532</v>
      </c>
      <c r="K183" s="46">
        <f>IF('Log_working_2-way'!$D182="","",B183^('Log_working_2-way'!$D182))</f>
        <v>1.59989881469138</v>
      </c>
      <c r="L183" s="53">
        <f t="shared" si="27"/>
        <v>0.38141809290953549</v>
      </c>
      <c r="M183" s="53">
        <f t="shared" si="28"/>
        <v>0.61858190709046468</v>
      </c>
      <c r="N183" s="54">
        <v>280</v>
      </c>
      <c r="O183" s="54">
        <f t="shared" si="29"/>
        <v>169.32806324110672</v>
      </c>
      <c r="P183" s="54">
        <f t="shared" si="30"/>
        <v>100.51282051282051</v>
      </c>
      <c r="Q183" s="54">
        <f t="shared" si="31"/>
        <v>179.48717948717947</v>
      </c>
      <c r="R183" s="54">
        <f t="shared" si="32"/>
        <v>110.6719367588933</v>
      </c>
      <c r="S183" s="55">
        <f t="shared" si="33"/>
        <v>-10.159116246072756</v>
      </c>
      <c r="T183" s="55">
        <f t="shared" si="34"/>
        <v>-10.159116246072784</v>
      </c>
      <c r="U183" t="s">
        <v>157</v>
      </c>
      <c r="V183" t="s">
        <v>461</v>
      </c>
      <c r="W183" t="s">
        <v>470</v>
      </c>
      <c r="X183" t="s">
        <v>465</v>
      </c>
      <c r="Y183" s="57" t="s">
        <v>486</v>
      </c>
    </row>
    <row r="184" spans="1:25" ht="15" x14ac:dyDescent="0.25">
      <c r="A184">
        <v>2.33</v>
      </c>
      <c r="B184">
        <v>1.64</v>
      </c>
      <c r="C184" s="43">
        <f t="shared" si="26"/>
        <v>3.8940646917198674E-2</v>
      </c>
      <c r="D184" s="44">
        <f>IF(OR($A184="",$B184=""),"",A184*'MPTO_working_2-way'!$G183)</f>
        <v>2.4207317073170729</v>
      </c>
      <c r="E184" s="46">
        <f>IF(OR($A184="",$B184=""),"",B184*'MPTO_working_2-way'!$G183)</f>
        <v>1.7038626609442058</v>
      </c>
      <c r="F184" s="44">
        <f>IF(OR($A184="",$B184=""),"",'MPTO_working_2-way'!D183)</f>
        <v>2.4407256004087885</v>
      </c>
      <c r="G184" s="46">
        <f>IF(OR($A184="",$B184=""),"",'MPTO_working_2-way'!E183)</f>
        <v>1.6940946976414255</v>
      </c>
      <c r="H184" s="44">
        <f>IF(OR($A184="",$B184=""),"",'OddsRatio_working_2-way'!M183)</f>
        <v>2.4415703243338491</v>
      </c>
      <c r="I184" s="44">
        <f>IF(OR($A184="",$B184=""),"",'OddsRatio_working_2-way'!N183)</f>
        <v>1.6936879756192957</v>
      </c>
      <c r="J184" s="44">
        <f>IF('Log_working_2-way'!$D183="","",A184^('Log_working_2-way'!$D183))</f>
        <v>2.4508803157494472</v>
      </c>
      <c r="K184" s="46">
        <f>IF('Log_working_2-way'!$D183="","",B184^('Log_working_2-way'!$D183))</f>
        <v>1.6892367269337625</v>
      </c>
      <c r="L184" s="53">
        <f t="shared" si="27"/>
        <v>0.41309823677581869</v>
      </c>
      <c r="M184" s="53">
        <f t="shared" si="28"/>
        <v>0.58690176322418142</v>
      </c>
      <c r="N184" s="54">
        <v>281</v>
      </c>
      <c r="O184" s="54">
        <f t="shared" si="29"/>
        <v>160.39914163090131</v>
      </c>
      <c r="P184" s="54">
        <f t="shared" si="30"/>
        <v>109.65853658536584</v>
      </c>
      <c r="Q184" s="54">
        <f t="shared" si="31"/>
        <v>171.34146341463415</v>
      </c>
      <c r="R184" s="54">
        <f t="shared" si="32"/>
        <v>120.60085836909872</v>
      </c>
      <c r="S184" s="55">
        <f t="shared" si="33"/>
        <v>-10.942321783732837</v>
      </c>
      <c r="T184" s="55">
        <f t="shared" si="34"/>
        <v>-10.942321783732879</v>
      </c>
      <c r="U184" t="s">
        <v>115</v>
      </c>
      <c r="V184" t="s">
        <v>158</v>
      </c>
      <c r="W184" t="s">
        <v>470</v>
      </c>
      <c r="X184" t="s">
        <v>465</v>
      </c>
      <c r="Y184" s="57" t="s">
        <v>504</v>
      </c>
    </row>
    <row r="185" spans="1:25" ht="15" x14ac:dyDescent="0.25">
      <c r="A185">
        <v>2.8</v>
      </c>
      <c r="B185">
        <v>1.47</v>
      </c>
      <c r="C185" s="43">
        <f t="shared" si="26"/>
        <v>3.7414965986394488E-2</v>
      </c>
      <c r="D185" s="44">
        <f>IF(OR($A185="",$B185=""),"",A185*'MPTO_working_2-way'!$G184)</f>
        <v>2.9047619047619042</v>
      </c>
      <c r="E185" s="46">
        <f>IF(OR($A185="",$B185=""),"",B185*'MPTO_working_2-way'!$G184)</f>
        <v>1.5249999999999999</v>
      </c>
      <c r="F185" s="44">
        <f>IF(OR($A185="",$B185=""),"",'MPTO_working_2-way'!D184)</f>
        <v>2.9547738693467331</v>
      </c>
      <c r="G185" s="46">
        <f>IF(OR($A185="",$B185=""),"",'MPTO_working_2-way'!E184)</f>
        <v>1.511568123393316</v>
      </c>
      <c r="H185" s="44">
        <f>IF(OR($A185="",$B185=""),"",'OddsRatio_working_2-way'!M184)</f>
        <v>2.9569842191603266</v>
      </c>
      <c r="I185" s="44">
        <f>IF(OR($A185="",$B185=""),"",'OddsRatio_working_2-way'!N184)</f>
        <v>1.5109903238918627</v>
      </c>
      <c r="J185" s="44">
        <f>IF('Log_working_2-way'!$D184="","",A185^('Log_working_2-way'!$D184))</f>
        <v>2.9808517071870684</v>
      </c>
      <c r="K185" s="46">
        <f>IF('Log_working_2-way'!$D184="","",B185^('Log_working_2-way'!$D184))</f>
        <v>1.5048333483880685</v>
      </c>
      <c r="L185" s="53">
        <f t="shared" si="27"/>
        <v>0.34426229508196726</v>
      </c>
      <c r="M185" s="53">
        <f t="shared" si="28"/>
        <v>0.65573770491803285</v>
      </c>
      <c r="N185" s="54">
        <v>282</v>
      </c>
      <c r="O185" s="54">
        <f t="shared" si="29"/>
        <v>181.28571428571425</v>
      </c>
      <c r="P185" s="54">
        <f t="shared" si="30"/>
        <v>90.163265306122454</v>
      </c>
      <c r="Q185" s="54">
        <f t="shared" si="31"/>
        <v>191.83673469387753</v>
      </c>
      <c r="R185" s="54">
        <f t="shared" si="32"/>
        <v>100.71428571428572</v>
      </c>
      <c r="S185" s="55">
        <f t="shared" si="33"/>
        <v>-10.551020408163282</v>
      </c>
      <c r="T185" s="55">
        <f t="shared" si="34"/>
        <v>-10.551020408163268</v>
      </c>
      <c r="U185" t="s">
        <v>58</v>
      </c>
      <c r="V185" t="s">
        <v>119</v>
      </c>
      <c r="W185" t="s">
        <v>470</v>
      </c>
      <c r="X185" t="s">
        <v>465</v>
      </c>
      <c r="Y185" s="57" t="s">
        <v>487</v>
      </c>
    </row>
    <row r="186" spans="1:25" ht="15" x14ac:dyDescent="0.25">
      <c r="A186">
        <v>2.92</v>
      </c>
      <c r="B186">
        <v>1.43</v>
      </c>
      <c r="C186" s="43">
        <f t="shared" si="26"/>
        <v>4.1766452725356951E-2</v>
      </c>
      <c r="D186" s="44">
        <f>IF(OR($A186="",$B186=""),"",A186*'MPTO_working_2-way'!$G185)</f>
        <v>3.0419580419580421</v>
      </c>
      <c r="E186" s="46">
        <f>IF(OR($A186="",$B186=""),"",B186*'MPTO_working_2-way'!$G185)</f>
        <v>1.4897260273972603</v>
      </c>
      <c r="F186" s="44">
        <f>IF(OR($A186="",$B186=""),"",'MPTO_working_2-way'!D185)</f>
        <v>3.1096216860291932</v>
      </c>
      <c r="G186" s="46">
        <f>IF(OR($A186="",$B186=""),"",'MPTO_working_2-way'!E185)</f>
        <v>1.4740186388025982</v>
      </c>
      <c r="H186" s="44">
        <f>IF(OR($A186="",$B186=""),"",'OddsRatio_working_2-way'!M185)</f>
        <v>3.1130821751814985</v>
      </c>
      <c r="I186" s="44">
        <f>IF(OR($A186="",$B186=""),"",'OddsRatio_working_2-way'!N185)</f>
        <v>1.4732423621500226</v>
      </c>
      <c r="J186" s="44">
        <f>IF('Log_working_2-way'!$D185="","",A186^('Log_working_2-way'!$D185))</f>
        <v>3.1458778007923351</v>
      </c>
      <c r="K186" s="46">
        <f>IF('Log_working_2-way'!$D185="","",B186^('Log_working_2-way'!$D185))</f>
        <v>1.4660097604947195</v>
      </c>
      <c r="L186" s="53">
        <f t="shared" si="27"/>
        <v>0.32873563218390806</v>
      </c>
      <c r="M186" s="53">
        <f t="shared" si="28"/>
        <v>0.67126436781609189</v>
      </c>
      <c r="N186" s="54">
        <v>283</v>
      </c>
      <c r="O186" s="54">
        <f t="shared" si="29"/>
        <v>186.08219178082192</v>
      </c>
      <c r="P186" s="54">
        <f t="shared" si="30"/>
        <v>85.097902097902107</v>
      </c>
      <c r="Q186" s="54">
        <f t="shared" si="31"/>
        <v>197.90209790209792</v>
      </c>
      <c r="R186" s="54">
        <f t="shared" si="32"/>
        <v>96.91780821917807</v>
      </c>
      <c r="S186" s="55">
        <f t="shared" si="33"/>
        <v>-11.819906121276006</v>
      </c>
      <c r="T186" s="55">
        <f t="shared" si="34"/>
        <v>-11.819906121275963</v>
      </c>
      <c r="U186" t="s">
        <v>162</v>
      </c>
      <c r="V186" t="s">
        <v>60</v>
      </c>
      <c r="W186" t="s">
        <v>470</v>
      </c>
      <c r="X186" t="s">
        <v>465</v>
      </c>
      <c r="Y186" s="71" t="s">
        <v>495</v>
      </c>
    </row>
    <row r="187" spans="1:25" ht="15" x14ac:dyDescent="0.25">
      <c r="A187">
        <v>2.06</v>
      </c>
      <c r="B187">
        <v>1.79</v>
      </c>
      <c r="C187" s="43">
        <f t="shared" si="26"/>
        <v>4.4096111080978329E-2</v>
      </c>
      <c r="D187" s="44">
        <f>IF(OR($A187="",$B187=""),"",A187*'MPTO_working_2-way'!$G186)</f>
        <v>2.1508379888268152</v>
      </c>
      <c r="E187" s="46">
        <f>IF(OR($A187="",$B187=""),"",B187*'MPTO_working_2-way'!$G186)</f>
        <v>1.8689320388349513</v>
      </c>
      <c r="F187" s="44">
        <f>IF(OR($A187="",$B187=""),"",'MPTO_working_2-way'!D186)</f>
        <v>2.1580148651021243</v>
      </c>
      <c r="G187" s="46">
        <f>IF(OR($A187="",$B187=""),"",'MPTO_working_2-way'!E186)</f>
        <v>1.8635467731338755</v>
      </c>
      <c r="H187" s="44">
        <f>IF(OR($A187="",$B187=""),"",'OddsRatio_working_2-way'!M186)</f>
        <v>2.1583488904033761</v>
      </c>
      <c r="I187" s="44">
        <f>IF(OR($A187="",$B187=""),"",'OddsRatio_working_2-way'!N186)</f>
        <v>1.863297757942139</v>
      </c>
      <c r="J187" s="44">
        <f>IF('Log_working_2-way'!$D186="","",A187^('Log_working_2-way'!$D186))</f>
        <v>2.1616657579923269</v>
      </c>
      <c r="K187" s="46">
        <f>IF('Log_working_2-way'!$D186="","",B187^('Log_working_2-way'!$D186))</f>
        <v>1.8608328110900716</v>
      </c>
      <c r="L187" s="53">
        <f t="shared" si="27"/>
        <v>0.46493506493506503</v>
      </c>
      <c r="M187" s="53">
        <f t="shared" si="28"/>
        <v>0.53506493506493513</v>
      </c>
      <c r="N187" s="54">
        <v>284</v>
      </c>
      <c r="O187" s="54">
        <f t="shared" si="29"/>
        <v>146.13592233009706</v>
      </c>
      <c r="P187" s="54">
        <f t="shared" si="30"/>
        <v>125.34078212290503</v>
      </c>
      <c r="Q187" s="54">
        <f t="shared" si="31"/>
        <v>158.65921787709496</v>
      </c>
      <c r="R187" s="54">
        <f t="shared" si="32"/>
        <v>137.86407766990291</v>
      </c>
      <c r="S187" s="55">
        <f t="shared" si="33"/>
        <v>-12.5232955469979</v>
      </c>
      <c r="T187" s="55">
        <f t="shared" si="34"/>
        <v>-12.523295546997886</v>
      </c>
      <c r="U187" t="s">
        <v>462</v>
      </c>
      <c r="V187" t="s">
        <v>131</v>
      </c>
      <c r="W187" t="s">
        <v>475</v>
      </c>
      <c r="X187" t="s">
        <v>465</v>
      </c>
      <c r="Y187" s="57" t="s">
        <v>484</v>
      </c>
    </row>
    <row r="188" spans="1:25" s="50" customFormat="1" ht="15" x14ac:dyDescent="0.25">
      <c r="A188">
        <v>2.04</v>
      </c>
      <c r="B188">
        <v>1.83</v>
      </c>
      <c r="C188" s="43">
        <f t="shared" si="26"/>
        <v>3.6644165863066513E-2</v>
      </c>
      <c r="D188" s="44">
        <f>IF(OR($A188="",$B188=""),"",A188*'MPTO_working_2-way'!$G187)</f>
        <v>2.1147540983606556</v>
      </c>
      <c r="E188" s="46">
        <f>IF(OR($A188="",$B188=""),"",B188*'MPTO_working_2-way'!$G187)</f>
        <v>1.8970588235294117</v>
      </c>
      <c r="F188" s="44">
        <f>IF(OR($A188="",$B188=""),"",'MPTO_working_2-way'!D187)</f>
        <v>2.119209809264305</v>
      </c>
      <c r="G188" s="46">
        <f>IF(OR($A188="",$B188=""),"",'MPTO_working_2-way'!E187)</f>
        <v>1.8934875228241022</v>
      </c>
      <c r="H188" s="44">
        <f>IF(OR($A188="",$B188=""),"",'OddsRatio_working_2-way'!M187)</f>
        <v>2.1193802071650061</v>
      </c>
      <c r="I188" s="44">
        <f>IF(OR($A188="",$B188=""),"",'OddsRatio_working_2-way'!N187)</f>
        <v>1.8933515114874566</v>
      </c>
      <c r="J188" s="44">
        <f>IF('Log_working_2-way'!$D187="","",A188^('Log_working_2-way'!$D187))</f>
        <v>2.1214216172135263</v>
      </c>
      <c r="K188" s="46">
        <f>IF('Log_working_2-way'!$D187="","",B188^('Log_working_2-way'!$D187))</f>
        <v>1.8917252749993179</v>
      </c>
      <c r="L188" s="53">
        <f t="shared" si="27"/>
        <v>0.47286821705426357</v>
      </c>
      <c r="M188" s="53">
        <f t="shared" si="28"/>
        <v>0.52713178294573648</v>
      </c>
      <c r="N188" s="54">
        <v>285</v>
      </c>
      <c r="O188" s="54">
        <f t="shared" si="29"/>
        <v>145.29411764705881</v>
      </c>
      <c r="P188" s="54">
        <f t="shared" si="30"/>
        <v>129.26229508196724</v>
      </c>
      <c r="Q188" s="54">
        <f t="shared" si="31"/>
        <v>155.73770491803276</v>
      </c>
      <c r="R188" s="54">
        <f t="shared" si="32"/>
        <v>139.70588235294116</v>
      </c>
      <c r="S188" s="55">
        <f t="shared" si="33"/>
        <v>-10.44358727097395</v>
      </c>
      <c r="T188" s="55">
        <f t="shared" si="34"/>
        <v>-10.443587270973921</v>
      </c>
      <c r="U188" t="s">
        <v>67</v>
      </c>
      <c r="V188" t="s">
        <v>130</v>
      </c>
      <c r="W188" t="s">
        <v>475</v>
      </c>
      <c r="X188" t="s">
        <v>465</v>
      </c>
      <c r="Y188" s="57" t="s">
        <v>492</v>
      </c>
    </row>
    <row r="189" spans="1:25" s="50" customFormat="1" ht="15" x14ac:dyDescent="0.25">
      <c r="A189">
        <v>2</v>
      </c>
      <c r="B189">
        <v>1.86</v>
      </c>
      <c r="C189" s="43">
        <f t="shared" si="26"/>
        <v>3.7634408602150504E-2</v>
      </c>
      <c r="D189" s="44">
        <f>IF(OR($A189="",$B189=""),"",A189*'MPTO_working_2-way'!$G188)</f>
        <v>2.075268817204301</v>
      </c>
      <c r="E189" s="46">
        <f>IF(OR($A189="",$B189=""),"",B189*'MPTO_working_2-way'!$G188)</f>
        <v>1.93</v>
      </c>
      <c r="F189" s="44">
        <f>IF(OR($A189="",$B189=""),"",'MPTO_working_2-way'!D188)</f>
        <v>2.0782122905027931</v>
      </c>
      <c r="G189" s="46">
        <f>IF(OR($A189="",$B189=""),"",'MPTO_working_2-way'!E188)</f>
        <v>1.927461139896373</v>
      </c>
      <c r="H189" s="44">
        <f>IF(OR($A189="",$B189=""),"",'OddsRatio_working_2-way'!M188)</f>
        <v>2.078327732034384</v>
      </c>
      <c r="I189" s="44">
        <f>IF(OR($A189="",$B189=""),"",'OddsRatio_working_2-way'!N188)</f>
        <v>1.9273618495495706</v>
      </c>
      <c r="J189" s="44">
        <f>IF('Log_working_2-way'!$D188="","",A189^('Log_working_2-way'!$D188))</f>
        <v>2.079675649103816</v>
      </c>
      <c r="K189" s="46">
        <f>IF('Log_working_2-way'!$D188="","",B189^('Log_working_2-way'!$D188))</f>
        <v>1.9262040880795479</v>
      </c>
      <c r="L189" s="53">
        <f t="shared" si="27"/>
        <v>0.48186528497409326</v>
      </c>
      <c r="M189" s="53">
        <f t="shared" si="28"/>
        <v>0.5181347150259068</v>
      </c>
      <c r="N189" s="54">
        <v>286</v>
      </c>
      <c r="O189" s="54">
        <f t="shared" si="29"/>
        <v>143</v>
      </c>
      <c r="P189" s="54">
        <f t="shared" si="30"/>
        <v>132.23655913978496</v>
      </c>
      <c r="Q189" s="54">
        <f t="shared" si="31"/>
        <v>153.76344086021504</v>
      </c>
      <c r="R189" s="54">
        <f t="shared" si="32"/>
        <v>143</v>
      </c>
      <c r="S189" s="55">
        <f t="shared" si="33"/>
        <v>-10.763440860215042</v>
      </c>
      <c r="T189" s="55">
        <f t="shared" si="34"/>
        <v>-10.763440860215042</v>
      </c>
      <c r="U189" t="s">
        <v>64</v>
      </c>
      <c r="V189" t="s">
        <v>127</v>
      </c>
      <c r="W189" t="s">
        <v>475</v>
      </c>
      <c r="X189" t="s">
        <v>465</v>
      </c>
      <c r="Y189" s="57" t="s">
        <v>494</v>
      </c>
    </row>
    <row r="190" spans="1:25" s="28" customFormat="1" ht="15" x14ac:dyDescent="0.25">
      <c r="A190" s="23">
        <v>1.79</v>
      </c>
      <c r="B190" s="23">
        <v>2.06</v>
      </c>
      <c r="C190" s="24">
        <f t="shared" si="26"/>
        <v>4.4096111080978329E-2</v>
      </c>
      <c r="D190" s="25">
        <f>IF(OR($A190="",$B190=""),"",A190*'MPTO_working_2-way'!$G189)</f>
        <v>1.8689320388349513</v>
      </c>
      <c r="E190" s="27">
        <f>IF(OR($A190="",$B190=""),"",B190*'MPTO_working_2-way'!$G189)</f>
        <v>2.1508379888268152</v>
      </c>
      <c r="F190" s="25">
        <f>IF(OR($A190="",$B190=""),"",'MPTO_working_2-way'!D189)</f>
        <v>1.8635467731338755</v>
      </c>
      <c r="G190" s="27">
        <f>IF(OR($A190="",$B190=""),"",'MPTO_working_2-way'!E189)</f>
        <v>2.1580148651021243</v>
      </c>
      <c r="H190" s="25">
        <f>IF(OR($A190="",$B190=""),"",'OddsRatio_working_2-way'!M189)</f>
        <v>1.863297757942139</v>
      </c>
      <c r="I190" s="25">
        <f>IF(OR($A190="",$B190=""),"",'OddsRatio_working_2-way'!N189)</f>
        <v>2.1583488904033761</v>
      </c>
      <c r="J190" s="25">
        <f>IF('Log_working_2-way'!$D189="","",A190^('Log_working_2-way'!$D189))</f>
        <v>1.8608328110900716</v>
      </c>
      <c r="K190" s="27">
        <f>IF('Log_working_2-way'!$D189="","",B190^('Log_working_2-way'!$D189))</f>
        <v>2.1616657579923269</v>
      </c>
      <c r="L190" s="76">
        <f t="shared" si="27"/>
        <v>0.53506493506493513</v>
      </c>
      <c r="M190" s="76">
        <f t="shared" si="28"/>
        <v>0.46493506493506503</v>
      </c>
      <c r="N190" s="77">
        <v>287</v>
      </c>
      <c r="O190" s="77">
        <f t="shared" si="29"/>
        <v>126.66480446927375</v>
      </c>
      <c r="P190" s="77">
        <f t="shared" si="30"/>
        <v>147.67961165048544</v>
      </c>
      <c r="Q190" s="77">
        <f t="shared" si="31"/>
        <v>139.32038834951456</v>
      </c>
      <c r="R190" s="77">
        <f t="shared" si="32"/>
        <v>160.33519553072625</v>
      </c>
      <c r="S190" s="78">
        <f t="shared" si="33"/>
        <v>-12.655583880240812</v>
      </c>
      <c r="T190" s="78">
        <f t="shared" si="34"/>
        <v>-12.655583880240812</v>
      </c>
      <c r="U190" s="23" t="s">
        <v>166</v>
      </c>
      <c r="V190" s="23" t="s">
        <v>126</v>
      </c>
      <c r="W190" s="23" t="s">
        <v>475</v>
      </c>
      <c r="X190" s="23" t="s">
        <v>465</v>
      </c>
      <c r="Y190" s="75" t="s">
        <v>485</v>
      </c>
    </row>
    <row r="191" spans="1:25" ht="15" x14ac:dyDescent="0.25">
      <c r="A191">
        <v>2.35</v>
      </c>
      <c r="B191">
        <v>1.66</v>
      </c>
      <c r="C191" s="43">
        <f t="shared" si="26"/>
        <v>2.7941553447834E-2</v>
      </c>
      <c r="D191" s="44">
        <f>IF(OR($A191="",$B191=""),"",A191*'MPTO_working_2-way'!$G190)</f>
        <v>2.4156626506024099</v>
      </c>
      <c r="E191" s="46">
        <f>IF(OR($A191="",$B191=""),"",B191*'MPTO_working_2-way'!$G190)</f>
        <v>1.7063829787234044</v>
      </c>
      <c r="F191" s="44">
        <f>IF(OR($A191="",$B191=""),"",'MPTO_working_2-way'!D190)</f>
        <v>2.4297726564933044</v>
      </c>
      <c r="G191" s="46">
        <f>IF(OR($A191="",$B191=""),"",'MPTO_working_2-way'!E190)</f>
        <v>1.6994118928338053</v>
      </c>
      <c r="H191" s="44">
        <f>IF(OR($A191="",$B191=""),"",'OddsRatio_working_2-way'!M190)</f>
        <v>2.4301938838683887</v>
      </c>
      <c r="I191" s="44">
        <f>IF(OR($A191="",$B191=""),"",'OddsRatio_working_2-way'!N190)</f>
        <v>1.6992058987801013</v>
      </c>
      <c r="J191" s="44">
        <f>IF('Log_working_2-way'!$D190="","",A191^('Log_working_2-way'!$D190))</f>
        <v>2.4366771636172895</v>
      </c>
      <c r="K191" s="46">
        <f>IF('Log_working_2-way'!$D190="","",B191^('Log_working_2-way'!$D190))</f>
        <v>1.6960505987873902</v>
      </c>
      <c r="L191" s="53">
        <f t="shared" ref="L191:L254" si="35">(1/D191)</f>
        <v>0.41396508728179549</v>
      </c>
      <c r="M191" s="53">
        <f t="shared" ref="M191:M254" si="36">(1/E191)</f>
        <v>0.5860349127182044</v>
      </c>
      <c r="N191" s="54">
        <v>288</v>
      </c>
      <c r="O191" s="54">
        <f t="shared" ref="O191:O254" si="37">(1/A191)*((N191*A191)-N191)</f>
        <v>165.44680851063833</v>
      </c>
      <c r="P191" s="54">
        <f t="shared" ref="P191:P254" si="38">(1/B191)*((N191*B191)-N191)</f>
        <v>114.50602409638554</v>
      </c>
      <c r="Q191" s="54">
        <f t="shared" ref="Q191:Q254" si="39">(1/B191)*N191</f>
        <v>173.49397590361448</v>
      </c>
      <c r="R191" s="54">
        <f t="shared" ref="R191:R254" si="40">(1/A191)*N191</f>
        <v>122.55319148936171</v>
      </c>
      <c r="S191" s="55">
        <f t="shared" ref="S191:S254" si="41">O191-Q191</f>
        <v>-8.0471673929761494</v>
      </c>
      <c r="T191" s="55">
        <f t="shared" ref="T191:T254" si="42">P191-R191</f>
        <v>-8.0471673929761636</v>
      </c>
      <c r="U191" t="s">
        <v>70</v>
      </c>
      <c r="V191" t="s">
        <v>78</v>
      </c>
      <c r="W191" t="s">
        <v>476</v>
      </c>
      <c r="X191" s="38">
        <v>44229</v>
      </c>
      <c r="Y191" s="57" t="s">
        <v>492</v>
      </c>
    </row>
    <row r="192" spans="1:25" s="50" customFormat="1" ht="15" x14ac:dyDescent="0.25">
      <c r="A192">
        <v>2.34</v>
      </c>
      <c r="B192">
        <v>1.66</v>
      </c>
      <c r="C192" s="43">
        <f t="shared" si="26"/>
        <v>2.9760065904644417E-2</v>
      </c>
      <c r="D192" s="44">
        <f>IF(OR($A192="",$B192=""),"",A192*'MPTO_working_2-way'!$G191)</f>
        <v>2.4096385542168677</v>
      </c>
      <c r="E192" s="46">
        <f>IF(OR($A192="",$B192=""),"",B192*'MPTO_working_2-way'!$G191)</f>
        <v>1.7094017094017095</v>
      </c>
      <c r="F192" s="44">
        <f>IF(OR($A192="",$B192=""),"",'MPTO_working_2-way'!D191)</f>
        <v>2.4244164274123086</v>
      </c>
      <c r="G192" s="46">
        <f>IF(OR($A192="",$B192=""),"",'MPTO_working_2-way'!E191)</f>
        <v>1.7020418894049603</v>
      </c>
      <c r="H192" s="44">
        <f>IF(OR($A192="",$B192=""),"",'OddsRatio_working_2-way'!M191)</f>
        <v>2.4248870236980302</v>
      </c>
      <c r="I192" s="44">
        <f>IF(OR($A192="",$B192=""),"",'OddsRatio_working_2-way'!N191)</f>
        <v>1.7018100265975373</v>
      </c>
      <c r="J192" s="44">
        <f>IF('Log_working_2-way'!$D191="","",A192^('Log_working_2-way'!$D191))</f>
        <v>2.4316899199135542</v>
      </c>
      <c r="K192" s="46">
        <f>IF('Log_working_2-way'!$D191="","",B192^('Log_working_2-way'!$D191))</f>
        <v>1.6984752676475883</v>
      </c>
      <c r="L192" s="53">
        <f t="shared" si="35"/>
        <v>0.41499999999999998</v>
      </c>
      <c r="M192" s="53">
        <f t="shared" si="36"/>
        <v>0.58499999999999996</v>
      </c>
      <c r="N192" s="54">
        <v>289</v>
      </c>
      <c r="O192" s="54">
        <f t="shared" si="37"/>
        <v>165.4957264957265</v>
      </c>
      <c r="P192" s="54">
        <f t="shared" si="38"/>
        <v>114.90361445783131</v>
      </c>
      <c r="Q192" s="54">
        <f t="shared" si="39"/>
        <v>174.09638554216869</v>
      </c>
      <c r="R192" s="54">
        <f t="shared" si="40"/>
        <v>123.50427350427351</v>
      </c>
      <c r="S192" s="55">
        <f t="shared" si="41"/>
        <v>-8.600659046442189</v>
      </c>
      <c r="T192" s="55">
        <f t="shared" si="42"/>
        <v>-8.6006590464422032</v>
      </c>
      <c r="U192" t="s">
        <v>71</v>
      </c>
      <c r="V192" t="s">
        <v>38</v>
      </c>
      <c r="W192" t="s">
        <v>476</v>
      </c>
      <c r="X192" s="38">
        <v>44229</v>
      </c>
      <c r="Y192" s="57" t="s">
        <v>492</v>
      </c>
    </row>
    <row r="193" spans="1:25" ht="15" x14ac:dyDescent="0.25">
      <c r="A193">
        <v>1.57</v>
      </c>
      <c r="B193">
        <v>2.5299999999999998</v>
      </c>
      <c r="C193" s="43">
        <f t="shared" si="26"/>
        <v>3.2199592155283119E-2</v>
      </c>
      <c r="D193" s="44">
        <f>IF(OR($A193="",$B193=""),"",A193*'MPTO_working_2-way'!$G192)</f>
        <v>1.6205533596837947</v>
      </c>
      <c r="E193" s="46">
        <f>IF(OR($A193="",$B193=""),"",B193*'MPTO_working_2-way'!$G192)</f>
        <v>2.6114649681528661</v>
      </c>
      <c r="F193" s="44">
        <f>IF(OR($A193="",$B193=""),"",'MPTO_working_2-way'!D192)</f>
        <v>1.6107134891831068</v>
      </c>
      <c r="G193" s="46">
        <f>IF(OR($A193="",$B193=""),"",'MPTO_working_2-way'!E192)</f>
        <v>2.6374290362205768</v>
      </c>
      <c r="H193" s="44">
        <f>IF(OR($A193="",$B193=""),"",'OddsRatio_working_2-way'!M192)</f>
        <v>1.610367937893074</v>
      </c>
      <c r="I193" s="44">
        <f>IF(OR($A193="",$B193=""),"",'OddsRatio_working_2-way'!N192)</f>
        <v>2.6383560438182503</v>
      </c>
      <c r="J193" s="44">
        <f>IF('Log_working_2-way'!$D192="","",A193^('Log_working_2-way'!$D192))</f>
        <v>1.6058919161709591</v>
      </c>
      <c r="K193" s="46">
        <f>IF('Log_working_2-way'!$D192="","",B193^('Log_working_2-way'!$D192))</f>
        <v>2.6504593860891874</v>
      </c>
      <c r="L193" s="53">
        <f t="shared" si="35"/>
        <v>0.6170731707317072</v>
      </c>
      <c r="M193" s="53">
        <f t="shared" si="36"/>
        <v>0.38292682926829269</v>
      </c>
      <c r="N193" s="54">
        <v>290</v>
      </c>
      <c r="O193" s="54">
        <f t="shared" si="37"/>
        <v>105.28662420382166</v>
      </c>
      <c r="P193" s="54">
        <f t="shared" si="38"/>
        <v>175.37549407114625</v>
      </c>
      <c r="Q193" s="54">
        <f t="shared" si="39"/>
        <v>114.62450592885376</v>
      </c>
      <c r="R193" s="54">
        <f t="shared" si="40"/>
        <v>184.71337579617833</v>
      </c>
      <c r="S193" s="55">
        <f t="shared" si="41"/>
        <v>-9.3378817250321049</v>
      </c>
      <c r="T193" s="55">
        <f t="shared" si="42"/>
        <v>-9.3378817250320765</v>
      </c>
      <c r="U193" t="s">
        <v>137</v>
      </c>
      <c r="V193" t="s">
        <v>135</v>
      </c>
      <c r="W193" t="s">
        <v>476</v>
      </c>
      <c r="X193" s="38">
        <v>44229</v>
      </c>
      <c r="Y193" s="57" t="s">
        <v>520</v>
      </c>
    </row>
    <row r="194" spans="1:25" ht="15" x14ac:dyDescent="0.25">
      <c r="A194">
        <v>2.2999999999999998</v>
      </c>
      <c r="B194">
        <v>1.68</v>
      </c>
      <c r="C194" s="43">
        <f t="shared" si="26"/>
        <v>3.002070393374745E-2</v>
      </c>
      <c r="D194" s="44">
        <f>IF(OR($A194="",$B194=""),"",A194*'MPTO_working_2-way'!$G193)</f>
        <v>2.3690476190476191</v>
      </c>
      <c r="E194" s="46">
        <f>IF(OR($A194="",$B194=""),"",B194*'MPTO_working_2-way'!$G193)</f>
        <v>1.7304347826086957</v>
      </c>
      <c r="F194" s="44">
        <f>IF(OR($A194="",$B194=""),"",'MPTO_working_2-way'!D193)</f>
        <v>2.3822441430332923</v>
      </c>
      <c r="G194" s="46">
        <f>IF(OR($A194="",$B194=""),"",'MPTO_working_2-way'!E193)</f>
        <v>1.7234611953612846</v>
      </c>
      <c r="H194" s="44">
        <f>IF(OR($A194="",$B194=""),"",'OddsRatio_working_2-way'!M193)</f>
        <v>2.3826657968874305</v>
      </c>
      <c r="I194" s="44">
        <f>IF(OR($A194="",$B194=""),"",'OddsRatio_working_2-way'!N193)</f>
        <v>1.7232405706795793</v>
      </c>
      <c r="J194" s="44">
        <f>IF('Log_working_2-way'!$D193="","",A194^('Log_working_2-way'!$D193))</f>
        <v>2.3887319209255629</v>
      </c>
      <c r="K194" s="46">
        <f>IF('Log_working_2-way'!$D193="","",B194^('Log_working_2-way'!$D193))</f>
        <v>1.7200813813896441</v>
      </c>
      <c r="L194" s="53">
        <f t="shared" si="35"/>
        <v>0.42211055276381909</v>
      </c>
      <c r="M194" s="53">
        <f t="shared" si="36"/>
        <v>0.57788944723618085</v>
      </c>
      <c r="N194" s="54">
        <v>291</v>
      </c>
      <c r="O194" s="54">
        <f t="shared" si="37"/>
        <v>164.47826086956522</v>
      </c>
      <c r="P194" s="54">
        <f t="shared" si="38"/>
        <v>117.78571428571428</v>
      </c>
      <c r="Q194" s="54">
        <f t="shared" si="39"/>
        <v>173.21428571428572</v>
      </c>
      <c r="R194" s="54">
        <f t="shared" si="40"/>
        <v>126.5217391304348</v>
      </c>
      <c r="S194" s="55">
        <f t="shared" si="41"/>
        <v>-8.7360248447205038</v>
      </c>
      <c r="T194" s="55">
        <f t="shared" si="42"/>
        <v>-8.736024844720518</v>
      </c>
      <c r="U194" t="s">
        <v>69</v>
      </c>
      <c r="V194" t="s">
        <v>34</v>
      </c>
      <c r="W194" t="s">
        <v>476</v>
      </c>
      <c r="X194" s="38">
        <v>44229</v>
      </c>
      <c r="Y194" s="57" t="s">
        <v>485</v>
      </c>
    </row>
    <row r="195" spans="1:25" ht="15" x14ac:dyDescent="0.25">
      <c r="A195">
        <v>2.29</v>
      </c>
      <c r="B195">
        <v>1.67</v>
      </c>
      <c r="C195" s="43">
        <f t="shared" ref="C195:C258" si="43">IF(OR($A195="",$B195=""),"",(1/A195)+(1/B195)-1)</f>
        <v>3.5483617917004384E-2</v>
      </c>
      <c r="D195" s="44">
        <f>IF(OR($A195="",$B195=""),"",A195*'MPTO_working_2-way'!$G194)</f>
        <v>2.3712574850299402</v>
      </c>
      <c r="E195" s="46">
        <f>IF(OR($A195="",$B195=""),"",B195*'MPTO_working_2-way'!$G194)</f>
        <v>1.7292576419213972</v>
      </c>
      <c r="F195" s="44">
        <f>IF(OR($A195="",$B195=""),"",'MPTO_working_2-way'!D194)</f>
        <v>2.3869799956308713</v>
      </c>
      <c r="G195" s="46">
        <f>IF(OR($A195="",$B195=""),"",'MPTO_working_2-way'!E194)</f>
        <v>1.7209909322052965</v>
      </c>
      <c r="H195" s="44">
        <f>IF(OR($A195="",$B195=""),"",'OddsRatio_working_2-way'!M194)</f>
        <v>2.3875781543136072</v>
      </c>
      <c r="I195" s="44">
        <f>IF(OR($A195="",$B195=""),"",'OddsRatio_working_2-way'!N194)</f>
        <v>1.7206801266590057</v>
      </c>
      <c r="J195" s="44">
        <f>IF('Log_working_2-way'!$D194="","",A195^('Log_working_2-way'!$D194))</f>
        <v>2.394851636566246</v>
      </c>
      <c r="K195" s="46">
        <f>IF('Log_working_2-way'!$D194="","",B195^('Log_working_2-way'!$D194))</f>
        <v>1.7169221254682223</v>
      </c>
      <c r="L195" s="53">
        <f t="shared" si="35"/>
        <v>0.42171717171717171</v>
      </c>
      <c r="M195" s="53">
        <f t="shared" si="36"/>
        <v>0.5782828282828284</v>
      </c>
      <c r="N195" s="54">
        <v>292</v>
      </c>
      <c r="O195" s="54">
        <f t="shared" si="37"/>
        <v>164.48908296943236</v>
      </c>
      <c r="P195" s="54">
        <f t="shared" si="38"/>
        <v>117.1497005988024</v>
      </c>
      <c r="Q195" s="54">
        <f t="shared" si="39"/>
        <v>174.85029940119762</v>
      </c>
      <c r="R195" s="54">
        <f t="shared" si="40"/>
        <v>127.5109170305677</v>
      </c>
      <c r="S195" s="55">
        <f t="shared" si="41"/>
        <v>-10.361216431765257</v>
      </c>
      <c r="T195" s="55">
        <f t="shared" si="42"/>
        <v>-10.3612164317653</v>
      </c>
      <c r="U195" t="s">
        <v>76</v>
      </c>
      <c r="V195" t="s">
        <v>37</v>
      </c>
      <c r="W195" t="s">
        <v>466</v>
      </c>
      <c r="X195" s="38">
        <v>44229</v>
      </c>
      <c r="Y195" s="57" t="s">
        <v>486</v>
      </c>
    </row>
    <row r="196" spans="1:25" ht="15" x14ac:dyDescent="0.25">
      <c r="A196">
        <v>1.96</v>
      </c>
      <c r="B196">
        <v>1.93</v>
      </c>
      <c r="C196" s="43">
        <f t="shared" si="43"/>
        <v>2.8338796658559762E-2</v>
      </c>
      <c r="D196" s="44">
        <f>IF(OR($A196="",$B196=""),"",A196*'MPTO_working_2-way'!$G195)</f>
        <v>2.0155440414507773</v>
      </c>
      <c r="E196" s="46">
        <f>IF(OR($A196="",$B196=""),"",B196*'MPTO_working_2-way'!$G195)</f>
        <v>1.9846938775510203</v>
      </c>
      <c r="F196" s="44">
        <f>IF(OR($A196="",$B196=""),"",'MPTO_working_2-way'!D195)</f>
        <v>2.0159880622468553</v>
      </c>
      <c r="G196" s="46">
        <f>IF(OR($A196="",$B196=""),"",'MPTO_working_2-way'!E195)</f>
        <v>1.9842635333613092</v>
      </c>
      <c r="H196" s="44">
        <f>IF(OR($A196="",$B196=""),"",'OddsRatio_working_2-way'!M195)</f>
        <v>2.0160010160015238</v>
      </c>
      <c r="I196" s="44">
        <f>IF(OR($A196="",$B196=""),"",'OddsRatio_working_2-way'!N195)</f>
        <v>1.9842509842514759</v>
      </c>
      <c r="J196" s="44">
        <f>IF('Log_working_2-way'!$D195="","",A196^('Log_working_2-way'!$D195))</f>
        <v>2.0162023284286739</v>
      </c>
      <c r="K196" s="46">
        <f>IF('Log_working_2-way'!$D195="","",B196^('Log_working_2-way'!$D195))</f>
        <v>1.9840560014719333</v>
      </c>
      <c r="L196" s="53">
        <f t="shared" si="35"/>
        <v>0.49614395886889456</v>
      </c>
      <c r="M196" s="53">
        <f t="shared" si="36"/>
        <v>0.50385604113110538</v>
      </c>
      <c r="N196" s="54">
        <v>293</v>
      </c>
      <c r="O196" s="54">
        <f t="shared" si="37"/>
        <v>143.51020408163265</v>
      </c>
      <c r="P196" s="54">
        <f t="shared" si="38"/>
        <v>141.18652849740934</v>
      </c>
      <c r="Q196" s="54">
        <f t="shared" si="39"/>
        <v>151.81347150259069</v>
      </c>
      <c r="R196" s="54">
        <f t="shared" si="40"/>
        <v>149.48979591836735</v>
      </c>
      <c r="S196" s="55">
        <f t="shared" si="41"/>
        <v>-8.3032674209580364</v>
      </c>
      <c r="T196" s="55">
        <f t="shared" si="42"/>
        <v>-8.303267420958008</v>
      </c>
      <c r="U196" t="s">
        <v>132</v>
      </c>
      <c r="V196" t="s">
        <v>86</v>
      </c>
      <c r="W196" t="s">
        <v>466</v>
      </c>
      <c r="X196" s="38">
        <v>44229</v>
      </c>
      <c r="Y196" s="57" t="s">
        <v>485</v>
      </c>
    </row>
    <row r="197" spans="1:25" ht="15" x14ac:dyDescent="0.25">
      <c r="A197">
        <v>2.5299999999999998</v>
      </c>
      <c r="B197">
        <v>1.56</v>
      </c>
      <c r="C197" s="43">
        <f t="shared" si="43"/>
        <v>3.6282558021688338E-2</v>
      </c>
      <c r="D197" s="44">
        <f>IF(OR($A197="",$B197=""),"",A197*'MPTO_working_2-way'!$G196)</f>
        <v>2.6217948717948714</v>
      </c>
      <c r="E197" s="46">
        <f>IF(OR($A197="",$B197=""),"",B197*'MPTO_working_2-way'!$G196)</f>
        <v>1.6166007905138338</v>
      </c>
      <c r="F197" s="44">
        <f>IF(OR($A197="",$B197=""),"",'MPTO_working_2-way'!D196)</f>
        <v>2.6517065305025525</v>
      </c>
      <c r="G197" s="46">
        <f>IF(OR($A197="",$B197=""),"",'MPTO_working_2-way'!E196)</f>
        <v>1.6054344288968434</v>
      </c>
      <c r="H197" s="44">
        <f>IF(OR($A197="",$B197=""),"",'OddsRatio_working_2-way'!M196)</f>
        <v>2.6529194950580188</v>
      </c>
      <c r="I197" s="44">
        <f>IF(OR($A197="",$B197=""),"",'OddsRatio_working_2-way'!N196)</f>
        <v>1.6049901419820203</v>
      </c>
      <c r="J197" s="44">
        <f>IF('Log_working_2-way'!$D196="","",A197^('Log_working_2-way'!$D196))</f>
        <v>2.6669477843763532</v>
      </c>
      <c r="K197" s="46">
        <f>IF('Log_working_2-way'!$D196="","",B197^('Log_working_2-way'!$D196))</f>
        <v>1.59989881469138</v>
      </c>
      <c r="L197" s="53">
        <f t="shared" si="35"/>
        <v>0.38141809290953549</v>
      </c>
      <c r="M197" s="53">
        <f t="shared" si="36"/>
        <v>0.61858190709046468</v>
      </c>
      <c r="N197" s="54">
        <v>294</v>
      </c>
      <c r="O197" s="54">
        <f t="shared" si="37"/>
        <v>177.79446640316206</v>
      </c>
      <c r="P197" s="54">
        <f t="shared" si="38"/>
        <v>105.53846153846156</v>
      </c>
      <c r="Q197" s="54">
        <f t="shared" si="39"/>
        <v>188.46153846153845</v>
      </c>
      <c r="R197" s="54">
        <f t="shared" si="40"/>
        <v>116.20553359683795</v>
      </c>
      <c r="S197" s="55">
        <f t="shared" si="41"/>
        <v>-10.667072058376391</v>
      </c>
      <c r="T197" s="55">
        <f t="shared" si="42"/>
        <v>-10.667072058376391</v>
      </c>
      <c r="U197" t="s">
        <v>208</v>
      </c>
      <c r="V197" t="s">
        <v>278</v>
      </c>
      <c r="W197" t="s">
        <v>466</v>
      </c>
      <c r="X197" s="38">
        <v>44229</v>
      </c>
      <c r="Y197" s="57" t="s">
        <v>485</v>
      </c>
    </row>
    <row r="198" spans="1:25" ht="15" x14ac:dyDescent="0.25">
      <c r="A198">
        <v>2.36</v>
      </c>
      <c r="B198">
        <v>1.64</v>
      </c>
      <c r="C198" s="43">
        <f t="shared" si="43"/>
        <v>3.3484911120297722E-2</v>
      </c>
      <c r="D198" s="44">
        <f>IF(OR($A198="",$B198=""),"",A198*'MPTO_working_2-way'!$G197)</f>
        <v>2.4390243902439024</v>
      </c>
      <c r="E198" s="46">
        <f>IF(OR($A198="",$B198=""),"",B198*'MPTO_working_2-way'!$G197)</f>
        <v>1.6949152542372881</v>
      </c>
      <c r="F198" s="44">
        <f>IF(OR($A198="",$B198=""),"",'MPTO_working_2-way'!D197)</f>
        <v>2.4570848146267141</v>
      </c>
      <c r="G198" s="46">
        <f>IF(OR($A198="",$B198=""),"",'MPTO_working_2-way'!E197)</f>
        <v>1.6863018473335656</v>
      </c>
      <c r="H198" s="44">
        <f>IF(OR($A198="",$B198=""),"",'OddsRatio_working_2-way'!M197)</f>
        <v>2.4577379737113252</v>
      </c>
      <c r="I198" s="44">
        <f>IF(OR($A198="",$B198=""),"",'OddsRatio_working_2-way'!N197)</f>
        <v>1.6859943405700353</v>
      </c>
      <c r="J198" s="44">
        <f>IF('Log_working_2-way'!$D197="","",A198^('Log_working_2-way'!$D197))</f>
        <v>2.4661000827478752</v>
      </c>
      <c r="K198" s="46">
        <f>IF('Log_working_2-way'!$D197="","",B198^('Log_working_2-way'!$D197))</f>
        <v>1.6820816748919711</v>
      </c>
      <c r="L198" s="53">
        <f t="shared" si="35"/>
        <v>0.41000000000000003</v>
      </c>
      <c r="M198" s="53">
        <f t="shared" si="36"/>
        <v>0.59000000000000008</v>
      </c>
      <c r="N198" s="54">
        <v>295</v>
      </c>
      <c r="O198" s="54">
        <f t="shared" si="37"/>
        <v>170</v>
      </c>
      <c r="P198" s="54">
        <f t="shared" si="38"/>
        <v>115.12195121951217</v>
      </c>
      <c r="Q198" s="54">
        <f t="shared" si="39"/>
        <v>179.8780487804878</v>
      </c>
      <c r="R198" s="54">
        <f t="shared" si="40"/>
        <v>125.00000000000001</v>
      </c>
      <c r="S198" s="55">
        <f t="shared" si="41"/>
        <v>-9.8780487804878021</v>
      </c>
      <c r="T198" s="55">
        <f t="shared" si="42"/>
        <v>-9.8780487804878447</v>
      </c>
      <c r="U198" t="s">
        <v>279</v>
      </c>
      <c r="V198" t="s">
        <v>79</v>
      </c>
      <c r="W198" t="s">
        <v>466</v>
      </c>
      <c r="X198" s="38">
        <v>44229</v>
      </c>
      <c r="Y198" s="57" t="s">
        <v>490</v>
      </c>
    </row>
    <row r="199" spans="1:25" ht="15" x14ac:dyDescent="0.25">
      <c r="A199">
        <v>2.2799999999999998</v>
      </c>
      <c r="B199">
        <v>1.68</v>
      </c>
      <c r="C199" s="43">
        <f t="shared" si="43"/>
        <v>3.383458646616555E-2</v>
      </c>
      <c r="D199" s="44">
        <f>IF(OR($A199="",$B199=""),"",A199*'MPTO_working_2-way'!$G198)</f>
        <v>2.3571428571428572</v>
      </c>
      <c r="E199" s="46">
        <f>IF(OR($A199="",$B199=""),"",B199*'MPTO_working_2-way'!$G198)</f>
        <v>1.736842105263158</v>
      </c>
      <c r="F199" s="44">
        <f>IF(OR($A199="",$B199=""),"",'MPTO_working_2-way'!D198)</f>
        <v>2.3714710252600297</v>
      </c>
      <c r="G199" s="46">
        <f>IF(OR($A199="",$B199=""),"",'MPTO_working_2-way'!E198)</f>
        <v>1.7291440953412784</v>
      </c>
      <c r="H199" s="44">
        <f>IF(OR($A199="",$B199=""),"",'OddsRatio_working_2-way'!M198)</f>
        <v>2.3719886811400706</v>
      </c>
      <c r="I199" s="44">
        <f>IF(OR($A199="",$B199=""),"",'OddsRatio_working_2-way'!N198)</f>
        <v>1.728868986855663</v>
      </c>
      <c r="J199" s="44">
        <f>IF('Log_working_2-way'!$D198="","",A199^('Log_working_2-way'!$D198))</f>
        <v>2.3786002597874161</v>
      </c>
      <c r="K199" s="46">
        <f>IF('Log_working_2-way'!$D198="","",B199^('Log_working_2-way'!$D198))</f>
        <v>1.7253734306956654</v>
      </c>
      <c r="L199" s="53">
        <f t="shared" si="35"/>
        <v>0.42424242424242425</v>
      </c>
      <c r="M199" s="53">
        <f t="shared" si="36"/>
        <v>0.57575757575757569</v>
      </c>
      <c r="N199" s="54">
        <v>296</v>
      </c>
      <c r="O199" s="54">
        <f t="shared" si="37"/>
        <v>166.17543859649123</v>
      </c>
      <c r="P199" s="54">
        <f t="shared" si="38"/>
        <v>119.8095238095238</v>
      </c>
      <c r="Q199" s="54">
        <f t="shared" si="39"/>
        <v>176.19047619047618</v>
      </c>
      <c r="R199" s="54">
        <f t="shared" si="40"/>
        <v>129.82456140350877</v>
      </c>
      <c r="S199" s="55">
        <f t="shared" si="41"/>
        <v>-10.015037593984943</v>
      </c>
      <c r="T199" s="55">
        <f t="shared" si="42"/>
        <v>-10.015037593984971</v>
      </c>
      <c r="U199" t="s">
        <v>277</v>
      </c>
      <c r="V199" t="s">
        <v>80</v>
      </c>
      <c r="W199" t="s">
        <v>466</v>
      </c>
      <c r="X199" s="38">
        <v>44229</v>
      </c>
      <c r="Y199" s="57" t="s">
        <v>486</v>
      </c>
    </row>
    <row r="200" spans="1:25" ht="15" x14ac:dyDescent="0.25">
      <c r="A200">
        <v>2.02</v>
      </c>
      <c r="B200">
        <v>1.87</v>
      </c>
      <c r="C200" s="43">
        <f t="shared" si="43"/>
        <v>2.9808863239265015E-2</v>
      </c>
      <c r="D200" s="44">
        <f>IF(OR($A200="",$B200=""),"",A200*'MPTO_working_2-way'!$G199)</f>
        <v>2.0802139037433154</v>
      </c>
      <c r="E200" s="46">
        <f>IF(OR($A200="",$B200=""),"",B200*'MPTO_working_2-way'!$G199)</f>
        <v>1.9257425742574257</v>
      </c>
      <c r="F200" s="44">
        <f>IF(OR($A200="",$B200=""),"",'MPTO_working_2-way'!D199)</f>
        <v>2.082703865027292</v>
      </c>
      <c r="G200" s="46">
        <f>IF(OR($A200="",$B200=""),"",'MPTO_working_2-way'!E199)</f>
        <v>1.9236135865967305</v>
      </c>
      <c r="H200" s="44">
        <f>IF(OR($A200="",$B200=""),"",'OddsRatio_working_2-way'!M199)</f>
        <v>2.0827805840074194</v>
      </c>
      <c r="I200" s="44">
        <f>IF(OR($A200="",$B200=""),"",'OddsRatio_working_2-way'!N199)</f>
        <v>1.9235481451827992</v>
      </c>
      <c r="J200" s="44">
        <f>IF('Log_working_2-way'!$D199="","",A200^('Log_working_2-way'!$D199))</f>
        <v>2.0839128581602959</v>
      </c>
      <c r="K200" s="46">
        <f>IF('Log_working_2-way'!$D199="","",B200^('Log_working_2-way'!$D199))</f>
        <v>1.9225833907877643</v>
      </c>
      <c r="L200" s="53">
        <f t="shared" si="35"/>
        <v>0.48071979434447304</v>
      </c>
      <c r="M200" s="53">
        <f t="shared" si="36"/>
        <v>0.51928020565552702</v>
      </c>
      <c r="N200" s="54">
        <v>297</v>
      </c>
      <c r="O200" s="54">
        <f t="shared" si="37"/>
        <v>149.970297029703</v>
      </c>
      <c r="P200" s="54">
        <f t="shared" si="38"/>
        <v>138.17647058823528</v>
      </c>
      <c r="Q200" s="54">
        <f t="shared" si="39"/>
        <v>158.82352941176467</v>
      </c>
      <c r="R200" s="54">
        <f t="shared" si="40"/>
        <v>147.02970297029702</v>
      </c>
      <c r="S200" s="55">
        <f t="shared" si="41"/>
        <v>-8.8532323820616625</v>
      </c>
      <c r="T200" s="55">
        <f t="shared" si="42"/>
        <v>-8.8532323820617478</v>
      </c>
      <c r="U200" t="s">
        <v>289</v>
      </c>
      <c r="V200" t="s">
        <v>84</v>
      </c>
      <c r="W200" t="s">
        <v>477</v>
      </c>
      <c r="X200" s="38">
        <v>44229</v>
      </c>
      <c r="Y200" s="57" t="s">
        <v>484</v>
      </c>
    </row>
    <row r="201" spans="1:25" ht="15" x14ac:dyDescent="0.25">
      <c r="A201">
        <v>1.81</v>
      </c>
      <c r="B201">
        <v>2.08</v>
      </c>
      <c r="C201" s="43">
        <f t="shared" si="43"/>
        <v>3.3255418614534626E-2</v>
      </c>
      <c r="D201" s="44">
        <f>IF(OR($A201="",$B201=""),"",A201*'MPTO_working_2-way'!$G200)</f>
        <v>1.8701923076923077</v>
      </c>
      <c r="E201" s="46">
        <f>IF(OR($A201="",$B201=""),"",B201*'MPTO_working_2-way'!$G200)</f>
        <v>2.1491712707182322</v>
      </c>
      <c r="F201" s="44">
        <f>IF(OR($A201="",$B201=""),"",'MPTO_working_2-way'!D200)</f>
        <v>1.8661643699811639</v>
      </c>
      <c r="G201" s="46">
        <f>IF(OR($A201="",$B201=""),"",'MPTO_working_2-way'!E200)</f>
        <v>2.1545152798443401</v>
      </c>
      <c r="H201" s="44">
        <f>IF(OR($A201="",$B201=""),"",'OddsRatio_working_2-way'!M200)</f>
        <v>1.8660254037844384</v>
      </c>
      <c r="I201" s="44">
        <f>IF(OR($A201="",$B201=""),"",'OddsRatio_working_2-way'!N200)</f>
        <v>2.1547005383792519</v>
      </c>
      <c r="J201" s="44">
        <f>IF('Log_working_2-way'!$D200="","",A201^('Log_working_2-way'!$D200))</f>
        <v>1.8641966683390954</v>
      </c>
      <c r="K201" s="46">
        <f>IF('Log_working_2-way'!$D200="","",B201^('Log_working_2-way'!$D200))</f>
        <v>2.1571440120474694</v>
      </c>
      <c r="L201" s="53">
        <f t="shared" si="35"/>
        <v>0.53470437017994854</v>
      </c>
      <c r="M201" s="53">
        <f t="shared" si="36"/>
        <v>0.46529562982005135</v>
      </c>
      <c r="N201" s="54">
        <v>298</v>
      </c>
      <c r="O201" s="54">
        <f t="shared" si="37"/>
        <v>133.35911602209944</v>
      </c>
      <c r="P201" s="54">
        <f t="shared" si="38"/>
        <v>154.73076923076923</v>
      </c>
      <c r="Q201" s="54">
        <f t="shared" si="39"/>
        <v>143.26923076923075</v>
      </c>
      <c r="R201" s="54">
        <f t="shared" si="40"/>
        <v>164.64088397790056</v>
      </c>
      <c r="S201" s="55">
        <f t="shared" si="41"/>
        <v>-9.9101147471313027</v>
      </c>
      <c r="T201" s="55">
        <f t="shared" si="42"/>
        <v>-9.9101147471313311</v>
      </c>
      <c r="U201" t="s">
        <v>296</v>
      </c>
      <c r="V201" t="s">
        <v>284</v>
      </c>
      <c r="W201" t="s">
        <v>477</v>
      </c>
      <c r="X201" s="38">
        <v>44229</v>
      </c>
      <c r="Y201" s="67" t="s">
        <v>521</v>
      </c>
    </row>
    <row r="202" spans="1:25" ht="15" x14ac:dyDescent="0.25">
      <c r="A202">
        <v>2.0299999999999998</v>
      </c>
      <c r="B202">
        <v>1.86</v>
      </c>
      <c r="C202" s="43">
        <f t="shared" si="43"/>
        <v>3.0245246040574214E-2</v>
      </c>
      <c r="D202" s="44">
        <f>IF(OR($A202="",$B202=""),"",A202*'MPTO_working_2-way'!$G201)</f>
        <v>2.0913978494623655</v>
      </c>
      <c r="E202" s="46">
        <f>IF(OR($A202="",$B202=""),"",B202*'MPTO_working_2-way'!$G201)</f>
        <v>1.9162561576354682</v>
      </c>
      <c r="F202" s="44">
        <f>IF(OR($A202="",$B202=""),"",'MPTO_working_2-way'!D201)</f>
        <v>2.0942925287037548</v>
      </c>
      <c r="G202" s="46">
        <f>IF(OR($A202="",$B202=""),"",'MPTO_working_2-way'!E201)</f>
        <v>1.9138324294186226</v>
      </c>
      <c r="H202" s="44">
        <f>IF(OR($A202="",$B202=""),"",'OddsRatio_working_2-way'!M201)</f>
        <v>2.0943831224048783</v>
      </c>
      <c r="I202" s="44">
        <f>IF(OR($A202="",$B202=""),"",'OddsRatio_working_2-way'!N201)</f>
        <v>1.9137567818137824</v>
      </c>
      <c r="J202" s="44">
        <f>IF('Log_working_2-way'!$D201="","",A202^('Log_working_2-way'!$D201))</f>
        <v>2.0957003958101184</v>
      </c>
      <c r="K202" s="46">
        <f>IF('Log_working_2-way'!$D201="","",B202^('Log_working_2-way'!$D201))</f>
        <v>1.9126582447390832</v>
      </c>
      <c r="L202" s="53">
        <f t="shared" si="35"/>
        <v>0.47814910025706941</v>
      </c>
      <c r="M202" s="53">
        <f t="shared" si="36"/>
        <v>0.52185089974293053</v>
      </c>
      <c r="N202" s="54">
        <v>299</v>
      </c>
      <c r="O202" s="54">
        <f t="shared" si="37"/>
        <v>151.70935960591132</v>
      </c>
      <c r="P202" s="54">
        <f t="shared" si="38"/>
        <v>138.24731182795696</v>
      </c>
      <c r="Q202" s="54">
        <f t="shared" si="39"/>
        <v>160.75268817204301</v>
      </c>
      <c r="R202" s="54">
        <f t="shared" si="40"/>
        <v>147.29064039408868</v>
      </c>
      <c r="S202" s="55">
        <f t="shared" si="41"/>
        <v>-9.0433285661316916</v>
      </c>
      <c r="T202" s="55">
        <f t="shared" si="42"/>
        <v>-9.04332856613172</v>
      </c>
      <c r="U202" t="s">
        <v>514</v>
      </c>
      <c r="V202" t="s">
        <v>292</v>
      </c>
      <c r="W202" t="s">
        <v>477</v>
      </c>
      <c r="X202" s="38">
        <v>44229</v>
      </c>
      <c r="Y202" s="57" t="s">
        <v>487</v>
      </c>
    </row>
    <row r="203" spans="1:25" ht="15" x14ac:dyDescent="0.25">
      <c r="A203">
        <v>1.98</v>
      </c>
      <c r="B203">
        <v>1.91</v>
      </c>
      <c r="C203" s="43">
        <f t="shared" si="43"/>
        <v>2.861071447458885E-2</v>
      </c>
      <c r="D203" s="44">
        <f>IF(OR($A203="",$B203=""),"",A203*'MPTO_working_2-way'!$G202)</f>
        <v>2.0366492146596857</v>
      </c>
      <c r="E203" s="46">
        <f>IF(OR($A203="",$B203=""),"",B203*'MPTO_working_2-way'!$G202)</f>
        <v>1.9646464646464645</v>
      </c>
      <c r="F203" s="44">
        <f>IF(OR($A203="",$B203=""),"",'MPTO_working_2-way'!D202)</f>
        <v>2.0377175494369308</v>
      </c>
      <c r="G203" s="46">
        <f>IF(OR($A203="",$B203=""),"",'MPTO_working_2-way'!E202)</f>
        <v>1.9636533568721115</v>
      </c>
      <c r="H203" s="44">
        <f>IF(OR($A203="",$B203=""),"",'OddsRatio_working_2-way'!M202)</f>
        <v>2.0377490433255412</v>
      </c>
      <c r="I203" s="44">
        <f>IF(OR($A203="",$B203=""),"",'OddsRatio_working_2-way'!N202)</f>
        <v>1.9636241116594322</v>
      </c>
      <c r="J203" s="44">
        <f>IF('Log_working_2-way'!$D202="","",A203^('Log_working_2-way'!$D202))</f>
        <v>2.0382337672504618</v>
      </c>
      <c r="K203" s="46">
        <f>IF('Log_working_2-way'!$D202="","",B203^('Log_working_2-way'!$D202))</f>
        <v>1.9631742210121639</v>
      </c>
      <c r="L203" s="53">
        <f t="shared" si="35"/>
        <v>0.49100257069408743</v>
      </c>
      <c r="M203" s="53">
        <f t="shared" si="36"/>
        <v>0.50899742930591263</v>
      </c>
      <c r="N203" s="54">
        <v>300</v>
      </c>
      <c r="O203" s="54">
        <f t="shared" si="37"/>
        <v>148.4848484848485</v>
      </c>
      <c r="P203" s="54">
        <f t="shared" si="38"/>
        <v>142.93193717277487</v>
      </c>
      <c r="Q203" s="54">
        <f t="shared" si="39"/>
        <v>157.06806282722513</v>
      </c>
      <c r="R203" s="54">
        <f t="shared" si="40"/>
        <v>151.51515151515153</v>
      </c>
      <c r="S203" s="55">
        <f t="shared" si="41"/>
        <v>-8.5832143423766354</v>
      </c>
      <c r="T203" s="55">
        <f t="shared" si="42"/>
        <v>-8.5832143423766638</v>
      </c>
      <c r="U203" t="s">
        <v>43</v>
      </c>
      <c r="V203" t="s">
        <v>286</v>
      </c>
      <c r="W203" t="s">
        <v>477</v>
      </c>
      <c r="X203" s="38">
        <v>44229</v>
      </c>
      <c r="Y203" s="57" t="s">
        <v>496</v>
      </c>
    </row>
    <row r="204" spans="1:25" ht="15" x14ac:dyDescent="0.25">
      <c r="A204">
        <v>2.1</v>
      </c>
      <c r="B204">
        <v>1.79</v>
      </c>
      <c r="C204" s="43">
        <f t="shared" si="43"/>
        <v>3.4849694067571102E-2</v>
      </c>
      <c r="D204" s="44">
        <f>IF(OR($A204="",$B204=""),"",A204*'MPTO_working_2-way'!$G203)</f>
        <v>2.1731843575418992</v>
      </c>
      <c r="E204" s="46">
        <f>IF(OR($A204="",$B204=""),"",B204*'MPTO_working_2-way'!$G203)</f>
        <v>1.8523809523809522</v>
      </c>
      <c r="F204" s="44">
        <f>IF(OR($A204="",$B204=""),"",'MPTO_working_2-way'!D203)</f>
        <v>2.1797622499275153</v>
      </c>
      <c r="G204" s="46">
        <f>IF(OR($A204="",$B204=""),"",'MPTO_working_2-way'!E203)</f>
        <v>1.8476284099287292</v>
      </c>
      <c r="H204" s="44">
        <f>IF(OR($A204="",$B204=""),"",'OddsRatio_working_2-way'!M203)</f>
        <v>2.1800021454603971</v>
      </c>
      <c r="I204" s="44">
        <f>IF(OR($A204="",$B204=""),"",'OddsRatio_working_2-way'!N203)</f>
        <v>1.8474560862851939</v>
      </c>
      <c r="J204" s="44">
        <f>IF('Log_working_2-way'!$D203="","",A204^('Log_working_2-way'!$D203))</f>
        <v>2.1830172065936067</v>
      </c>
      <c r="K204" s="46">
        <f>IF('Log_working_2-way'!$D203="","",B204^('Log_working_2-way'!$D203))</f>
        <v>1.8452962428833544</v>
      </c>
      <c r="L204" s="53">
        <f t="shared" si="35"/>
        <v>0.46015424164524427</v>
      </c>
      <c r="M204" s="53">
        <f t="shared" si="36"/>
        <v>0.53984575835475579</v>
      </c>
      <c r="N204" s="54">
        <v>301</v>
      </c>
      <c r="O204" s="54">
        <f t="shared" si="37"/>
        <v>157.66666666666666</v>
      </c>
      <c r="P204" s="54">
        <f t="shared" si="38"/>
        <v>132.84357541899439</v>
      </c>
      <c r="Q204" s="54">
        <f t="shared" si="39"/>
        <v>168.15642458100558</v>
      </c>
      <c r="R204" s="54">
        <f t="shared" si="40"/>
        <v>143.33333333333331</v>
      </c>
      <c r="S204" s="55">
        <f t="shared" si="41"/>
        <v>-10.489757914338924</v>
      </c>
      <c r="T204" s="55">
        <f t="shared" si="42"/>
        <v>-10.489757914338924</v>
      </c>
      <c r="U204" t="s">
        <v>297</v>
      </c>
      <c r="V204" t="s">
        <v>287</v>
      </c>
      <c r="W204" t="s">
        <v>477</v>
      </c>
      <c r="X204" s="38">
        <v>44229</v>
      </c>
      <c r="Y204" s="57" t="s">
        <v>494</v>
      </c>
    </row>
    <row r="205" spans="1:25" ht="15" x14ac:dyDescent="0.25">
      <c r="A205">
        <v>2.08</v>
      </c>
      <c r="B205">
        <v>1.81</v>
      </c>
      <c r="C205" s="43">
        <f t="shared" si="43"/>
        <v>3.3255418614534626E-2</v>
      </c>
      <c r="D205" s="44">
        <f>IF(OR($A205="",$B205=""),"",A205*'MPTO_working_2-way'!$G204)</f>
        <v>2.1491712707182322</v>
      </c>
      <c r="E205" s="46">
        <f>IF(OR($A205="",$B205=""),"",B205*'MPTO_working_2-way'!$G204)</f>
        <v>1.8701923076923077</v>
      </c>
      <c r="F205" s="44">
        <f>IF(OR($A205="",$B205=""),"",'MPTO_working_2-way'!D204)</f>
        <v>2.1545152798443401</v>
      </c>
      <c r="G205" s="46">
        <f>IF(OR($A205="",$B205=""),"",'MPTO_working_2-way'!E204)</f>
        <v>1.8661643699811639</v>
      </c>
      <c r="H205" s="44">
        <f>IF(OR($A205="",$B205=""),"",'OddsRatio_working_2-way'!M204)</f>
        <v>2.1547005383792519</v>
      </c>
      <c r="I205" s="44">
        <f>IF(OR($A205="",$B205=""),"",'OddsRatio_working_2-way'!N204)</f>
        <v>1.8660254037844384</v>
      </c>
      <c r="J205" s="44">
        <f>IF('Log_working_2-way'!$D204="","",A205^('Log_working_2-way'!$D204))</f>
        <v>2.1571440120474694</v>
      </c>
      <c r="K205" s="46">
        <f>IF('Log_working_2-way'!$D204="","",B205^('Log_working_2-way'!$D204))</f>
        <v>1.8641966683390954</v>
      </c>
      <c r="L205" s="53">
        <f t="shared" si="35"/>
        <v>0.46529562982005135</v>
      </c>
      <c r="M205" s="53">
        <f t="shared" si="36"/>
        <v>0.53470437017994854</v>
      </c>
      <c r="N205" s="54">
        <v>302</v>
      </c>
      <c r="O205" s="54">
        <f t="shared" si="37"/>
        <v>156.80769230769229</v>
      </c>
      <c r="P205" s="54">
        <f t="shared" si="38"/>
        <v>135.14917127071826</v>
      </c>
      <c r="Q205" s="54">
        <f t="shared" si="39"/>
        <v>166.85082872928177</v>
      </c>
      <c r="R205" s="54">
        <f t="shared" si="40"/>
        <v>145.19230769230768</v>
      </c>
      <c r="S205" s="55">
        <f t="shared" si="41"/>
        <v>-10.04313642158948</v>
      </c>
      <c r="T205" s="55">
        <f t="shared" si="42"/>
        <v>-10.043136421589423</v>
      </c>
      <c r="U205" t="s">
        <v>299</v>
      </c>
      <c r="V205" t="s">
        <v>307</v>
      </c>
      <c r="W205" t="s">
        <v>472</v>
      </c>
      <c r="X205" s="38">
        <v>44229</v>
      </c>
      <c r="Y205" s="57" t="s">
        <v>485</v>
      </c>
    </row>
    <row r="206" spans="1:25" ht="15" x14ac:dyDescent="0.25">
      <c r="A206">
        <v>1.98</v>
      </c>
      <c r="B206">
        <v>1.91</v>
      </c>
      <c r="C206" s="43">
        <f t="shared" si="43"/>
        <v>2.861071447458885E-2</v>
      </c>
      <c r="D206" s="44">
        <f>IF(OR($A206="",$B206=""),"",A206*'MPTO_working_2-way'!$G205)</f>
        <v>2.0366492146596857</v>
      </c>
      <c r="E206" s="46">
        <f>IF(OR($A206="",$B206=""),"",B206*'MPTO_working_2-way'!$G205)</f>
        <v>1.9646464646464645</v>
      </c>
      <c r="F206" s="44">
        <f>IF(OR($A206="",$B206=""),"",'MPTO_working_2-way'!D205)</f>
        <v>2.0377175494369308</v>
      </c>
      <c r="G206" s="46">
        <f>IF(OR($A206="",$B206=""),"",'MPTO_working_2-way'!E205)</f>
        <v>1.9636533568721115</v>
      </c>
      <c r="H206" s="44">
        <f>IF(OR($A206="",$B206=""),"",'OddsRatio_working_2-way'!M205)</f>
        <v>2.0377490433255412</v>
      </c>
      <c r="I206" s="44">
        <f>IF(OR($A206="",$B206=""),"",'OddsRatio_working_2-way'!N205)</f>
        <v>1.9636241116594322</v>
      </c>
      <c r="J206" s="44">
        <f>IF('Log_working_2-way'!$D205="","",A206^('Log_working_2-way'!$D205))</f>
        <v>2.0382337672504618</v>
      </c>
      <c r="K206" s="46">
        <f>IF('Log_working_2-way'!$D205="","",B206^('Log_working_2-way'!$D205))</f>
        <v>1.9631742210121639</v>
      </c>
      <c r="L206" s="53">
        <f t="shared" si="35"/>
        <v>0.49100257069408743</v>
      </c>
      <c r="M206" s="53">
        <f t="shared" si="36"/>
        <v>0.50899742930591263</v>
      </c>
      <c r="N206" s="54">
        <v>303</v>
      </c>
      <c r="O206" s="54">
        <f t="shared" si="37"/>
        <v>149.96969696969694</v>
      </c>
      <c r="P206" s="54">
        <f t="shared" si="38"/>
        <v>144.36125654450262</v>
      </c>
      <c r="Q206" s="54">
        <f t="shared" si="39"/>
        <v>158.63874345549738</v>
      </c>
      <c r="R206" s="54">
        <f t="shared" si="40"/>
        <v>153.03030303030303</v>
      </c>
      <c r="S206" s="55">
        <f t="shared" si="41"/>
        <v>-8.6690464858004361</v>
      </c>
      <c r="T206" s="55">
        <f t="shared" si="42"/>
        <v>-8.6690464858004077</v>
      </c>
      <c r="U206" t="s">
        <v>306</v>
      </c>
      <c r="V206" t="s">
        <v>302</v>
      </c>
      <c r="W206" t="s">
        <v>472</v>
      </c>
      <c r="X206" s="38">
        <v>44229</v>
      </c>
      <c r="Y206" s="57" t="s">
        <v>486</v>
      </c>
    </row>
    <row r="207" spans="1:25" ht="15" x14ac:dyDescent="0.25">
      <c r="A207">
        <v>1.97</v>
      </c>
      <c r="B207">
        <v>1.92</v>
      </c>
      <c r="C207" s="43">
        <f t="shared" si="43"/>
        <v>2.844754653130277E-2</v>
      </c>
      <c r="D207" s="44">
        <f>IF(OR($A207="",$B207=""),"",A207*'MPTO_working_2-way'!$G206)</f>
        <v>2.0260416666666665</v>
      </c>
      <c r="E207" s="46">
        <f>IF(OR($A207="",$B207=""),"",B207*'MPTO_working_2-way'!$G206)</f>
        <v>1.9746192893401013</v>
      </c>
      <c r="F207" s="44">
        <f>IF(OR($A207="",$B207=""),"",'MPTO_working_2-way'!D206)</f>
        <v>2.0267924123888115</v>
      </c>
      <c r="G207" s="46">
        <f>IF(OR($A207="",$B207=""),"",'MPTO_working_2-way'!E206)</f>
        <v>1.9739066903246005</v>
      </c>
      <c r="H207" s="44">
        <f>IF(OR($A207="",$B207=""),"",'OddsRatio_working_2-way'!M206)</f>
        <v>2.0268144068364817</v>
      </c>
      <c r="I207" s="44">
        <f>IF(OR($A207="",$B207=""),"",'OddsRatio_working_2-way'!N206)</f>
        <v>1.9738858291644976</v>
      </c>
      <c r="J207" s="44">
        <f>IF('Log_working_2-way'!$D206="","",A207^('Log_working_2-way'!$D206))</f>
        <v>2.0271548987306875</v>
      </c>
      <c r="K207" s="46">
        <f>IF('Log_working_2-way'!$D206="","",B207^('Log_working_2-way'!$D206))</f>
        <v>1.9735629954505829</v>
      </c>
      <c r="L207" s="53">
        <f t="shared" si="35"/>
        <v>0.49357326478149105</v>
      </c>
      <c r="M207" s="53">
        <f t="shared" si="36"/>
        <v>0.50642673521850901</v>
      </c>
      <c r="N207" s="54">
        <v>304</v>
      </c>
      <c r="O207" s="54">
        <f t="shared" si="37"/>
        <v>149.68527918781726</v>
      </c>
      <c r="P207" s="54">
        <f t="shared" si="38"/>
        <v>145.66666666666666</v>
      </c>
      <c r="Q207" s="54">
        <f t="shared" si="39"/>
        <v>158.33333333333334</v>
      </c>
      <c r="R207" s="54">
        <f t="shared" si="40"/>
        <v>154.31472081218274</v>
      </c>
      <c r="S207" s="55">
        <f t="shared" si="41"/>
        <v>-8.6480541455160846</v>
      </c>
      <c r="T207" s="55">
        <f t="shared" si="42"/>
        <v>-8.6480541455160846</v>
      </c>
      <c r="U207" t="s">
        <v>320</v>
      </c>
      <c r="V207" t="s">
        <v>301</v>
      </c>
      <c r="W207" t="s">
        <v>472</v>
      </c>
      <c r="X207" s="38">
        <v>44229</v>
      </c>
      <c r="Y207" s="57" t="s">
        <v>502</v>
      </c>
    </row>
    <row r="208" spans="1:25" ht="15" x14ac:dyDescent="0.25">
      <c r="A208">
        <v>1.93</v>
      </c>
      <c r="B208">
        <v>1.95</v>
      </c>
      <c r="C208" s="43">
        <f t="shared" si="43"/>
        <v>3.0955227846419575E-2</v>
      </c>
      <c r="D208" s="44">
        <f>IF(OR($A208="",$B208=""),"",A208*'MPTO_working_2-way'!$G207)</f>
        <v>1.9897435897435898</v>
      </c>
      <c r="E208" s="46">
        <f>IF(OR($A208="",$B208=""),"",B208*'MPTO_working_2-way'!$G207)</f>
        <v>2.0103626943005182</v>
      </c>
      <c r="F208" s="44">
        <f>IF(OR($A208="",$B208=""),"",'MPTO_working_2-way'!D207)</f>
        <v>1.9894277785119598</v>
      </c>
      <c r="G208" s="46">
        <f>IF(OR($A208="",$B208=""),"",'MPTO_working_2-way'!E207)</f>
        <v>2.0106851876586083</v>
      </c>
      <c r="H208" s="44">
        <f>IF(OR($A208="",$B208=""),"",'OddsRatio_working_2-way'!M207)</f>
        <v>1.9894176915848294</v>
      </c>
      <c r="I208" s="44">
        <f>IF(OR($A208="",$B208=""),"",'OddsRatio_working_2-way'!N207)</f>
        <v>2.0106954914038573</v>
      </c>
      <c r="J208" s="44">
        <f>IF('Log_working_2-way'!$D207="","",A208^('Log_working_2-way'!$D207))</f>
        <v>1.9892742724695103</v>
      </c>
      <c r="K208" s="46">
        <f>IF('Log_working_2-way'!$D207="","",B208^('Log_working_2-way'!$D207))</f>
        <v>2.0108420160403986</v>
      </c>
      <c r="L208" s="53">
        <f t="shared" si="35"/>
        <v>0.50257731958762886</v>
      </c>
      <c r="M208" s="53">
        <f t="shared" si="36"/>
        <v>0.49742268041237114</v>
      </c>
      <c r="N208" s="54">
        <v>305</v>
      </c>
      <c r="O208" s="54">
        <f t="shared" si="37"/>
        <v>146.96891191709844</v>
      </c>
      <c r="P208" s="54">
        <f t="shared" si="38"/>
        <v>148.58974358974362</v>
      </c>
      <c r="Q208" s="54">
        <f t="shared" si="39"/>
        <v>156.41025641025644</v>
      </c>
      <c r="R208" s="54">
        <f t="shared" si="40"/>
        <v>158.03108808290156</v>
      </c>
      <c r="S208" s="55">
        <f t="shared" si="41"/>
        <v>-9.4413444931579988</v>
      </c>
      <c r="T208" s="55">
        <f t="shared" si="42"/>
        <v>-9.441344493157942</v>
      </c>
      <c r="U208" t="s">
        <v>316</v>
      </c>
      <c r="V208" t="s">
        <v>245</v>
      </c>
      <c r="W208" t="s">
        <v>472</v>
      </c>
      <c r="X208" s="38">
        <v>44229</v>
      </c>
      <c r="Y208" s="57" t="s">
        <v>502</v>
      </c>
    </row>
    <row r="209" spans="1:25" ht="15" x14ac:dyDescent="0.25">
      <c r="A209">
        <v>2.1</v>
      </c>
      <c r="B209">
        <v>1.79</v>
      </c>
      <c r="C209" s="43">
        <f t="shared" si="43"/>
        <v>3.4849694067571102E-2</v>
      </c>
      <c r="D209" s="44">
        <f>IF(OR($A209="",$B209=""),"",A209*'MPTO_working_2-way'!$G208)</f>
        <v>2.1731843575418992</v>
      </c>
      <c r="E209" s="46">
        <f>IF(OR($A209="",$B209=""),"",B209*'MPTO_working_2-way'!$G208)</f>
        <v>1.8523809523809522</v>
      </c>
      <c r="F209" s="44">
        <f>IF(OR($A209="",$B209=""),"",'MPTO_working_2-way'!D208)</f>
        <v>2.1797622499275153</v>
      </c>
      <c r="G209" s="46">
        <f>IF(OR($A209="",$B209=""),"",'MPTO_working_2-way'!E208)</f>
        <v>1.8476284099287292</v>
      </c>
      <c r="H209" s="44">
        <f>IF(OR($A209="",$B209=""),"",'OddsRatio_working_2-way'!M208)</f>
        <v>2.1800021454603971</v>
      </c>
      <c r="I209" s="44">
        <f>IF(OR($A209="",$B209=""),"",'OddsRatio_working_2-way'!N208)</f>
        <v>1.8474560862851939</v>
      </c>
      <c r="J209" s="44">
        <f>IF('Log_working_2-way'!$D208="","",A209^('Log_working_2-way'!$D208))</f>
        <v>2.1830172065936067</v>
      </c>
      <c r="K209" s="46">
        <f>IF('Log_working_2-way'!$D208="","",B209^('Log_working_2-way'!$D208))</f>
        <v>1.8452962428833544</v>
      </c>
      <c r="L209" s="53">
        <f t="shared" si="35"/>
        <v>0.46015424164524427</v>
      </c>
      <c r="M209" s="53">
        <f t="shared" si="36"/>
        <v>0.53984575835475579</v>
      </c>
      <c r="N209" s="54">
        <v>306</v>
      </c>
      <c r="O209" s="54">
        <f t="shared" si="37"/>
        <v>160.28571428571428</v>
      </c>
      <c r="P209" s="54">
        <f t="shared" si="38"/>
        <v>135.05027932960894</v>
      </c>
      <c r="Q209" s="54">
        <f t="shared" si="39"/>
        <v>170.94972067039106</v>
      </c>
      <c r="R209" s="54">
        <f t="shared" si="40"/>
        <v>145.71428571428569</v>
      </c>
      <c r="S209" s="55">
        <f t="shared" si="41"/>
        <v>-10.664006384676782</v>
      </c>
      <c r="T209" s="55">
        <f t="shared" si="42"/>
        <v>-10.664006384676753</v>
      </c>
      <c r="U209" t="s">
        <v>310</v>
      </c>
      <c r="V209" t="s">
        <v>300</v>
      </c>
      <c r="W209" t="s">
        <v>472</v>
      </c>
      <c r="X209" s="38">
        <v>44229</v>
      </c>
      <c r="Y209" s="57" t="s">
        <v>494</v>
      </c>
    </row>
    <row r="210" spans="1:25" ht="15" x14ac:dyDescent="0.25">
      <c r="A210">
        <v>1.78</v>
      </c>
      <c r="B210">
        <v>2.0499999999999998</v>
      </c>
      <c r="C210" s="43">
        <f t="shared" si="43"/>
        <v>4.9602630857769281E-2</v>
      </c>
      <c r="D210" s="44">
        <f>IF(OR($A210="",$B210=""),"",A210*'MPTO_working_2-way'!$G209)</f>
        <v>1.8682926829268294</v>
      </c>
      <c r="E210" s="46">
        <f>IF(OR($A210="",$B210=""),"",B210*'MPTO_working_2-way'!$G209)</f>
        <v>2.1516853932584268</v>
      </c>
      <c r="F210" s="44">
        <f>IF(OR($A210="",$B210=""),"",'MPTO_working_2-way'!D209)</f>
        <v>1.8622097473845369</v>
      </c>
      <c r="G210" s="46">
        <f>IF(OR($A210="",$B210=""),"",'MPTO_working_2-way'!E209)</f>
        <v>2.1598105948505473</v>
      </c>
      <c r="H210" s="44">
        <f>IF(OR($A210="",$B210=""),"",'OddsRatio_working_2-way'!M209)</f>
        <v>1.8618916073713347</v>
      </c>
      <c r="I210" s="44">
        <f>IF(OR($A210="",$B210=""),"",'OddsRatio_working_2-way'!N209)</f>
        <v>2.1602387022306426</v>
      </c>
      <c r="J210" s="44">
        <f>IF('Log_working_2-way'!$D209="","",A210^('Log_working_2-way'!$D209))</f>
        <v>1.8590957078802146</v>
      </c>
      <c r="K210" s="46">
        <f>IF('Log_working_2-way'!$D209="","",B210^('Log_working_2-way'!$D209))</f>
        <v>2.1640146619594889</v>
      </c>
      <c r="L210" s="53">
        <f t="shared" si="35"/>
        <v>0.53524804177545693</v>
      </c>
      <c r="M210" s="53">
        <f t="shared" si="36"/>
        <v>0.46475195822454313</v>
      </c>
      <c r="N210" s="54">
        <v>307</v>
      </c>
      <c r="O210" s="54">
        <f t="shared" si="37"/>
        <v>134.52808988764048</v>
      </c>
      <c r="P210" s="54">
        <f t="shared" si="38"/>
        <v>157.24390243902437</v>
      </c>
      <c r="Q210" s="54">
        <f t="shared" si="39"/>
        <v>149.75609756097563</v>
      </c>
      <c r="R210" s="54">
        <f t="shared" si="40"/>
        <v>172.47191011235955</v>
      </c>
      <c r="S210" s="55">
        <f t="shared" si="41"/>
        <v>-15.228007673335156</v>
      </c>
      <c r="T210" s="55">
        <f t="shared" si="42"/>
        <v>-15.228007673335185</v>
      </c>
      <c r="U210" t="s">
        <v>342</v>
      </c>
      <c r="V210" t="s">
        <v>321</v>
      </c>
      <c r="W210" t="s">
        <v>478</v>
      </c>
      <c r="X210" s="38">
        <v>44229</v>
      </c>
      <c r="Y210" s="57" t="s">
        <v>492</v>
      </c>
    </row>
    <row r="211" spans="1:25" ht="15" x14ac:dyDescent="0.25">
      <c r="A211">
        <v>1.62</v>
      </c>
      <c r="B211">
        <v>2.2999999999999998</v>
      </c>
      <c r="C211" s="43">
        <f t="shared" si="43"/>
        <v>5.2066559312936134E-2</v>
      </c>
      <c r="D211" s="44">
        <f>IF(OR($A211="",$B211=""),"",A211*'MPTO_working_2-way'!$G210)</f>
        <v>1.7043478260869567</v>
      </c>
      <c r="E211" s="46">
        <f>IF(OR($A211="",$B211=""),"",B211*'MPTO_working_2-way'!$G210)</f>
        <v>2.4197530864197527</v>
      </c>
      <c r="F211" s="44">
        <f>IF(OR($A211="",$B211=""),"",'MPTO_working_2-way'!D210)</f>
        <v>1.6913300045392647</v>
      </c>
      <c r="G211" s="46">
        <f>IF(OR($A211="",$B211=""),"",'MPTO_working_2-way'!E210)</f>
        <v>2.4464871963230466</v>
      </c>
      <c r="H211" s="44">
        <f>IF(OR($A211="",$B211=""),"",'OddsRatio_working_2-way'!M210)</f>
        <v>1.6905961749988752</v>
      </c>
      <c r="I211" s="44">
        <f>IF(OR($A211="",$B211=""),"",'OddsRatio_working_2-way'!N210)</f>
        <v>2.4480242379008672</v>
      </c>
      <c r="J211" s="44">
        <f>IF('Log_working_2-way'!$D210="","",A211^('Log_working_2-way'!$D210))</f>
        <v>1.6846158288692634</v>
      </c>
      <c r="K211" s="46">
        <f>IF('Log_working_2-way'!$D210="","",B211^('Log_working_2-way'!$D210))</f>
        <v>2.4606732094544723</v>
      </c>
      <c r="L211" s="53">
        <f t="shared" si="35"/>
        <v>0.58673469387755095</v>
      </c>
      <c r="M211" s="53">
        <f t="shared" si="36"/>
        <v>0.41326530612244905</v>
      </c>
      <c r="N211" s="54">
        <v>308</v>
      </c>
      <c r="O211" s="54">
        <f t="shared" si="37"/>
        <v>117.87654320987656</v>
      </c>
      <c r="P211" s="54">
        <f t="shared" si="38"/>
        <v>174.08695652173913</v>
      </c>
      <c r="Q211" s="54">
        <f t="shared" si="39"/>
        <v>133.91304347826087</v>
      </c>
      <c r="R211" s="54">
        <f t="shared" si="40"/>
        <v>190.12345679012344</v>
      </c>
      <c r="S211" s="55">
        <f t="shared" si="41"/>
        <v>-16.036500268384316</v>
      </c>
      <c r="T211" s="55">
        <f t="shared" si="42"/>
        <v>-16.036500268384316</v>
      </c>
      <c r="U211" t="s">
        <v>326</v>
      </c>
      <c r="V211" t="s">
        <v>331</v>
      </c>
      <c r="W211" t="s">
        <v>478</v>
      </c>
      <c r="X211" s="38">
        <v>44229</v>
      </c>
      <c r="Y211" s="57" t="s">
        <v>502</v>
      </c>
    </row>
    <row r="212" spans="1:25" ht="15" x14ac:dyDescent="0.25">
      <c r="A212">
        <v>2.12</v>
      </c>
      <c r="B212">
        <v>1.74</v>
      </c>
      <c r="C212" s="43">
        <f t="shared" si="43"/>
        <v>4.6410756885707949E-2</v>
      </c>
      <c r="D212" s="44">
        <f>IF(OR($A212="",$B212=""),"",A212*'MPTO_working_2-way'!$G211)</f>
        <v>2.2183908045977008</v>
      </c>
      <c r="E212" s="46">
        <f>IF(OR($A212="",$B212=""),"",B212*'MPTO_working_2-way'!$G211)</f>
        <v>1.8207547169811318</v>
      </c>
      <c r="F212" s="44">
        <f>IF(OR($A212="",$B212=""),"",'MPTO_working_2-way'!D211)</f>
        <v>2.2296905222437133</v>
      </c>
      <c r="G212" s="46">
        <f>IF(OR($A212="",$B212=""),"",'MPTO_working_2-way'!E211)</f>
        <v>1.8132127408572549</v>
      </c>
      <c r="H212" s="44">
        <f>IF(OR($A212="",$B212=""),"",'OddsRatio_working_2-way'!M211)</f>
        <v>2.2302493704584911</v>
      </c>
      <c r="I212" s="44">
        <f>IF(OR($A212="",$B212=""),"",'OddsRatio_working_2-way'!N211)</f>
        <v>1.8128433340529317</v>
      </c>
      <c r="J212" s="44">
        <f>IF('Log_working_2-way'!$D211="","",A212^('Log_working_2-way'!$D211))</f>
        <v>2.235500887736106</v>
      </c>
      <c r="K212" s="46">
        <f>IF('Log_working_2-way'!$D211="","",B212^('Log_working_2-way'!$D211))</f>
        <v>1.8093883298066613</v>
      </c>
      <c r="L212" s="53">
        <f t="shared" si="35"/>
        <v>0.45077720207253896</v>
      </c>
      <c r="M212" s="53">
        <f t="shared" si="36"/>
        <v>0.5492227979274612</v>
      </c>
      <c r="N212" s="54">
        <v>309</v>
      </c>
      <c r="O212" s="54">
        <f t="shared" si="37"/>
        <v>163.24528301886792</v>
      </c>
      <c r="P212" s="54">
        <f t="shared" si="38"/>
        <v>131.41379310344826</v>
      </c>
      <c r="Q212" s="54">
        <f t="shared" si="39"/>
        <v>177.58620689655172</v>
      </c>
      <c r="R212" s="54">
        <f t="shared" si="40"/>
        <v>145.75471698113205</v>
      </c>
      <c r="S212" s="55">
        <f t="shared" si="41"/>
        <v>-14.340923877683792</v>
      </c>
      <c r="T212" s="55">
        <f t="shared" si="42"/>
        <v>-14.340923877683792</v>
      </c>
      <c r="U212" t="s">
        <v>324</v>
      </c>
      <c r="V212" t="s">
        <v>332</v>
      </c>
      <c r="W212" t="s">
        <v>478</v>
      </c>
      <c r="X212" s="38">
        <v>44229</v>
      </c>
      <c r="Y212" s="71" t="s">
        <v>495</v>
      </c>
    </row>
    <row r="213" spans="1:25" ht="15" x14ac:dyDescent="0.25">
      <c r="A213">
        <v>1.99</v>
      </c>
      <c r="B213">
        <v>1.85</v>
      </c>
      <c r="C213" s="43">
        <f t="shared" si="43"/>
        <v>4.3053103354610656E-2</v>
      </c>
      <c r="D213" s="44">
        <f>IF(OR($A213="",$B213=""),"",A213*'MPTO_working_2-way'!$G212)</f>
        <v>2.0756756756756753</v>
      </c>
      <c r="E213" s="46">
        <f>IF(OR($A213="",$B213=""),"",B213*'MPTO_working_2-way'!$G212)</f>
        <v>1.9296482412060298</v>
      </c>
      <c r="F213" s="44">
        <f>IF(OR($A213="",$B213=""),"",'MPTO_working_2-way'!D212)</f>
        <v>2.0790625441197226</v>
      </c>
      <c r="G213" s="46">
        <f>IF(OR($A213="",$B213=""),"",'MPTO_working_2-way'!E212)</f>
        <v>1.9267303414889438</v>
      </c>
      <c r="H213" s="44">
        <f>IF(OR($A213="",$B213=""),"",'OddsRatio_working_2-way'!M212)</f>
        <v>2.0792154012767514</v>
      </c>
      <c r="I213" s="44">
        <f>IF(OR($A213="",$B213=""),"",'OddsRatio_working_2-way'!N212)</f>
        <v>1.9265990819042815</v>
      </c>
      <c r="J213" s="44">
        <f>IF('Log_working_2-way'!$D212="","",A213^('Log_working_2-way'!$D212))</f>
        <v>2.0807741676242877</v>
      </c>
      <c r="K213" s="46">
        <f>IF('Log_working_2-way'!$D212="","",B213^('Log_working_2-way'!$D212))</f>
        <v>1.9252626773989769</v>
      </c>
      <c r="L213" s="53">
        <f t="shared" si="35"/>
        <v>0.48177083333333343</v>
      </c>
      <c r="M213" s="53">
        <f t="shared" si="36"/>
        <v>0.51822916666666674</v>
      </c>
      <c r="N213" s="54">
        <v>310</v>
      </c>
      <c r="O213" s="54">
        <f t="shared" si="37"/>
        <v>154.22110552763817</v>
      </c>
      <c r="P213" s="54">
        <f t="shared" si="38"/>
        <v>142.43243243243242</v>
      </c>
      <c r="Q213" s="54">
        <f t="shared" si="39"/>
        <v>167.56756756756755</v>
      </c>
      <c r="R213" s="54">
        <f t="shared" si="40"/>
        <v>155.7788944723618</v>
      </c>
      <c r="S213" s="55">
        <f t="shared" si="41"/>
        <v>-13.346462039929378</v>
      </c>
      <c r="T213" s="55">
        <f t="shared" si="42"/>
        <v>-13.346462039929378</v>
      </c>
      <c r="U213" t="s">
        <v>338</v>
      </c>
      <c r="V213" t="s">
        <v>330</v>
      </c>
      <c r="W213" t="s">
        <v>478</v>
      </c>
      <c r="X213" s="38">
        <v>44229</v>
      </c>
      <c r="Y213" s="57" t="s">
        <v>498</v>
      </c>
    </row>
    <row r="214" spans="1:25" ht="15" x14ac:dyDescent="0.25">
      <c r="A214">
        <v>1.78</v>
      </c>
      <c r="B214">
        <v>2.0499999999999998</v>
      </c>
      <c r="C214" s="43">
        <f t="shared" si="43"/>
        <v>4.9602630857769281E-2</v>
      </c>
      <c r="D214" s="44">
        <f>IF(OR($A214="",$B214=""),"",A214*'MPTO_working_2-way'!$G213)</f>
        <v>1.8682926829268294</v>
      </c>
      <c r="E214" s="46">
        <f>IF(OR($A214="",$B214=""),"",B214*'MPTO_working_2-way'!$G213)</f>
        <v>2.1516853932584268</v>
      </c>
      <c r="F214" s="44">
        <f>IF(OR($A214="",$B214=""),"",'MPTO_working_2-way'!D213)</f>
        <v>1.8622097473845369</v>
      </c>
      <c r="G214" s="46">
        <f>IF(OR($A214="",$B214=""),"",'MPTO_working_2-way'!E213)</f>
        <v>2.1598105948505473</v>
      </c>
      <c r="H214" s="44">
        <f>IF(OR($A214="",$B214=""),"",'OddsRatio_working_2-way'!M213)</f>
        <v>1.8618916073713347</v>
      </c>
      <c r="I214" s="44">
        <f>IF(OR($A214="",$B214=""),"",'OddsRatio_working_2-way'!N213)</f>
        <v>2.1602387022306426</v>
      </c>
      <c r="J214" s="44">
        <f>IF('Log_working_2-way'!$D213="","",A214^('Log_working_2-way'!$D213))</f>
        <v>1.8590957078802146</v>
      </c>
      <c r="K214" s="46">
        <f>IF('Log_working_2-way'!$D213="","",B214^('Log_working_2-way'!$D213))</f>
        <v>2.1640146619594889</v>
      </c>
      <c r="L214" s="53">
        <f t="shared" si="35"/>
        <v>0.53524804177545693</v>
      </c>
      <c r="M214" s="53">
        <f t="shared" si="36"/>
        <v>0.46475195822454313</v>
      </c>
      <c r="N214" s="54">
        <v>311</v>
      </c>
      <c r="O214" s="54">
        <f t="shared" si="37"/>
        <v>136.28089887640454</v>
      </c>
      <c r="P214" s="54">
        <f t="shared" si="38"/>
        <v>159.29268292682926</v>
      </c>
      <c r="Q214" s="54">
        <f t="shared" si="39"/>
        <v>151.70731707317074</v>
      </c>
      <c r="R214" s="54">
        <f t="shared" si="40"/>
        <v>174.71910112359552</v>
      </c>
      <c r="S214" s="55">
        <f t="shared" si="41"/>
        <v>-15.426418196766207</v>
      </c>
      <c r="T214" s="55">
        <f t="shared" si="42"/>
        <v>-15.426418196766264</v>
      </c>
      <c r="U214" t="s">
        <v>322</v>
      </c>
      <c r="V214" t="s">
        <v>515</v>
      </c>
      <c r="W214" t="s">
        <v>478</v>
      </c>
      <c r="X214" s="38">
        <v>44229</v>
      </c>
      <c r="Y214" s="57" t="s">
        <v>485</v>
      </c>
    </row>
    <row r="215" spans="1:25" ht="15" x14ac:dyDescent="0.25">
      <c r="A215">
        <v>2.17</v>
      </c>
      <c r="B215">
        <v>1.69</v>
      </c>
      <c r="C215" s="43">
        <f t="shared" si="43"/>
        <v>5.2545469418918689E-2</v>
      </c>
      <c r="D215" s="44">
        <f>IF(OR($A215="",$B215=""),"",A215*'MPTO_working_2-way'!$G214)</f>
        <v>2.2840236686390534</v>
      </c>
      <c r="E215" s="46">
        <f>IF(OR($A215="",$B215=""),"",B215*'MPTO_working_2-way'!$G214)</f>
        <v>1.7788018433179724</v>
      </c>
      <c r="F215" s="44">
        <f>IF(OR($A215="",$B215=""),"",'MPTO_working_2-way'!D214)</f>
        <v>2.3011953691211997</v>
      </c>
      <c r="G215" s="46">
        <f>IF(OR($A215="",$B215=""),"",'MPTO_working_2-way'!E214)</f>
        <v>1.7685241000168785</v>
      </c>
      <c r="H215" s="44">
        <f>IF(OR($A215="",$B215=""),"",'OddsRatio_working_2-way'!M214)</f>
        <v>2.3021720984236471</v>
      </c>
      <c r="I215" s="44">
        <f>IF(OR($A215="",$B215=""),"",'OddsRatio_working_2-way'!N214)</f>
        <v>1.7679476477883047</v>
      </c>
      <c r="J215" s="44">
        <f>IF('Log_working_2-way'!$D214="","",A215^('Log_working_2-way'!$D214))</f>
        <v>2.3102346859730591</v>
      </c>
      <c r="K215" s="46">
        <f>IF('Log_working_2-way'!$D214="","",B215^('Log_working_2-way'!$D214))</f>
        <v>1.763222047701722</v>
      </c>
      <c r="L215" s="53">
        <f t="shared" si="35"/>
        <v>0.43782383419689119</v>
      </c>
      <c r="M215" s="53">
        <f t="shared" si="36"/>
        <v>0.56217616580310881</v>
      </c>
      <c r="N215" s="54">
        <v>312</v>
      </c>
      <c r="O215" s="54">
        <f t="shared" si="37"/>
        <v>168.22119815668202</v>
      </c>
      <c r="P215" s="54">
        <f t="shared" si="38"/>
        <v>127.38461538461537</v>
      </c>
      <c r="Q215" s="54">
        <f t="shared" si="39"/>
        <v>184.61538461538461</v>
      </c>
      <c r="R215" s="54">
        <f t="shared" si="40"/>
        <v>143.77880184331798</v>
      </c>
      <c r="S215" s="55">
        <f t="shared" si="41"/>
        <v>-16.394186458702592</v>
      </c>
      <c r="T215" s="55">
        <f t="shared" si="42"/>
        <v>-16.394186458702606</v>
      </c>
      <c r="U215" t="s">
        <v>323</v>
      </c>
      <c r="V215" t="s">
        <v>335</v>
      </c>
      <c r="W215" t="s">
        <v>478</v>
      </c>
      <c r="X215" s="38">
        <v>44229</v>
      </c>
      <c r="Y215" s="57" t="s">
        <v>484</v>
      </c>
    </row>
    <row r="216" spans="1:25" ht="15" x14ac:dyDescent="0.25">
      <c r="A216">
        <v>1.89</v>
      </c>
      <c r="B216">
        <v>1.93</v>
      </c>
      <c r="C216" s="43">
        <f t="shared" si="43"/>
        <v>4.7235244126436093E-2</v>
      </c>
      <c r="D216" s="44">
        <f>IF(OR($A216="",$B216=""),"",A216*'MPTO_working_2-way'!$G215)</f>
        <v>1.9792746113989641</v>
      </c>
      <c r="E216" s="46">
        <f>IF(OR($A216="",$B216=""),"",B216*'MPTO_working_2-way'!$G215)</f>
        <v>2.0211640211640214</v>
      </c>
      <c r="F216" s="44">
        <f>IF(OR($A216="",$B216=""),"",'MPTO_working_2-way'!D215)</f>
        <v>1.9783062613553166</v>
      </c>
      <c r="G216" s="46">
        <f>IF(OR($A216="",$B216=""),"",'MPTO_working_2-way'!E215)</f>
        <v>2.0221747928042801</v>
      </c>
      <c r="H216" s="44">
        <f>IF(OR($A216="",$B216=""),"",'OddsRatio_working_2-way'!M215)</f>
        <v>1.9782582722940953</v>
      </c>
      <c r="I216" s="44">
        <f>IF(OR($A216="",$B216=""),"",'OddsRatio_working_2-way'!N215)</f>
        <v>2.0222249362174249</v>
      </c>
      <c r="J216" s="44">
        <f>IF('Log_working_2-way'!$D215="","",A216^('Log_working_2-way'!$D215))</f>
        <v>1.9778125435355127</v>
      </c>
      <c r="K216" s="46">
        <f>IF('Log_working_2-way'!$D215="","",B216^('Log_working_2-way'!$D215))</f>
        <v>2.0226909100425914</v>
      </c>
      <c r="L216" s="53">
        <f t="shared" si="35"/>
        <v>0.50523560209424079</v>
      </c>
      <c r="M216" s="53">
        <f t="shared" si="36"/>
        <v>0.4947643979057591</v>
      </c>
      <c r="N216" s="54">
        <v>313</v>
      </c>
      <c r="O216" s="54">
        <f t="shared" si="37"/>
        <v>147.39153439153438</v>
      </c>
      <c r="P216" s="54">
        <f t="shared" si="38"/>
        <v>150.82383419689123</v>
      </c>
      <c r="Q216" s="54">
        <f t="shared" si="39"/>
        <v>162.17616580310883</v>
      </c>
      <c r="R216" s="54">
        <f t="shared" si="40"/>
        <v>165.60846560846562</v>
      </c>
      <c r="S216" s="55">
        <f t="shared" si="41"/>
        <v>-14.784631411574452</v>
      </c>
      <c r="T216" s="55">
        <f t="shared" si="42"/>
        <v>-14.784631411574395</v>
      </c>
      <c r="U216" t="s">
        <v>336</v>
      </c>
      <c r="V216" t="s">
        <v>341</v>
      </c>
      <c r="W216" t="s">
        <v>478</v>
      </c>
      <c r="X216" s="38">
        <v>44229</v>
      </c>
      <c r="Y216" s="57" t="s">
        <v>502</v>
      </c>
    </row>
    <row r="217" spans="1:25" ht="15" x14ac:dyDescent="0.25">
      <c r="A217">
        <v>1.61</v>
      </c>
      <c r="B217">
        <v>2.33</v>
      </c>
      <c r="C217" s="43">
        <f t="shared" si="43"/>
        <v>5.0302561778583499E-2</v>
      </c>
      <c r="D217" s="44">
        <f>IF(OR($A217="",$B217=""),"",A217*'MPTO_working_2-way'!$G216)</f>
        <v>1.6909871244635195</v>
      </c>
      <c r="E217" s="46">
        <f>IF(OR($A217="",$B217=""),"",B217*'MPTO_working_2-way'!$G216)</f>
        <v>2.4472049689440998</v>
      </c>
      <c r="F217" s="44">
        <f>IF(OR($A217="",$B217=""),"",'MPTO_working_2-way'!D216)</f>
        <v>1.67794601122716</v>
      </c>
      <c r="G217" s="46">
        <f>IF(OR($A217="",$B217=""),"",'MPTO_working_2-way'!E216)</f>
        <v>2.4750437106192065</v>
      </c>
      <c r="H217" s="44">
        <f>IF(OR($A217="",$B217=""),"",'OddsRatio_working_2-way'!M216)</f>
        <v>1.6772345358451193</v>
      </c>
      <c r="I217" s="44">
        <f>IF(OR($A217="",$B217=""),"",'OddsRatio_working_2-way'!N216)</f>
        <v>2.4765933322524725</v>
      </c>
      <c r="J217" s="44">
        <f>IF('Log_working_2-way'!$D216="","",A217^('Log_working_2-way'!$D216))</f>
        <v>1.6712497569830409</v>
      </c>
      <c r="K217" s="46">
        <f>IF('Log_working_2-way'!$D216="","",B217^('Log_working_2-way'!$D216))</f>
        <v>2.4897584536831094</v>
      </c>
      <c r="L217" s="53">
        <f t="shared" si="35"/>
        <v>0.59137055837563446</v>
      </c>
      <c r="M217" s="53">
        <f t="shared" si="36"/>
        <v>0.40862944162436543</v>
      </c>
      <c r="N217" s="54">
        <v>314</v>
      </c>
      <c r="O217" s="54">
        <f t="shared" si="37"/>
        <v>118.96894409937889</v>
      </c>
      <c r="P217" s="54">
        <f t="shared" si="38"/>
        <v>179.23605150214593</v>
      </c>
      <c r="Q217" s="54">
        <f t="shared" si="39"/>
        <v>134.76394849785407</v>
      </c>
      <c r="R217" s="54">
        <f t="shared" si="40"/>
        <v>195.03105590062111</v>
      </c>
      <c r="S217" s="55">
        <f t="shared" si="41"/>
        <v>-15.795004398475186</v>
      </c>
      <c r="T217" s="55">
        <f t="shared" si="42"/>
        <v>-15.795004398475186</v>
      </c>
      <c r="U217" t="s">
        <v>334</v>
      </c>
      <c r="V217" t="s">
        <v>328</v>
      </c>
      <c r="W217" t="s">
        <v>478</v>
      </c>
      <c r="X217" s="38">
        <v>44229</v>
      </c>
      <c r="Y217" s="57" t="s">
        <v>502</v>
      </c>
    </row>
    <row r="218" spans="1:25" ht="15" x14ac:dyDescent="0.25">
      <c r="A218">
        <v>1.81</v>
      </c>
      <c r="B218">
        <v>2.06</v>
      </c>
      <c r="C218" s="43">
        <f t="shared" si="43"/>
        <v>3.7923081049187513E-2</v>
      </c>
      <c r="D218" s="44">
        <f>IF(OR($A218="",$B218=""),"",A218*'MPTO_working_2-way'!$G217)</f>
        <v>1.8786407766990294</v>
      </c>
      <c r="E218" s="46">
        <f>IF(OR($A218="",$B218=""),"",B218*'MPTO_working_2-way'!$G217)</f>
        <v>2.1381215469613264</v>
      </c>
      <c r="F218" s="44">
        <f>IF(OR($A218="",$B218=""),"",'MPTO_working_2-way'!D217)</f>
        <v>1.8743276529432467</v>
      </c>
      <c r="G218" s="46">
        <f>IF(OR($A218="",$B218=""),"",'MPTO_working_2-way'!E217)</f>
        <v>2.1437359857413907</v>
      </c>
      <c r="H218" s="44">
        <f>IF(OR($A218="",$B218=""),"",'OddsRatio_working_2-way'!M217)</f>
        <v>1.8741572761215382</v>
      </c>
      <c r="I218" s="44">
        <f>IF(OR($A218="",$B218=""),"",'OddsRatio_working_2-way'!N217)</f>
        <v>2.1439589045541121</v>
      </c>
      <c r="J218" s="44">
        <f>IF('Log_working_2-way'!$D217="","",A218^('Log_working_2-way'!$D217))</f>
        <v>1.8721919326638379</v>
      </c>
      <c r="K218" s="46">
        <f>IF('Log_working_2-way'!$D217="","",B218^('Log_working_2-way'!$D217))</f>
        <v>2.1465366309290381</v>
      </c>
      <c r="L218" s="53">
        <f t="shared" si="35"/>
        <v>0.53229974160206706</v>
      </c>
      <c r="M218" s="53">
        <f t="shared" si="36"/>
        <v>0.46770025839793272</v>
      </c>
      <c r="N218" s="54">
        <v>315</v>
      </c>
      <c r="O218" s="54">
        <f t="shared" si="37"/>
        <v>140.96685082872926</v>
      </c>
      <c r="P218" s="54">
        <f t="shared" si="38"/>
        <v>162.08737864077668</v>
      </c>
      <c r="Q218" s="54">
        <f t="shared" si="39"/>
        <v>152.91262135922329</v>
      </c>
      <c r="R218" s="54">
        <f t="shared" si="40"/>
        <v>174.03314917127074</v>
      </c>
      <c r="S218" s="55">
        <f t="shared" si="41"/>
        <v>-11.94577053049403</v>
      </c>
      <c r="T218" s="55">
        <f t="shared" si="42"/>
        <v>-11.945770530494059</v>
      </c>
      <c r="U218" t="s">
        <v>350</v>
      </c>
      <c r="V218" t="s">
        <v>347</v>
      </c>
      <c r="W218" t="s">
        <v>479</v>
      </c>
      <c r="X218" s="38">
        <v>44229</v>
      </c>
      <c r="Y218" s="57" t="s">
        <v>493</v>
      </c>
    </row>
    <row r="219" spans="1:25" ht="15" x14ac:dyDescent="0.25">
      <c r="A219">
        <v>2.2000000000000002</v>
      </c>
      <c r="B219">
        <v>1.71</v>
      </c>
      <c r="C219" s="43">
        <f t="shared" si="43"/>
        <v>3.9340776182881454E-2</v>
      </c>
      <c r="D219" s="44">
        <f>IF(OR($A219="",$B219=""),"",A219*'MPTO_working_2-way'!$G218)</f>
        <v>2.2865497076023393</v>
      </c>
      <c r="E219" s="46">
        <f>IF(OR($A219="",$B219=""),"",B219*'MPTO_working_2-way'!$G218)</f>
        <v>1.7772727272727273</v>
      </c>
      <c r="F219" s="44">
        <f>IF(OR($A219="",$B219=""),"",'MPTO_working_2-way'!D218)</f>
        <v>2.2995110024449881</v>
      </c>
      <c r="G219" s="46">
        <f>IF(OR($A219="",$B219=""),"",'MPTO_working_2-way'!E218)</f>
        <v>1.7695202257761053</v>
      </c>
      <c r="H219" s="44">
        <f>IF(OR($A219="",$B219=""),"",'OddsRatio_working_2-way'!M218)</f>
        <v>2.3000541700523187</v>
      </c>
      <c r="I219" s="44">
        <f>IF(OR($A219="",$B219=""),"",'OddsRatio_working_2-way'!N218)</f>
        <v>1.7691987172809549</v>
      </c>
      <c r="J219" s="44">
        <f>IF('Log_working_2-way'!$D218="","",A219^('Log_working_2-way'!$D218))</f>
        <v>2.3060522808335469</v>
      </c>
      <c r="K219" s="46">
        <f>IF('Log_working_2-way'!$D218="","",B219^('Log_working_2-way'!$D218))</f>
        <v>1.7656661334886148</v>
      </c>
      <c r="L219" s="53">
        <f t="shared" si="35"/>
        <v>0.4373401534526854</v>
      </c>
      <c r="M219" s="53">
        <f t="shared" si="36"/>
        <v>0.5626598465473146</v>
      </c>
      <c r="N219" s="54">
        <v>316</v>
      </c>
      <c r="O219" s="54">
        <f t="shared" si="37"/>
        <v>172.36363636363637</v>
      </c>
      <c r="P219" s="54">
        <f t="shared" si="38"/>
        <v>131.20467836257311</v>
      </c>
      <c r="Q219" s="54">
        <f t="shared" si="39"/>
        <v>184.79532163742689</v>
      </c>
      <c r="R219" s="54">
        <f t="shared" si="40"/>
        <v>143.63636363636363</v>
      </c>
      <c r="S219" s="55">
        <f t="shared" si="41"/>
        <v>-12.431685273790521</v>
      </c>
      <c r="T219" s="55">
        <f t="shared" si="42"/>
        <v>-12.431685273790521</v>
      </c>
      <c r="U219" t="s">
        <v>356</v>
      </c>
      <c r="V219" t="s">
        <v>365</v>
      </c>
      <c r="W219" t="s">
        <v>479</v>
      </c>
      <c r="X219" s="38">
        <v>44229</v>
      </c>
      <c r="Y219" s="71" t="s">
        <v>495</v>
      </c>
    </row>
    <row r="220" spans="1:25" ht="15" x14ac:dyDescent="0.25">
      <c r="A220">
        <v>2.2200000000000002</v>
      </c>
      <c r="B220">
        <v>1.7</v>
      </c>
      <c r="C220" s="43">
        <f t="shared" si="43"/>
        <v>3.868574456809748E-2</v>
      </c>
      <c r="D220" s="44">
        <f>IF(OR($A220="",$B220=""),"",A220*'MPTO_working_2-way'!$G219)</f>
        <v>2.3058823529411767</v>
      </c>
      <c r="E220" s="46">
        <f>IF(OR($A220="",$B220=""),"",B220*'MPTO_working_2-way'!$G219)</f>
        <v>1.7657657657657657</v>
      </c>
      <c r="F220" s="44">
        <f>IF(OR($A220="",$B220=""),"",'MPTO_working_2-way'!D219)</f>
        <v>2.3196066379840201</v>
      </c>
      <c r="G220" s="46">
        <f>IF(OR($A220="",$B220=""),"",'MPTO_working_2-way'!E219)</f>
        <v>1.7578015836050302</v>
      </c>
      <c r="H220" s="44">
        <f>IF(OR($A220="",$B220=""),"",'OddsRatio_working_2-way'!M219)</f>
        <v>2.3201731488169055</v>
      </c>
      <c r="I220" s="44">
        <f>IF(OR($A220="",$B220=""),"",'OddsRatio_working_2-way'!N219)</f>
        <v>1.7574763968621581</v>
      </c>
      <c r="J220" s="44">
        <f>IF('Log_working_2-way'!$D219="","",A220^('Log_working_2-way'!$D219))</f>
        <v>2.3265255894258647</v>
      </c>
      <c r="K220" s="46">
        <f>IF('Log_working_2-way'!$D219="","",B220^('Log_working_2-way'!$D219))</f>
        <v>1.7538490082446418</v>
      </c>
      <c r="L220" s="53">
        <f t="shared" si="35"/>
        <v>0.43367346938775503</v>
      </c>
      <c r="M220" s="53">
        <f t="shared" si="36"/>
        <v>0.56632653061224492</v>
      </c>
      <c r="N220" s="54">
        <v>317</v>
      </c>
      <c r="O220" s="54">
        <f t="shared" si="37"/>
        <v>174.2072072072072</v>
      </c>
      <c r="P220" s="54">
        <f t="shared" si="38"/>
        <v>130.52941176470588</v>
      </c>
      <c r="Q220" s="54">
        <f t="shared" si="39"/>
        <v>186.47058823529412</v>
      </c>
      <c r="R220" s="54">
        <f t="shared" si="40"/>
        <v>142.79279279279277</v>
      </c>
      <c r="S220" s="55">
        <f t="shared" si="41"/>
        <v>-12.263381028086911</v>
      </c>
      <c r="T220" s="55">
        <f t="shared" si="42"/>
        <v>-12.263381028086883</v>
      </c>
      <c r="U220" t="s">
        <v>354</v>
      </c>
      <c r="V220" t="s">
        <v>355</v>
      </c>
      <c r="W220" t="s">
        <v>479</v>
      </c>
      <c r="X220" s="38">
        <v>44229</v>
      </c>
      <c r="Y220" s="57" t="s">
        <v>507</v>
      </c>
    </row>
    <row r="221" spans="1:25" ht="15" x14ac:dyDescent="0.25">
      <c r="A221">
        <v>2.02</v>
      </c>
      <c r="B221">
        <v>1.85</v>
      </c>
      <c r="C221" s="43">
        <f t="shared" si="43"/>
        <v>3.5590045491035394E-2</v>
      </c>
      <c r="D221" s="44">
        <f>IF(OR($A221="",$B221=""),"",A221*'MPTO_working_2-way'!$G220)</f>
        <v>2.0918918918918914</v>
      </c>
      <c r="E221" s="46">
        <f>IF(OR($A221="",$B221=""),"",B221*'MPTO_working_2-way'!$G220)</f>
        <v>1.9158415841584155</v>
      </c>
      <c r="F221" s="44">
        <f>IF(OR($A221="",$B221=""),"",'MPTO_working_2-way'!D220)</f>
        <v>2.0953181945612553</v>
      </c>
      <c r="G221" s="46">
        <f>IF(OR($A221="",$B221=""),"",'MPTO_working_2-way'!E220)</f>
        <v>1.9129767084719731</v>
      </c>
      <c r="H221" s="44">
        <f>IF(OR($A221="",$B221=""),"",'OddsRatio_working_2-way'!M220)</f>
        <v>2.0954451150103317</v>
      </c>
      <c r="I221" s="44">
        <f>IF(OR($A221="",$B221=""),"",'OddsRatio_working_2-way'!N220)</f>
        <v>1.9128709291752766</v>
      </c>
      <c r="J221" s="44">
        <f>IF('Log_working_2-way'!$D220="","",A221^('Log_working_2-way'!$D220))</f>
        <v>2.0970120716987148</v>
      </c>
      <c r="K221" s="46">
        <f>IF('Log_working_2-way'!$D220="","",B221^('Log_working_2-way'!$D220))</f>
        <v>1.9115669971173959</v>
      </c>
      <c r="L221" s="53">
        <f t="shared" si="35"/>
        <v>0.47803617571059442</v>
      </c>
      <c r="M221" s="53">
        <f t="shared" si="36"/>
        <v>0.5219638242894058</v>
      </c>
      <c r="N221" s="54">
        <v>318</v>
      </c>
      <c r="O221" s="54">
        <f t="shared" si="37"/>
        <v>160.57425742574259</v>
      </c>
      <c r="P221" s="54">
        <f t="shared" si="38"/>
        <v>146.10810810810813</v>
      </c>
      <c r="Q221" s="54">
        <f t="shared" si="39"/>
        <v>171.89189189189187</v>
      </c>
      <c r="R221" s="54">
        <f t="shared" si="40"/>
        <v>157.42574257425741</v>
      </c>
      <c r="S221" s="55">
        <f t="shared" si="41"/>
        <v>-11.317634466149286</v>
      </c>
      <c r="T221" s="55">
        <f t="shared" si="42"/>
        <v>-11.317634466149286</v>
      </c>
      <c r="U221" t="s">
        <v>348</v>
      </c>
      <c r="V221" t="s">
        <v>349</v>
      </c>
      <c r="W221" t="s">
        <v>479</v>
      </c>
      <c r="X221" s="38">
        <v>44229</v>
      </c>
      <c r="Y221" s="57" t="s">
        <v>492</v>
      </c>
    </row>
    <row r="222" spans="1:25" ht="15" x14ac:dyDescent="0.25">
      <c r="A222">
        <v>2.4</v>
      </c>
      <c r="B222">
        <v>1.61</v>
      </c>
      <c r="C222" s="43">
        <f t="shared" si="43"/>
        <v>3.7784679089026829E-2</v>
      </c>
      <c r="D222" s="44">
        <f>IF(OR($A222="",$B222=""),"",A222*'MPTO_working_2-way'!$G221)</f>
        <v>2.4906832298136643</v>
      </c>
      <c r="E222" s="46">
        <f>IF(OR($A222="",$B222=""),"",B222*'MPTO_working_2-way'!$G221)</f>
        <v>1.6708333333333334</v>
      </c>
      <c r="F222" s="44">
        <f>IF(OR($A222="",$B222=""),"",'MPTO_working_2-way'!D221)</f>
        <v>2.5139882888744305</v>
      </c>
      <c r="G222" s="46">
        <f>IF(OR($A222="",$B222=""),"",'MPTO_working_2-way'!E221)</f>
        <v>1.6605070906746886</v>
      </c>
      <c r="H222" s="44">
        <f>IF(OR($A222="",$B222=""),"",'OddsRatio_working_2-way'!M221)</f>
        <v>2.5149527937243179</v>
      </c>
      <c r="I222" s="44">
        <f>IF(OR($A222="",$B222=""),"",'OddsRatio_working_2-way'!N221)</f>
        <v>1.660086574408453</v>
      </c>
      <c r="J222" s="44">
        <f>IF('Log_working_2-way'!$D221="","",A222^('Log_working_2-way'!$D221))</f>
        <v>2.5258285211487945</v>
      </c>
      <c r="K222" s="46">
        <f>IF('Log_working_2-way'!$D221="","",B222^('Log_working_2-way'!$D221))</f>
        <v>1.6553816409506441</v>
      </c>
      <c r="L222" s="53">
        <f t="shared" si="35"/>
        <v>0.40149625935162098</v>
      </c>
      <c r="M222" s="53">
        <f t="shared" si="36"/>
        <v>0.59850374064837908</v>
      </c>
      <c r="N222" s="54">
        <v>319</v>
      </c>
      <c r="O222" s="54">
        <f t="shared" si="37"/>
        <v>186.08333333333334</v>
      </c>
      <c r="P222" s="54">
        <f t="shared" si="38"/>
        <v>120.86335403726709</v>
      </c>
      <c r="Q222" s="54">
        <f t="shared" si="39"/>
        <v>198.1366459627329</v>
      </c>
      <c r="R222" s="54">
        <f t="shared" si="40"/>
        <v>132.91666666666669</v>
      </c>
      <c r="S222" s="55">
        <f t="shared" si="41"/>
        <v>-12.053312629399556</v>
      </c>
      <c r="T222" s="55">
        <f t="shared" si="42"/>
        <v>-12.053312629399599</v>
      </c>
      <c r="U222" t="s">
        <v>366</v>
      </c>
      <c r="V222" t="s">
        <v>363</v>
      </c>
      <c r="W222" t="s">
        <v>479</v>
      </c>
      <c r="X222" s="38">
        <v>44229</v>
      </c>
      <c r="Y222" s="57" t="s">
        <v>486</v>
      </c>
    </row>
    <row r="223" spans="1:25" ht="15" x14ac:dyDescent="0.25">
      <c r="A223">
        <v>2.19</v>
      </c>
      <c r="B223">
        <v>1.72</v>
      </c>
      <c r="C223" s="43">
        <f t="shared" si="43"/>
        <v>3.8016353403419467E-2</v>
      </c>
      <c r="D223" s="44">
        <f>IF(OR($A223="",$B223=""),"",A223*'MPTO_working_2-way'!$G222)</f>
        <v>2.2732558139534884</v>
      </c>
      <c r="E223" s="46">
        <f>IF(OR($A223="",$B223=""),"",B223*'MPTO_working_2-way'!$G222)</f>
        <v>1.7853881278538815</v>
      </c>
      <c r="F223" s="44">
        <f>IF(OR($A223="",$B223=""),"",'MPTO_working_2-way'!D222)</f>
        <v>2.2851249696675566</v>
      </c>
      <c r="G223" s="46">
        <f>IF(OR($A223="",$B223=""),"",'MPTO_working_2-way'!E222)</f>
        <v>1.7781344410876134</v>
      </c>
      <c r="H223" s="44">
        <f>IF(OR($A223="",$B223=""),"",'OddsRatio_working_2-way'!M222)</f>
        <v>2.2856040517117928</v>
      </c>
      <c r="I223" s="44">
        <f>IF(OR($A223="",$B223=""),"",'OddsRatio_working_2-way'!N222)</f>
        <v>1.7778444682625973</v>
      </c>
      <c r="J223" s="44">
        <f>IF('Log_working_2-way'!$D222="","",A223^('Log_working_2-way'!$D222))</f>
        <v>2.291085448482058</v>
      </c>
      <c r="K223" s="46">
        <f>IF('Log_working_2-way'!$D222="","",B223^('Log_working_2-way'!$D222))</f>
        <v>1.7745420732419892</v>
      </c>
      <c r="L223" s="53">
        <f t="shared" si="35"/>
        <v>0.43989769820971864</v>
      </c>
      <c r="M223" s="53">
        <f t="shared" si="36"/>
        <v>0.56010230179028131</v>
      </c>
      <c r="N223" s="54">
        <v>320</v>
      </c>
      <c r="O223" s="54">
        <f t="shared" si="37"/>
        <v>173.88127853881278</v>
      </c>
      <c r="P223" s="54">
        <f t="shared" si="38"/>
        <v>133.95348837209301</v>
      </c>
      <c r="Q223" s="54">
        <f t="shared" si="39"/>
        <v>186.04651162790699</v>
      </c>
      <c r="R223" s="54">
        <f t="shared" si="40"/>
        <v>146.11872146118722</v>
      </c>
      <c r="S223" s="55">
        <f t="shared" si="41"/>
        <v>-12.165233089094215</v>
      </c>
      <c r="T223" s="55">
        <f t="shared" si="42"/>
        <v>-12.165233089094215</v>
      </c>
      <c r="U223" t="s">
        <v>352</v>
      </c>
      <c r="V223" t="s">
        <v>357</v>
      </c>
      <c r="W223" t="s">
        <v>479</v>
      </c>
      <c r="X223" s="38">
        <v>44229</v>
      </c>
      <c r="Y223" s="57" t="s">
        <v>492</v>
      </c>
    </row>
    <row r="224" spans="1:25" ht="15" x14ac:dyDescent="0.25">
      <c r="A224">
        <v>2.64</v>
      </c>
      <c r="B224">
        <v>1.52</v>
      </c>
      <c r="C224" s="43">
        <f t="shared" si="43"/>
        <v>3.6682615629984205E-2</v>
      </c>
      <c r="D224" s="44">
        <f>IF(OR($A224="",$B224=""),"",A224*'MPTO_working_2-way'!$G223)</f>
        <v>2.7368421052631584</v>
      </c>
      <c r="E224" s="46">
        <f>IF(OR($A224="",$B224=""),"",B224*'MPTO_working_2-way'!$G223)</f>
        <v>1.5757575757575759</v>
      </c>
      <c r="F224" s="44">
        <f>IF(OR($A224="",$B224=""),"",'MPTO_working_2-way'!D223)</f>
        <v>2.7743362831858414</v>
      </c>
      <c r="G224" s="46">
        <f>IF(OR($A224="",$B224=""),"",'MPTO_working_2-way'!E223)</f>
        <v>1.5635910224438905</v>
      </c>
      <c r="H224" s="44">
        <f>IF(OR($A224="",$B224=""),"",'OddsRatio_working_2-way'!M223)</f>
        <v>2.7759071354792617</v>
      </c>
      <c r="I224" s="44">
        <f>IF(OR($A224="",$B224=""),"",'OddsRatio_working_2-way'!N223)</f>
        <v>1.5630925063714729</v>
      </c>
      <c r="J224" s="44">
        <f>IF('Log_working_2-way'!$D223="","",A224^('Log_working_2-way'!$D223))</f>
        <v>2.793612000650485</v>
      </c>
      <c r="K224" s="46">
        <f>IF('Log_working_2-way'!$D223="","",B224^('Log_working_2-way'!$D223))</f>
        <v>1.5575341822183606</v>
      </c>
      <c r="L224" s="53">
        <f t="shared" si="35"/>
        <v>0.36538461538461531</v>
      </c>
      <c r="M224" s="53">
        <f t="shared" si="36"/>
        <v>0.63461538461538458</v>
      </c>
      <c r="N224" s="54">
        <v>321</v>
      </c>
      <c r="O224" s="54">
        <f t="shared" si="37"/>
        <v>199.40909090909093</v>
      </c>
      <c r="P224" s="54">
        <f t="shared" si="38"/>
        <v>109.81578947368423</v>
      </c>
      <c r="Q224" s="54">
        <f t="shared" si="39"/>
        <v>211.18421052631581</v>
      </c>
      <c r="R224" s="54">
        <f t="shared" si="40"/>
        <v>121.59090909090909</v>
      </c>
      <c r="S224" s="55">
        <f t="shared" si="41"/>
        <v>-11.775119617224874</v>
      </c>
      <c r="T224" s="55">
        <f t="shared" si="42"/>
        <v>-11.77511961722486</v>
      </c>
      <c r="U224" t="s">
        <v>362</v>
      </c>
      <c r="V224" t="s">
        <v>359</v>
      </c>
      <c r="W224" t="s">
        <v>479</v>
      </c>
      <c r="X224" s="38">
        <v>44229</v>
      </c>
      <c r="Y224" s="57" t="s">
        <v>495</v>
      </c>
    </row>
    <row r="225" spans="1:25" ht="15" x14ac:dyDescent="0.25">
      <c r="A225">
        <v>2.0699999999999998</v>
      </c>
      <c r="B225">
        <v>1.8</v>
      </c>
      <c r="C225" s="43">
        <f t="shared" si="43"/>
        <v>3.8647342995169254E-2</v>
      </c>
      <c r="D225" s="44">
        <f>IF(OR($A225="",$B225=""),"",A225*'MPTO_working_2-way'!$G224)</f>
        <v>2.1500000000000004</v>
      </c>
      <c r="E225" s="46">
        <f>IF(OR($A225="",$B225=""),"",B225*'MPTO_working_2-way'!$G224)</f>
        <v>1.8695652173913047</v>
      </c>
      <c r="F225" s="44">
        <f>IF(OR($A225="",$B225=""),"",'MPTO_working_2-way'!D224)</f>
        <v>2.15625</v>
      </c>
      <c r="G225" s="46">
        <f>IF(OR($A225="",$B225=""),"",'MPTO_working_2-way'!E224)</f>
        <v>1.8648648648648651</v>
      </c>
      <c r="H225" s="44">
        <f>IF(OR($A225="",$B225=""),"",'OddsRatio_working_2-way'!M224)</f>
        <v>2.1565033506220384</v>
      </c>
      <c r="I225" s="44">
        <f>IF(OR($A225="",$B225=""),"",'OddsRatio_working_2-way'!N224)</f>
        <v>1.8646754023342345</v>
      </c>
      <c r="J225" s="44">
        <f>IF('Log_working_2-way'!$D224="","",A225^('Log_working_2-way'!$D224))</f>
        <v>2.1593762623614712</v>
      </c>
      <c r="K225" s="46">
        <f>IF('Log_working_2-way'!$D224="","",B225^('Log_working_2-way'!$D224))</f>
        <v>1.8625327535713179</v>
      </c>
      <c r="L225" s="53">
        <f t="shared" si="35"/>
        <v>0.46511627906976738</v>
      </c>
      <c r="M225" s="53">
        <f t="shared" si="36"/>
        <v>0.53488372093023251</v>
      </c>
      <c r="N225" s="54">
        <v>322</v>
      </c>
      <c r="O225" s="54">
        <f t="shared" si="37"/>
        <v>166.44444444444443</v>
      </c>
      <c r="P225" s="54">
        <f t="shared" si="38"/>
        <v>143.11111111111114</v>
      </c>
      <c r="Q225" s="54">
        <f t="shared" si="39"/>
        <v>178.88888888888889</v>
      </c>
      <c r="R225" s="54">
        <f t="shared" si="40"/>
        <v>155.55555555555557</v>
      </c>
      <c r="S225" s="55">
        <f t="shared" si="41"/>
        <v>-12.444444444444457</v>
      </c>
      <c r="T225" s="55">
        <f t="shared" si="42"/>
        <v>-12.444444444444429</v>
      </c>
      <c r="U225" t="s">
        <v>360</v>
      </c>
      <c r="V225" t="s">
        <v>361</v>
      </c>
      <c r="W225" t="s">
        <v>479</v>
      </c>
      <c r="X225" s="38">
        <v>44229</v>
      </c>
      <c r="Y225" s="57" t="s">
        <v>508</v>
      </c>
    </row>
    <row r="226" spans="1:25" ht="15" x14ac:dyDescent="0.25">
      <c r="A226">
        <v>2.48</v>
      </c>
      <c r="B226">
        <v>1.57</v>
      </c>
      <c r="C226" s="43">
        <f t="shared" si="43"/>
        <v>4.0168481610848517E-2</v>
      </c>
      <c r="D226" s="44">
        <f>IF(OR($A226="",$B226=""),"",A226*'MPTO_working_2-way'!$G225)</f>
        <v>2.5796178343949041</v>
      </c>
      <c r="E226" s="46">
        <f>IF(OR($A226="",$B226=""),"",B226*'MPTO_working_2-way'!$G225)</f>
        <v>1.6330645161290323</v>
      </c>
      <c r="F226" s="44">
        <f>IF(OR($A226="",$B226=""),"",'MPTO_working_2-way'!D225)</f>
        <v>2.6100013406622868</v>
      </c>
      <c r="G226" s="46">
        <f>IF(OR($A226="",$B226=""),"",'MPTO_working_2-way'!E225)</f>
        <v>1.6211174952119245</v>
      </c>
      <c r="H226" s="44">
        <f>IF(OR($A226="",$B226=""),"",'OddsRatio_working_2-way'!M225)</f>
        <v>2.6113631583445658</v>
      </c>
      <c r="I226" s="44">
        <f>IF(OR($A226="",$B226=""),"",'OddsRatio_working_2-way'!N225)</f>
        <v>1.6205925677408124</v>
      </c>
      <c r="J226" s="44">
        <f>IF('Log_working_2-way'!$D225="","",A226^('Log_working_2-way'!$D225))</f>
        <v>2.625654823076816</v>
      </c>
      <c r="K226" s="46">
        <f>IF('Log_working_2-way'!$D225="","",B226^('Log_working_2-way'!$D225))</f>
        <v>1.6151367349354802</v>
      </c>
      <c r="L226" s="53">
        <f t="shared" si="35"/>
        <v>0.3876543209876544</v>
      </c>
      <c r="M226" s="53">
        <f t="shared" si="36"/>
        <v>0.61234567901234571</v>
      </c>
      <c r="N226" s="54">
        <v>323</v>
      </c>
      <c r="O226" s="54">
        <f t="shared" si="37"/>
        <v>192.75806451612902</v>
      </c>
      <c r="P226" s="54">
        <f t="shared" si="38"/>
        <v>117.26751592356688</v>
      </c>
      <c r="Q226" s="54">
        <f t="shared" si="39"/>
        <v>205.73248407643311</v>
      </c>
      <c r="R226" s="54">
        <f t="shared" si="40"/>
        <v>130.24193548387098</v>
      </c>
      <c r="S226" s="55">
        <f t="shared" si="41"/>
        <v>-12.974419560304085</v>
      </c>
      <c r="T226" s="55">
        <f t="shared" si="42"/>
        <v>-12.974419560304099</v>
      </c>
      <c r="U226" t="s">
        <v>358</v>
      </c>
      <c r="V226" t="s">
        <v>353</v>
      </c>
      <c r="W226" t="s">
        <v>479</v>
      </c>
      <c r="X226" s="38">
        <v>44229</v>
      </c>
      <c r="Y226" s="57" t="s">
        <v>487</v>
      </c>
    </row>
    <row r="227" spans="1:25" ht="15" x14ac:dyDescent="0.25">
      <c r="A227">
        <v>2.85</v>
      </c>
      <c r="B227">
        <v>1.44</v>
      </c>
      <c r="C227" s="43">
        <f t="shared" si="43"/>
        <v>4.5321637426900541E-2</v>
      </c>
      <c r="D227" s="44">
        <f>IF(OR($A227="",$B227=""),"",A227*'MPTO_working_2-way'!$G226)</f>
        <v>2.9791666666666665</v>
      </c>
      <c r="E227" s="46">
        <f>IF(OR($A227="",$B227=""),"",B227*'MPTO_working_2-way'!$G226)</f>
        <v>1.5052631578947366</v>
      </c>
      <c r="F227" s="44">
        <f>IF(OR($A227="",$B227=""),"",'MPTO_working_2-way'!D226)</f>
        <v>3.0467706013363025</v>
      </c>
      <c r="G227" s="46">
        <f>IF(OR($A227="",$B227=""),"",'MPTO_working_2-way'!E226)</f>
        <v>1.488574537540805</v>
      </c>
      <c r="H227" s="44">
        <f>IF(OR($A227="",$B227=""),"",'OddsRatio_working_2-way'!M226)</f>
        <v>3.0504988306618106</v>
      </c>
      <c r="I227" s="44">
        <f>IF(OR($A227="",$B227=""),"",'OddsRatio_working_2-way'!N226)</f>
        <v>1.4876862083736198</v>
      </c>
      <c r="J227" s="44">
        <f>IF('Log_working_2-way'!$D226="","",A227^('Log_working_2-way'!$D226))</f>
        <v>3.0833364341063403</v>
      </c>
      <c r="K227" s="46">
        <f>IF('Log_working_2-way'!$D226="","",B227^('Log_working_2-way'!$D226))</f>
        <v>1.4799992855815352</v>
      </c>
      <c r="L227" s="53">
        <f t="shared" si="35"/>
        <v>0.33566433566433568</v>
      </c>
      <c r="M227" s="53">
        <f t="shared" si="36"/>
        <v>0.66433566433566438</v>
      </c>
      <c r="N227" s="54">
        <v>324</v>
      </c>
      <c r="O227" s="54">
        <f t="shared" si="37"/>
        <v>210.31578947368419</v>
      </c>
      <c r="P227" s="54">
        <f t="shared" si="38"/>
        <v>99</v>
      </c>
      <c r="Q227" s="54">
        <f t="shared" si="39"/>
        <v>225</v>
      </c>
      <c r="R227" s="54">
        <f t="shared" si="40"/>
        <v>113.68421052631578</v>
      </c>
      <c r="S227" s="55">
        <f t="shared" si="41"/>
        <v>-14.684210526315809</v>
      </c>
      <c r="T227" s="55">
        <f t="shared" si="42"/>
        <v>-14.68421052631578</v>
      </c>
      <c r="U227" t="s">
        <v>364</v>
      </c>
      <c r="V227" t="s">
        <v>351</v>
      </c>
      <c r="W227" t="s">
        <v>479</v>
      </c>
      <c r="X227" s="38">
        <v>44229</v>
      </c>
      <c r="Y227" s="57" t="s">
        <v>498</v>
      </c>
    </row>
    <row r="228" spans="1:25" ht="15" x14ac:dyDescent="0.25">
      <c r="A228">
        <v>2.16</v>
      </c>
      <c r="B228">
        <v>1.75</v>
      </c>
      <c r="C228" s="43">
        <f t="shared" si="43"/>
        <v>3.4391534391534417E-2</v>
      </c>
      <c r="D228" s="44">
        <f>IF(OR($A228="",$B228=""),"",A228*'MPTO_working_2-way'!$G227)</f>
        <v>2.2342857142857144</v>
      </c>
      <c r="E228" s="46">
        <f>IF(OR($A228="",$B228=""),"",B228*'MPTO_working_2-way'!$G227)</f>
        <v>1.8101851851851851</v>
      </c>
      <c r="F228" s="44">
        <f>IF(OR($A228="",$B228=""),"",'MPTO_working_2-way'!D227)</f>
        <v>2.2433234421364987</v>
      </c>
      <c r="G228" s="46">
        <f>IF(OR($A228="",$B228=""),"",'MPTO_working_2-way'!E227)</f>
        <v>1.8042959427207637</v>
      </c>
      <c r="H228" s="44">
        <f>IF(OR($A228="",$B228=""),"",'OddsRatio_working_2-way'!M227)</f>
        <v>2.2436505404118421</v>
      </c>
      <c r="I228" s="44">
        <f>IF(OR($A228="",$B228=""),"",'OddsRatio_working_2-way'!N227)</f>
        <v>1.8040844011283466</v>
      </c>
      <c r="J228" s="44">
        <f>IF('Log_working_2-way'!$D227="","",A228^('Log_working_2-way'!$D227))</f>
        <v>2.2478012615174499</v>
      </c>
      <c r="K228" s="46">
        <f>IF('Log_working_2-way'!$D227="","",B228^('Log_working_2-way'!$D227))</f>
        <v>1.8014096722292445</v>
      </c>
      <c r="L228" s="53">
        <f t="shared" si="35"/>
        <v>0.4475703324808184</v>
      </c>
      <c r="M228" s="53">
        <f t="shared" si="36"/>
        <v>0.55242966751918166</v>
      </c>
      <c r="N228" s="54">
        <v>325</v>
      </c>
      <c r="O228" s="54">
        <f t="shared" si="37"/>
        <v>174.53703703703701</v>
      </c>
      <c r="P228" s="54">
        <f t="shared" si="38"/>
        <v>139.28571428571428</v>
      </c>
      <c r="Q228" s="54">
        <f t="shared" si="39"/>
        <v>185.71428571428569</v>
      </c>
      <c r="R228" s="54">
        <f t="shared" si="40"/>
        <v>150.46296296296293</v>
      </c>
      <c r="S228" s="55">
        <f t="shared" si="41"/>
        <v>-11.177248677248684</v>
      </c>
      <c r="T228" s="55">
        <f t="shared" si="42"/>
        <v>-11.177248677248656</v>
      </c>
      <c r="U228" t="s">
        <v>378</v>
      </c>
      <c r="V228" t="s">
        <v>374</v>
      </c>
      <c r="W228" t="s">
        <v>467</v>
      </c>
      <c r="X228" s="38">
        <v>44229</v>
      </c>
      <c r="Y228" s="57" t="s">
        <v>486</v>
      </c>
    </row>
    <row r="229" spans="1:25" ht="15" x14ac:dyDescent="0.25">
      <c r="A229">
        <v>2.69</v>
      </c>
      <c r="B229">
        <v>1.51</v>
      </c>
      <c r="C229" s="43">
        <f t="shared" si="43"/>
        <v>3.3998867525049992E-2</v>
      </c>
      <c r="D229" s="44">
        <f>IF(OR($A229="",$B229=""),"",A229*'MPTO_working_2-way'!$G228)</f>
        <v>2.7814569536423845</v>
      </c>
      <c r="E229" s="46">
        <f>IF(OR($A229="",$B229=""),"",B229*'MPTO_working_2-way'!$G228)</f>
        <v>1.5613382899628254</v>
      </c>
      <c r="F229" s="44">
        <f>IF(OR($A229="",$B229=""),"",'MPTO_working_2-way'!D228)</f>
        <v>2.8189041951490341</v>
      </c>
      <c r="G229" s="46">
        <f>IF(OR($A229="",$B229=""),"",'MPTO_working_2-way'!E228)</f>
        <v>1.5497815677521511</v>
      </c>
      <c r="H229" s="44">
        <f>IF(OR($A229="",$B229=""),"",'OddsRatio_working_2-way'!M228)</f>
        <v>2.8203641092364129</v>
      </c>
      <c r="I229" s="44">
        <f>IF(OR($A229="",$B229=""),"",'OddsRatio_working_2-way'!N228)</f>
        <v>1.5493406483494501</v>
      </c>
      <c r="J229" s="44">
        <f>IF('Log_working_2-way'!$D228="","",A229^('Log_working_2-way'!$D228))</f>
        <v>2.8380197684281701</v>
      </c>
      <c r="K229" s="46">
        <f>IF('Log_working_2-way'!$D228="","",B229^('Log_working_2-way'!$D228))</f>
        <v>1.5440637892893805</v>
      </c>
      <c r="L229" s="53">
        <f t="shared" si="35"/>
        <v>0.35952380952380947</v>
      </c>
      <c r="M229" s="53">
        <f t="shared" si="36"/>
        <v>0.64047619047619042</v>
      </c>
      <c r="N229" s="54">
        <v>326</v>
      </c>
      <c r="O229" s="54">
        <f t="shared" si="37"/>
        <v>204.81040892193309</v>
      </c>
      <c r="P229" s="54">
        <f t="shared" si="38"/>
        <v>110.10596026490066</v>
      </c>
      <c r="Q229" s="54">
        <f t="shared" si="39"/>
        <v>215.89403973509934</v>
      </c>
      <c r="R229" s="54">
        <f t="shared" si="40"/>
        <v>121.18959107806693</v>
      </c>
      <c r="S229" s="55">
        <f t="shared" si="41"/>
        <v>-11.083630813166252</v>
      </c>
      <c r="T229" s="55">
        <f t="shared" si="42"/>
        <v>-11.083630813166266</v>
      </c>
      <c r="U229" t="s">
        <v>171</v>
      </c>
      <c r="V229" t="s">
        <v>174</v>
      </c>
      <c r="W229" t="s">
        <v>468</v>
      </c>
      <c r="X229" s="38">
        <v>44229</v>
      </c>
      <c r="Y229" s="57" t="s">
        <v>485</v>
      </c>
    </row>
    <row r="230" spans="1:25" ht="15" x14ac:dyDescent="0.25">
      <c r="A230">
        <v>2.9</v>
      </c>
      <c r="B230">
        <v>1.44</v>
      </c>
      <c r="C230" s="43">
        <f t="shared" si="43"/>
        <v>3.9272030651340994E-2</v>
      </c>
      <c r="D230" s="44">
        <f>IF(OR($A230="",$B230=""),"",A230*'MPTO_working_2-way'!$G229)</f>
        <v>3.0138888888888888</v>
      </c>
      <c r="E230" s="46">
        <f>IF(OR($A230="",$B230=""),"",B230*'MPTO_working_2-way'!$G229)</f>
        <v>1.4965517241379309</v>
      </c>
      <c r="F230" s="44">
        <f>IF(OR($A230="",$B230=""),"",'MPTO_working_2-way'!D229)</f>
        <v>3.0751104565537557</v>
      </c>
      <c r="G230" s="46">
        <f>IF(OR($A230="",$B230=""),"",'MPTO_working_2-way'!E229)</f>
        <v>1.481902058197303</v>
      </c>
      <c r="H230" s="44">
        <f>IF(OR($A230="",$B230=""),"",'OddsRatio_working_2-way'!M229)</f>
        <v>3.0780235364840833</v>
      </c>
      <c r="I230" s="44">
        <f>IF(OR($A230="",$B230=""),"",'OddsRatio_working_2-way'!N229)</f>
        <v>1.4812265031857879</v>
      </c>
      <c r="J230" s="44">
        <f>IF('Log_working_2-way'!$D229="","",A230^('Log_working_2-way'!$D229))</f>
        <v>3.1075186928168366</v>
      </c>
      <c r="K230" s="46">
        <f>IF('Log_working_2-way'!$D229="","",B230^('Log_working_2-way'!$D229))</f>
        <v>1.4744916395794321</v>
      </c>
      <c r="L230" s="53">
        <f t="shared" si="35"/>
        <v>0.33179723502304148</v>
      </c>
      <c r="M230" s="53">
        <f t="shared" si="36"/>
        <v>0.66820276497695863</v>
      </c>
      <c r="N230" s="54">
        <v>327</v>
      </c>
      <c r="O230" s="54">
        <f t="shared" si="37"/>
        <v>214.24137931034483</v>
      </c>
      <c r="P230" s="54">
        <f t="shared" si="38"/>
        <v>99.916666666666657</v>
      </c>
      <c r="Q230" s="54">
        <f t="shared" si="39"/>
        <v>227.08333333333331</v>
      </c>
      <c r="R230" s="54">
        <f t="shared" si="40"/>
        <v>112.75862068965517</v>
      </c>
      <c r="S230" s="55">
        <f t="shared" si="41"/>
        <v>-12.841954022988489</v>
      </c>
      <c r="T230" s="55">
        <f t="shared" si="42"/>
        <v>-12.841954022988517</v>
      </c>
      <c r="U230" t="s">
        <v>397</v>
      </c>
      <c r="V230" t="s">
        <v>396</v>
      </c>
      <c r="W230" t="s">
        <v>482</v>
      </c>
      <c r="X230" s="38">
        <v>44229</v>
      </c>
      <c r="Y230" s="57" t="s">
        <v>498</v>
      </c>
    </row>
    <row r="231" spans="1:25" s="50" customFormat="1" ht="15" x14ac:dyDescent="0.25">
      <c r="A231">
        <v>2.35</v>
      </c>
      <c r="B231">
        <v>1.65</v>
      </c>
      <c r="C231" s="43">
        <f t="shared" si="43"/>
        <v>3.1592520954223158E-2</v>
      </c>
      <c r="D231" s="44">
        <f>IF(OR($A231="",$B231=""),"",A231*'MPTO_working_2-way'!$G230)</f>
        <v>2.4242424242424243</v>
      </c>
      <c r="E231" s="46">
        <f>IF(OR($A231="",$B231=""),"",B231*'MPTO_working_2-way'!$G230)</f>
        <v>1.7021276595744681</v>
      </c>
      <c r="F231" s="44">
        <f>IF(OR($A231="",$B231=""),"",'MPTO_working_2-way'!D230)</f>
        <v>2.4405979543666407</v>
      </c>
      <c r="G231" s="46">
        <f>IF(OR($A231="",$B231=""),"",'MPTO_working_2-way'!E230)</f>
        <v>1.6941561987984708</v>
      </c>
      <c r="H231" s="44">
        <f>IF(OR($A231="",$B231=""),"",'OddsRatio_working_2-way'!M230)</f>
        <v>2.4411533842457849</v>
      </c>
      <c r="I231" s="44">
        <f>IF(OR($A231="",$B231=""),"",'OddsRatio_working_2-way'!N230)</f>
        <v>1.6938886664887112</v>
      </c>
      <c r="J231" s="44">
        <f>IF('Log_working_2-way'!$D230="","",A231^('Log_working_2-way'!$D230))</f>
        <v>2.4487037782009757</v>
      </c>
      <c r="K231" s="46">
        <f>IF('Log_working_2-way'!$D230="","",B231^('Log_working_2-way'!$D230))</f>
        <v>1.6902722385674813</v>
      </c>
      <c r="L231" s="53">
        <f t="shared" si="35"/>
        <v>0.41249999999999998</v>
      </c>
      <c r="M231" s="53">
        <f t="shared" si="36"/>
        <v>0.58750000000000002</v>
      </c>
      <c r="N231" s="54">
        <v>328</v>
      </c>
      <c r="O231" s="54">
        <f t="shared" si="37"/>
        <v>188.42553191489364</v>
      </c>
      <c r="P231" s="54">
        <f t="shared" si="38"/>
        <v>129.21212121212116</v>
      </c>
      <c r="Q231" s="54">
        <f t="shared" si="39"/>
        <v>198.78787878787878</v>
      </c>
      <c r="R231" s="54">
        <f t="shared" si="40"/>
        <v>139.57446808510639</v>
      </c>
      <c r="S231" s="55">
        <f t="shared" si="41"/>
        <v>-10.362346872985142</v>
      </c>
      <c r="T231" s="55">
        <f t="shared" si="42"/>
        <v>-10.362346872985228</v>
      </c>
      <c r="U231" t="s">
        <v>391</v>
      </c>
      <c r="V231" t="s">
        <v>393</v>
      </c>
      <c r="W231" t="s">
        <v>482</v>
      </c>
      <c r="X231" s="38">
        <v>44229</v>
      </c>
      <c r="Y231" s="57" t="s">
        <v>485</v>
      </c>
    </row>
    <row r="232" spans="1:25" ht="15" x14ac:dyDescent="0.25">
      <c r="A232">
        <v>1.68</v>
      </c>
      <c r="B232">
        <v>2.2799999999999998</v>
      </c>
      <c r="C232" s="43">
        <f t="shared" si="43"/>
        <v>3.383458646616555E-2</v>
      </c>
      <c r="D232" s="44">
        <f>IF(OR($A232="",$B232=""),"",A232*'MPTO_working_2-way'!$G231)</f>
        <v>1.736842105263158</v>
      </c>
      <c r="E232" s="46">
        <f>IF(OR($A232="",$B232=""),"",B232*'MPTO_working_2-way'!$G231)</f>
        <v>2.3571428571428572</v>
      </c>
      <c r="F232" s="44">
        <f>IF(OR($A232="",$B232=""),"",'MPTO_working_2-way'!D231)</f>
        <v>1.7291440953412784</v>
      </c>
      <c r="G232" s="46">
        <f>IF(OR($A232="",$B232=""),"",'MPTO_working_2-way'!E231)</f>
        <v>2.3714710252600297</v>
      </c>
      <c r="H232" s="44">
        <f>IF(OR($A232="",$B232=""),"",'OddsRatio_working_2-way'!M231)</f>
        <v>1.728868986855663</v>
      </c>
      <c r="I232" s="44">
        <f>IF(OR($A232="",$B232=""),"",'OddsRatio_working_2-way'!N231)</f>
        <v>2.3719886811400706</v>
      </c>
      <c r="J232" s="44">
        <f>IF('Log_working_2-way'!$D231="","",A232^('Log_working_2-way'!$D231))</f>
        <v>1.7253734306956654</v>
      </c>
      <c r="K232" s="46">
        <f>IF('Log_working_2-way'!$D231="","",B232^('Log_working_2-way'!$D231))</f>
        <v>2.3786002597874161</v>
      </c>
      <c r="L232" s="53">
        <f t="shared" si="35"/>
        <v>0.57575757575757569</v>
      </c>
      <c r="M232" s="53">
        <f t="shared" si="36"/>
        <v>0.42424242424242425</v>
      </c>
      <c r="N232" s="54">
        <v>329</v>
      </c>
      <c r="O232" s="54">
        <f t="shared" si="37"/>
        <v>133.16666666666669</v>
      </c>
      <c r="P232" s="54">
        <f t="shared" si="38"/>
        <v>184.70175438596488</v>
      </c>
      <c r="Q232" s="54">
        <f t="shared" si="39"/>
        <v>144.2982456140351</v>
      </c>
      <c r="R232" s="54">
        <f t="shared" si="40"/>
        <v>195.83333333333334</v>
      </c>
      <c r="S232" s="55">
        <f t="shared" si="41"/>
        <v>-11.131578947368411</v>
      </c>
      <c r="T232" s="55">
        <f t="shared" si="42"/>
        <v>-11.131578947368467</v>
      </c>
      <c r="U232" t="s">
        <v>394</v>
      </c>
      <c r="V232" t="s">
        <v>390</v>
      </c>
      <c r="W232" t="s">
        <v>482</v>
      </c>
      <c r="X232" s="38">
        <v>44229</v>
      </c>
      <c r="Y232" s="57" t="s">
        <v>488</v>
      </c>
    </row>
    <row r="233" spans="1:25" ht="15" x14ac:dyDescent="0.25">
      <c r="A233">
        <v>1.68</v>
      </c>
      <c r="B233">
        <v>2.25</v>
      </c>
      <c r="C233" s="43">
        <f t="shared" si="43"/>
        <v>3.9682539682539542E-2</v>
      </c>
      <c r="D233" s="44">
        <f>IF(OR($A233="",$B233=""),"",A233*'MPTO_working_2-way'!$G232)</f>
        <v>1.7466666666666664</v>
      </c>
      <c r="E233" s="46">
        <f>IF(OR($A233="",$B233=""),"",B233*'MPTO_working_2-way'!$G232)</f>
        <v>2.339285714285714</v>
      </c>
      <c r="F233" s="44">
        <f>IF(OR($A233="",$B233=""),"",'MPTO_working_2-way'!D232)</f>
        <v>1.7379310344827583</v>
      </c>
      <c r="G233" s="46">
        <f>IF(OR($A233="",$B233=""),"",'MPTO_working_2-way'!E232)</f>
        <v>2.3551401869158877</v>
      </c>
      <c r="H233" s="44">
        <f>IF(OR($A233="",$B233=""),"",'OddsRatio_working_2-way'!M232)</f>
        <v>1.7375635565834309</v>
      </c>
      <c r="I233" s="44">
        <f>IF(OR($A233="",$B233=""),"",'OddsRatio_working_2-way'!N232)</f>
        <v>2.3558153613666013</v>
      </c>
      <c r="J233" s="44">
        <f>IF('Log_working_2-way'!$D232="","",A233^('Log_working_2-way'!$D232))</f>
        <v>1.733582099100242</v>
      </c>
      <c r="K233" s="46">
        <f>IF('Log_working_2-way'!$D232="","",B233^('Log_working_2-way'!$D232))</f>
        <v>2.3631739395308338</v>
      </c>
      <c r="L233" s="53">
        <f t="shared" si="35"/>
        <v>0.57251908396946571</v>
      </c>
      <c r="M233" s="53">
        <f t="shared" si="36"/>
        <v>0.4274809160305344</v>
      </c>
      <c r="N233" s="54">
        <v>330</v>
      </c>
      <c r="O233" s="54">
        <f t="shared" si="37"/>
        <v>133.57142857142856</v>
      </c>
      <c r="P233" s="54">
        <f t="shared" si="38"/>
        <v>183.33333333333331</v>
      </c>
      <c r="Q233" s="54">
        <f t="shared" si="39"/>
        <v>146.66666666666666</v>
      </c>
      <c r="R233" s="54">
        <f t="shared" si="40"/>
        <v>196.42857142857142</v>
      </c>
      <c r="S233" s="55">
        <f t="shared" si="41"/>
        <v>-13.095238095238102</v>
      </c>
      <c r="T233" s="55">
        <f t="shared" si="42"/>
        <v>-13.095238095238102</v>
      </c>
      <c r="U233" t="s">
        <v>409</v>
      </c>
      <c r="V233" t="s">
        <v>65</v>
      </c>
      <c r="W233" t="s">
        <v>475</v>
      </c>
      <c r="X233" s="38">
        <v>44229</v>
      </c>
      <c r="Y233" s="57" t="s">
        <v>485</v>
      </c>
    </row>
    <row r="234" spans="1:25" ht="15" x14ac:dyDescent="0.25">
      <c r="A234">
        <v>1.7</v>
      </c>
      <c r="B234">
        <v>2.21</v>
      </c>
      <c r="C234" s="43">
        <f t="shared" si="43"/>
        <v>4.0723981900452566E-2</v>
      </c>
      <c r="D234" s="44">
        <f>IF(OR($A234="",$B234=""),"",A234*'MPTO_working_2-way'!$G233)</f>
        <v>1.7692307692307694</v>
      </c>
      <c r="E234" s="46">
        <f>IF(OR($A234="",$B234=""),"",B234*'MPTO_working_2-way'!$G233)</f>
        <v>2.3000000000000003</v>
      </c>
      <c r="F234" s="44">
        <f>IF(OR($A234="",$B234=""),"",'MPTO_working_2-way'!D233)</f>
        <v>1.760956175298805</v>
      </c>
      <c r="G234" s="46">
        <f>IF(OR($A234="",$B234=""),"",'MPTO_working_2-way'!E233)</f>
        <v>2.3141361256544504</v>
      </c>
      <c r="H234" s="44">
        <f>IF(OR($A234="",$B234=""),"",'OddsRatio_working_2-way'!M233)</f>
        <v>1.7606000241218864</v>
      </c>
      <c r="I234" s="44">
        <f>IF(OR($A234="",$B234=""),"",'OddsRatio_working_2-way'!N233)</f>
        <v>2.3147514702678329</v>
      </c>
      <c r="J234" s="44">
        <f>IF('Log_working_2-way'!$D233="","",A234^('Log_working_2-way'!$D233))</f>
        <v>1.7568261065137158</v>
      </c>
      <c r="K234" s="46">
        <f>IF('Log_working_2-way'!$D233="","",B234^('Log_working_2-way'!$D233))</f>
        <v>2.3213074858188989</v>
      </c>
      <c r="L234" s="53">
        <f t="shared" si="35"/>
        <v>0.56521739130434778</v>
      </c>
      <c r="M234" s="53">
        <f t="shared" si="36"/>
        <v>0.43478260869565211</v>
      </c>
      <c r="N234" s="54">
        <v>331</v>
      </c>
      <c r="O234" s="54">
        <f t="shared" si="37"/>
        <v>136.29411764705878</v>
      </c>
      <c r="P234" s="54">
        <f t="shared" si="38"/>
        <v>181.22624434389141</v>
      </c>
      <c r="Q234" s="54">
        <f t="shared" si="39"/>
        <v>149.77375565610859</v>
      </c>
      <c r="R234" s="54">
        <f t="shared" si="40"/>
        <v>194.70588235294119</v>
      </c>
      <c r="S234" s="55">
        <f t="shared" si="41"/>
        <v>-13.479638009049808</v>
      </c>
      <c r="T234" s="55">
        <f t="shared" si="42"/>
        <v>-13.479638009049779</v>
      </c>
      <c r="U234" t="s">
        <v>129</v>
      </c>
      <c r="V234" t="s">
        <v>66</v>
      </c>
      <c r="W234" t="s">
        <v>475</v>
      </c>
      <c r="X234" s="38">
        <v>44229</v>
      </c>
      <c r="Y234" s="71" t="s">
        <v>491</v>
      </c>
    </row>
    <row r="235" spans="1:25" ht="15" x14ac:dyDescent="0.25">
      <c r="A235">
        <v>1.93</v>
      </c>
      <c r="B235">
        <v>1.94</v>
      </c>
      <c r="C235" s="43">
        <f t="shared" si="43"/>
        <v>3.3598632551679941E-2</v>
      </c>
      <c r="D235" s="44">
        <f>IF(OR($A235="",$B235=""),"",A235*'MPTO_working_2-way'!$G234)</f>
        <v>1.9948453608247423</v>
      </c>
      <c r="E235" s="46">
        <f>IF(OR($A235="",$B235=""),"",B235*'MPTO_working_2-way'!$G234)</f>
        <v>2.0051813471502591</v>
      </c>
      <c r="F235" s="44">
        <f>IF(OR($A235="",$B235=""),"",'MPTO_working_2-way'!D234)</f>
        <v>1.9946726333173512</v>
      </c>
      <c r="G235" s="46">
        <f>IF(OR($A235="",$B235=""),"",'MPTO_working_2-way'!E234)</f>
        <v>2.0053558995233249</v>
      </c>
      <c r="H235" s="44">
        <f>IF(OR($A235="",$B235=""),"",'OddsRatio_working_2-way'!M234)</f>
        <v>1.9946666286387909</v>
      </c>
      <c r="I235" s="44">
        <f>IF(OR($A235="",$B235=""),"",'OddsRatio_working_2-way'!N234)</f>
        <v>2.0053619687316817</v>
      </c>
      <c r="J235" s="44">
        <f>IF('Log_working_2-way'!$D234="","",A235^('Log_working_2-way'!$D234))</f>
        <v>1.9945880029745278</v>
      </c>
      <c r="K235" s="46">
        <f>IF('Log_working_2-way'!$D234="","",B235^('Log_working_2-way'!$D234))</f>
        <v>2.0054414461156225</v>
      </c>
      <c r="L235" s="53">
        <f t="shared" si="35"/>
        <v>0.50129198966408273</v>
      </c>
      <c r="M235" s="53">
        <f t="shared" si="36"/>
        <v>0.49870801033591733</v>
      </c>
      <c r="N235" s="54">
        <v>332</v>
      </c>
      <c r="O235" s="54">
        <f t="shared" si="37"/>
        <v>159.97927461139898</v>
      </c>
      <c r="P235" s="54">
        <f t="shared" si="38"/>
        <v>160.86597938144328</v>
      </c>
      <c r="Q235" s="54">
        <f t="shared" si="39"/>
        <v>171.13402061855672</v>
      </c>
      <c r="R235" s="54">
        <f t="shared" si="40"/>
        <v>172.02072538860105</v>
      </c>
      <c r="S235" s="55">
        <f t="shared" si="41"/>
        <v>-11.15474600715774</v>
      </c>
      <c r="T235" s="55">
        <f t="shared" si="42"/>
        <v>-11.154746007157769</v>
      </c>
      <c r="U235" t="s">
        <v>164</v>
      </c>
      <c r="V235" t="s">
        <v>167</v>
      </c>
      <c r="W235" t="s">
        <v>475</v>
      </c>
      <c r="X235" s="38">
        <v>44229</v>
      </c>
      <c r="Y235" s="57" t="s">
        <v>495</v>
      </c>
    </row>
    <row r="236" spans="1:25" ht="15" x14ac:dyDescent="0.25">
      <c r="A236">
        <v>1.68</v>
      </c>
      <c r="B236">
        <v>2.2799999999999998</v>
      </c>
      <c r="C236" s="43">
        <f t="shared" si="43"/>
        <v>3.383458646616555E-2</v>
      </c>
      <c r="D236" s="44">
        <f>IF(OR($A236="",$B236=""),"",A236*'MPTO_working_2-way'!$G235)</f>
        <v>1.736842105263158</v>
      </c>
      <c r="E236" s="46">
        <f>IF(OR($A236="",$B236=""),"",B236*'MPTO_working_2-way'!$G235)</f>
        <v>2.3571428571428572</v>
      </c>
      <c r="F236" s="44">
        <f>IF(OR($A236="",$B236=""),"",'MPTO_working_2-way'!D235)</f>
        <v>1.7291440953412784</v>
      </c>
      <c r="G236" s="46">
        <f>IF(OR($A236="",$B236=""),"",'MPTO_working_2-way'!E235)</f>
        <v>2.3714710252600297</v>
      </c>
      <c r="H236" s="44">
        <f>IF(OR($A236="",$B236=""),"",'OddsRatio_working_2-way'!M235)</f>
        <v>1.728868986855663</v>
      </c>
      <c r="I236" s="44">
        <f>IF(OR($A236="",$B236=""),"",'OddsRatio_working_2-way'!N235)</f>
        <v>2.3719886811400706</v>
      </c>
      <c r="J236" s="44">
        <f>IF('Log_working_2-way'!$D235="","",A236^('Log_working_2-way'!$D235))</f>
        <v>1.7253734306956654</v>
      </c>
      <c r="K236" s="46">
        <f>IF('Log_working_2-way'!$D235="","",B236^('Log_working_2-way'!$D235))</f>
        <v>2.3786002597874161</v>
      </c>
      <c r="L236" s="53">
        <f t="shared" si="35"/>
        <v>0.57575757575757569</v>
      </c>
      <c r="M236" s="53">
        <f t="shared" si="36"/>
        <v>0.42424242424242425</v>
      </c>
      <c r="N236" s="54">
        <v>333</v>
      </c>
      <c r="O236" s="54">
        <f t="shared" si="37"/>
        <v>134.78571428571425</v>
      </c>
      <c r="P236" s="54">
        <f t="shared" si="38"/>
        <v>186.9473684210526</v>
      </c>
      <c r="Q236" s="54">
        <f t="shared" si="39"/>
        <v>146.05263157894737</v>
      </c>
      <c r="R236" s="54">
        <f t="shared" si="40"/>
        <v>198.21428571428572</v>
      </c>
      <c r="S236" s="55">
        <f t="shared" si="41"/>
        <v>-11.266917293233121</v>
      </c>
      <c r="T236" s="55">
        <f t="shared" si="42"/>
        <v>-11.266917293233121</v>
      </c>
      <c r="U236" t="s">
        <v>73</v>
      </c>
      <c r="V236" t="s">
        <v>68</v>
      </c>
      <c r="W236" t="s">
        <v>476</v>
      </c>
      <c r="X236" s="38">
        <v>44257</v>
      </c>
      <c r="Y236" s="57" t="s">
        <v>498</v>
      </c>
    </row>
    <row r="237" spans="1:25" ht="15" x14ac:dyDescent="0.25">
      <c r="A237">
        <v>2.06</v>
      </c>
      <c r="B237">
        <v>1.86</v>
      </c>
      <c r="C237" s="43">
        <f t="shared" si="43"/>
        <v>2.3071301806034006E-2</v>
      </c>
      <c r="D237" s="44">
        <f>IF(OR($A237="",$B237=""),"",A237*'MPTO_working_2-way'!$G236)</f>
        <v>2.10752688172043</v>
      </c>
      <c r="E237" s="46">
        <f>IF(OR($A237="",$B237=""),"",B237*'MPTO_working_2-way'!$G236)</f>
        <v>1.9029126213592233</v>
      </c>
      <c r="F237" s="44">
        <f>IF(OR($A237="",$B237=""),"",'MPTO_working_2-way'!D236)</f>
        <v>2.1101442890186144</v>
      </c>
      <c r="G237" s="46">
        <f>IF(OR($A237="",$B237=""),"",'MPTO_working_2-way'!E236)</f>
        <v>1.9007838079174522</v>
      </c>
      <c r="H237" s="44">
        <f>IF(OR($A237="",$B237=""),"",'OddsRatio_working_2-way'!M236)</f>
        <v>2.1102063499795354</v>
      </c>
      <c r="I237" s="44">
        <f>IF(OR($A237="",$B237=""),"",'OddsRatio_working_2-way'!N236)</f>
        <v>1.9007334537569818</v>
      </c>
      <c r="J237" s="44">
        <f>IF('Log_working_2-way'!$D236="","",A237^('Log_working_2-way'!$D236))</f>
        <v>2.1113901147506824</v>
      </c>
      <c r="K237" s="46">
        <f>IF('Log_working_2-way'!$D236="","",B237^('Log_working_2-way'!$D236))</f>
        <v>1.8997740637852691</v>
      </c>
      <c r="L237" s="53">
        <f t="shared" si="35"/>
        <v>0.47448979591836737</v>
      </c>
      <c r="M237" s="53">
        <f t="shared" si="36"/>
        <v>0.52551020408163263</v>
      </c>
      <c r="N237" s="54">
        <v>334</v>
      </c>
      <c r="O237" s="54">
        <f t="shared" si="37"/>
        <v>171.86407766990288</v>
      </c>
      <c r="P237" s="54">
        <f t="shared" si="38"/>
        <v>154.43010752688173</v>
      </c>
      <c r="Q237" s="54">
        <f t="shared" si="39"/>
        <v>179.56989247311827</v>
      </c>
      <c r="R237" s="54">
        <f t="shared" si="40"/>
        <v>162.13592233009709</v>
      </c>
      <c r="S237" s="55">
        <f t="shared" si="41"/>
        <v>-7.7058148032153895</v>
      </c>
      <c r="T237" s="55">
        <f t="shared" si="42"/>
        <v>-7.7058148032153611</v>
      </c>
      <c r="U237" t="s">
        <v>41</v>
      </c>
      <c r="V237" t="s">
        <v>39</v>
      </c>
      <c r="W237" t="s">
        <v>476</v>
      </c>
      <c r="X237" s="38">
        <v>44257</v>
      </c>
      <c r="Y237" s="57" t="s">
        <v>498</v>
      </c>
    </row>
    <row r="238" spans="1:25" ht="15" x14ac:dyDescent="0.25">
      <c r="A238">
        <v>1.68</v>
      </c>
      <c r="B238">
        <v>2.31</v>
      </c>
      <c r="C238" s="43">
        <f t="shared" si="43"/>
        <v>2.813852813852824E-2</v>
      </c>
      <c r="D238" s="44">
        <f>IF(OR($A238="",$B238=""),"",A238*'MPTO_working_2-way'!$G237)</f>
        <v>1.7272727272727273</v>
      </c>
      <c r="E238" s="46">
        <f>IF(OR($A238="",$B238=""),"",B238*'MPTO_working_2-way'!$G237)</f>
        <v>2.3750000000000004</v>
      </c>
      <c r="F238" s="44">
        <f>IF(OR($A238="",$B238=""),"",'MPTO_working_2-way'!D237)</f>
        <v>1.7206703910614525</v>
      </c>
      <c r="G238" s="46">
        <f>IF(OR($A238="",$B238=""),"",'MPTO_working_2-way'!E237)</f>
        <v>2.3875968992248064</v>
      </c>
      <c r="H238" s="44">
        <f>IF(OR($A238="",$B238=""),"",'OddsRatio_working_2-way'!M237)</f>
        <v>1.7204748222288193</v>
      </c>
      <c r="I238" s="44">
        <f>IF(OR($A238="",$B238=""),"",'OddsRatio_working_2-way'!N237)</f>
        <v>2.3879735545878726</v>
      </c>
      <c r="J238" s="44">
        <f>IF('Log_working_2-way'!$D237="","",A238^('Log_working_2-way'!$D237))</f>
        <v>1.7174872145429791</v>
      </c>
      <c r="K238" s="46">
        <f>IF('Log_working_2-way'!$D237="","",B238^('Log_working_2-way'!$D237))</f>
        <v>2.3937530589126359</v>
      </c>
      <c r="L238" s="53">
        <f t="shared" si="35"/>
        <v>0.57894736842105265</v>
      </c>
      <c r="M238" s="53">
        <f t="shared" si="36"/>
        <v>0.42105263157894729</v>
      </c>
      <c r="N238" s="54">
        <v>335</v>
      </c>
      <c r="O238" s="54">
        <f t="shared" si="37"/>
        <v>135.59523809523807</v>
      </c>
      <c r="P238" s="54">
        <f t="shared" si="38"/>
        <v>189.97835497835499</v>
      </c>
      <c r="Q238" s="54">
        <f t="shared" si="39"/>
        <v>145.02164502164501</v>
      </c>
      <c r="R238" s="54">
        <f t="shared" si="40"/>
        <v>199.4047619047619</v>
      </c>
      <c r="S238" s="55">
        <f t="shared" si="41"/>
        <v>-9.4264069264069406</v>
      </c>
      <c r="T238" s="55">
        <f t="shared" si="42"/>
        <v>-9.4264069264069121</v>
      </c>
      <c r="U238" t="s">
        <v>138</v>
      </c>
      <c r="V238" t="s">
        <v>134</v>
      </c>
      <c r="W238" t="s">
        <v>476</v>
      </c>
      <c r="X238" s="38">
        <v>44257</v>
      </c>
      <c r="Y238" s="71" t="s">
        <v>485</v>
      </c>
    </row>
    <row r="239" spans="1:25" ht="15" x14ac:dyDescent="0.25">
      <c r="A239">
        <v>1.73</v>
      </c>
      <c r="B239">
        <v>2.2200000000000002</v>
      </c>
      <c r="C239" s="43">
        <f t="shared" si="43"/>
        <v>2.8485132531375301E-2</v>
      </c>
      <c r="D239" s="44">
        <f>IF(OR($A239="",$B239=""),"",A239*'MPTO_working_2-way'!$G238)</f>
        <v>1.7792792792792793</v>
      </c>
      <c r="E239" s="46">
        <f>IF(OR($A239="",$B239=""),"",B239*'MPTO_working_2-way'!$G238)</f>
        <v>2.2832369942196533</v>
      </c>
      <c r="F239" s="44">
        <f>IF(OR($A239="",$B239=""),"",'MPTO_working_2-way'!D238)</f>
        <v>1.7737034129219971</v>
      </c>
      <c r="G239" s="46">
        <f>IF(OR($A239="",$B239=""),"",'MPTO_working_2-way'!E238)</f>
        <v>2.2924849280725841</v>
      </c>
      <c r="H239" s="44">
        <f>IF(OR($A239="",$B239=""),"",'OddsRatio_working_2-way'!M238)</f>
        <v>1.7735377532723946</v>
      </c>
      <c r="I239" s="44">
        <f>IF(OR($A239="",$B239=""),"",'OddsRatio_working_2-way'!N238)</f>
        <v>2.2927617246470167</v>
      </c>
      <c r="J239" s="44">
        <f>IF('Log_working_2-way'!$D238="","",A239^('Log_working_2-way'!$D238))</f>
        <v>1.771015496161394</v>
      </c>
      <c r="K239" s="46">
        <f>IF('Log_working_2-way'!$D238="","",B239^('Log_working_2-way'!$D238))</f>
        <v>2.2969907932831721</v>
      </c>
      <c r="L239" s="53">
        <f t="shared" si="35"/>
        <v>0.5620253164556962</v>
      </c>
      <c r="M239" s="53">
        <f t="shared" si="36"/>
        <v>0.43797468354430374</v>
      </c>
      <c r="N239" s="54">
        <v>336</v>
      </c>
      <c r="O239" s="54">
        <f t="shared" si="37"/>
        <v>141.78034682080926</v>
      </c>
      <c r="P239" s="54">
        <f t="shared" si="38"/>
        <v>184.64864864864867</v>
      </c>
      <c r="Q239" s="54">
        <f t="shared" si="39"/>
        <v>151.35135135135133</v>
      </c>
      <c r="R239" s="54">
        <f t="shared" si="40"/>
        <v>194.21965317919077</v>
      </c>
      <c r="S239" s="55">
        <f t="shared" si="41"/>
        <v>-9.5710045305420692</v>
      </c>
      <c r="T239" s="55">
        <f t="shared" si="42"/>
        <v>-9.5710045305420977</v>
      </c>
      <c r="U239" t="s">
        <v>136</v>
      </c>
      <c r="V239" t="s">
        <v>72</v>
      </c>
      <c r="W239" t="s">
        <v>476</v>
      </c>
      <c r="X239" s="38">
        <v>44257</v>
      </c>
      <c r="Y239" s="57" t="s">
        <v>496</v>
      </c>
    </row>
    <row r="240" spans="1:25" ht="15" x14ac:dyDescent="0.25">
      <c r="A240">
        <v>1.64</v>
      </c>
      <c r="B240">
        <v>2.38</v>
      </c>
      <c r="C240" s="43">
        <f t="shared" si="43"/>
        <v>2.9924164787866303E-2</v>
      </c>
      <c r="D240" s="44">
        <f>IF(OR($A240="",$B240=""),"",A240*'MPTO_working_2-way'!$G239)</f>
        <v>1.6890756302521006</v>
      </c>
      <c r="E240" s="46">
        <f>IF(OR($A240="",$B240=""),"",B240*'MPTO_working_2-way'!$G239)</f>
        <v>2.4512195121951219</v>
      </c>
      <c r="F240" s="44">
        <f>IF(OR($A240="",$B240=""),"",'MPTO_working_2-way'!D239)</f>
        <v>1.6812543073742245</v>
      </c>
      <c r="G240" s="46">
        <f>IF(OR($A240="",$B240=""),"",'MPTO_working_2-way'!E239)</f>
        <v>2.4678806272129488</v>
      </c>
      <c r="H240" s="44">
        <f>IF(OR($A240="",$B240=""),"",'OddsRatio_working_2-way'!M239)</f>
        <v>1.6810052246069986</v>
      </c>
      <c r="I240" s="44">
        <f>IF(OR($A240="",$B240=""),"",'OddsRatio_working_2-way'!N239)</f>
        <v>2.468417515558841</v>
      </c>
      <c r="J240" s="44">
        <f>IF('Log_working_2-way'!$D239="","",A240^('Log_working_2-way'!$D239))</f>
        <v>1.6774595064065265</v>
      </c>
      <c r="K240" s="46">
        <f>IF('Log_working_2-way'!$D239="","",B240^('Log_working_2-way'!$D239))</f>
        <v>2.4761029855560022</v>
      </c>
      <c r="L240" s="53">
        <f t="shared" si="35"/>
        <v>0.59203980099502496</v>
      </c>
      <c r="M240" s="53">
        <f t="shared" si="36"/>
        <v>0.40796019900497515</v>
      </c>
      <c r="N240" s="54">
        <v>337</v>
      </c>
      <c r="O240" s="54">
        <f t="shared" si="37"/>
        <v>131.51219512195118</v>
      </c>
      <c r="P240" s="54">
        <f t="shared" si="38"/>
        <v>195.40336134453779</v>
      </c>
      <c r="Q240" s="54">
        <f t="shared" si="39"/>
        <v>141.59663865546219</v>
      </c>
      <c r="R240" s="54">
        <f t="shared" si="40"/>
        <v>205.48780487804876</v>
      </c>
      <c r="S240" s="55">
        <f t="shared" si="41"/>
        <v>-10.084443533511006</v>
      </c>
      <c r="T240" s="55">
        <f t="shared" si="42"/>
        <v>-10.084443533510978</v>
      </c>
      <c r="U240" t="s">
        <v>75</v>
      </c>
      <c r="V240" t="s">
        <v>74</v>
      </c>
      <c r="W240" t="s">
        <v>476</v>
      </c>
      <c r="X240" s="38">
        <v>44257</v>
      </c>
      <c r="Y240" s="57" t="s">
        <v>494</v>
      </c>
    </row>
    <row r="241" spans="1:25" ht="15" x14ac:dyDescent="0.25">
      <c r="A241">
        <v>1.81</v>
      </c>
      <c r="B241">
        <v>2.08</v>
      </c>
      <c r="C241" s="43">
        <f t="shared" si="43"/>
        <v>3.3255418614534626E-2</v>
      </c>
      <c r="D241" s="44">
        <f>IF(OR($A241="",$B241=""),"",A241*'MPTO_working_2-way'!$G240)</f>
        <v>1.8701923076923077</v>
      </c>
      <c r="E241" s="46">
        <f>IF(OR($A241="",$B241=""),"",B241*'MPTO_working_2-way'!$G240)</f>
        <v>2.1491712707182322</v>
      </c>
      <c r="F241" s="44">
        <f>IF(OR($A241="",$B241=""),"",'MPTO_working_2-way'!D240)</f>
        <v>1.8661643699811639</v>
      </c>
      <c r="G241" s="46">
        <f>IF(OR($A241="",$B241=""),"",'MPTO_working_2-way'!E240)</f>
        <v>2.1545152798443401</v>
      </c>
      <c r="H241" s="44">
        <f>IF(OR($A241="",$B241=""),"",'OddsRatio_working_2-way'!M240)</f>
        <v>1.8660254037844384</v>
      </c>
      <c r="I241" s="44">
        <f>IF(OR($A241="",$B241=""),"",'OddsRatio_working_2-way'!N240)</f>
        <v>2.1547005383792519</v>
      </c>
      <c r="J241" s="44">
        <f>IF('Log_working_2-way'!$D240="","",A241^('Log_working_2-way'!$D240))</f>
        <v>1.8641966683390954</v>
      </c>
      <c r="K241" s="46">
        <f>IF('Log_working_2-way'!$D240="","",B241^('Log_working_2-way'!$D240))</f>
        <v>2.1571440120474694</v>
      </c>
      <c r="L241" s="53">
        <f t="shared" si="35"/>
        <v>0.53470437017994854</v>
      </c>
      <c r="M241" s="53">
        <f t="shared" si="36"/>
        <v>0.46529562982005135</v>
      </c>
      <c r="N241" s="54">
        <v>338</v>
      </c>
      <c r="O241" s="54">
        <f t="shared" si="37"/>
        <v>151.25966850828729</v>
      </c>
      <c r="P241" s="54">
        <f t="shared" si="38"/>
        <v>175.50000000000003</v>
      </c>
      <c r="Q241" s="54">
        <f t="shared" si="39"/>
        <v>162.49999999999997</v>
      </c>
      <c r="R241" s="54">
        <f t="shared" si="40"/>
        <v>186.74033149171271</v>
      </c>
      <c r="S241" s="55">
        <f t="shared" si="41"/>
        <v>-11.240331491712681</v>
      </c>
      <c r="T241" s="55">
        <f t="shared" si="42"/>
        <v>-11.240331491712681</v>
      </c>
      <c r="U241" t="s">
        <v>42</v>
      </c>
      <c r="V241" t="s">
        <v>82</v>
      </c>
      <c r="W241" t="s">
        <v>466</v>
      </c>
      <c r="X241" s="38">
        <v>44257</v>
      </c>
      <c r="Y241" s="57" t="s">
        <v>489</v>
      </c>
    </row>
    <row r="242" spans="1:25" ht="15" x14ac:dyDescent="0.25">
      <c r="A242">
        <v>2.4700000000000002</v>
      </c>
      <c r="B242">
        <v>1.55</v>
      </c>
      <c r="C242" s="43">
        <f t="shared" si="43"/>
        <v>5.0019589917722262E-2</v>
      </c>
      <c r="D242" s="44">
        <f>IF(OR($A242="",$B242=""),"",A242*'MPTO_working_2-way'!$G241)</f>
        <v>2.5935483870967744</v>
      </c>
      <c r="E242" s="46">
        <f>IF(OR($A242="",$B242=""),"",B242*'MPTO_working_2-way'!$G241)</f>
        <v>1.6275303643724695</v>
      </c>
      <c r="F242" s="44">
        <f>IF(OR($A242="",$B242=""),"",'MPTO_working_2-way'!D241)</f>
        <v>2.6326285026646037</v>
      </c>
      <c r="G242" s="46">
        <f>IF(OR($A242="",$B242=""),"",'MPTO_working_2-way'!E241)</f>
        <v>1.6125092134358217</v>
      </c>
      <c r="H242" s="44">
        <f>IF(OR($A242="",$B242=""),"",'OddsRatio_working_2-way'!M241)</f>
        <v>2.6348477827391976</v>
      </c>
      <c r="I242" s="44">
        <f>IF(OR($A242="",$B242=""),"",'OddsRatio_working_2-way'!N241)</f>
        <v>1.6116777418411965</v>
      </c>
      <c r="J242" s="44">
        <f>IF('Log_working_2-way'!$D241="","",A242^('Log_working_2-way'!$D241))</f>
        <v>2.6534942165550968</v>
      </c>
      <c r="K242" s="46">
        <f>IF('Log_working_2-way'!$D241="","",B242^('Log_working_2-way'!$D241))</f>
        <v>1.6047798595153324</v>
      </c>
      <c r="L242" s="53">
        <f t="shared" si="35"/>
        <v>0.38557213930348255</v>
      </c>
      <c r="M242" s="53">
        <f t="shared" si="36"/>
        <v>0.61442786069651745</v>
      </c>
      <c r="N242" s="54">
        <v>339</v>
      </c>
      <c r="O242" s="54">
        <f t="shared" si="37"/>
        <v>201.75303643724698</v>
      </c>
      <c r="P242" s="54">
        <f t="shared" si="38"/>
        <v>120.29032258064518</v>
      </c>
      <c r="Q242" s="54">
        <f t="shared" si="39"/>
        <v>218.70967741935482</v>
      </c>
      <c r="R242" s="54">
        <f t="shared" si="40"/>
        <v>137.24696356275302</v>
      </c>
      <c r="S242" s="55">
        <f t="shared" si="41"/>
        <v>-16.956640982107842</v>
      </c>
      <c r="T242" s="55">
        <f t="shared" si="42"/>
        <v>-16.956640982107842</v>
      </c>
      <c r="U242" t="s">
        <v>248</v>
      </c>
      <c r="V242" t="s">
        <v>435</v>
      </c>
      <c r="W242" t="s">
        <v>473</v>
      </c>
      <c r="X242" s="38">
        <v>44257</v>
      </c>
      <c r="Y242" s="57" t="s">
        <v>513</v>
      </c>
    </row>
    <row r="243" spans="1:25" ht="15" x14ac:dyDescent="0.25">
      <c r="A243">
        <v>2.2599999999999998</v>
      </c>
      <c r="B243">
        <v>1.65</v>
      </c>
      <c r="C243" s="43">
        <f t="shared" si="43"/>
        <v>4.85384821668009E-2</v>
      </c>
      <c r="D243" s="44">
        <f>IF(OR($A243="",$B243=""),"",A243*'MPTO_working_2-way'!$G242)</f>
        <v>2.3696969696969696</v>
      </c>
      <c r="E243" s="46">
        <f>IF(OR($A243="",$B243=""),"",B243*'MPTO_working_2-way'!$G242)</f>
        <v>1.7300884955752214</v>
      </c>
      <c r="F243" s="44">
        <f>IF(OR($A243="",$B243=""),"",'MPTO_working_2-way'!D242)</f>
        <v>2.3911510099390831</v>
      </c>
      <c r="G243" s="46">
        <f>IF(OR($A243="",$B243=""),"",'MPTO_working_2-way'!E242)</f>
        <v>1.7188292233233464</v>
      </c>
      <c r="H243" s="44">
        <f>IF(OR($A243="",$B243=""),"",'OddsRatio_working_2-way'!M242)</f>
        <v>2.3922864426767716</v>
      </c>
      <c r="I243" s="44">
        <f>IF(OR($A243="",$B243=""),"",'OddsRatio_working_2-way'!N242)</f>
        <v>1.7182430061427794</v>
      </c>
      <c r="J243" s="44">
        <f>IF('Log_working_2-way'!$D242="","",A243^('Log_working_2-way'!$D242))</f>
        <v>2.4023634444146</v>
      </c>
      <c r="K243" s="46">
        <f>IF('Log_working_2-way'!$D242="","",B243^('Log_working_2-way'!$D242))</f>
        <v>1.7130819075338126</v>
      </c>
      <c r="L243" s="53">
        <f t="shared" si="35"/>
        <v>0.42199488491048592</v>
      </c>
      <c r="M243" s="53">
        <f t="shared" si="36"/>
        <v>0.57800511508951402</v>
      </c>
      <c r="N243" s="54">
        <v>340</v>
      </c>
      <c r="O243" s="54">
        <f t="shared" si="37"/>
        <v>189.55752212389382</v>
      </c>
      <c r="P243" s="54">
        <f t="shared" si="38"/>
        <v>133.93939393939394</v>
      </c>
      <c r="Q243" s="54">
        <f t="shared" si="39"/>
        <v>206.06060606060606</v>
      </c>
      <c r="R243" s="54">
        <f t="shared" si="40"/>
        <v>150.44247787610621</v>
      </c>
      <c r="S243" s="55">
        <f t="shared" si="41"/>
        <v>-16.503083936712244</v>
      </c>
      <c r="T243" s="55">
        <f t="shared" si="42"/>
        <v>-16.503083936712272</v>
      </c>
      <c r="U243" t="s">
        <v>430</v>
      </c>
      <c r="V243" t="s">
        <v>343</v>
      </c>
      <c r="W243" t="s">
        <v>473</v>
      </c>
      <c r="X243" s="38">
        <v>44257</v>
      </c>
      <c r="Y243" s="71" t="s">
        <v>495</v>
      </c>
    </row>
    <row r="244" spans="1:25" ht="15" x14ac:dyDescent="0.25">
      <c r="A244">
        <v>2.66</v>
      </c>
      <c r="B244">
        <v>1.49</v>
      </c>
      <c r="C244" s="43">
        <f t="shared" si="43"/>
        <v>4.7080789221375596E-2</v>
      </c>
      <c r="D244" s="44">
        <f>IF(OR($A244="",$B244=""),"",A244*'MPTO_working_2-way'!$G243)</f>
        <v>2.7852348993288594</v>
      </c>
      <c r="E244" s="46">
        <f>IF(OR($A244="",$B244=""),"",B244*'MPTO_working_2-way'!$G243)</f>
        <v>1.5601503759398496</v>
      </c>
      <c r="F244" s="44">
        <f>IF(OR($A244="",$B244=""),"",'MPTO_working_2-way'!D243)</f>
        <v>2.8376888379752274</v>
      </c>
      <c r="G244" s="46">
        <f>IF(OR($A244="",$B244=""),"",'MPTO_working_2-way'!E243)</f>
        <v>1.5441617641329333</v>
      </c>
      <c r="H244" s="44">
        <f>IF(OR($A244="",$B244=""),"",'OddsRatio_working_2-way'!M243)</f>
        <v>2.8405855323893041</v>
      </c>
      <c r="I244" s="44">
        <f>IF(OR($A244="",$B244=""),"",'OddsRatio_working_2-way'!N243)</f>
        <v>1.5433053679944329</v>
      </c>
      <c r="J244" s="44">
        <f>IF('Log_working_2-way'!$D243="","",A244^('Log_working_2-way'!$D243))</f>
        <v>2.8658175707506781</v>
      </c>
      <c r="K244" s="46">
        <f>IF('Log_working_2-way'!$D243="","",B244^('Log_working_2-way'!$D243))</f>
        <v>1.5359580784713358</v>
      </c>
      <c r="L244" s="53">
        <f t="shared" si="35"/>
        <v>0.35903614457831323</v>
      </c>
      <c r="M244" s="53">
        <f t="shared" si="36"/>
        <v>0.64096385542168677</v>
      </c>
      <c r="N244" s="54">
        <v>341</v>
      </c>
      <c r="O244" s="54">
        <f t="shared" si="37"/>
        <v>212.80451127819549</v>
      </c>
      <c r="P244" s="54">
        <f t="shared" si="38"/>
        <v>112.14093959731542</v>
      </c>
      <c r="Q244" s="54">
        <f t="shared" si="39"/>
        <v>228.85906040268458</v>
      </c>
      <c r="R244" s="54">
        <f t="shared" si="40"/>
        <v>128.19548872180451</v>
      </c>
      <c r="S244" s="55">
        <f t="shared" si="41"/>
        <v>-16.054549124489085</v>
      </c>
      <c r="T244" s="55">
        <f t="shared" si="42"/>
        <v>-16.054549124489085</v>
      </c>
      <c r="U244" t="s">
        <v>434</v>
      </c>
      <c r="V244" t="s">
        <v>427</v>
      </c>
      <c r="W244" t="s">
        <v>473</v>
      </c>
      <c r="X244" s="38">
        <v>44257</v>
      </c>
      <c r="Y244" s="57" t="s">
        <v>486</v>
      </c>
    </row>
    <row r="245" spans="1:25" ht="15" x14ac:dyDescent="0.25">
      <c r="A245">
        <v>1.93</v>
      </c>
      <c r="B245">
        <v>1.91</v>
      </c>
      <c r="C245" s="43">
        <f t="shared" si="43"/>
        <v>4.1694924449990456E-2</v>
      </c>
      <c r="D245" s="44">
        <f>IF(OR($A245="",$B245=""),"",A245*'MPTO_working_2-way'!$G244)</f>
        <v>2.0104712041884816</v>
      </c>
      <c r="E245" s="46">
        <f>IF(OR($A245="",$B245=""),"",B245*'MPTO_working_2-way'!$G244)</f>
        <v>1.9896373056994816</v>
      </c>
      <c r="F245" s="44">
        <f>IF(OR($A245="",$B245=""),"",'MPTO_working_2-way'!D244)</f>
        <v>2.0109101819272834</v>
      </c>
      <c r="G245" s="46">
        <f>IF(OR($A245="",$B245=""),"",'MPTO_working_2-way'!E244)</f>
        <v>1.9892075654965866</v>
      </c>
      <c r="H245" s="44">
        <f>IF(OR($A245="",$B245=""),"",'OddsRatio_working_2-way'!M244)</f>
        <v>2.0109292863390706</v>
      </c>
      <c r="I245" s="44">
        <f>IF(OR($A245="",$B245=""),"",'OddsRatio_working_2-way'!N244)</f>
        <v>1.9891888715790902</v>
      </c>
      <c r="J245" s="44">
        <f>IF('Log_working_2-way'!$D244="","",A245^('Log_working_2-way'!$D244))</f>
        <v>2.0111305974900358</v>
      </c>
      <c r="K245" s="46">
        <f>IF('Log_working_2-way'!$D244="","",B245^('Log_working_2-way'!$D244))</f>
        <v>1.9889919289180891</v>
      </c>
      <c r="L245" s="53">
        <f t="shared" si="35"/>
        <v>0.49739583333333337</v>
      </c>
      <c r="M245" s="53">
        <f t="shared" si="36"/>
        <v>0.50260416666666674</v>
      </c>
      <c r="N245" s="54">
        <v>342</v>
      </c>
      <c r="O245" s="54">
        <f t="shared" si="37"/>
        <v>164.79792746113989</v>
      </c>
      <c r="P245" s="54">
        <f t="shared" si="38"/>
        <v>162.94240837696336</v>
      </c>
      <c r="Q245" s="54">
        <f t="shared" si="39"/>
        <v>179.05759162303664</v>
      </c>
      <c r="R245" s="54">
        <f t="shared" si="40"/>
        <v>177.20207253886014</v>
      </c>
      <c r="S245" s="55">
        <f t="shared" si="41"/>
        <v>-14.259664161896751</v>
      </c>
      <c r="T245" s="55">
        <f t="shared" si="42"/>
        <v>-14.259664161896779</v>
      </c>
      <c r="U245" t="s">
        <v>346</v>
      </c>
      <c r="V245" t="s">
        <v>431</v>
      </c>
      <c r="W245" t="s">
        <v>473</v>
      </c>
      <c r="X245" s="38">
        <v>44257</v>
      </c>
      <c r="Y245" s="57" t="s">
        <v>495</v>
      </c>
    </row>
    <row r="246" spans="1:25" ht="15" x14ac:dyDescent="0.25">
      <c r="A246">
        <v>1.82</v>
      </c>
      <c r="B246">
        <v>2.02</v>
      </c>
      <c r="C246" s="43">
        <f t="shared" si="43"/>
        <v>4.450005440104432E-2</v>
      </c>
      <c r="D246" s="44">
        <f>IF(OR($A246="",$B246=""),"",A246*'MPTO_working_2-way'!$G245)</f>
        <v>1.9009900990099007</v>
      </c>
      <c r="E246" s="46">
        <f>IF(OR($A246="",$B246=""),"",B246*'MPTO_working_2-way'!$G245)</f>
        <v>2.1098901098901095</v>
      </c>
      <c r="F246" s="44">
        <f>IF(OR($A246="",$B246=""),"",'MPTO_working_2-way'!D245)</f>
        <v>1.8968114745640281</v>
      </c>
      <c r="G246" s="46">
        <f>IF(OR($A246="",$B246=""),"",'MPTO_working_2-way'!E245)</f>
        <v>2.1150615579334939</v>
      </c>
      <c r="H246" s="44">
        <f>IF(OR($A246="",$B246=""),"",'OddsRatio_working_2-way'!M245)</f>
        <v>1.8966167345234253</v>
      </c>
      <c r="I246" s="44">
        <f>IF(OR($A246="",$B246=""),"",'OddsRatio_working_2-way'!N245)</f>
        <v>2.1153037429437727</v>
      </c>
      <c r="J246" s="44">
        <f>IF('Log_working_2-way'!$D245="","",A246^('Log_working_2-way'!$D245))</f>
        <v>1.8947021174041598</v>
      </c>
      <c r="K246" s="46">
        <f>IF('Log_working_2-way'!$D245="","",B246^('Log_working_2-way'!$D245))</f>
        <v>2.1176904363442728</v>
      </c>
      <c r="L246" s="53">
        <f t="shared" si="35"/>
        <v>0.52604166666666674</v>
      </c>
      <c r="M246" s="53">
        <f t="shared" si="36"/>
        <v>0.47395833333333343</v>
      </c>
      <c r="N246" s="54">
        <v>343</v>
      </c>
      <c r="O246" s="54">
        <f t="shared" si="37"/>
        <v>154.53846153846152</v>
      </c>
      <c r="P246" s="54">
        <f t="shared" si="38"/>
        <v>173.19801980198019</v>
      </c>
      <c r="Q246" s="54">
        <f t="shared" si="39"/>
        <v>169.80198019801981</v>
      </c>
      <c r="R246" s="54">
        <f t="shared" si="40"/>
        <v>188.46153846153845</v>
      </c>
      <c r="S246" s="55">
        <f t="shared" si="41"/>
        <v>-15.263518659558287</v>
      </c>
      <c r="T246" s="55">
        <f t="shared" si="42"/>
        <v>-15.263518659558258</v>
      </c>
      <c r="U246" t="s">
        <v>433</v>
      </c>
      <c r="V246" t="s">
        <v>429</v>
      </c>
      <c r="W246" t="s">
        <v>473</v>
      </c>
      <c r="X246" s="38">
        <v>44257</v>
      </c>
      <c r="Y246" s="57" t="s">
        <v>499</v>
      </c>
    </row>
    <row r="247" spans="1:25" ht="15" x14ac:dyDescent="0.25">
      <c r="A247">
        <v>1.59</v>
      </c>
      <c r="B247">
        <v>2.39</v>
      </c>
      <c r="C247" s="43">
        <f t="shared" si="43"/>
        <v>4.7340859451066919E-2</v>
      </c>
      <c r="D247" s="44">
        <f>IF(OR($A247="",$B247=""),"",A247*'MPTO_working_2-way'!$G246)</f>
        <v>1.6652719665271964</v>
      </c>
      <c r="E247" s="46">
        <f>IF(OR($A247="",$B247=""),"",B247*'MPTO_working_2-way'!$G246)</f>
        <v>2.5031446540880502</v>
      </c>
      <c r="F247" s="44">
        <f>IF(OR($A247="",$B247=""),"",'MPTO_working_2-way'!D246)</f>
        <v>1.6521814743157757</v>
      </c>
      <c r="G247" s="46">
        <f>IF(OR($A247="",$B247=""),"",'MPTO_working_2-way'!E246)</f>
        <v>2.533315556148128</v>
      </c>
      <c r="H247" s="44">
        <f>IF(OR($A247="",$B247=""),"",'OddsRatio_working_2-way'!M246)</f>
        <v>1.6515062790600537</v>
      </c>
      <c r="I247" s="44">
        <f>IF(OR($A247="",$B247=""),"",'OddsRatio_working_2-way'!N246)</f>
        <v>2.5349046235482611</v>
      </c>
      <c r="J247" s="44">
        <f>IF('Log_working_2-way'!$D246="","",A247^('Log_working_2-way'!$D246))</f>
        <v>1.6455079869288787</v>
      </c>
      <c r="K247" s="46">
        <f>IF('Log_working_2-way'!$D246="","",B247^('Log_working_2-way'!$D246))</f>
        <v>2.5491675087653465</v>
      </c>
      <c r="L247" s="53">
        <f t="shared" si="35"/>
        <v>0.60050251256281417</v>
      </c>
      <c r="M247" s="53">
        <f t="shared" si="36"/>
        <v>0.39949748743718594</v>
      </c>
      <c r="N247" s="54">
        <v>344</v>
      </c>
      <c r="O247" s="54">
        <f t="shared" si="37"/>
        <v>127.64779874213838</v>
      </c>
      <c r="P247" s="54">
        <f t="shared" si="38"/>
        <v>200.06694560669459</v>
      </c>
      <c r="Q247" s="54">
        <f t="shared" si="39"/>
        <v>143.93305439330544</v>
      </c>
      <c r="R247" s="54">
        <f t="shared" si="40"/>
        <v>216.35220125786162</v>
      </c>
      <c r="S247" s="55">
        <f t="shared" si="41"/>
        <v>-16.285255651167063</v>
      </c>
      <c r="T247" s="55">
        <f t="shared" si="42"/>
        <v>-16.285255651167034</v>
      </c>
      <c r="U247" t="s">
        <v>436</v>
      </c>
      <c r="V247" t="s">
        <v>247</v>
      </c>
      <c r="W247" t="s">
        <v>473</v>
      </c>
      <c r="X247" s="38">
        <v>44257</v>
      </c>
      <c r="Y247" s="71" t="s">
        <v>494</v>
      </c>
    </row>
    <row r="248" spans="1:25" s="50" customFormat="1" ht="15" x14ac:dyDescent="0.25">
      <c r="A248">
        <v>2.46</v>
      </c>
      <c r="B248">
        <v>1.56</v>
      </c>
      <c r="C248" s="43">
        <f t="shared" si="43"/>
        <v>4.7529706066291366E-2</v>
      </c>
      <c r="D248" s="44">
        <f>IF(OR($A248="",$B248=""),"",A248*'MPTO_working_2-way'!$G247)</f>
        <v>2.5769230769230766</v>
      </c>
      <c r="E248" s="46">
        <f>IF(OR($A248="",$B248=""),"",B248*'MPTO_working_2-way'!$G247)</f>
        <v>1.6341463414634145</v>
      </c>
      <c r="F248" s="44">
        <f>IF(OR($A248="",$B248=""),"",'MPTO_working_2-way'!D247)</f>
        <v>2.6127450980392153</v>
      </c>
      <c r="G248" s="46">
        <f>IF(OR($A248="",$B248=""),"",'MPTO_working_2-way'!E247)</f>
        <v>1.6200607902735562</v>
      </c>
      <c r="H248" s="44">
        <f>IF(OR($A248="",$B248=""),"",'OddsRatio_working_2-way'!M247)</f>
        <v>2.6146649364939023</v>
      </c>
      <c r="I248" s="44">
        <f>IF(OR($A248="",$B248=""),"",'OddsRatio_working_2-way'!N247)</f>
        <v>1.6193235372853327</v>
      </c>
      <c r="J248" s="44">
        <f>IF('Log_working_2-way'!$D247="","",A248^('Log_working_2-way'!$D247))</f>
        <v>2.6316805131028569</v>
      </c>
      <c r="K248" s="46">
        <f>IF('Log_working_2-way'!$D247="","",B248^('Log_working_2-way'!$D247))</f>
        <v>1.6128650749752642</v>
      </c>
      <c r="L248" s="53">
        <f t="shared" si="35"/>
        <v>0.38805970149253738</v>
      </c>
      <c r="M248" s="53">
        <f t="shared" si="36"/>
        <v>0.61194029850746268</v>
      </c>
      <c r="N248" s="54">
        <v>345</v>
      </c>
      <c r="O248" s="54">
        <f t="shared" si="37"/>
        <v>204.75609756097558</v>
      </c>
      <c r="P248" s="54">
        <f t="shared" si="38"/>
        <v>123.84615384615387</v>
      </c>
      <c r="Q248" s="54">
        <f t="shared" si="39"/>
        <v>221.15384615384613</v>
      </c>
      <c r="R248" s="54">
        <f t="shared" si="40"/>
        <v>140.2439024390244</v>
      </c>
      <c r="S248" s="55">
        <f t="shared" si="41"/>
        <v>-16.397748592870556</v>
      </c>
      <c r="T248" s="55">
        <f t="shared" si="42"/>
        <v>-16.397748592870528</v>
      </c>
      <c r="U248" t="s">
        <v>344</v>
      </c>
      <c r="V248" t="s">
        <v>345</v>
      </c>
      <c r="W248" t="s">
        <v>473</v>
      </c>
      <c r="X248" s="38">
        <v>44257</v>
      </c>
      <c r="Y248" s="57" t="s">
        <v>499</v>
      </c>
    </row>
    <row r="249" spans="1:25" ht="15" x14ac:dyDescent="0.25">
      <c r="A249">
        <v>1.59</v>
      </c>
      <c r="B249">
        <v>2.39</v>
      </c>
      <c r="C249" s="43">
        <f t="shared" si="43"/>
        <v>4.7340859451066919E-2</v>
      </c>
      <c r="D249" s="44">
        <f>IF(OR($A249="",$B249=""),"",A249*'MPTO_working_2-way'!$G248)</f>
        <v>1.6652719665271964</v>
      </c>
      <c r="E249" s="46">
        <f>IF(OR($A249="",$B249=""),"",B249*'MPTO_working_2-way'!$G248)</f>
        <v>2.5031446540880502</v>
      </c>
      <c r="F249" s="44">
        <f>IF(OR($A249="",$B249=""),"",'MPTO_working_2-way'!D248)</f>
        <v>1.6521814743157757</v>
      </c>
      <c r="G249" s="46">
        <f>IF(OR($A249="",$B249=""),"",'MPTO_working_2-way'!E248)</f>
        <v>2.533315556148128</v>
      </c>
      <c r="H249" s="44">
        <f>IF(OR($A249="",$B249=""),"",'OddsRatio_working_2-way'!M248)</f>
        <v>1.6515062790600537</v>
      </c>
      <c r="I249" s="44">
        <f>IF(OR($A249="",$B249=""),"",'OddsRatio_working_2-way'!N248)</f>
        <v>2.5349046235482611</v>
      </c>
      <c r="J249" s="44">
        <f>IF('Log_working_2-way'!$D248="","",A249^('Log_working_2-way'!$D248))</f>
        <v>1.6455079869288787</v>
      </c>
      <c r="K249" s="46">
        <f>IF('Log_working_2-way'!$D248="","",B249^('Log_working_2-way'!$D248))</f>
        <v>2.5491675087653465</v>
      </c>
      <c r="L249" s="53">
        <f t="shared" si="35"/>
        <v>0.60050251256281417</v>
      </c>
      <c r="M249" s="53">
        <f t="shared" si="36"/>
        <v>0.39949748743718594</v>
      </c>
      <c r="N249" s="54">
        <v>346</v>
      </c>
      <c r="O249" s="54">
        <f t="shared" si="37"/>
        <v>128.38993710691821</v>
      </c>
      <c r="P249" s="54">
        <f t="shared" si="38"/>
        <v>201.23012552301256</v>
      </c>
      <c r="Q249" s="54">
        <f t="shared" si="39"/>
        <v>144.76987447698744</v>
      </c>
      <c r="R249" s="54">
        <f t="shared" si="40"/>
        <v>217.61006289308176</v>
      </c>
      <c r="S249" s="55">
        <f t="shared" si="41"/>
        <v>-16.379937370069229</v>
      </c>
      <c r="T249" s="55">
        <f t="shared" si="42"/>
        <v>-16.3799373700692</v>
      </c>
      <c r="U249" t="s">
        <v>438</v>
      </c>
      <c r="V249" t="s">
        <v>425</v>
      </c>
      <c r="W249" t="s">
        <v>473</v>
      </c>
      <c r="X249" s="38">
        <v>44257</v>
      </c>
      <c r="Y249" s="57" t="s">
        <v>492</v>
      </c>
    </row>
    <row r="250" spans="1:25" ht="15" x14ac:dyDescent="0.25">
      <c r="A250">
        <v>1.19</v>
      </c>
      <c r="B250">
        <v>4.57</v>
      </c>
      <c r="C250" s="43">
        <f t="shared" si="43"/>
        <v>5.9154515197763935E-2</v>
      </c>
      <c r="D250" s="44">
        <f>IF(OR($A250="",$B250=""),"",A250*'MPTO_working_2-way'!$G249)</f>
        <v>1.260393873085339</v>
      </c>
      <c r="E250" s="46">
        <f>IF(OR($A250="",$B250=""),"",B250*'MPTO_working_2-way'!$G249)</f>
        <v>4.8403361344537812</v>
      </c>
      <c r="F250" s="44">
        <f>IF(OR($A250="",$B250=""),"",'MPTO_working_2-way'!D249)</f>
        <v>1.2334123357109645</v>
      </c>
      <c r="G250" s="46">
        <f>IF(OR($A250="",$B250=""),"",'MPTO_working_2-way'!E249)</f>
        <v>5.2842637127726757</v>
      </c>
      <c r="H250" s="44">
        <f>IF(OR($A250="",$B250=""),"",'OddsRatio_working_2-way'!M249)</f>
        <v>1.2306973959874841</v>
      </c>
      <c r="I250" s="44">
        <f>IF(OR($A250="",$B250=""),"",'OddsRatio_working_2-way'!N249)</f>
        <v>5.3346826509227299</v>
      </c>
      <c r="J250" s="44">
        <f>IF('Log_working_2-way'!$D249="","",A250^('Log_working_2-way'!$D249))</f>
        <v>1.217799308869659</v>
      </c>
      <c r="K250" s="46">
        <f>IF('Log_working_2-way'!$D249="","",B250^('Log_working_2-way'!$D249))</f>
        <v>5.5913827972633525</v>
      </c>
      <c r="L250" s="53">
        <f t="shared" si="35"/>
        <v>0.7934027777777779</v>
      </c>
      <c r="M250" s="53">
        <f t="shared" si="36"/>
        <v>0.20659722222222224</v>
      </c>
      <c r="N250" s="54">
        <v>347</v>
      </c>
      <c r="O250" s="54">
        <f t="shared" si="37"/>
        <v>55.403361344537821</v>
      </c>
      <c r="P250" s="54">
        <f t="shared" si="38"/>
        <v>271.0700218818381</v>
      </c>
      <c r="Q250" s="54">
        <f t="shared" si="39"/>
        <v>75.929978118161927</v>
      </c>
      <c r="R250" s="54">
        <f t="shared" si="40"/>
        <v>291.59663865546219</v>
      </c>
      <c r="S250" s="55">
        <f t="shared" si="41"/>
        <v>-20.526616773624106</v>
      </c>
      <c r="T250" s="55">
        <f t="shared" si="42"/>
        <v>-20.526616773624085</v>
      </c>
      <c r="U250" t="s">
        <v>432</v>
      </c>
      <c r="V250" t="s">
        <v>428</v>
      </c>
      <c r="W250" t="s">
        <v>473</v>
      </c>
      <c r="X250" s="38">
        <v>44257</v>
      </c>
      <c r="Y250" s="57" t="s">
        <v>491</v>
      </c>
    </row>
    <row r="251" spans="1:25" ht="15" x14ac:dyDescent="0.25">
      <c r="A251">
        <v>2.21</v>
      </c>
      <c r="B251">
        <v>1.68</v>
      </c>
      <c r="C251" s="43">
        <f t="shared" si="43"/>
        <v>4.772678302090072E-2</v>
      </c>
      <c r="D251" s="44">
        <f>IF(OR($A251="",$B251=""),"",A251*'MPTO_working_2-way'!$G250)</f>
        <v>2.3154761904761907</v>
      </c>
      <c r="E251" s="46">
        <f>IF(OR($A251="",$B251=""),"",B251*'MPTO_working_2-way'!$G250)</f>
        <v>1.7601809954751131</v>
      </c>
      <c r="F251" s="44">
        <f>IF(OR($A251="",$B251=""),"",'MPTO_working_2-way'!D250)</f>
        <v>2.3330400904863642</v>
      </c>
      <c r="G251" s="46">
        <f>IF(OR($A251="",$B251=""),"",'MPTO_working_2-way'!E250)</f>
        <v>1.7501649853870085</v>
      </c>
      <c r="H251" s="44">
        <f>IF(OR($A251="",$B251=""),"",'OddsRatio_working_2-way'!M250)</f>
        <v>2.3339459376998315</v>
      </c>
      <c r="I251" s="44">
        <f>IF(OR($A251="",$B251=""),"",'OddsRatio_working_2-way'!N250)</f>
        <v>1.7496555682941202</v>
      </c>
      <c r="J251" s="44">
        <f>IF('Log_working_2-way'!$D250="","",A251^('Log_working_2-way'!$D250))</f>
        <v>2.3421626328567902</v>
      </c>
      <c r="K251" s="46">
        <f>IF('Log_working_2-way'!$D250="","",B251^('Log_working_2-way'!$D250))</f>
        <v>1.7450661905782558</v>
      </c>
      <c r="L251" s="53">
        <f t="shared" si="35"/>
        <v>0.43187660668380456</v>
      </c>
      <c r="M251" s="53">
        <f t="shared" si="36"/>
        <v>0.56812339331619544</v>
      </c>
      <c r="N251" s="54">
        <v>348</v>
      </c>
      <c r="O251" s="54">
        <f t="shared" si="37"/>
        <v>190.53393665158373</v>
      </c>
      <c r="P251" s="54">
        <f t="shared" si="38"/>
        <v>140.85714285714286</v>
      </c>
      <c r="Q251" s="54">
        <f t="shared" si="39"/>
        <v>207.14285714285714</v>
      </c>
      <c r="R251" s="54">
        <f t="shared" si="40"/>
        <v>157.4660633484163</v>
      </c>
      <c r="S251" s="55">
        <f t="shared" si="41"/>
        <v>-16.608920491273409</v>
      </c>
      <c r="T251" s="55">
        <f t="shared" si="42"/>
        <v>-16.608920491273437</v>
      </c>
      <c r="U251" t="s">
        <v>426</v>
      </c>
      <c r="V251" t="s">
        <v>437</v>
      </c>
      <c r="W251" t="s">
        <v>473</v>
      </c>
      <c r="X251" s="38">
        <v>44257</v>
      </c>
      <c r="Y251" s="71" t="s">
        <v>495</v>
      </c>
    </row>
    <row r="252" spans="1:25" ht="15" x14ac:dyDescent="0.25">
      <c r="A252">
        <v>2.08</v>
      </c>
      <c r="B252">
        <v>1.81</v>
      </c>
      <c r="C252" s="43">
        <f t="shared" si="43"/>
        <v>3.3255418614534626E-2</v>
      </c>
      <c r="D252" s="44">
        <f>IF(OR($A252="",$B252=""),"",A252*'MPTO_working_2-way'!$G251)</f>
        <v>2.1491712707182322</v>
      </c>
      <c r="E252" s="46">
        <f>IF(OR($A252="",$B252=""),"",B252*'MPTO_working_2-way'!$G251)</f>
        <v>1.8701923076923077</v>
      </c>
      <c r="F252" s="44">
        <f>IF(OR($A252="",$B252=""),"",'MPTO_working_2-way'!D251)</f>
        <v>2.1545152798443401</v>
      </c>
      <c r="G252" s="46">
        <f>IF(OR($A252="",$B252=""),"",'MPTO_working_2-way'!E251)</f>
        <v>1.8661643699811639</v>
      </c>
      <c r="H252" s="44">
        <f>IF(OR($A252="",$B252=""),"",'OddsRatio_working_2-way'!M251)</f>
        <v>2.1547005383792519</v>
      </c>
      <c r="I252" s="44">
        <f>IF(OR($A252="",$B252=""),"",'OddsRatio_working_2-way'!N251)</f>
        <v>1.8660254037844384</v>
      </c>
      <c r="J252" s="44">
        <f>IF('Log_working_2-way'!$D251="","",A252^('Log_working_2-way'!$D251))</f>
        <v>2.1571440120474694</v>
      </c>
      <c r="K252" s="46">
        <f>IF('Log_working_2-way'!$D251="","",B252^('Log_working_2-way'!$D251))</f>
        <v>1.8641966683390954</v>
      </c>
      <c r="L252" s="53">
        <f t="shared" si="35"/>
        <v>0.46529562982005135</v>
      </c>
      <c r="M252" s="53">
        <f t="shared" si="36"/>
        <v>0.53470437017994854</v>
      </c>
      <c r="N252" s="54">
        <v>349</v>
      </c>
      <c r="O252" s="54">
        <f t="shared" si="37"/>
        <v>181.21153846153848</v>
      </c>
      <c r="P252" s="54">
        <f t="shared" si="38"/>
        <v>156.18232044198899</v>
      </c>
      <c r="Q252" s="54">
        <f t="shared" si="39"/>
        <v>192.81767955801106</v>
      </c>
      <c r="R252" s="54">
        <f t="shared" si="40"/>
        <v>167.78846153846152</v>
      </c>
      <c r="S252" s="55">
        <f t="shared" si="41"/>
        <v>-11.606141096472584</v>
      </c>
      <c r="T252" s="55">
        <f t="shared" si="42"/>
        <v>-11.606141096472527</v>
      </c>
      <c r="U252" t="s">
        <v>516</v>
      </c>
      <c r="V252" t="s">
        <v>517</v>
      </c>
      <c r="W252" t="s">
        <v>482</v>
      </c>
      <c r="X252" s="38">
        <v>44257</v>
      </c>
      <c r="Y252" s="57" t="s">
        <v>485</v>
      </c>
    </row>
    <row r="253" spans="1:25" ht="15" x14ac:dyDescent="0.25">
      <c r="A253">
        <v>2.23</v>
      </c>
      <c r="B253">
        <v>1.71</v>
      </c>
      <c r="C253" s="43">
        <f t="shared" si="43"/>
        <v>3.3225814910969431E-2</v>
      </c>
      <c r="D253" s="44">
        <f>IF(OR($A253="",$B253=""),"",A253*'MPTO_working_2-way'!$G252)</f>
        <v>2.3040935672514617</v>
      </c>
      <c r="E253" s="46">
        <f>IF(OR($A253="",$B253=""),"",B253*'MPTO_working_2-way'!$G252)</f>
        <v>1.7668161434977576</v>
      </c>
      <c r="F253" s="44">
        <f>IF(OR($A253="",$B253=""),"",'MPTO_working_2-way'!D252)</f>
        <v>2.315792669966295</v>
      </c>
      <c r="G253" s="46">
        <f>IF(OR($A253="",$B253=""),"",'MPTO_working_2-way'!E252)</f>
        <v>1.7599981538319522</v>
      </c>
      <c r="H253" s="44">
        <f>IF(OR($A253="",$B253=""),"",'OddsRatio_working_2-way'!M252)</f>
        <v>2.3162045305336028</v>
      </c>
      <c r="I253" s="44">
        <f>IF(OR($A253="",$B253=""),"",'OddsRatio_working_2-way'!N252)</f>
        <v>1.7597603387632996</v>
      </c>
      <c r="J253" s="44">
        <f>IF('Log_working_2-way'!$D252="","",A253^('Log_working_2-way'!$D252))</f>
        <v>2.3215866387713424</v>
      </c>
      <c r="K253" s="46">
        <f>IF('Log_working_2-way'!$D252="","",B253^('Log_working_2-way'!$D252))</f>
        <v>1.7566662454529891</v>
      </c>
      <c r="L253" s="53">
        <f t="shared" si="35"/>
        <v>0.43401015228426398</v>
      </c>
      <c r="M253" s="53">
        <f t="shared" si="36"/>
        <v>0.56598984771573613</v>
      </c>
      <c r="N253" s="54">
        <v>350</v>
      </c>
      <c r="O253" s="54">
        <f t="shared" si="37"/>
        <v>193.0493273542601</v>
      </c>
      <c r="P253" s="54">
        <f t="shared" si="38"/>
        <v>145.32163742690057</v>
      </c>
      <c r="Q253" s="54">
        <f t="shared" si="39"/>
        <v>204.67836257309941</v>
      </c>
      <c r="R253" s="54">
        <f t="shared" si="40"/>
        <v>156.95067264573993</v>
      </c>
      <c r="S253" s="55">
        <f t="shared" si="41"/>
        <v>-11.629035218839306</v>
      </c>
      <c r="T253" s="55">
        <f t="shared" si="42"/>
        <v>-11.629035218839363</v>
      </c>
      <c r="U253" t="s">
        <v>518</v>
      </c>
      <c r="V253" t="s">
        <v>392</v>
      </c>
      <c r="W253" t="s">
        <v>482</v>
      </c>
      <c r="X253" s="38">
        <v>44257</v>
      </c>
      <c r="Y253" s="57" t="s">
        <v>492</v>
      </c>
    </row>
    <row r="254" spans="1:25" ht="15" x14ac:dyDescent="0.25">
      <c r="A254">
        <v>1.69</v>
      </c>
      <c r="B254">
        <v>2.2400000000000002</v>
      </c>
      <c r="C254" s="43">
        <f t="shared" si="43"/>
        <v>3.8144547759932479E-2</v>
      </c>
      <c r="D254" s="44">
        <f>IF(OR($A254="",$B254=""),"",A254*'MPTO_working_2-way'!$G253)</f>
        <v>1.7544642857142858</v>
      </c>
      <c r="E254" s="46">
        <f>IF(OR($A254="",$B254=""),"",B254*'MPTO_working_2-way'!$G253)</f>
        <v>2.3254437869822491</v>
      </c>
      <c r="F254" s="44">
        <f>IF(OR($A254="",$B254=""),"",'MPTO_working_2-way'!D253)</f>
        <v>1.7462865578005351</v>
      </c>
      <c r="G254" s="46">
        <f>IF(OR($A254="",$B254=""),"",'MPTO_working_2-way'!E253)</f>
        <v>2.3399678575843743</v>
      </c>
      <c r="H254" s="44">
        <f>IF(OR($A254="",$B254=""),"",'OddsRatio_working_2-way'!M253)</f>
        <v>1.7459568438611086</v>
      </c>
      <c r="I254" s="44">
        <f>IF(OR($A254="",$B254=""),"",'OddsRatio_working_2-way'!N253)</f>
        <v>2.3405601251996737</v>
      </c>
      <c r="J254" s="44">
        <f>IF('Log_working_2-way'!$D253="","",A254^('Log_working_2-way'!$D253))</f>
        <v>1.7422334757420166</v>
      </c>
      <c r="K254" s="46">
        <f>IF('Log_working_2-way'!$D253="","",B254^('Log_working_2-way'!$D253))</f>
        <v>2.347284961783934</v>
      </c>
      <c r="L254" s="53">
        <f t="shared" si="35"/>
        <v>0.56997455470737912</v>
      </c>
      <c r="M254" s="53">
        <f t="shared" si="36"/>
        <v>0.43002544529262077</v>
      </c>
      <c r="N254" s="54">
        <v>351</v>
      </c>
      <c r="O254" s="54">
        <f t="shared" si="37"/>
        <v>143.30769230769229</v>
      </c>
      <c r="P254" s="54">
        <f t="shared" si="38"/>
        <v>194.30357142857147</v>
      </c>
      <c r="Q254" s="54">
        <f t="shared" si="39"/>
        <v>156.69642857142856</v>
      </c>
      <c r="R254" s="54">
        <f t="shared" si="40"/>
        <v>207.69230769230771</v>
      </c>
      <c r="S254" s="55">
        <f t="shared" si="41"/>
        <v>-13.388736263736263</v>
      </c>
      <c r="T254" s="55">
        <f t="shared" si="42"/>
        <v>-13.388736263736234</v>
      </c>
      <c r="U254" t="s">
        <v>519</v>
      </c>
      <c r="V254" t="s">
        <v>395</v>
      </c>
      <c r="W254" t="s">
        <v>482</v>
      </c>
      <c r="X254" s="38">
        <v>44257</v>
      </c>
      <c r="Y254" s="57" t="s">
        <v>484</v>
      </c>
    </row>
    <row r="255" spans="1:25" ht="15" x14ac:dyDescent="0.25">
      <c r="A255">
        <v>2.0499999999999998</v>
      </c>
      <c r="B255">
        <v>1.81</v>
      </c>
      <c r="C255" s="43">
        <f t="shared" si="43"/>
        <v>4.0291065894084488E-2</v>
      </c>
      <c r="D255" s="44">
        <f>IF(OR($A255="",$B255=""),"",A255*'MPTO_working_2-way'!$G254)</f>
        <v>2.132596685082873</v>
      </c>
      <c r="E255" s="46">
        <f>IF(OR($A255="",$B255=""),"",B255*'MPTO_working_2-way'!$G254)</f>
        <v>1.882926829268293</v>
      </c>
      <c r="F255" s="44">
        <f>IF(OR($A255="",$B255=""),"",'MPTO_working_2-way'!D254)</f>
        <v>2.1383086010661287</v>
      </c>
      <c r="G255" s="46">
        <f>IF(OR($A255="",$B255=""),"",'MPTO_working_2-way'!E254)</f>
        <v>1.8784963928616634</v>
      </c>
      <c r="H255" s="44">
        <f>IF(OR($A255="",$B255=""),"",'OddsRatio_working_2-way'!M254)</f>
        <v>2.1385500851066221</v>
      </c>
      <c r="I255" s="44">
        <f>IF(OR($A255="",$B255=""),"",'OddsRatio_working_2-way'!N254)</f>
        <v>1.8783100656536802</v>
      </c>
      <c r="J255" s="44">
        <f>IF('Log_working_2-way'!$D254="","",A255^('Log_working_2-way'!$D254))</f>
        <v>2.1411780217081708</v>
      </c>
      <c r="K255" s="46">
        <f>IF('Log_working_2-way'!$D254="","",B255^('Log_working_2-way'!$D254))</f>
        <v>1.8762874687184776</v>
      </c>
      <c r="L255" s="53">
        <f t="shared" ref="L255:L273" si="44">(1/D255)</f>
        <v>0.4689119170984456</v>
      </c>
      <c r="M255" s="53">
        <f t="shared" ref="M255:M273" si="45">(1/E255)</f>
        <v>0.53108808290155429</v>
      </c>
      <c r="N255" s="54">
        <v>352</v>
      </c>
      <c r="O255" s="54">
        <f t="shared" ref="O255:O273" si="46">(1/A255)*((N255*A255)-N255)</f>
        <v>180.29268292682923</v>
      </c>
      <c r="P255" s="54">
        <f t="shared" ref="P255:P273" si="47">(1/B255)*((N255*B255)-N255)</f>
        <v>157.52486187845304</v>
      </c>
      <c r="Q255" s="54">
        <f t="shared" ref="Q255:Q273" si="48">(1/B255)*N255</f>
        <v>194.47513812154696</v>
      </c>
      <c r="R255" s="54">
        <f t="shared" ref="R255:R273" si="49">(1/A255)*N255</f>
        <v>171.70731707317074</v>
      </c>
      <c r="S255" s="55">
        <f t="shared" ref="S255:S273" si="50">O255-Q255</f>
        <v>-14.182455194717733</v>
      </c>
      <c r="T255" s="55">
        <f t="shared" ref="T255:T273" si="51">P255-R255</f>
        <v>-14.182455194717704</v>
      </c>
      <c r="U255" t="s">
        <v>405</v>
      </c>
      <c r="V255" t="s">
        <v>402</v>
      </c>
      <c r="W255" t="s">
        <v>483</v>
      </c>
      <c r="X255" s="38">
        <v>44257</v>
      </c>
      <c r="Y255" s="57" t="s">
        <v>495</v>
      </c>
    </row>
    <row r="256" spans="1:25" ht="15" x14ac:dyDescent="0.25">
      <c r="A256">
        <v>1.79</v>
      </c>
      <c r="B256">
        <v>2.0699999999999998</v>
      </c>
      <c r="C256" s="43">
        <f t="shared" si="43"/>
        <v>4.17510053167085E-2</v>
      </c>
      <c r="D256" s="44">
        <f>IF(OR($A256="",$B256=""),"",A256*'MPTO_working_2-way'!$G255)</f>
        <v>1.8647342995169083</v>
      </c>
      <c r="E256" s="46">
        <f>IF(OR($A256="",$B256=""),"",B256*'MPTO_working_2-way'!$G255)</f>
        <v>2.1564245810055866</v>
      </c>
      <c r="F256" s="44">
        <f>IF(OR($A256="",$B256=""),"",'MPTO_working_2-way'!D255)</f>
        <v>1.8594836022382255</v>
      </c>
      <c r="G256" s="46">
        <f>IF(OR($A256="",$B256=""),"",'MPTO_working_2-way'!E255)</f>
        <v>2.1634893294018038</v>
      </c>
      <c r="H256" s="44">
        <f>IF(OR($A256="",$B256=""),"",'OddsRatio_working_2-way'!M255)</f>
        <v>1.8592541864950944</v>
      </c>
      <c r="I256" s="44">
        <f>IF(OR($A256="",$B256=""),"",'OddsRatio_working_2-way'!N255)</f>
        <v>2.1637999741136076</v>
      </c>
      <c r="J256" s="44">
        <f>IF('Log_working_2-way'!$D255="","",A256^('Log_working_2-way'!$D255))</f>
        <v>1.8568552701777588</v>
      </c>
      <c r="K256" s="46">
        <f>IF('Log_working_2-way'!$D255="","",B256^('Log_working_2-way'!$D255))</f>
        <v>2.167058235858538</v>
      </c>
      <c r="L256" s="53">
        <f t="shared" si="44"/>
        <v>0.53626943005181349</v>
      </c>
      <c r="M256" s="53">
        <f t="shared" si="45"/>
        <v>0.46373056994818651</v>
      </c>
      <c r="N256" s="54">
        <v>353</v>
      </c>
      <c r="O256" s="54">
        <f t="shared" si="46"/>
        <v>155.79329608938548</v>
      </c>
      <c r="P256" s="54">
        <f t="shared" si="47"/>
        <v>182.46859903381639</v>
      </c>
      <c r="Q256" s="54">
        <f t="shared" si="48"/>
        <v>170.53140096618358</v>
      </c>
      <c r="R256" s="54">
        <f t="shared" si="49"/>
        <v>197.20670391061452</v>
      </c>
      <c r="S256" s="55">
        <f t="shared" si="50"/>
        <v>-14.738104876798104</v>
      </c>
      <c r="T256" s="55">
        <f t="shared" si="51"/>
        <v>-14.738104876798133</v>
      </c>
      <c r="U256" t="s">
        <v>401</v>
      </c>
      <c r="V256" t="s">
        <v>406</v>
      </c>
      <c r="W256" t="s">
        <v>483</v>
      </c>
      <c r="X256" s="38">
        <v>44257</v>
      </c>
      <c r="Y256" s="57" t="s">
        <v>497</v>
      </c>
    </row>
    <row r="257" spans="1:25" ht="15" x14ac:dyDescent="0.25">
      <c r="A257">
        <v>2.0299999999999998</v>
      </c>
      <c r="B257">
        <v>1.83</v>
      </c>
      <c r="C257" s="43">
        <f t="shared" si="43"/>
        <v>3.9058924870117639E-2</v>
      </c>
      <c r="D257" s="44">
        <f>IF(OR($A257="",$B257=""),"",A257*'MPTO_working_2-way'!$G256)</f>
        <v>2.1092896174863385</v>
      </c>
      <c r="E257" s="46">
        <f>IF(OR($A257="",$B257=""),"",B257*'MPTO_working_2-way'!$G256)</f>
        <v>1.9014778325123154</v>
      </c>
      <c r="F257" s="44">
        <f>IF(OR($A257="",$B257=""),"",'MPTO_working_2-way'!D256)</f>
        <v>2.1138012461236451</v>
      </c>
      <c r="G257" s="46">
        <f>IF(OR($A257="",$B257=""),"",'MPTO_working_2-way'!E256)</f>
        <v>1.8978262535441519</v>
      </c>
      <c r="H257" s="44">
        <f>IF(OR($A257="",$B257=""),"",'OddsRatio_working_2-way'!M256)</f>
        <v>2.113985572357957</v>
      </c>
      <c r="I257" s="44">
        <f>IF(OR($A257="",$B257=""),"",'OddsRatio_working_2-way'!N256)</f>
        <v>1.8976776942301987</v>
      </c>
      <c r="J257" s="44">
        <f>IF('Log_working_2-way'!$D256="","",A257^('Log_working_2-way'!$D256))</f>
        <v>2.1160569234955591</v>
      </c>
      <c r="K257" s="46">
        <f>IF('Log_working_2-way'!$D256="","",B257^('Log_working_2-way'!$D256))</f>
        <v>1.8960116450582052</v>
      </c>
      <c r="L257" s="53">
        <f t="shared" si="44"/>
        <v>0.47409326424870474</v>
      </c>
      <c r="M257" s="53">
        <f t="shared" si="45"/>
        <v>0.52590673575129532</v>
      </c>
      <c r="N257" s="54">
        <v>354</v>
      </c>
      <c r="O257" s="54">
        <f t="shared" si="46"/>
        <v>179.61576354679801</v>
      </c>
      <c r="P257" s="54">
        <f t="shared" si="47"/>
        <v>160.55737704918033</v>
      </c>
      <c r="Q257" s="54">
        <f t="shared" si="48"/>
        <v>193.44262295081964</v>
      </c>
      <c r="R257" s="54">
        <f t="shared" si="49"/>
        <v>174.38423645320199</v>
      </c>
      <c r="S257" s="55">
        <f t="shared" si="50"/>
        <v>-13.826859404021633</v>
      </c>
      <c r="T257" s="55">
        <f t="shared" si="51"/>
        <v>-13.826859404021661</v>
      </c>
      <c r="U257" t="s">
        <v>124</v>
      </c>
      <c r="V257" t="s">
        <v>462</v>
      </c>
      <c r="W257" t="s">
        <v>475</v>
      </c>
      <c r="X257" s="38">
        <v>44257</v>
      </c>
      <c r="Y257" s="57" t="s">
        <v>486</v>
      </c>
    </row>
    <row r="258" spans="1:25" ht="15" x14ac:dyDescent="0.25">
      <c r="A258">
        <v>1.66</v>
      </c>
      <c r="B258">
        <v>2.27</v>
      </c>
      <c r="C258" s="43">
        <f t="shared" si="43"/>
        <v>4.2938272915450382E-2</v>
      </c>
      <c r="D258" s="44">
        <f>IF(OR($A258="",$B258=""),"",A258*'MPTO_working_2-way'!$G257)</f>
        <v>1.7312775330396475</v>
      </c>
      <c r="E258" s="46">
        <f>IF(OR($A258="",$B258=""),"",B258*'MPTO_working_2-way'!$G257)</f>
        <v>2.3674698795180724</v>
      </c>
      <c r="F258" s="44">
        <f>IF(OR($A258="",$B258=""),"",'MPTO_working_2-way'!D257)</f>
        <v>1.7213466721483714</v>
      </c>
      <c r="G258" s="46">
        <f>IF(OR($A258="",$B258=""),"",'MPTO_working_2-way'!E257)</f>
        <v>2.3862959913874993</v>
      </c>
      <c r="H258" s="44">
        <f>IF(OR($A258="",$B258=""),"",'OddsRatio_working_2-way'!M257)</f>
        <v>1.7208918361100216</v>
      </c>
      <c r="I258" s="44">
        <f>IF(OR($A258="",$B258=""),"",'OddsRatio_working_2-way'!N257)</f>
        <v>2.387170654332921</v>
      </c>
      <c r="J258" s="44">
        <f>IF('Log_working_2-way'!$D257="","",A258^('Log_working_2-way'!$D257))</f>
        <v>1.7163559375473425</v>
      </c>
      <c r="K258" s="46">
        <f>IF('Log_working_2-way'!$D257="","",B258^('Log_working_2-way'!$D257))</f>
        <v>2.3959540887220943</v>
      </c>
      <c r="L258" s="53">
        <f t="shared" si="44"/>
        <v>0.57760814249363868</v>
      </c>
      <c r="M258" s="53">
        <f t="shared" si="45"/>
        <v>0.42239185750636132</v>
      </c>
      <c r="N258" s="54">
        <v>355</v>
      </c>
      <c r="O258" s="54">
        <f t="shared" si="46"/>
        <v>141.14457831325299</v>
      </c>
      <c r="P258" s="54">
        <f t="shared" si="47"/>
        <v>198.6123348017621</v>
      </c>
      <c r="Q258" s="54">
        <f t="shared" si="48"/>
        <v>156.38766519823787</v>
      </c>
      <c r="R258" s="54">
        <f t="shared" si="49"/>
        <v>213.85542168674701</v>
      </c>
      <c r="S258" s="55">
        <f t="shared" si="50"/>
        <v>-15.243086884984876</v>
      </c>
      <c r="T258" s="55">
        <f t="shared" si="51"/>
        <v>-15.243086884984905</v>
      </c>
      <c r="U258" t="s">
        <v>251</v>
      </c>
      <c r="V258" t="s">
        <v>168</v>
      </c>
      <c r="W258" t="s">
        <v>475</v>
      </c>
      <c r="X258" s="38">
        <v>44257</v>
      </c>
      <c r="Y258" s="57" t="s">
        <v>487</v>
      </c>
    </row>
    <row r="259" spans="1:25" ht="15" x14ac:dyDescent="0.25">
      <c r="A259">
        <v>1.77</v>
      </c>
      <c r="B259">
        <v>2.1</v>
      </c>
      <c r="C259" s="43">
        <f t="shared" ref="C259:C273" si="52">IF(OR($A259="",$B259=""),"",(1/A259)+(1/B259)-1)</f>
        <v>4.1162227602905554E-2</v>
      </c>
      <c r="D259" s="44">
        <f>IF(OR($A259="",$B259=""),"",A259*'MPTO_working_2-way'!$G258)</f>
        <v>1.8428571428571427</v>
      </c>
      <c r="E259" s="46">
        <f>IF(OR($A259="",$B259=""),"",B259*'MPTO_working_2-way'!$G258)</f>
        <v>2.1864406779661016</v>
      </c>
      <c r="F259" s="44">
        <f>IF(OR($A259="",$B259=""),"",'MPTO_working_2-way'!D258)</f>
        <v>1.8369162342475907</v>
      </c>
      <c r="G259" s="46">
        <f>IF(OR($A259="",$B259=""),"",'MPTO_working_2-way'!E258)</f>
        <v>2.1948627103631533</v>
      </c>
      <c r="H259" s="44">
        <f>IF(OR($A259="",$B259=""),"",'OddsRatio_working_2-way'!M258)</f>
        <v>1.8366600265340756</v>
      </c>
      <c r="I259" s="44">
        <f>IF(OR($A259="",$B259=""),"",'OddsRatio_working_2-way'!N258)</f>
        <v>2.1952286093343938</v>
      </c>
      <c r="J259" s="44">
        <f>IF('Log_working_2-way'!$D258="","",A259^('Log_working_2-way'!$D258))</f>
        <v>1.8339479104339262</v>
      </c>
      <c r="K259" s="46">
        <f>IF('Log_working_2-way'!$D258="","",B259^('Log_working_2-way'!$D258))</f>
        <v>2.1991156611681375</v>
      </c>
      <c r="L259" s="53">
        <f t="shared" si="44"/>
        <v>0.54263565891472876</v>
      </c>
      <c r="M259" s="53">
        <f t="shared" si="45"/>
        <v>0.45736434108527135</v>
      </c>
      <c r="N259" s="54">
        <v>356</v>
      </c>
      <c r="O259" s="54">
        <f t="shared" si="46"/>
        <v>154.87005649717514</v>
      </c>
      <c r="P259" s="54">
        <f t="shared" si="47"/>
        <v>186.47619047619048</v>
      </c>
      <c r="Q259" s="54">
        <f t="shared" si="48"/>
        <v>169.52380952380952</v>
      </c>
      <c r="R259" s="54">
        <f t="shared" si="49"/>
        <v>201.12994350282486</v>
      </c>
      <c r="S259" s="55">
        <f t="shared" si="50"/>
        <v>-14.653753026634377</v>
      </c>
      <c r="T259" s="55">
        <f t="shared" si="51"/>
        <v>-14.653753026634377</v>
      </c>
      <c r="U259" t="s">
        <v>165</v>
      </c>
      <c r="V259" t="s">
        <v>128</v>
      </c>
      <c r="W259" t="s">
        <v>475</v>
      </c>
      <c r="X259" s="38">
        <v>44257</v>
      </c>
      <c r="Y259" s="71" t="s">
        <v>495</v>
      </c>
    </row>
    <row r="260" spans="1:25" ht="15" x14ac:dyDescent="0.25">
      <c r="A260">
        <v>1.7</v>
      </c>
      <c r="B260">
        <v>2.19</v>
      </c>
      <c r="C260" s="43">
        <f t="shared" si="52"/>
        <v>4.485629868385721E-2</v>
      </c>
      <c r="D260" s="44">
        <f>IF(OR($A260="",$B260=""),"",A260*'MPTO_working_2-way'!$G259)</f>
        <v>1.7762557077625571</v>
      </c>
      <c r="E260" s="46">
        <f>IF(OR($A260="",$B260=""),"",B260*'MPTO_working_2-way'!$G259)</f>
        <v>2.2882352941176474</v>
      </c>
      <c r="F260" s="44">
        <f>IF(OR($A260="",$B260=""),"",'MPTO_working_2-way'!D259)</f>
        <v>1.7673866603370521</v>
      </c>
      <c r="G260" s="46">
        <f>IF(OR($A260="",$B260=""),"",'MPTO_working_2-way'!E259)</f>
        <v>2.3031240334055059</v>
      </c>
      <c r="H260" s="44">
        <f>IF(OR($A260="",$B260=""),"",'OddsRatio_working_2-way'!M259)</f>
        <v>1.7669649888473706</v>
      </c>
      <c r="I260" s="44">
        <f>IF(OR($A260="",$B260=""),"",'OddsRatio_working_2-way'!N259)</f>
        <v>2.3038404810405297</v>
      </c>
      <c r="J260" s="44">
        <f>IF('Log_working_2-way'!$D259="","",A260^('Log_working_2-way'!$D259))</f>
        <v>1.7629085310147883</v>
      </c>
      <c r="K260" s="46">
        <f>IF('Log_working_2-way'!$D259="","",B260^('Log_working_2-way'!$D259))</f>
        <v>2.3107731259333391</v>
      </c>
      <c r="L260" s="53">
        <f t="shared" si="44"/>
        <v>0.56298200514138819</v>
      </c>
      <c r="M260" s="53">
        <f t="shared" si="45"/>
        <v>0.43701799485861176</v>
      </c>
      <c r="N260" s="54">
        <v>357</v>
      </c>
      <c r="O260" s="54">
        <f t="shared" si="46"/>
        <v>147</v>
      </c>
      <c r="P260" s="54">
        <f t="shared" si="47"/>
        <v>193.98630136986299</v>
      </c>
      <c r="Q260" s="54">
        <f t="shared" si="48"/>
        <v>163.01369863013699</v>
      </c>
      <c r="R260" s="54">
        <f t="shared" si="49"/>
        <v>210</v>
      </c>
      <c r="S260" s="55">
        <f t="shared" si="50"/>
        <v>-16.013698630136986</v>
      </c>
      <c r="T260" s="55">
        <f t="shared" si="51"/>
        <v>-16.013698630137014</v>
      </c>
      <c r="U260" t="s">
        <v>127</v>
      </c>
      <c r="V260" t="s">
        <v>166</v>
      </c>
      <c r="W260" t="s">
        <v>475</v>
      </c>
      <c r="X260" s="38">
        <v>44257</v>
      </c>
      <c r="Y260" s="57" t="s">
        <v>495</v>
      </c>
    </row>
    <row r="261" spans="1:25" ht="15" x14ac:dyDescent="0.25">
      <c r="A261">
        <v>1.93</v>
      </c>
      <c r="B261">
        <v>1.92</v>
      </c>
      <c r="C261" s="43">
        <f t="shared" si="52"/>
        <v>3.8968048359240282E-2</v>
      </c>
      <c r="D261" s="44">
        <f>IF(OR($A261="",$B261=""),"",A261*'MPTO_working_2-way'!$G260)</f>
        <v>2.0052083333333335</v>
      </c>
      <c r="E261" s="46">
        <f>IF(OR($A261="",$B261=""),"",B261*'MPTO_working_2-way'!$G260)</f>
        <v>1.9948186528497414</v>
      </c>
      <c r="F261" s="44">
        <f>IF(OR($A261="",$B261=""),"",'MPTO_working_2-way'!D260)</f>
        <v>2.0054118411083453</v>
      </c>
      <c r="G261" s="46">
        <f>IF(OR($A261="",$B261=""),"",'MPTO_working_2-way'!E260)</f>
        <v>1.9946172892668752</v>
      </c>
      <c r="H261" s="44">
        <f>IF(OR($A261="",$B261=""),"",'OddsRatio_working_2-way'!M260)</f>
        <v>2.0054200938997546</v>
      </c>
      <c r="I261" s="44">
        <f>IF(OR($A261="",$B261=""),"",'OddsRatio_working_2-way'!N260)</f>
        <v>1.9946091251481448</v>
      </c>
      <c r="J261" s="44">
        <f>IF('Log_working_2-way'!$D260="","",A261^('Log_working_2-way'!$D260))</f>
        <v>2.0055131845379748</v>
      </c>
      <c r="K261" s="46">
        <f>IF('Log_working_2-way'!$D260="","",B261^('Log_working_2-way'!$D260))</f>
        <v>1.9945170440100763</v>
      </c>
      <c r="L261" s="53">
        <f t="shared" si="44"/>
        <v>0.49870129870129865</v>
      </c>
      <c r="M261" s="53">
        <f t="shared" si="45"/>
        <v>0.50129870129870124</v>
      </c>
      <c r="N261" s="54">
        <v>358</v>
      </c>
      <c r="O261" s="54">
        <f t="shared" si="46"/>
        <v>172.50777202072538</v>
      </c>
      <c r="P261" s="54">
        <f t="shared" si="47"/>
        <v>171.54166666666669</v>
      </c>
      <c r="Q261" s="54">
        <f t="shared" si="48"/>
        <v>186.45833333333334</v>
      </c>
      <c r="R261" s="54">
        <f t="shared" si="49"/>
        <v>185.49222797927465</v>
      </c>
      <c r="S261" s="55">
        <f t="shared" si="50"/>
        <v>-13.95056131260796</v>
      </c>
      <c r="T261" s="55">
        <f t="shared" si="51"/>
        <v>-13.95056131260796</v>
      </c>
      <c r="U261" t="s">
        <v>169</v>
      </c>
      <c r="V261" t="s">
        <v>64</v>
      </c>
      <c r="W261" t="s">
        <v>475</v>
      </c>
      <c r="X261" s="38">
        <v>44257</v>
      </c>
      <c r="Y261" s="57" t="s">
        <v>486</v>
      </c>
    </row>
    <row r="262" spans="1:25" ht="15" x14ac:dyDescent="0.25">
      <c r="A262">
        <v>2.02</v>
      </c>
      <c r="B262">
        <v>1.88</v>
      </c>
      <c r="C262" s="43">
        <f t="shared" si="52"/>
        <v>2.6964398567516312E-2</v>
      </c>
      <c r="D262" s="44">
        <f>IF(OR($A262="",$B262=""),"",A262*'MPTO_working_2-way'!$G261)</f>
        <v>2.0744680851063828</v>
      </c>
      <c r="E262" s="46">
        <f>IF(OR($A262="",$B262=""),"",B262*'MPTO_working_2-way'!$G261)</f>
        <v>1.9306930693069306</v>
      </c>
      <c r="F262" s="44">
        <f>IF(OR($A262="",$B262=""),"",'MPTO_working_2-way'!D261)</f>
        <v>2.0765529308836395</v>
      </c>
      <c r="G262" s="46">
        <f>IF(OR($A262="",$B262=""),"",'MPTO_working_2-way'!E261)</f>
        <v>1.9288906948394962</v>
      </c>
      <c r="H262" s="44">
        <f>IF(OR($A262="",$B262=""),"",'OddsRatio_working_2-way'!M261)</f>
        <v>2.0766108438479098</v>
      </c>
      <c r="I262" s="44">
        <f>IF(OR($A262="",$B262=""),"",'OddsRatio_working_2-way'!N261)</f>
        <v>1.9288407280256479</v>
      </c>
      <c r="J262" s="44">
        <f>IF('Log_working_2-way'!$D261="","",A262^('Log_working_2-way'!$D261))</f>
        <v>2.0775563029751076</v>
      </c>
      <c r="K262" s="46">
        <f>IF('Log_working_2-way'!$D261="","",B262^('Log_working_2-way'!$D261))</f>
        <v>1.9280257534933587</v>
      </c>
      <c r="L262" s="53">
        <f t="shared" si="44"/>
        <v>0.48205128205128212</v>
      </c>
      <c r="M262" s="53">
        <f t="shared" si="45"/>
        <v>0.517948717948718</v>
      </c>
      <c r="N262" s="54">
        <v>359</v>
      </c>
      <c r="O262" s="54">
        <f t="shared" si="46"/>
        <v>181.27722772277224</v>
      </c>
      <c r="P262" s="54">
        <f t="shared" si="47"/>
        <v>168.04255319148933</v>
      </c>
      <c r="Q262" s="54">
        <f t="shared" si="48"/>
        <v>190.95744680851064</v>
      </c>
      <c r="R262" s="54">
        <f t="shared" si="49"/>
        <v>177.72277227722773</v>
      </c>
      <c r="S262" s="55">
        <f t="shared" si="50"/>
        <v>-9.6802190857384005</v>
      </c>
      <c r="T262" s="55">
        <f t="shared" si="51"/>
        <v>-9.6802190857384005</v>
      </c>
      <c r="U262" t="s">
        <v>133</v>
      </c>
      <c r="V262" t="s">
        <v>35</v>
      </c>
      <c r="W262" t="s">
        <v>476</v>
      </c>
      <c r="X262" s="38">
        <v>44288</v>
      </c>
      <c r="Y262" s="57" t="s">
        <v>494</v>
      </c>
    </row>
    <row r="263" spans="1:25" ht="15" x14ac:dyDescent="0.25">
      <c r="A263">
        <v>2.42</v>
      </c>
      <c r="B263">
        <v>1.61</v>
      </c>
      <c r="C263" s="43">
        <f t="shared" si="52"/>
        <v>3.4341152918228035E-2</v>
      </c>
      <c r="D263" s="44">
        <f>IF(OR($A263="",$B263=""),"",A263*'MPTO_working_2-way'!$G262)</f>
        <v>2.5031055900621118</v>
      </c>
      <c r="E263" s="46">
        <f>IF(OR($A263="",$B263=""),"",B263*'MPTO_working_2-way'!$G262)</f>
        <v>1.6652892561983472</v>
      </c>
      <c r="F263" s="44">
        <f>IF(OR($A263="",$B263=""),"",'MPTO_working_2-way'!D262)</f>
        <v>2.5249173741170372</v>
      </c>
      <c r="G263" s="46">
        <f>IF(OR($A263="",$B263=""),"",'MPTO_working_2-way'!E262)</f>
        <v>1.655773235306617</v>
      </c>
      <c r="H263" s="44">
        <f>IF(OR($A263="",$B263=""),"",'OddsRatio_working_2-way'!M262)</f>
        <v>2.5257355119610394</v>
      </c>
      <c r="I263" s="44">
        <f>IF(OR($A263="",$B263=""),"",'OddsRatio_working_2-way'!N262)</f>
        <v>1.6554215931663621</v>
      </c>
      <c r="J263" s="44">
        <f>IF('Log_working_2-way'!$D262="","",A263^('Log_working_2-way'!$D262))</f>
        <v>2.5358767096666233</v>
      </c>
      <c r="K263" s="46">
        <f>IF('Log_working_2-way'!$D262="","",B263^('Log_working_2-way'!$D262))</f>
        <v>1.6510939281167687</v>
      </c>
      <c r="L263" s="53">
        <f t="shared" si="44"/>
        <v>0.39950372208436724</v>
      </c>
      <c r="M263" s="53">
        <f t="shared" si="45"/>
        <v>0.60049627791563276</v>
      </c>
      <c r="N263" s="54">
        <v>360</v>
      </c>
      <c r="O263" s="54">
        <f t="shared" si="46"/>
        <v>211.23966942148758</v>
      </c>
      <c r="P263" s="54">
        <f t="shared" si="47"/>
        <v>136.3975155279503</v>
      </c>
      <c r="Q263" s="54">
        <f t="shared" si="48"/>
        <v>223.60248447204967</v>
      </c>
      <c r="R263" s="54">
        <f t="shared" si="49"/>
        <v>148.7603305785124</v>
      </c>
      <c r="S263" s="55">
        <f t="shared" si="50"/>
        <v>-12.362815050562091</v>
      </c>
      <c r="T263" s="55">
        <f t="shared" si="51"/>
        <v>-12.362815050562091</v>
      </c>
      <c r="U263" t="s">
        <v>389</v>
      </c>
      <c r="V263" t="s">
        <v>173</v>
      </c>
      <c r="W263" t="s">
        <v>468</v>
      </c>
      <c r="X263" s="38">
        <v>44288</v>
      </c>
      <c r="Y263" s="71" t="s">
        <v>495</v>
      </c>
    </row>
    <row r="264" spans="1:25" ht="15" x14ac:dyDescent="0.25">
      <c r="A264">
        <v>1.85</v>
      </c>
      <c r="B264">
        <v>2.0499999999999998</v>
      </c>
      <c r="C264" s="43">
        <f t="shared" si="52"/>
        <v>2.8345418589321048E-2</v>
      </c>
      <c r="D264" s="44">
        <f>IF(OR($A264="",$B264=""),"",A264*'MPTO_working_2-way'!$G263)</f>
        <v>1.902439024390244</v>
      </c>
      <c r="E264" s="46">
        <f>IF(OR($A264="",$B264=""),"",B264*'MPTO_working_2-way'!$G263)</f>
        <v>2.1081081081081079</v>
      </c>
      <c r="F264" s="44">
        <f>IF(OR($A264="",$B264=""),"",'MPTO_working_2-way'!D263)</f>
        <v>1.8998121477770822</v>
      </c>
      <c r="G264" s="46">
        <f>IF(OR($A264="",$B264=""),"",'MPTO_working_2-way'!E263)</f>
        <v>2.1113430758524703</v>
      </c>
      <c r="H264" s="44">
        <f>IF(OR($A264="",$B264=""),"",'OddsRatio_working_2-way'!M263)</f>
        <v>1.8997354108424378</v>
      </c>
      <c r="I264" s="44">
        <f>IF(OR($A264="",$B264=""),"",'OddsRatio_working_2-way'!N263)</f>
        <v>2.1114378604524222</v>
      </c>
      <c r="J264" s="44">
        <f>IF('Log_working_2-way'!$D263="","",A264^('Log_working_2-way'!$D263))</f>
        <v>1.8985467665018629</v>
      </c>
      <c r="K264" s="46">
        <f>IF('Log_working_2-way'!$D263="","",B264^('Log_working_2-way'!$D263))</f>
        <v>2.1129081281913611</v>
      </c>
      <c r="L264" s="53">
        <f t="shared" si="44"/>
        <v>0.52564102564102555</v>
      </c>
      <c r="M264" s="53">
        <f t="shared" si="45"/>
        <v>0.47435897435897439</v>
      </c>
      <c r="N264" s="54">
        <v>361</v>
      </c>
      <c r="O264" s="54">
        <f t="shared" si="46"/>
        <v>165.86486486486484</v>
      </c>
      <c r="P264" s="54">
        <f t="shared" si="47"/>
        <v>184.90243902439025</v>
      </c>
      <c r="Q264" s="54">
        <f t="shared" si="48"/>
        <v>176.09756097560978</v>
      </c>
      <c r="R264" s="54">
        <f t="shared" si="49"/>
        <v>195.1351351351351</v>
      </c>
      <c r="S264" s="55">
        <f t="shared" si="50"/>
        <v>-10.232696110744939</v>
      </c>
      <c r="T264" s="55">
        <f t="shared" si="51"/>
        <v>-10.232696110744854</v>
      </c>
      <c r="U264" t="s">
        <v>185</v>
      </c>
      <c r="V264" t="s">
        <v>147</v>
      </c>
      <c r="W264" t="s">
        <v>468</v>
      </c>
      <c r="X264" s="38">
        <v>44288</v>
      </c>
      <c r="Y264" s="57" t="s">
        <v>486</v>
      </c>
    </row>
    <row r="265" spans="1:25" ht="15" x14ac:dyDescent="0.25">
      <c r="A265">
        <v>1.76</v>
      </c>
      <c r="B265">
        <v>2.14</v>
      </c>
      <c r="C265" s="43">
        <f t="shared" si="52"/>
        <v>3.5471537807986397E-2</v>
      </c>
      <c r="D265" s="44">
        <f>IF(OR($A265="",$B265=""),"",A265*'MPTO_working_2-way'!$G264)</f>
        <v>1.8224299065420562</v>
      </c>
      <c r="E265" s="46">
        <f>IF(OR($A265="",$B265=""),"",B265*'MPTO_working_2-way'!$G264)</f>
        <v>2.2159090909090908</v>
      </c>
      <c r="F265" s="44">
        <f>IF(OR($A265="",$B265=""),"",'MPTO_working_2-way'!D264)</f>
        <v>1.8167084699980707</v>
      </c>
      <c r="G265" s="46">
        <f>IF(OR($A265="",$B265=""),"",'MPTO_working_2-way'!E264)</f>
        <v>2.2244271202456889</v>
      </c>
      <c r="H265" s="44">
        <f>IF(OR($A265="",$B265=""),"",'OddsRatio_working_2-way'!M264)</f>
        <v>1.8164965809277254</v>
      </c>
      <c r="I265" s="44">
        <f>IF(OR($A265="",$B265=""),"",'OddsRatio_working_2-way'!N264)</f>
        <v>2.2247448713915889</v>
      </c>
      <c r="J265" s="44">
        <f>IF('Log_working_2-way'!$D264="","",A265^('Log_working_2-way'!$D264))</f>
        <v>1.8138959157983681</v>
      </c>
      <c r="K265" s="46">
        <f>IF('Log_working_2-way'!$D264="","",B265^('Log_working_2-way'!$D264))</f>
        <v>2.2286583340561452</v>
      </c>
      <c r="L265" s="53">
        <f t="shared" si="44"/>
        <v>0.54871794871794866</v>
      </c>
      <c r="M265" s="53">
        <f t="shared" si="45"/>
        <v>0.45128205128205129</v>
      </c>
      <c r="N265" s="54">
        <v>362</v>
      </c>
      <c r="O265" s="54">
        <f t="shared" si="46"/>
        <v>156.31818181818184</v>
      </c>
      <c r="P265" s="54">
        <f t="shared" si="47"/>
        <v>192.84112149532714</v>
      </c>
      <c r="Q265" s="54">
        <f t="shared" si="48"/>
        <v>169.15887850467288</v>
      </c>
      <c r="R265" s="54">
        <f t="shared" si="49"/>
        <v>205.68181818181819</v>
      </c>
      <c r="S265" s="55">
        <f t="shared" si="50"/>
        <v>-12.840696686491043</v>
      </c>
      <c r="T265" s="55">
        <f t="shared" si="51"/>
        <v>-12.840696686491043</v>
      </c>
      <c r="U265" t="s">
        <v>175</v>
      </c>
      <c r="V265" t="s">
        <v>145</v>
      </c>
      <c r="W265" t="s">
        <v>468</v>
      </c>
      <c r="X265" s="38">
        <v>44288</v>
      </c>
      <c r="Y265" s="57" t="s">
        <v>492</v>
      </c>
    </row>
    <row r="266" spans="1:25" ht="15" x14ac:dyDescent="0.25">
      <c r="A266">
        <v>2.12</v>
      </c>
      <c r="B266">
        <v>1.78</v>
      </c>
      <c r="C266" s="43">
        <f t="shared" si="52"/>
        <v>3.3495866016535869E-2</v>
      </c>
      <c r="D266" s="44">
        <f>IF(OR($A266="",$B266=""),"",A266*'MPTO_working_2-way'!$G265)</f>
        <v>2.191011235955056</v>
      </c>
      <c r="E266" s="46">
        <f>IF(OR($A266="",$B266=""),"",B266*'MPTO_working_2-way'!$G265)</f>
        <v>1.8396226415094339</v>
      </c>
      <c r="F266" s="44">
        <f>IF(OR($A266="",$B266=""),"",'MPTO_working_2-way'!D265)</f>
        <v>2.1980428704566637</v>
      </c>
      <c r="G266" s="46">
        <f>IF(OR($A266="",$B266=""),"",'MPTO_working_2-way'!E265)</f>
        <v>1.8346946713341112</v>
      </c>
      <c r="H266" s="44">
        <f>IF(OR($A266="",$B266=""),"",'OddsRatio_working_2-way'!M265)</f>
        <v>2.1982893790305562</v>
      </c>
      <c r="I266" s="44">
        <f>IF(OR($A266="",$B266=""),"",'OddsRatio_working_2-way'!N265)</f>
        <v>1.83452296039628</v>
      </c>
      <c r="J266" s="44">
        <f>IF('Log_working_2-way'!$D265="","",A266^('Log_working_2-way'!$D265))</f>
        <v>2.2015102621380289</v>
      </c>
      <c r="K266" s="46">
        <f>IF('Log_working_2-way'!$D265="","",B266^('Log_working_2-way'!$D265))</f>
        <v>1.8322858584832242</v>
      </c>
      <c r="L266" s="53">
        <f t="shared" si="44"/>
        <v>0.45641025641025645</v>
      </c>
      <c r="M266" s="53">
        <f t="shared" si="45"/>
        <v>0.54358974358974366</v>
      </c>
      <c r="N266" s="54">
        <v>363</v>
      </c>
      <c r="O266" s="54">
        <f t="shared" si="46"/>
        <v>191.77358490566039</v>
      </c>
      <c r="P266" s="54">
        <f t="shared" si="47"/>
        <v>159.06741573033707</v>
      </c>
      <c r="Q266" s="54">
        <f t="shared" si="48"/>
        <v>203.93258426966293</v>
      </c>
      <c r="R266" s="54">
        <f t="shared" si="49"/>
        <v>171.22641509433961</v>
      </c>
      <c r="S266" s="55">
        <f t="shared" si="50"/>
        <v>-12.15899936400254</v>
      </c>
      <c r="T266" s="55">
        <f t="shared" si="51"/>
        <v>-12.15899936400254</v>
      </c>
      <c r="U266" t="s">
        <v>148</v>
      </c>
      <c r="V266" t="s">
        <v>182</v>
      </c>
      <c r="W266" t="s">
        <v>468</v>
      </c>
      <c r="X266" s="38">
        <v>44288</v>
      </c>
      <c r="Y266" s="57" t="s">
        <v>498</v>
      </c>
    </row>
    <row r="267" spans="1:25" ht="15" x14ac:dyDescent="0.25">
      <c r="A267">
        <v>1.81</v>
      </c>
      <c r="B267">
        <v>2.04</v>
      </c>
      <c r="C267" s="43">
        <f t="shared" si="52"/>
        <v>4.2682266276676373E-2</v>
      </c>
      <c r="D267" s="44">
        <f>IF(OR($A267="",$B267=""),"",A267*'MPTO_working_2-way'!$G266)</f>
        <v>1.8872549019607843</v>
      </c>
      <c r="E267" s="46">
        <f>IF(OR($A267="",$B267=""),"",B267*'MPTO_working_2-way'!$G266)</f>
        <v>2.1270718232044197</v>
      </c>
      <c r="F267" s="44">
        <f>IF(OR($A267="",$B267=""),"",'MPTO_working_2-way'!D266)</f>
        <v>1.8827248623291861</v>
      </c>
      <c r="G267" s="46">
        <f>IF(OR($A267="",$B267=""),"",'MPTO_working_2-way'!E266)</f>
        <v>2.1328558225508316</v>
      </c>
      <c r="H267" s="44">
        <f>IF(OR($A267="",$B267=""),"",'OddsRatio_working_2-way'!M266)</f>
        <v>1.8825226081218283</v>
      </c>
      <c r="I267" s="44">
        <f>IF(OR($A267="",$B267=""),"",'OddsRatio_working_2-way'!N266)</f>
        <v>2.1331154474650633</v>
      </c>
      <c r="J267" s="44">
        <f>IF('Log_working_2-way'!$D266="","",A267^('Log_working_2-way'!$D266))</f>
        <v>1.8804505599252526</v>
      </c>
      <c r="K267" s="46">
        <f>IF('Log_working_2-way'!$D266="","",B267^('Log_working_2-way'!$D266))</f>
        <v>2.1357821160163764</v>
      </c>
      <c r="L267" s="53">
        <f t="shared" si="44"/>
        <v>0.52987012987012994</v>
      </c>
      <c r="M267" s="53">
        <f t="shared" si="45"/>
        <v>0.47012987012987018</v>
      </c>
      <c r="N267" s="54">
        <v>364</v>
      </c>
      <c r="O267" s="54">
        <f t="shared" si="46"/>
        <v>162.89502762430942</v>
      </c>
      <c r="P267" s="54">
        <f t="shared" si="47"/>
        <v>185.56862745098042</v>
      </c>
      <c r="Q267" s="54">
        <f t="shared" si="48"/>
        <v>178.43137254901961</v>
      </c>
      <c r="R267" s="54">
        <f t="shared" si="49"/>
        <v>201.10497237569061</v>
      </c>
      <c r="S267" s="55">
        <f t="shared" si="50"/>
        <v>-15.536344924710193</v>
      </c>
      <c r="T267" s="55">
        <f t="shared" si="51"/>
        <v>-15.536344924710193</v>
      </c>
      <c r="U267" t="s">
        <v>130</v>
      </c>
      <c r="V267" t="s">
        <v>125</v>
      </c>
      <c r="W267" t="s">
        <v>475</v>
      </c>
      <c r="X267" s="38">
        <v>44288</v>
      </c>
      <c r="Y267" s="57" t="s">
        <v>499</v>
      </c>
    </row>
    <row r="268" spans="1:25" ht="15" x14ac:dyDescent="0.25">
      <c r="A268">
        <v>1.81</v>
      </c>
      <c r="B268">
        <v>2.0499999999999998</v>
      </c>
      <c r="C268" s="43">
        <f t="shared" si="52"/>
        <v>4.0291065894084488E-2</v>
      </c>
      <c r="D268" s="44">
        <f>IF(OR($A268="",$B268=""),"",A268*'MPTO_working_2-way'!$G267)</f>
        <v>1.882926829268293</v>
      </c>
      <c r="E268" s="46">
        <f>IF(OR($A268="",$B268=""),"",B268*'MPTO_working_2-way'!$G267)</f>
        <v>2.132596685082873</v>
      </c>
      <c r="F268" s="44">
        <f>IF(OR($A268="",$B268=""),"",'MPTO_working_2-way'!D267)</f>
        <v>1.8784963928616634</v>
      </c>
      <c r="G268" s="46">
        <f>IF(OR($A268="",$B268=""),"",'MPTO_working_2-way'!E267)</f>
        <v>2.1383086010661287</v>
      </c>
      <c r="H268" s="44">
        <f>IF(OR($A268="",$B268=""),"",'OddsRatio_working_2-way'!M267)</f>
        <v>1.8783100656536802</v>
      </c>
      <c r="I268" s="44">
        <f>IF(OR($A268="",$B268=""),"",'OddsRatio_working_2-way'!N267)</f>
        <v>2.1385500851066221</v>
      </c>
      <c r="J268" s="44">
        <f>IF('Log_working_2-way'!$D267="","",A268^('Log_working_2-way'!$D267))</f>
        <v>1.8762874687184776</v>
      </c>
      <c r="K268" s="46">
        <f>IF('Log_working_2-way'!$D267="","",B268^('Log_working_2-way'!$D267))</f>
        <v>2.1411780217081708</v>
      </c>
      <c r="L268" s="53">
        <f t="shared" si="44"/>
        <v>0.53108808290155429</v>
      </c>
      <c r="M268" s="53">
        <f t="shared" si="45"/>
        <v>0.4689119170984456</v>
      </c>
      <c r="N268" s="54">
        <v>365</v>
      </c>
      <c r="O268" s="54">
        <f t="shared" si="46"/>
        <v>163.34254143646407</v>
      </c>
      <c r="P268" s="54">
        <f t="shared" si="47"/>
        <v>186.95121951219508</v>
      </c>
      <c r="Q268" s="54">
        <f t="shared" si="48"/>
        <v>178.04878048780489</v>
      </c>
      <c r="R268" s="54">
        <f t="shared" si="49"/>
        <v>201.65745856353593</v>
      </c>
      <c r="S268" s="55">
        <f t="shared" si="50"/>
        <v>-14.706239051340816</v>
      </c>
      <c r="T268" s="55">
        <f t="shared" si="51"/>
        <v>-14.706239051340845</v>
      </c>
      <c r="U268" t="s">
        <v>126</v>
      </c>
      <c r="V268" t="s">
        <v>67</v>
      </c>
      <c r="W268" t="s">
        <v>475</v>
      </c>
      <c r="X268" s="38">
        <v>44288</v>
      </c>
      <c r="Y268" s="57" t="s">
        <v>484</v>
      </c>
    </row>
    <row r="269" spans="1:25" ht="15" x14ac:dyDescent="0.25">
      <c r="A269">
        <v>2.42</v>
      </c>
      <c r="B269">
        <v>1.6</v>
      </c>
      <c r="C269" s="43">
        <f t="shared" si="52"/>
        <v>3.8223140495867725E-2</v>
      </c>
      <c r="D269" s="44">
        <f>IF(OR($A269="",$B269=""),"",A269*'MPTO_working_2-way'!$G268)</f>
        <v>2.5124999999999997</v>
      </c>
      <c r="E269" s="46">
        <f>IF(OR($A269="",$B269=""),"",B269*'MPTO_working_2-way'!$G268)</f>
        <v>1.6611570247933884</v>
      </c>
      <c r="F269" s="44">
        <f>IF(OR($A269="",$B269=""),"",'MPTO_working_2-way'!D268)</f>
        <v>2.5373525557011791</v>
      </c>
      <c r="G269" s="46">
        <f>IF(OR($A269="",$B269=""),"",'MPTO_working_2-way'!E268)</f>
        <v>1.6504688832054561</v>
      </c>
      <c r="H269" s="44">
        <f>IF(OR($A269="",$B269=""),"",'OddsRatio_working_2-way'!M268)</f>
        <v>2.5383974345619098</v>
      </c>
      <c r="I269" s="44">
        <f>IF(OR($A269="",$B269=""),"",'OddsRatio_working_2-way'!N268)</f>
        <v>1.6500270850261594</v>
      </c>
      <c r="J269" s="44">
        <f>IF('Log_working_2-way'!$D268="","",A269^('Log_working_2-way'!$D268))</f>
        <v>2.5500151185411704</v>
      </c>
      <c r="K269" s="46">
        <f>IF('Log_working_2-way'!$D268="","",B269^('Log_working_2-way'!$D268))</f>
        <v>1.6451549975466908</v>
      </c>
      <c r="L269" s="53">
        <f t="shared" si="44"/>
        <v>0.39800995024875624</v>
      </c>
      <c r="M269" s="53">
        <f t="shared" si="45"/>
        <v>0.60199004975124382</v>
      </c>
      <c r="N269" s="54">
        <v>366</v>
      </c>
      <c r="O269" s="54">
        <f t="shared" si="46"/>
        <v>214.76033057851242</v>
      </c>
      <c r="P269" s="54">
        <f t="shared" si="47"/>
        <v>137.25</v>
      </c>
      <c r="Q269" s="54">
        <f t="shared" si="48"/>
        <v>228.75</v>
      </c>
      <c r="R269" s="54">
        <f t="shared" si="49"/>
        <v>151.2396694214876</v>
      </c>
      <c r="S269" s="55">
        <f t="shared" si="50"/>
        <v>-13.989669421487577</v>
      </c>
      <c r="T269" s="55">
        <f t="shared" si="51"/>
        <v>-13.989669421487605</v>
      </c>
      <c r="U269" t="s">
        <v>144</v>
      </c>
      <c r="V269" t="s">
        <v>388</v>
      </c>
      <c r="W269" t="s">
        <v>468</v>
      </c>
      <c r="X269" s="38">
        <v>44318</v>
      </c>
      <c r="Y269" s="57" t="s">
        <v>486</v>
      </c>
    </row>
    <row r="270" spans="1:25" ht="15" x14ac:dyDescent="0.25">
      <c r="A270">
        <v>1.76</v>
      </c>
      <c r="B270">
        <v>2.12</v>
      </c>
      <c r="C270" s="43">
        <f t="shared" si="52"/>
        <v>3.9879931389365408E-2</v>
      </c>
      <c r="D270" s="44">
        <f>IF(OR($A270="",$B270=""),"",A270*'MPTO_working_2-way'!$G269)</f>
        <v>1.8301886792452831</v>
      </c>
      <c r="E270" s="46">
        <f>IF(OR($A270="",$B270=""),"",B270*'MPTO_working_2-way'!$G269)</f>
        <v>2.2045454545454546</v>
      </c>
      <c r="F270" s="44">
        <f>IF(OR($A270="",$B270=""),"",'MPTO_working_2-way'!D269)</f>
        <v>1.8240125146656239</v>
      </c>
      <c r="G270" s="46">
        <f>IF(OR($A270="",$B270=""),"",'MPTO_working_2-way'!E269)</f>
        <v>2.213573801613669</v>
      </c>
      <c r="H270" s="44">
        <f>IF(OR($A270="",$B270=""),"",'OddsRatio_working_2-way'!M269)</f>
        <v>1.8237544710479137</v>
      </c>
      <c r="I270" s="44">
        <f>IF(OR($A270="",$B270=""),"",'OddsRatio_working_2-way'!N269)</f>
        <v>2.2139539573337679</v>
      </c>
      <c r="J270" s="44">
        <f>IF('Log_working_2-way'!$D269="","",A270^('Log_working_2-way'!$D269))</f>
        <v>1.8209380433579214</v>
      </c>
      <c r="K270" s="46">
        <f>IF('Log_working_2-way'!$D269="","",B270^('Log_working_2-way'!$D269))</f>
        <v>2.2181187217362539</v>
      </c>
      <c r="L270" s="53">
        <f t="shared" si="44"/>
        <v>0.54639175257731953</v>
      </c>
      <c r="M270" s="53">
        <f t="shared" si="45"/>
        <v>0.45360824742268041</v>
      </c>
      <c r="N270" s="54">
        <v>367</v>
      </c>
      <c r="O270" s="54">
        <f t="shared" si="46"/>
        <v>158.47727272727272</v>
      </c>
      <c r="P270" s="54">
        <f t="shared" si="47"/>
        <v>193.88679245283021</v>
      </c>
      <c r="Q270" s="54">
        <f t="shared" si="48"/>
        <v>173.11320754716979</v>
      </c>
      <c r="R270" s="54">
        <f t="shared" si="49"/>
        <v>208.52272727272728</v>
      </c>
      <c r="S270" s="55">
        <f t="shared" si="50"/>
        <v>-14.635934819897074</v>
      </c>
      <c r="T270" s="55">
        <f t="shared" si="51"/>
        <v>-14.635934819897074</v>
      </c>
      <c r="U270" t="s">
        <v>149</v>
      </c>
      <c r="V270" t="s">
        <v>460</v>
      </c>
      <c r="W270" t="s">
        <v>468</v>
      </c>
      <c r="X270" s="38">
        <v>44318</v>
      </c>
      <c r="Y270" s="57" t="s">
        <v>486</v>
      </c>
    </row>
    <row r="271" spans="1:25" ht="15" x14ac:dyDescent="0.25">
      <c r="A271">
        <v>1.88</v>
      </c>
      <c r="B271">
        <v>1.99</v>
      </c>
      <c r="C271" s="43">
        <f t="shared" si="52"/>
        <v>3.4427456431091574E-2</v>
      </c>
      <c r="D271" s="44">
        <f>IF(OR($A271="",$B271=""),"",A271*'MPTO_working_2-way'!$G270)</f>
        <v>1.9447236180904521</v>
      </c>
      <c r="E271" s="46">
        <f>IF(OR($A271="",$B271=""),"",B271*'MPTO_working_2-way'!$G270)</f>
        <v>2.0585106382978724</v>
      </c>
      <c r="F271" s="44">
        <f>IF(OR($A271="",$B271=""),"",'MPTO_working_2-way'!D270)</f>
        <v>1.9428749480681344</v>
      </c>
      <c r="G271" s="46">
        <f>IF(OR($A271="",$B271=""),"",'MPTO_working_2-way'!E270)</f>
        <v>2.0605860321656753</v>
      </c>
      <c r="H271" s="44">
        <f>IF(OR($A271="",$B271=""),"",'OddsRatio_working_2-way'!M270)</f>
        <v>1.9428090415820634</v>
      </c>
      <c r="I271" s="44">
        <f>IF(OR($A271="",$B271=""),"",'OddsRatio_working_2-way'!N270)</f>
        <v>2.0606601717798219</v>
      </c>
      <c r="J271" s="44">
        <f>IF('Log_working_2-way'!$D270="","",A271^('Log_working_2-way'!$D270))</f>
        <v>1.9419679246135251</v>
      </c>
      <c r="K271" s="46">
        <f>IF('Log_working_2-way'!$D270="","",B271^('Log_working_2-way'!$D270))</f>
        <v>2.0616072733158419</v>
      </c>
      <c r="L271" s="53">
        <f t="shared" si="44"/>
        <v>0.51421188630490955</v>
      </c>
      <c r="M271" s="53">
        <f t="shared" si="45"/>
        <v>0.48578811369509045</v>
      </c>
      <c r="N271" s="54">
        <v>368</v>
      </c>
      <c r="O271" s="54">
        <f t="shared" si="46"/>
        <v>172.25531914893611</v>
      </c>
      <c r="P271" s="54">
        <f t="shared" si="47"/>
        <v>183.07537688442213</v>
      </c>
      <c r="Q271" s="54">
        <f t="shared" si="48"/>
        <v>184.92462311557787</v>
      </c>
      <c r="R271" s="54">
        <f t="shared" si="49"/>
        <v>195.74468085106383</v>
      </c>
      <c r="S271" s="55">
        <f t="shared" si="50"/>
        <v>-12.669303966641763</v>
      </c>
      <c r="T271" s="55">
        <f t="shared" si="51"/>
        <v>-12.669303966641706</v>
      </c>
      <c r="U271" t="s">
        <v>107</v>
      </c>
      <c r="V271" t="s">
        <v>172</v>
      </c>
      <c r="W271" t="s">
        <v>468</v>
      </c>
      <c r="X271" s="38">
        <v>44318</v>
      </c>
      <c r="Y271" s="71" t="s">
        <v>498</v>
      </c>
    </row>
    <row r="272" spans="1:25" ht="15" x14ac:dyDescent="0.25">
      <c r="A272">
        <v>2.57</v>
      </c>
      <c r="B272">
        <v>1.54</v>
      </c>
      <c r="C272" s="43">
        <f t="shared" si="52"/>
        <v>3.845570771640805E-2</v>
      </c>
      <c r="D272" s="44">
        <f>IF(OR($A272="",$B272=""),"",A272*'MPTO_working_2-way'!$G271)</f>
        <v>2.6688311688311686</v>
      </c>
      <c r="E272" s="46">
        <f>IF(OR($A272="",$B272=""),"",B272*'MPTO_working_2-way'!$G271)</f>
        <v>1.5992217898832684</v>
      </c>
      <c r="F272" s="44">
        <f>IF(OR($A272="",$B272=""),"",'MPTO_working_2-way'!D271)</f>
        <v>2.7035999726757289</v>
      </c>
      <c r="G272" s="46">
        <f>IF(OR($A272="",$B272=""),"",'MPTO_working_2-way'!E271)</f>
        <v>1.5869922611171257</v>
      </c>
      <c r="H272" s="44">
        <f>IF(OR($A272="",$B272=""),"",'OddsRatio_working_2-way'!M271)</f>
        <v>2.7051121392469786</v>
      </c>
      <c r="I272" s="44">
        <f>IF(OR($A272="",$B272=""),"",'OddsRatio_working_2-way'!N271)</f>
        <v>1.5864716912059673</v>
      </c>
      <c r="J272" s="44">
        <f>IF('Log_working_2-way'!$D271="","",A272^('Log_working_2-way'!$D271))</f>
        <v>2.7215097581692191</v>
      </c>
      <c r="K272" s="46">
        <f>IF('Log_working_2-way'!$D271="","",B272^('Log_working_2-way'!$D271))</f>
        <v>1.5808854671048231</v>
      </c>
      <c r="L272" s="53">
        <f t="shared" si="44"/>
        <v>0.37469586374695868</v>
      </c>
      <c r="M272" s="53">
        <f t="shared" si="45"/>
        <v>0.62530413625304138</v>
      </c>
      <c r="N272" s="54">
        <v>369</v>
      </c>
      <c r="O272" s="54">
        <f t="shared" si="46"/>
        <v>225.420233463035</v>
      </c>
      <c r="P272" s="54">
        <f t="shared" si="47"/>
        <v>129.3896103896104</v>
      </c>
      <c r="Q272" s="54">
        <f t="shared" si="48"/>
        <v>239.6103896103896</v>
      </c>
      <c r="R272" s="54">
        <f t="shared" si="49"/>
        <v>143.579766536965</v>
      </c>
      <c r="S272" s="55">
        <f t="shared" si="50"/>
        <v>-14.1901561473546</v>
      </c>
      <c r="T272" s="55">
        <f t="shared" si="51"/>
        <v>-14.1901561473546</v>
      </c>
      <c r="U272" t="s">
        <v>106</v>
      </c>
      <c r="V272" t="s">
        <v>171</v>
      </c>
      <c r="W272" t="s">
        <v>468</v>
      </c>
      <c r="X272" s="38">
        <v>44318</v>
      </c>
      <c r="Y272" s="57" t="s">
        <v>485</v>
      </c>
    </row>
    <row r="273" spans="1:25" s="28" customFormat="1" ht="15" x14ac:dyDescent="0.25">
      <c r="A273" s="23">
        <v>2.0499999999999998</v>
      </c>
      <c r="B273" s="23">
        <v>1.83</v>
      </c>
      <c r="C273" s="24">
        <f t="shared" si="52"/>
        <v>3.4252965480474407E-2</v>
      </c>
      <c r="D273" s="25">
        <f>IF(OR($A273="",$B273=""),"",A273*'MPTO_working_2-way'!$G272)</f>
        <v>2.1202185792349724</v>
      </c>
      <c r="E273" s="27">
        <f>IF(OR($A273="",$B273=""),"",B273*'MPTO_working_2-way'!$G272)</f>
        <v>1.8926829268292682</v>
      </c>
      <c r="F273" s="25">
        <f>IF(OR($A273="",$B273=""),"",'MPTO_working_2-way'!D272)</f>
        <v>2.1245929491717397</v>
      </c>
      <c r="G273" s="27">
        <f>IF(OR($A273="",$B273=""),"",'MPTO_working_2-way'!E272)</f>
        <v>1.8892106257081707</v>
      </c>
      <c r="H273" s="25">
        <f>IF(OR($A273="",$B273=""),"",'OddsRatio_working_2-way'!M272)</f>
        <v>2.1247489679763456</v>
      </c>
      <c r="I273" s="25">
        <f>IF(OR($A273="",$B273=""),"",'OddsRatio_working_2-way'!N272)</f>
        <v>1.8890872794479689</v>
      </c>
      <c r="J273" s="25">
        <f>IF('Log_working_2-way'!$D272="","",A273^('Log_working_2-way'!$D272))</f>
        <v>2.1267489530128172</v>
      </c>
      <c r="K273" s="27">
        <f>IF('Log_working_2-way'!$D272="","",B273^('Log_working_2-way'!$D272))</f>
        <v>1.8875091450726849</v>
      </c>
      <c r="L273" s="76">
        <f t="shared" si="44"/>
        <v>0.47164948453608252</v>
      </c>
      <c r="M273" s="76">
        <f t="shared" si="45"/>
        <v>0.52835051546391754</v>
      </c>
      <c r="N273" s="77">
        <v>370</v>
      </c>
      <c r="O273" s="77">
        <f t="shared" si="46"/>
        <v>189.51219512195118</v>
      </c>
      <c r="P273" s="77">
        <f t="shared" si="47"/>
        <v>167.81420765027323</v>
      </c>
      <c r="Q273" s="77">
        <f t="shared" si="48"/>
        <v>202.18579234972677</v>
      </c>
      <c r="R273" s="77">
        <f t="shared" si="49"/>
        <v>180.48780487804879</v>
      </c>
      <c r="S273" s="78">
        <f t="shared" si="50"/>
        <v>-12.673597227775588</v>
      </c>
      <c r="T273" s="78">
        <f t="shared" si="51"/>
        <v>-12.673597227775559</v>
      </c>
      <c r="U273" s="23" t="s">
        <v>174</v>
      </c>
      <c r="V273" s="23" t="s">
        <v>146</v>
      </c>
      <c r="W273" s="23" t="s">
        <v>468</v>
      </c>
      <c r="X273" s="84">
        <v>44318</v>
      </c>
      <c r="Y273" s="75" t="s">
        <v>492</v>
      </c>
    </row>
    <row r="274" spans="1:25" ht="15" x14ac:dyDescent="0.25">
      <c r="A274">
        <v>2.16</v>
      </c>
      <c r="B274">
        <v>1.74</v>
      </c>
      <c r="C274" s="43">
        <f t="shared" ref="C274:C337" si="53">IF(OR($A274="",$B274=""),"",(1/A274)+(1/B274)-1)</f>
        <v>3.7675606641123682E-2</v>
      </c>
      <c r="D274" s="44">
        <f>IF(OR($A274="",$B274=""),"",A274*'MPTO_working_2-way'!$G273)</f>
        <v>2.2413793103448274</v>
      </c>
      <c r="E274" s="46">
        <f>IF(OR($A274="",$B274=""),"",B274*'MPTO_working_2-way'!$G273)</f>
        <v>1.8055555555555551</v>
      </c>
      <c r="F274" s="44">
        <f>IF(OR($A274="",$B274=""),"",'MPTO_working_2-way'!D273)</f>
        <v>2.2516175413371671</v>
      </c>
      <c r="G274" s="46">
        <f>IF(OR($A274="",$B274=""),"",'MPTO_working_2-way'!E273)</f>
        <v>1.7989661114302122</v>
      </c>
      <c r="H274" s="44">
        <f>IF(OR($A274="",$B274=""),"",'OddsRatio_working_2-way'!M273)</f>
        <v>2.2520253861514017</v>
      </c>
      <c r="I274" s="44">
        <f>IF(OR($A274="",$B274=""),"",'OddsRatio_working_2-way'!N273)</f>
        <v>1.7987058497862392</v>
      </c>
      <c r="J274" s="44">
        <f>IF('Log_working_2-way'!$D273="","",A274^('Log_working_2-way'!$D273))</f>
        <v>2.2567451068476951</v>
      </c>
      <c r="K274" s="46">
        <f>IF('Log_working_2-way'!$D273="","",B274^('Log_working_2-way'!$D273))</f>
        <v>1.7957063007853538</v>
      </c>
      <c r="L274" s="53">
        <f t="shared" ref="L274:L337" si="54">(1/D274)</f>
        <v>0.44615384615384618</v>
      </c>
      <c r="M274" s="53">
        <f t="shared" ref="M274:M337" si="55">(1/E274)</f>
        <v>0.55384615384615399</v>
      </c>
      <c r="N274" s="54">
        <v>371</v>
      </c>
      <c r="O274" s="54">
        <f t="shared" ref="O274:O337" si="56">(1/A274)*((N274*A274)-N274)</f>
        <v>199.24074074074073</v>
      </c>
      <c r="P274" s="54">
        <f t="shared" ref="P274:P337" si="57">(1/B274)*((N274*B274)-N274)</f>
        <v>157.78160919540227</v>
      </c>
      <c r="Q274" s="54">
        <f t="shared" ref="Q274:Q337" si="58">(1/B274)*N274</f>
        <v>213.21839080459768</v>
      </c>
      <c r="R274" s="54">
        <f t="shared" ref="R274:R337" si="59">(1/A274)*N274</f>
        <v>171.75925925925924</v>
      </c>
      <c r="S274" s="55">
        <f t="shared" ref="S274:S337" si="60">O274-Q274</f>
        <v>-13.977650063856942</v>
      </c>
      <c r="T274" s="55">
        <f t="shared" ref="T274:T337" si="61">P274-R274</f>
        <v>-13.97765006385697</v>
      </c>
      <c r="U274" t="s">
        <v>255</v>
      </c>
      <c r="V274" t="s">
        <v>258</v>
      </c>
      <c r="W274" t="s">
        <v>471</v>
      </c>
      <c r="X274" s="38">
        <v>44318</v>
      </c>
      <c r="Y274" s="57"/>
    </row>
    <row r="275" spans="1:25" ht="15" x14ac:dyDescent="0.25">
      <c r="A275">
        <v>1.33</v>
      </c>
      <c r="B275">
        <v>3.54</v>
      </c>
      <c r="C275" s="43">
        <f t="shared" si="53"/>
        <v>3.436557495433501E-2</v>
      </c>
      <c r="D275" s="44">
        <f>IF(OR($A275="",$B275=""),"",A275*'MPTO_working_2-way'!$G274)</f>
        <v>1.3757062146892656</v>
      </c>
      <c r="E275" s="46">
        <f>IF(OR($A275="",$B275=""),"",B275*'MPTO_working_2-way'!$G274)</f>
        <v>3.6616541353383458</v>
      </c>
      <c r="F275" s="44">
        <f>IF(OR($A275="",$B275=""),"",'MPTO_working_2-way'!D274)</f>
        <v>1.3611054898673065</v>
      </c>
      <c r="G275" s="46">
        <f>IF(OR($A275="",$B275=""),"",'MPTO_working_2-way'!E274)</f>
        <v>3.7692738771915781</v>
      </c>
      <c r="H275" s="44">
        <f>IF(OR($A275="",$B275=""),"",'OddsRatio_working_2-way'!M274)</f>
        <v>1.3604459180550112</v>
      </c>
      <c r="I275" s="44">
        <f>IF(OR($A275="",$B275=""),"",'OddsRatio_working_2-way'!N274)</f>
        <v>3.7743413086658428</v>
      </c>
      <c r="J275" s="44">
        <f>IF('Log_working_2-way'!$D274="","",A275^('Log_working_2-way'!$D274))</f>
        <v>1.353649094677025</v>
      </c>
      <c r="K275" s="46">
        <f>IF('Log_working_2-way'!$D274="","",B275^('Log_working_2-way'!$D274))</f>
        <v>3.8276616992654122</v>
      </c>
      <c r="L275" s="53">
        <f t="shared" si="54"/>
        <v>0.7268993839835729</v>
      </c>
      <c r="M275" s="53">
        <f t="shared" si="55"/>
        <v>0.2731006160164271</v>
      </c>
      <c r="N275" s="54">
        <v>372</v>
      </c>
      <c r="O275" s="54">
        <f t="shared" si="56"/>
        <v>92.300751879699277</v>
      </c>
      <c r="P275" s="54">
        <f t="shared" si="57"/>
        <v>266.9152542372882</v>
      </c>
      <c r="Q275" s="54">
        <f t="shared" si="58"/>
        <v>105.08474576271186</v>
      </c>
      <c r="R275" s="54">
        <f t="shared" si="59"/>
        <v>279.69924812030075</v>
      </c>
      <c r="S275" s="55">
        <f t="shared" si="60"/>
        <v>-12.783993883012585</v>
      </c>
      <c r="T275" s="55">
        <f t="shared" si="61"/>
        <v>-12.783993883012556</v>
      </c>
      <c r="U275" t="s">
        <v>264</v>
      </c>
      <c r="V275" t="s">
        <v>225</v>
      </c>
      <c r="W275" t="s">
        <v>230</v>
      </c>
      <c r="X275" s="38">
        <v>44318</v>
      </c>
      <c r="Y275" s="57"/>
    </row>
    <row r="276" spans="1:25" ht="15" x14ac:dyDescent="0.25">
      <c r="A276">
        <v>1.66</v>
      </c>
      <c r="B276">
        <v>2.3199999999999998</v>
      </c>
      <c r="C276" s="43">
        <f t="shared" si="53"/>
        <v>3.3444121312837582E-2</v>
      </c>
      <c r="D276" s="44">
        <f>IF(OR($A276="",$B276=""),"",A276*'MPTO_working_2-way'!$G275)</f>
        <v>1.7155172413793103</v>
      </c>
      <c r="E276" s="46">
        <f>IF(OR($A276="",$B276=""),"",B276*'MPTO_working_2-way'!$G275)</f>
        <v>2.3975903614457832</v>
      </c>
      <c r="F276" s="44">
        <f>IF(OR($A276="",$B276=""),"",'MPTO_working_2-way'!D275)</f>
        <v>1.707394928178755</v>
      </c>
      <c r="G276" s="46">
        <f>IF(OR($A276="",$B276=""),"",'MPTO_working_2-way'!E275)</f>
        <v>2.4136375031336175</v>
      </c>
      <c r="H276" s="44">
        <f>IF(OR($A276="",$B276=""),"",'OddsRatio_working_2-way'!M275)</f>
        <v>1.7071067811865479</v>
      </c>
      <c r="I276" s="44">
        <f>IF(OR($A276="",$B276=""),"",'OddsRatio_working_2-way'!N275)</f>
        <v>2.4142135623730954</v>
      </c>
      <c r="J276" s="44">
        <f>IF('Log_working_2-way'!$D275="","",A276^('Log_working_2-way'!$D275))</f>
        <v>1.7034185347793582</v>
      </c>
      <c r="K276" s="46">
        <f>IF('Log_working_2-way'!$D275="","",B276^('Log_working_2-way'!$D275))</f>
        <v>2.4216287324780335</v>
      </c>
      <c r="L276" s="53">
        <f t="shared" si="54"/>
        <v>0.58291457286432158</v>
      </c>
      <c r="M276" s="53">
        <f t="shared" si="55"/>
        <v>0.41708542713567837</v>
      </c>
      <c r="N276" s="54">
        <v>373</v>
      </c>
      <c r="O276" s="54">
        <f t="shared" si="56"/>
        <v>148.3012048192771</v>
      </c>
      <c r="P276" s="54">
        <f t="shared" si="57"/>
        <v>212.22413793103445</v>
      </c>
      <c r="Q276" s="54">
        <f t="shared" si="58"/>
        <v>160.77586206896552</v>
      </c>
      <c r="R276" s="54">
        <f t="shared" si="59"/>
        <v>224.69879518072293</v>
      </c>
      <c r="S276" s="55">
        <f t="shared" si="60"/>
        <v>-12.47465724968842</v>
      </c>
      <c r="T276" s="55">
        <f t="shared" si="61"/>
        <v>-12.474657249688477</v>
      </c>
      <c r="U276" t="s">
        <v>242</v>
      </c>
      <c r="V276" t="s">
        <v>271</v>
      </c>
      <c r="W276" t="s">
        <v>231</v>
      </c>
      <c r="X276" s="38">
        <v>44318</v>
      </c>
      <c r="Y276" s="57"/>
    </row>
    <row r="277" spans="1:25" ht="15" x14ac:dyDescent="0.25">
      <c r="A277">
        <v>1.72</v>
      </c>
      <c r="B277">
        <v>2.2000000000000002</v>
      </c>
      <c r="C277" s="43">
        <f t="shared" si="53"/>
        <v>3.5940803382663811E-2</v>
      </c>
      <c r="D277" s="44">
        <f>IF(OR($A277="",$B277=""),"",A277*'MPTO_working_2-way'!$G276)</f>
        <v>1.7818181818181817</v>
      </c>
      <c r="E277" s="46">
        <f>IF(OR($A277="",$B277=""),"",B277*'MPTO_working_2-way'!$G276)</f>
        <v>2.2790697674418605</v>
      </c>
      <c r="F277" s="44">
        <f>IF(OR($A277="",$B277=""),"",'MPTO_working_2-way'!D276)</f>
        <v>1.7748592870544089</v>
      </c>
      <c r="G277" s="46">
        <f>IF(OR($A277="",$B277=""),"",'MPTO_working_2-way'!E276)</f>
        <v>2.2905569007263922</v>
      </c>
      <c r="H277" s="44">
        <f>IF(OR($A277="",$B277=""),"",'OddsRatio_working_2-way'!M276)</f>
        <v>1.7745966692414832</v>
      </c>
      <c r="I277" s="44">
        <f>IF(OR($A277="",$B277=""),"",'OddsRatio_working_2-way'!N276)</f>
        <v>2.2909944487358058</v>
      </c>
      <c r="J277" s="44">
        <f>IF('Log_working_2-way'!$D276="","",A277^('Log_working_2-way'!$D276))</f>
        <v>1.7714329684655428</v>
      </c>
      <c r="K277" s="46">
        <f>IF('Log_working_2-way'!$D276="","",B277^('Log_working_2-way'!$D276))</f>
        <v>2.2962889076273294</v>
      </c>
      <c r="L277" s="53">
        <f t="shared" si="54"/>
        <v>0.56122448979591844</v>
      </c>
      <c r="M277" s="53">
        <f t="shared" si="55"/>
        <v>0.43877551020408162</v>
      </c>
      <c r="N277" s="54">
        <v>374</v>
      </c>
      <c r="O277" s="54">
        <f t="shared" si="56"/>
        <v>156.55813953488371</v>
      </c>
      <c r="P277" s="54">
        <f t="shared" si="57"/>
        <v>204.00000000000003</v>
      </c>
      <c r="Q277" s="54">
        <f t="shared" si="58"/>
        <v>170</v>
      </c>
      <c r="R277" s="54">
        <f t="shared" si="59"/>
        <v>217.44186046511629</v>
      </c>
      <c r="S277" s="55">
        <f t="shared" si="60"/>
        <v>-13.441860465116292</v>
      </c>
      <c r="T277" s="55">
        <f t="shared" si="61"/>
        <v>-13.441860465116264</v>
      </c>
      <c r="U277" t="s">
        <v>423</v>
      </c>
      <c r="V277" t="s">
        <v>228</v>
      </c>
      <c r="W277" t="s">
        <v>231</v>
      </c>
      <c r="X277" s="38">
        <v>44318</v>
      </c>
      <c r="Y277" s="57"/>
    </row>
    <row r="278" spans="1:25" ht="15" x14ac:dyDescent="0.25">
      <c r="A278">
        <v>2.3199999999999998</v>
      </c>
      <c r="B278">
        <v>1.66</v>
      </c>
      <c r="C278" s="43">
        <f t="shared" si="53"/>
        <v>3.3444121312837582E-2</v>
      </c>
      <c r="D278" s="44">
        <f>IF(OR($A278="",$B278=""),"",A278*'MPTO_working_2-way'!$G277)</f>
        <v>2.3975903614457832</v>
      </c>
      <c r="E278" s="46">
        <f>IF(OR($A278="",$B278=""),"",B278*'MPTO_working_2-way'!$G277)</f>
        <v>1.7155172413793103</v>
      </c>
      <c r="F278" s="44">
        <f>IF(OR($A278="",$B278=""),"",'MPTO_working_2-way'!D277)</f>
        <v>2.4136375031336175</v>
      </c>
      <c r="G278" s="46">
        <f>IF(OR($A278="",$B278=""),"",'MPTO_working_2-way'!E277)</f>
        <v>1.707394928178755</v>
      </c>
      <c r="H278" s="44">
        <f>IF(OR($A278="",$B278=""),"",'OddsRatio_working_2-way'!M277)</f>
        <v>2.4142135623730954</v>
      </c>
      <c r="I278" s="44">
        <f>IF(OR($A278="",$B278=""),"",'OddsRatio_working_2-way'!N277)</f>
        <v>1.7071067811865479</v>
      </c>
      <c r="J278" s="44">
        <f>IF('Log_working_2-way'!$D277="","",A278^('Log_working_2-way'!$D277))</f>
        <v>2.4216287324780335</v>
      </c>
      <c r="K278" s="46">
        <f>IF('Log_working_2-way'!$D277="","",B278^('Log_working_2-way'!$D277))</f>
        <v>1.7034185347793582</v>
      </c>
      <c r="L278" s="53">
        <f t="shared" si="54"/>
        <v>0.41708542713567837</v>
      </c>
      <c r="M278" s="53">
        <f t="shared" si="55"/>
        <v>0.58291457286432158</v>
      </c>
      <c r="N278" s="54">
        <v>375</v>
      </c>
      <c r="O278" s="54">
        <f t="shared" si="56"/>
        <v>213.36206896551721</v>
      </c>
      <c r="P278" s="54">
        <f t="shared" si="57"/>
        <v>149.09638554216869</v>
      </c>
      <c r="Q278" s="54">
        <f t="shared" si="58"/>
        <v>225.90361445783134</v>
      </c>
      <c r="R278" s="54">
        <f t="shared" si="59"/>
        <v>161.63793103448276</v>
      </c>
      <c r="S278" s="55">
        <f t="shared" si="60"/>
        <v>-12.541545492314128</v>
      </c>
      <c r="T278" s="55">
        <f t="shared" si="61"/>
        <v>-12.541545492314071</v>
      </c>
      <c r="U278" t="s">
        <v>81</v>
      </c>
      <c r="V278" t="s">
        <v>37</v>
      </c>
      <c r="W278" t="s">
        <v>466</v>
      </c>
      <c r="X278" s="38">
        <v>44318</v>
      </c>
      <c r="Y278" s="57"/>
    </row>
    <row r="279" spans="1:25" ht="15" x14ac:dyDescent="0.25">
      <c r="A279">
        <v>2.0699999999999998</v>
      </c>
      <c r="B279">
        <v>1.81</v>
      </c>
      <c r="C279" s="43">
        <f t="shared" si="53"/>
        <v>3.5577975284917462E-2</v>
      </c>
      <c r="D279" s="44">
        <f>IF(OR($A279="",$B279=""),"",A279*'MPTO_working_2-way'!$G278)</f>
        <v>2.1436464088397789</v>
      </c>
      <c r="E279" s="46">
        <f>IF(OR($A279="",$B279=""),"",B279*'MPTO_working_2-way'!$G278)</f>
        <v>1.8743961352657006</v>
      </c>
      <c r="F279" s="44">
        <f>IF(OR($A279="",$B279=""),"",'MPTO_working_2-way'!D278)</f>
        <v>2.1491381535549374</v>
      </c>
      <c r="G279" s="46">
        <f>IF(OR($A279="",$B279=""),"",'MPTO_working_2-way'!E278)</f>
        <v>1.8702173858786533</v>
      </c>
      <c r="H279" s="44">
        <f>IF(OR($A279="",$B279=""),"",'OddsRatio_working_2-way'!M278)</f>
        <v>2.1493422703098441</v>
      </c>
      <c r="I279" s="44">
        <f>IF(OR($A279="",$B279=""),"",'OddsRatio_working_2-way'!N278)</f>
        <v>1.8700628401410975</v>
      </c>
      <c r="J279" s="44">
        <f>IF('Log_working_2-way'!$D278="","",A279^('Log_working_2-way'!$D278))</f>
        <v>2.1518584594506485</v>
      </c>
      <c r="K279" s="46">
        <f>IF('Log_working_2-way'!$D278="","",B279^('Log_working_2-way'!$D278))</f>
        <v>1.8681622223592078</v>
      </c>
      <c r="L279" s="53">
        <f t="shared" si="54"/>
        <v>0.46649484536082475</v>
      </c>
      <c r="M279" s="53">
        <f t="shared" si="55"/>
        <v>0.53350515463917525</v>
      </c>
      <c r="N279" s="54">
        <v>376</v>
      </c>
      <c r="O279" s="54">
        <f t="shared" si="56"/>
        <v>194.3574879227053</v>
      </c>
      <c r="P279" s="54">
        <f t="shared" si="57"/>
        <v>168.26519337016578</v>
      </c>
      <c r="Q279" s="54">
        <f t="shared" si="58"/>
        <v>207.73480662983425</v>
      </c>
      <c r="R279" s="54">
        <f t="shared" si="59"/>
        <v>181.6425120772947</v>
      </c>
      <c r="S279" s="55">
        <f t="shared" si="60"/>
        <v>-13.37731870712895</v>
      </c>
      <c r="T279" s="55">
        <f t="shared" si="61"/>
        <v>-13.377318707128921</v>
      </c>
      <c r="U279" t="s">
        <v>281</v>
      </c>
      <c r="V279" t="s">
        <v>290</v>
      </c>
      <c r="W279" t="s">
        <v>477</v>
      </c>
      <c r="X279" s="38">
        <v>44318</v>
      </c>
      <c r="Y279" s="57"/>
    </row>
    <row r="280" spans="1:25" ht="15" x14ac:dyDescent="0.25">
      <c r="A280">
        <v>2.17</v>
      </c>
      <c r="B280">
        <v>1.73</v>
      </c>
      <c r="C280" s="43">
        <f t="shared" si="53"/>
        <v>3.8864175168482618E-2</v>
      </c>
      <c r="D280" s="44">
        <f>IF(OR($A280="",$B280=""),"",A280*'MPTO_working_2-way'!$G279)</f>
        <v>2.254335260115607</v>
      </c>
      <c r="E280" s="46">
        <f>IF(OR($A280="",$B280=""),"",B280*'MPTO_working_2-way'!$G279)</f>
        <v>1.7972350230414749</v>
      </c>
      <c r="F280" s="44">
        <f>IF(OR($A280="",$B280=""),"",'MPTO_working_2-way'!D279)</f>
        <v>2.2655321203343295</v>
      </c>
      <c r="G280" s="46">
        <f>IF(OR($A280="",$B280=""),"",'MPTO_working_2-way'!E279)</f>
        <v>1.7901814453637255</v>
      </c>
      <c r="H280" s="44">
        <f>IF(OR($A280="",$B280=""),"",'OddsRatio_working_2-way'!M279)</f>
        <v>2.2659935726643319</v>
      </c>
      <c r="I280" s="44">
        <f>IF(OR($A280="",$B280=""),"",'OddsRatio_working_2-way'!N279)</f>
        <v>1.789893425679455</v>
      </c>
      <c r="J280" s="44">
        <f>IF('Log_working_2-way'!$D279="","",A280^('Log_working_2-way'!$D279))</f>
        <v>2.2711647318744981</v>
      </c>
      <c r="K280" s="46">
        <f>IF('Log_working_2-way'!$D279="","",B280^('Log_working_2-way'!$D279))</f>
        <v>1.7866801012683895</v>
      </c>
      <c r="L280" s="53">
        <f t="shared" si="54"/>
        <v>0.44358974358974357</v>
      </c>
      <c r="M280" s="53">
        <f t="shared" si="55"/>
        <v>0.55641025641025632</v>
      </c>
      <c r="N280" s="54">
        <v>377</v>
      </c>
      <c r="O280" s="54">
        <f t="shared" si="56"/>
        <v>203.26728110599075</v>
      </c>
      <c r="P280" s="54">
        <f t="shared" si="57"/>
        <v>159.08092485549136</v>
      </c>
      <c r="Q280" s="54">
        <f t="shared" si="58"/>
        <v>217.9190751445087</v>
      </c>
      <c r="R280" s="54">
        <f t="shared" si="59"/>
        <v>173.73271889400922</v>
      </c>
      <c r="S280" s="55">
        <f t="shared" si="60"/>
        <v>-14.651794038517949</v>
      </c>
      <c r="T280" s="55">
        <f t="shared" si="61"/>
        <v>-14.651794038517863</v>
      </c>
      <c r="U280" t="s">
        <v>351</v>
      </c>
      <c r="V280" t="s">
        <v>350</v>
      </c>
      <c r="W280" t="s">
        <v>479</v>
      </c>
      <c r="X280" s="38">
        <v>44318</v>
      </c>
      <c r="Y280" s="57"/>
    </row>
    <row r="281" spans="1:25" ht="15" x14ac:dyDescent="0.25">
      <c r="A281">
        <v>2.66</v>
      </c>
      <c r="B281">
        <v>1.51</v>
      </c>
      <c r="C281" s="43">
        <f t="shared" si="53"/>
        <v>3.8191505253199143E-2</v>
      </c>
      <c r="D281" s="44">
        <f>IF(OR($A281="",$B281=""),"",A281*'MPTO_working_2-way'!$G280)</f>
        <v>2.76158940397351</v>
      </c>
      <c r="E281" s="46">
        <f>IF(OR($A281="",$B281=""),"",B281*'MPTO_working_2-way'!$G280)</f>
        <v>1.5676691729323307</v>
      </c>
      <c r="F281" s="44">
        <f>IF(OR($A281="",$B281=""),"",'MPTO_working_2-way'!D280)</f>
        <v>2.802344240563734</v>
      </c>
      <c r="G281" s="46">
        <f>IF(OR($A281="",$B281=""),"",'MPTO_working_2-way'!E280)</f>
        <v>1.5548329655866526</v>
      </c>
      <c r="H281" s="44">
        <f>IF(OR($A281="",$B281=""),"",'OddsRatio_working_2-way'!M280)</f>
        <v>2.8041346847683837</v>
      </c>
      <c r="I281" s="44">
        <f>IF(OR($A281="",$B281=""),"",'OddsRatio_working_2-way'!N280)</f>
        <v>1.5542823429107684</v>
      </c>
      <c r="J281" s="44">
        <f>IF('Log_working_2-way'!$D280="","",A281^('Log_working_2-way'!$D280))</f>
        <v>2.8234489092067649</v>
      </c>
      <c r="K281" s="46">
        <f>IF('Log_working_2-way'!$D280="","",B281^('Log_working_2-way'!$D280))</f>
        <v>1.5484113072488479</v>
      </c>
      <c r="L281" s="53">
        <f t="shared" si="54"/>
        <v>0.36211031175059949</v>
      </c>
      <c r="M281" s="53">
        <f t="shared" si="55"/>
        <v>0.63788968824940051</v>
      </c>
      <c r="N281" s="54">
        <v>378</v>
      </c>
      <c r="O281" s="54">
        <f t="shared" si="56"/>
        <v>235.89473684210526</v>
      </c>
      <c r="P281" s="54">
        <f t="shared" si="57"/>
        <v>127.66887417218543</v>
      </c>
      <c r="Q281" s="54">
        <f t="shared" si="58"/>
        <v>250.33112582781459</v>
      </c>
      <c r="R281" s="54">
        <f t="shared" si="59"/>
        <v>142.10526315789474</v>
      </c>
      <c r="S281" s="55">
        <f t="shared" si="60"/>
        <v>-14.436388985709328</v>
      </c>
      <c r="T281" s="55">
        <f t="shared" si="61"/>
        <v>-14.436388985709314</v>
      </c>
      <c r="U281" t="s">
        <v>353</v>
      </c>
      <c r="V281" t="s">
        <v>356</v>
      </c>
      <c r="W281" t="s">
        <v>479</v>
      </c>
      <c r="X281" s="38">
        <v>44318</v>
      </c>
      <c r="Y281" s="57"/>
    </row>
    <row r="282" spans="1:25" ht="15" x14ac:dyDescent="0.25">
      <c r="A282">
        <v>2.66</v>
      </c>
      <c r="B282">
        <v>1.51</v>
      </c>
      <c r="C282" s="43">
        <f t="shared" si="53"/>
        <v>3.8191505253199143E-2</v>
      </c>
      <c r="D282" s="44">
        <f>IF(OR($A282="",$B282=""),"",A282*'MPTO_working_2-way'!$G281)</f>
        <v>2.76158940397351</v>
      </c>
      <c r="E282" s="46">
        <f>IF(OR($A282="",$B282=""),"",B282*'MPTO_working_2-way'!$G281)</f>
        <v>1.5676691729323307</v>
      </c>
      <c r="F282" s="44">
        <f>IF(OR($A282="",$B282=""),"",'MPTO_working_2-way'!D281)</f>
        <v>2.802344240563734</v>
      </c>
      <c r="G282" s="46">
        <f>IF(OR($A282="",$B282=""),"",'MPTO_working_2-way'!E281)</f>
        <v>1.5548329655866526</v>
      </c>
      <c r="H282" s="44">
        <f>IF(OR($A282="",$B282=""),"",'OddsRatio_working_2-way'!M281)</f>
        <v>2.8041346847683837</v>
      </c>
      <c r="I282" s="44">
        <f>IF(OR($A282="",$B282=""),"",'OddsRatio_working_2-way'!N281)</f>
        <v>1.5542823429107684</v>
      </c>
      <c r="J282" s="44">
        <f>IF('Log_working_2-way'!$D281="","",A282^('Log_working_2-way'!$D281))</f>
        <v>2.8234489092067649</v>
      </c>
      <c r="K282" s="46">
        <f>IF('Log_working_2-way'!$D281="","",B282^('Log_working_2-way'!$D281))</f>
        <v>1.5484113072488479</v>
      </c>
      <c r="L282" s="53">
        <f t="shared" si="54"/>
        <v>0.36211031175059949</v>
      </c>
      <c r="M282" s="53">
        <f t="shared" si="55"/>
        <v>0.63788968824940051</v>
      </c>
      <c r="N282" s="54">
        <v>379</v>
      </c>
      <c r="O282" s="54">
        <f t="shared" si="56"/>
        <v>236.51879699248121</v>
      </c>
      <c r="P282" s="54">
        <f t="shared" si="57"/>
        <v>128.00662251655629</v>
      </c>
      <c r="Q282" s="54">
        <f t="shared" si="58"/>
        <v>250.99337748344374</v>
      </c>
      <c r="R282" s="54">
        <f t="shared" si="59"/>
        <v>142.48120300751879</v>
      </c>
      <c r="S282" s="55">
        <f t="shared" si="60"/>
        <v>-14.474580490962524</v>
      </c>
      <c r="T282" s="55">
        <f t="shared" si="61"/>
        <v>-14.474580490962495</v>
      </c>
      <c r="U282" t="s">
        <v>355</v>
      </c>
      <c r="V282" t="s">
        <v>364</v>
      </c>
      <c r="W282" t="s">
        <v>479</v>
      </c>
      <c r="X282" s="38">
        <v>44318</v>
      </c>
      <c r="Y282" s="57"/>
    </row>
    <row r="283" spans="1:25" ht="15" x14ac:dyDescent="0.25">
      <c r="A283">
        <v>2.13</v>
      </c>
      <c r="B283">
        <v>1.76</v>
      </c>
      <c r="C283" s="43">
        <f t="shared" si="53"/>
        <v>3.7665386256935607E-2</v>
      </c>
      <c r="D283" s="44">
        <f>IF(OR($A283="",$B283=""),"",A283*'MPTO_working_2-way'!$G282)</f>
        <v>2.2102272727272729</v>
      </c>
      <c r="E283" s="46">
        <f>IF(OR($A283="",$B283=""),"",B283*'MPTO_working_2-way'!$G282)</f>
        <v>1.8262910798122067</v>
      </c>
      <c r="F283" s="44">
        <f>IF(OR($A283="",$B283=""),"",'MPTO_working_2-way'!D282)</f>
        <v>2.2190126672191313</v>
      </c>
      <c r="G283" s="46">
        <f>IF(OR($A283="",$B283=""),"",'MPTO_working_2-way'!E282)</f>
        <v>1.8203360202000585</v>
      </c>
      <c r="H283" s="44">
        <f>IF(OR($A283="",$B283=""),"",'OddsRatio_working_2-way'!M282)</f>
        <v>2.2193613513897996</v>
      </c>
      <c r="I283" s="44">
        <f>IF(OR($A283="",$B283=""),"",'OddsRatio_working_2-way'!N282)</f>
        <v>1.8201014398727853</v>
      </c>
      <c r="J283" s="44">
        <f>IF('Log_working_2-way'!$D282="","",A283^('Log_working_2-way'!$D282))</f>
        <v>2.2234058151600675</v>
      </c>
      <c r="K283" s="46">
        <f>IF('Log_working_2-way'!$D282="","",B283^('Log_working_2-way'!$D282))</f>
        <v>1.8173902621748135</v>
      </c>
      <c r="L283" s="53">
        <f t="shared" si="54"/>
        <v>0.45244215938303339</v>
      </c>
      <c r="M283" s="53">
        <f t="shared" si="55"/>
        <v>0.54755784061696655</v>
      </c>
      <c r="N283" s="54">
        <v>380</v>
      </c>
      <c r="O283" s="54">
        <f t="shared" si="56"/>
        <v>201.59624413145539</v>
      </c>
      <c r="P283" s="54">
        <f t="shared" si="57"/>
        <v>164.09090909090909</v>
      </c>
      <c r="Q283" s="54">
        <f t="shared" si="58"/>
        <v>215.90909090909093</v>
      </c>
      <c r="R283" s="54">
        <f t="shared" si="59"/>
        <v>178.40375586854461</v>
      </c>
      <c r="S283" s="55">
        <f t="shared" si="60"/>
        <v>-14.312846777635542</v>
      </c>
      <c r="T283" s="55">
        <f t="shared" si="61"/>
        <v>-14.312846777635514</v>
      </c>
      <c r="U283" t="s">
        <v>357</v>
      </c>
      <c r="V283" t="s">
        <v>366</v>
      </c>
      <c r="W283" t="s">
        <v>479</v>
      </c>
      <c r="X283" s="38">
        <v>44318</v>
      </c>
      <c r="Y283" s="57"/>
    </row>
    <row r="284" spans="1:25" ht="15" x14ac:dyDescent="0.25">
      <c r="A284">
        <v>2.21</v>
      </c>
      <c r="B284">
        <v>1.7</v>
      </c>
      <c r="C284" s="43">
        <f t="shared" si="53"/>
        <v>4.0723981900452566E-2</v>
      </c>
      <c r="D284" s="44">
        <f>IF(OR($A284="",$B284=""),"",A284*'MPTO_working_2-way'!$G283)</f>
        <v>2.3000000000000003</v>
      </c>
      <c r="E284" s="46">
        <f>IF(OR($A284="",$B284=""),"",B284*'MPTO_working_2-way'!$G283)</f>
        <v>1.7692307692307694</v>
      </c>
      <c r="F284" s="44">
        <f>IF(OR($A284="",$B284=""),"",'MPTO_working_2-way'!D283)</f>
        <v>2.3141361256544504</v>
      </c>
      <c r="G284" s="46">
        <f>IF(OR($A284="",$B284=""),"",'MPTO_working_2-way'!E283)</f>
        <v>1.760956175298805</v>
      </c>
      <c r="H284" s="44">
        <f>IF(OR($A284="",$B284=""),"",'OddsRatio_working_2-way'!M283)</f>
        <v>2.3147514702678329</v>
      </c>
      <c r="I284" s="44">
        <f>IF(OR($A284="",$B284=""),"",'OddsRatio_working_2-way'!N283)</f>
        <v>1.7606000241218864</v>
      </c>
      <c r="J284" s="44">
        <f>IF('Log_working_2-way'!$D283="","",A284^('Log_working_2-way'!$D283))</f>
        <v>2.3213074858188989</v>
      </c>
      <c r="K284" s="46">
        <f>IF('Log_working_2-way'!$D283="","",B284^('Log_working_2-way'!$D283))</f>
        <v>1.7568261065137158</v>
      </c>
      <c r="L284" s="53">
        <f t="shared" si="54"/>
        <v>0.43478260869565211</v>
      </c>
      <c r="M284" s="53">
        <f t="shared" si="55"/>
        <v>0.56521739130434778</v>
      </c>
      <c r="N284" s="54">
        <v>381</v>
      </c>
      <c r="O284" s="54">
        <f t="shared" si="56"/>
        <v>208.60180995475113</v>
      </c>
      <c r="P284" s="54">
        <f t="shared" si="57"/>
        <v>156.88235294117644</v>
      </c>
      <c r="Q284" s="54">
        <f t="shared" si="58"/>
        <v>224.11764705882354</v>
      </c>
      <c r="R284" s="54">
        <f t="shared" si="59"/>
        <v>172.39819004524887</v>
      </c>
      <c r="S284" s="55">
        <f t="shared" si="60"/>
        <v>-15.515837104072403</v>
      </c>
      <c r="T284" s="55">
        <f t="shared" si="61"/>
        <v>-15.515837104072432</v>
      </c>
      <c r="U284" t="s">
        <v>359</v>
      </c>
      <c r="V284" t="s">
        <v>358</v>
      </c>
      <c r="W284" t="s">
        <v>479</v>
      </c>
      <c r="X284" s="38">
        <v>44318</v>
      </c>
      <c r="Y284" s="57"/>
    </row>
    <row r="285" spans="1:25" ht="15" x14ac:dyDescent="0.25">
      <c r="A285">
        <v>2.09</v>
      </c>
      <c r="B285">
        <v>1.78</v>
      </c>
      <c r="C285" s="43">
        <f t="shared" si="53"/>
        <v>4.0266652330519959E-2</v>
      </c>
      <c r="D285" s="44">
        <f>IF(OR($A285="",$B285=""),"",A285*'MPTO_working_2-way'!$G284)</f>
        <v>2.1741573033707864</v>
      </c>
      <c r="E285" s="46">
        <f>IF(OR($A285="",$B285=""),"",B285*'MPTO_working_2-way'!$G284)</f>
        <v>1.8516746411483256</v>
      </c>
      <c r="F285" s="44">
        <f>IF(OR($A285="",$B285=""),"",'MPTO_working_2-way'!D284)</f>
        <v>2.1818075186206087</v>
      </c>
      <c r="G285" s="46">
        <f>IF(OR($A285="",$B285=""),"",'MPTO_working_2-way'!E284)</f>
        <v>1.8461614808198106</v>
      </c>
      <c r="H285" s="44">
        <f>IF(OR($A285="",$B285=""),"",'OddsRatio_working_2-way'!M284)</f>
        <v>2.1821319289469754</v>
      </c>
      <c r="I285" s="44">
        <f>IF(OR($A285="",$B285=""),"",'OddsRatio_working_2-way'!N284)</f>
        <v>1.8459292702556338</v>
      </c>
      <c r="J285" s="44">
        <f>IF('Log_working_2-way'!$D284="","",A285^('Log_working_2-way'!$D284))</f>
        <v>2.1856576768529026</v>
      </c>
      <c r="K285" s="46">
        <f>IF('Log_working_2-way'!$D284="","",B285^('Log_working_2-way'!$D284))</f>
        <v>1.8434137605840082</v>
      </c>
      <c r="L285" s="53">
        <f t="shared" si="54"/>
        <v>0.4599483204134367</v>
      </c>
      <c r="M285" s="53">
        <f t="shared" si="55"/>
        <v>0.54005167958656319</v>
      </c>
      <c r="N285" s="54">
        <v>382</v>
      </c>
      <c r="O285" s="54">
        <f t="shared" si="56"/>
        <v>199.22488038277513</v>
      </c>
      <c r="P285" s="54">
        <f t="shared" si="57"/>
        <v>167.39325842696633</v>
      </c>
      <c r="Q285" s="54">
        <f t="shared" si="58"/>
        <v>214.60674157303373</v>
      </c>
      <c r="R285" s="54">
        <f t="shared" si="59"/>
        <v>182.7751196172249</v>
      </c>
      <c r="S285" s="55">
        <f t="shared" si="60"/>
        <v>-15.381861190258604</v>
      </c>
      <c r="T285" s="55">
        <f t="shared" si="61"/>
        <v>-15.381861190258576</v>
      </c>
      <c r="U285" t="s">
        <v>361</v>
      </c>
      <c r="V285" t="s">
        <v>354</v>
      </c>
      <c r="W285" t="s">
        <v>479</v>
      </c>
      <c r="X285" s="38">
        <v>44318</v>
      </c>
      <c r="Y285" s="57"/>
    </row>
    <row r="286" spans="1:25" ht="15" x14ac:dyDescent="0.25">
      <c r="A286">
        <v>2.16</v>
      </c>
      <c r="B286">
        <v>1.74</v>
      </c>
      <c r="C286" s="43">
        <f t="shared" si="53"/>
        <v>3.7675606641123682E-2</v>
      </c>
      <c r="D286" s="44">
        <f>IF(OR($A286="",$B286=""),"",A286*'MPTO_working_2-way'!$G285)</f>
        <v>2.2413793103448274</v>
      </c>
      <c r="E286" s="46">
        <f>IF(OR($A286="",$B286=""),"",B286*'MPTO_working_2-way'!$G285)</f>
        <v>1.8055555555555551</v>
      </c>
      <c r="F286" s="44">
        <f>IF(OR($A286="",$B286=""),"",'MPTO_working_2-way'!D285)</f>
        <v>2.2516175413371671</v>
      </c>
      <c r="G286" s="46">
        <f>IF(OR($A286="",$B286=""),"",'MPTO_working_2-way'!E285)</f>
        <v>1.7989661114302122</v>
      </c>
      <c r="H286" s="44">
        <f>IF(OR($A286="",$B286=""),"",'OddsRatio_working_2-way'!M285)</f>
        <v>2.2520253861514017</v>
      </c>
      <c r="I286" s="44">
        <f>IF(OR($A286="",$B286=""),"",'OddsRatio_working_2-way'!N285)</f>
        <v>1.7987058497862392</v>
      </c>
      <c r="J286" s="44">
        <f>IF('Log_working_2-way'!$D285="","",A286^('Log_working_2-way'!$D285))</f>
        <v>2.2567451068476951</v>
      </c>
      <c r="K286" s="46">
        <f>IF('Log_working_2-way'!$D285="","",B286^('Log_working_2-way'!$D285))</f>
        <v>1.7957063007853538</v>
      </c>
      <c r="L286" s="53">
        <f t="shared" si="54"/>
        <v>0.44615384615384618</v>
      </c>
      <c r="M286" s="53">
        <f t="shared" si="55"/>
        <v>0.55384615384615399</v>
      </c>
      <c r="N286" s="54">
        <v>383</v>
      </c>
      <c r="O286" s="54">
        <f t="shared" si="56"/>
        <v>205.68518518518519</v>
      </c>
      <c r="P286" s="54">
        <f t="shared" si="57"/>
        <v>162.88505747126433</v>
      </c>
      <c r="Q286" s="54">
        <f t="shared" si="58"/>
        <v>220.11494252873561</v>
      </c>
      <c r="R286" s="54">
        <f t="shared" si="59"/>
        <v>177.31481481481478</v>
      </c>
      <c r="S286" s="55">
        <f t="shared" si="60"/>
        <v>-14.429757343550421</v>
      </c>
      <c r="T286" s="55">
        <f t="shared" si="61"/>
        <v>-14.429757343550449</v>
      </c>
      <c r="U286" t="s">
        <v>363</v>
      </c>
      <c r="V286" t="s">
        <v>348</v>
      </c>
      <c r="W286" t="s">
        <v>479</v>
      </c>
      <c r="X286" s="38">
        <v>44318</v>
      </c>
      <c r="Y286" s="57"/>
    </row>
    <row r="287" spans="1:25" ht="15" x14ac:dyDescent="0.25">
      <c r="A287">
        <v>2.08</v>
      </c>
      <c r="B287">
        <v>1.79</v>
      </c>
      <c r="C287" s="43">
        <f t="shared" si="53"/>
        <v>3.9428448646325664E-2</v>
      </c>
      <c r="D287" s="44">
        <f>IF(OR($A287="",$B287=""),"",A287*'MPTO_working_2-way'!$G286)</f>
        <v>2.1620111731843576</v>
      </c>
      <c r="E287" s="46">
        <f>IF(OR($A287="",$B287=""),"",B287*'MPTO_working_2-way'!$G286)</f>
        <v>1.8605769230769229</v>
      </c>
      <c r="F287" s="44">
        <f>IF(OR($A287="",$B287=""),"",'MPTO_working_2-way'!D286)</f>
        <v>2.1689385995572641</v>
      </c>
      <c r="G287" s="46">
        <f>IF(OR($A287="",$B287=""),"",'MPTO_working_2-way'!E286)</f>
        <v>1.8554769261437256</v>
      </c>
      <c r="H287" s="44">
        <f>IF(OR($A287="",$B287=""),"",'OddsRatio_working_2-way'!M286)</f>
        <v>2.1692256444309357</v>
      </c>
      <c r="I287" s="44">
        <f>IF(OR($A287="",$B287=""),"",'OddsRatio_working_2-way'!N286)</f>
        <v>1.8552669065744805</v>
      </c>
      <c r="J287" s="44">
        <f>IF('Log_working_2-way'!$D286="","",A287^('Log_working_2-way'!$D286))</f>
        <v>2.1724139714397546</v>
      </c>
      <c r="K287" s="46">
        <f>IF('Log_working_2-way'!$D286="","",B287^('Log_working_2-way'!$D286))</f>
        <v>1.8529410467292624</v>
      </c>
      <c r="L287" s="53">
        <f t="shared" si="54"/>
        <v>0.46253229974160204</v>
      </c>
      <c r="M287" s="53">
        <f t="shared" si="55"/>
        <v>0.53746770025839796</v>
      </c>
      <c r="N287" s="54">
        <v>384</v>
      </c>
      <c r="O287" s="54">
        <f t="shared" si="56"/>
        <v>199.38461538461539</v>
      </c>
      <c r="P287" s="54">
        <f t="shared" si="57"/>
        <v>169.47486033519553</v>
      </c>
      <c r="Q287" s="54">
        <f t="shared" si="58"/>
        <v>214.52513966480444</v>
      </c>
      <c r="R287" s="54">
        <f t="shared" si="59"/>
        <v>184.61538461538458</v>
      </c>
      <c r="S287" s="55">
        <f t="shared" si="60"/>
        <v>-15.140524280189055</v>
      </c>
      <c r="T287" s="55">
        <f t="shared" si="61"/>
        <v>-15.140524280189055</v>
      </c>
      <c r="U287" t="s">
        <v>365</v>
      </c>
      <c r="V287" t="s">
        <v>352</v>
      </c>
      <c r="W287" t="s">
        <v>479</v>
      </c>
      <c r="X287" s="38">
        <v>44318</v>
      </c>
      <c r="Y287" s="57"/>
    </row>
    <row r="288" spans="1:25" ht="15" x14ac:dyDescent="0.25">
      <c r="A288">
        <v>1.88</v>
      </c>
      <c r="B288">
        <v>2.02</v>
      </c>
      <c r="C288" s="43">
        <f t="shared" si="53"/>
        <v>2.6964398567516312E-2</v>
      </c>
      <c r="D288" s="44">
        <f>IF(OR($A288="",$B288=""),"",A288*'MPTO_working_2-way'!$G287)</f>
        <v>1.9306930693069306</v>
      </c>
      <c r="E288" s="46">
        <f>IF(OR($A288="",$B288=""),"",B288*'MPTO_working_2-way'!$G287)</f>
        <v>2.0744680851063828</v>
      </c>
      <c r="F288" s="44">
        <f>IF(OR($A288="",$B288=""),"",'MPTO_working_2-way'!D287)</f>
        <v>1.9288906948394962</v>
      </c>
      <c r="G288" s="46">
        <f>IF(OR($A288="",$B288=""),"",'MPTO_working_2-way'!E287)</f>
        <v>2.0765529308836395</v>
      </c>
      <c r="H288" s="44">
        <f>IF(OR($A288="",$B288=""),"",'OddsRatio_working_2-way'!M287)</f>
        <v>1.9288407280256479</v>
      </c>
      <c r="I288" s="44">
        <f>IF(OR($A288="",$B288=""),"",'OddsRatio_working_2-way'!N287)</f>
        <v>2.0766108438479098</v>
      </c>
      <c r="J288" s="44">
        <f>IF('Log_working_2-way'!$D287="","",A288^('Log_working_2-way'!$D287))</f>
        <v>1.9280257534933587</v>
      </c>
      <c r="K288" s="46">
        <f>IF('Log_working_2-way'!$D287="","",B288^('Log_working_2-way'!$D287))</f>
        <v>2.0775563029751076</v>
      </c>
      <c r="L288" s="53">
        <f t="shared" si="54"/>
        <v>0.517948717948718</v>
      </c>
      <c r="M288" s="53">
        <f t="shared" si="55"/>
        <v>0.48205128205128212</v>
      </c>
      <c r="N288" s="54">
        <v>385</v>
      </c>
      <c r="O288" s="54">
        <f t="shared" si="56"/>
        <v>180.21276595744678</v>
      </c>
      <c r="P288" s="54">
        <f t="shared" si="57"/>
        <v>194.40594059405942</v>
      </c>
      <c r="Q288" s="54">
        <f t="shared" si="58"/>
        <v>190.59405940594058</v>
      </c>
      <c r="R288" s="54">
        <f t="shared" si="59"/>
        <v>204.78723404255319</v>
      </c>
      <c r="S288" s="55">
        <f t="shared" si="60"/>
        <v>-10.381293448493807</v>
      </c>
      <c r="T288" s="55">
        <f t="shared" si="61"/>
        <v>-10.381293448493778</v>
      </c>
      <c r="U288" t="s">
        <v>94</v>
      </c>
      <c r="V288" t="s">
        <v>143</v>
      </c>
      <c r="W288" t="s">
        <v>474</v>
      </c>
      <c r="X288" s="38">
        <v>44318</v>
      </c>
      <c r="Y288" s="57"/>
    </row>
    <row r="289" spans="1:25" ht="15" x14ac:dyDescent="0.25">
      <c r="A289">
        <v>1.69</v>
      </c>
      <c r="B289">
        <v>2.2599999999999998</v>
      </c>
      <c r="C289" s="43">
        <f t="shared" si="53"/>
        <v>3.4193852437555794E-2</v>
      </c>
      <c r="D289" s="44">
        <f>IF(OR($A289="",$B289=""),"",A289*'MPTO_working_2-way'!$G288)</f>
        <v>1.7477876106194692</v>
      </c>
      <c r="E289" s="46">
        <f>IF(OR($A289="",$B289=""),"",B289*'MPTO_working_2-way'!$G288)</f>
        <v>2.3372781065088759</v>
      </c>
      <c r="F289" s="44">
        <f>IF(OR($A289="",$B289=""),"",'MPTO_working_2-way'!D288)</f>
        <v>1.740283410033262</v>
      </c>
      <c r="G289" s="46">
        <f>IF(OR($A289="",$B289=""),"",'MPTO_working_2-way'!E288)</f>
        <v>2.3508340001231001</v>
      </c>
      <c r="H289" s="44">
        <f>IF(OR($A289="",$B289=""),"",'OddsRatio_working_2-way'!M288)</f>
        <v>1.7400128699009547</v>
      </c>
      <c r="I289" s="44">
        <f>IF(OR($A289="",$B289=""),"",'OddsRatio_working_2-way'!N288)</f>
        <v>2.351327849384353</v>
      </c>
      <c r="J289" s="44">
        <f>IF('Log_working_2-way'!$D288="","",A289^('Log_working_2-way'!$D288))</f>
        <v>1.7366048392090647</v>
      </c>
      <c r="K289" s="46">
        <f>IF('Log_working_2-way'!$D288="","",B289^('Log_working_2-way'!$D288))</f>
        <v>2.3575800032398484</v>
      </c>
      <c r="L289" s="53">
        <f t="shared" si="54"/>
        <v>0.57215189873417716</v>
      </c>
      <c r="M289" s="53">
        <f t="shared" si="55"/>
        <v>0.42784810126582273</v>
      </c>
      <c r="N289" s="54">
        <v>386</v>
      </c>
      <c r="O289" s="54">
        <f t="shared" si="56"/>
        <v>157.59763313609469</v>
      </c>
      <c r="P289" s="54">
        <f t="shared" si="57"/>
        <v>215.20353982300881</v>
      </c>
      <c r="Q289" s="54">
        <f t="shared" si="58"/>
        <v>170.79646017699116</v>
      </c>
      <c r="R289" s="54">
        <f t="shared" si="59"/>
        <v>228.40236686390534</v>
      </c>
      <c r="S289" s="55">
        <f t="shared" si="60"/>
        <v>-13.198827040896475</v>
      </c>
      <c r="T289" s="55">
        <f t="shared" si="61"/>
        <v>-13.198827040896532</v>
      </c>
      <c r="U289" t="s">
        <v>50</v>
      </c>
      <c r="V289" t="s">
        <v>372</v>
      </c>
      <c r="W289" t="s">
        <v>467</v>
      </c>
      <c r="X289" s="38">
        <v>44318</v>
      </c>
      <c r="Y289" s="57"/>
    </row>
    <row r="290" spans="1:25" ht="15" x14ac:dyDescent="0.25">
      <c r="A290">
        <v>1.85</v>
      </c>
      <c r="B290">
        <v>2.04</v>
      </c>
      <c r="C290" s="43">
        <f t="shared" si="53"/>
        <v>3.0736618971912932E-2</v>
      </c>
      <c r="D290" s="44">
        <f>IF(OR($A290="",$B290=""),"",A290*'MPTO_working_2-way'!$G289)</f>
        <v>1.9068627450980391</v>
      </c>
      <c r="E290" s="46">
        <f>IF(OR($A290="",$B290=""),"",B290*'MPTO_working_2-way'!$G289)</f>
        <v>2.1027027027027025</v>
      </c>
      <c r="F290" s="44">
        <f>IF(OR($A290="",$B290=""),"",'MPTO_working_2-way'!D289)</f>
        <v>1.9041372351160444</v>
      </c>
      <c r="G290" s="46">
        <f>IF(OR($A290="",$B290=""),"",'MPTO_working_2-way'!E289)</f>
        <v>2.1060267857142851</v>
      </c>
      <c r="H290" s="44">
        <f>IF(OR($A290="",$B290=""),"",'OddsRatio_working_2-way'!M289)</f>
        <v>1.904050713349474</v>
      </c>
      <c r="I290" s="44">
        <f>IF(OR($A290="",$B290=""),"",'OddsRatio_working_2-way'!N289)</f>
        <v>2.1061326375099441</v>
      </c>
      <c r="J290" s="44">
        <f>IF('Log_working_2-way'!$D289="","",A290^('Log_working_2-way'!$D289))</f>
        <v>1.9028150891340896</v>
      </c>
      <c r="K290" s="46">
        <f>IF('Log_working_2-way'!$D289="","",B290^('Log_working_2-way'!$D289))</f>
        <v>2.1076465292124213</v>
      </c>
      <c r="L290" s="53">
        <f t="shared" si="54"/>
        <v>0.52442159383033427</v>
      </c>
      <c r="M290" s="53">
        <f t="shared" si="55"/>
        <v>0.47557840616966585</v>
      </c>
      <c r="N290" s="54">
        <v>387</v>
      </c>
      <c r="O290" s="54">
        <f t="shared" si="56"/>
        <v>177.81081081081081</v>
      </c>
      <c r="P290" s="54">
        <f t="shared" si="57"/>
        <v>197.29411764705881</v>
      </c>
      <c r="Q290" s="54">
        <f t="shared" si="58"/>
        <v>189.70588235294116</v>
      </c>
      <c r="R290" s="54">
        <f t="shared" si="59"/>
        <v>209.18918918918916</v>
      </c>
      <c r="S290" s="55">
        <f t="shared" si="60"/>
        <v>-11.895071542130353</v>
      </c>
      <c r="T290" s="55">
        <f t="shared" si="61"/>
        <v>-11.895071542130353</v>
      </c>
      <c r="U290" t="s">
        <v>384</v>
      </c>
      <c r="V290" t="s">
        <v>380</v>
      </c>
      <c r="W290" t="s">
        <v>481</v>
      </c>
      <c r="X290" s="38">
        <v>44318</v>
      </c>
      <c r="Y290" s="57"/>
    </row>
    <row r="291" spans="1:25" ht="15" x14ac:dyDescent="0.25">
      <c r="A291">
        <v>2.42</v>
      </c>
      <c r="B291">
        <v>1.6</v>
      </c>
      <c r="C291" s="43">
        <f t="shared" si="53"/>
        <v>3.8223140495867725E-2</v>
      </c>
      <c r="D291" s="44">
        <f>IF(OR($A291="",$B291=""),"",A291*'MPTO_working_2-way'!$G290)</f>
        <v>2.5124999999999997</v>
      </c>
      <c r="E291" s="46">
        <f>IF(OR($A291="",$B291=""),"",B291*'MPTO_working_2-way'!$G290)</f>
        <v>1.6611570247933884</v>
      </c>
      <c r="F291" s="44">
        <f>IF(OR($A291="",$B291=""),"",'MPTO_working_2-way'!D290)</f>
        <v>2.5373525557011791</v>
      </c>
      <c r="G291" s="46">
        <f>IF(OR($A291="",$B291=""),"",'MPTO_working_2-way'!E290)</f>
        <v>1.6504688832054561</v>
      </c>
      <c r="H291" s="44">
        <f>IF(OR($A291="",$B291=""),"",'OddsRatio_working_2-way'!M290)</f>
        <v>2.5383974345619098</v>
      </c>
      <c r="I291" s="44">
        <f>IF(OR($A291="",$B291=""),"",'OddsRatio_working_2-way'!N290)</f>
        <v>1.6500270850261594</v>
      </c>
      <c r="J291" s="44">
        <f>IF('Log_working_2-way'!$D290="","",A291^('Log_working_2-way'!$D290))</f>
        <v>2.5500151185411704</v>
      </c>
      <c r="K291" s="46">
        <f>IF('Log_working_2-way'!$D290="","",B291^('Log_working_2-way'!$D290))</f>
        <v>1.6451549975466908</v>
      </c>
      <c r="L291" s="53">
        <f t="shared" si="54"/>
        <v>0.39800995024875624</v>
      </c>
      <c r="M291" s="53">
        <f t="shared" si="55"/>
        <v>0.60199004975124382</v>
      </c>
      <c r="N291" s="54">
        <v>388</v>
      </c>
      <c r="O291" s="54">
        <f t="shared" si="56"/>
        <v>227.66942148760327</v>
      </c>
      <c r="P291" s="54">
        <f t="shared" si="57"/>
        <v>145.50000000000006</v>
      </c>
      <c r="Q291" s="54">
        <f t="shared" si="58"/>
        <v>242.5</v>
      </c>
      <c r="R291" s="54">
        <f t="shared" si="59"/>
        <v>160.3305785123967</v>
      </c>
      <c r="S291" s="55">
        <f t="shared" si="60"/>
        <v>-14.830578512396727</v>
      </c>
      <c r="T291" s="55">
        <f t="shared" si="61"/>
        <v>-14.830578512396642</v>
      </c>
      <c r="U291" t="s">
        <v>144</v>
      </c>
      <c r="V291" t="s">
        <v>388</v>
      </c>
      <c r="W291" t="s">
        <v>468</v>
      </c>
      <c r="X291" s="38">
        <v>44318</v>
      </c>
      <c r="Y291" s="57"/>
    </row>
    <row r="292" spans="1:25" ht="15" x14ac:dyDescent="0.25">
      <c r="A292">
        <v>1.76</v>
      </c>
      <c r="B292">
        <v>2.12</v>
      </c>
      <c r="C292" s="43">
        <f t="shared" si="53"/>
        <v>3.9879931389365408E-2</v>
      </c>
      <c r="D292" s="44">
        <f>IF(OR($A292="",$B292=""),"",A292*'MPTO_working_2-way'!$G291)</f>
        <v>1.8301886792452831</v>
      </c>
      <c r="E292" s="46">
        <f>IF(OR($A292="",$B292=""),"",B292*'MPTO_working_2-way'!$G291)</f>
        <v>2.2045454545454546</v>
      </c>
      <c r="F292" s="44">
        <f>IF(OR($A292="",$B292=""),"",'MPTO_working_2-way'!D291)</f>
        <v>1.8240125146656239</v>
      </c>
      <c r="G292" s="46">
        <f>IF(OR($A292="",$B292=""),"",'MPTO_working_2-way'!E291)</f>
        <v>2.213573801613669</v>
      </c>
      <c r="H292" s="44">
        <f>IF(OR($A292="",$B292=""),"",'OddsRatio_working_2-way'!M291)</f>
        <v>1.8237544710479137</v>
      </c>
      <c r="I292" s="44">
        <f>IF(OR($A292="",$B292=""),"",'OddsRatio_working_2-way'!N291)</f>
        <v>2.2139539573337679</v>
      </c>
      <c r="J292" s="44">
        <f>IF('Log_working_2-way'!$D291="","",A292^('Log_working_2-way'!$D291))</f>
        <v>1.8209380433579214</v>
      </c>
      <c r="K292" s="46">
        <f>IF('Log_working_2-way'!$D291="","",B292^('Log_working_2-way'!$D291))</f>
        <v>2.2181187217362539</v>
      </c>
      <c r="L292" s="53">
        <f t="shared" si="54"/>
        <v>0.54639175257731953</v>
      </c>
      <c r="M292" s="53">
        <f t="shared" si="55"/>
        <v>0.45360824742268041</v>
      </c>
      <c r="N292" s="54">
        <v>389</v>
      </c>
      <c r="O292" s="54">
        <f t="shared" si="56"/>
        <v>167.97727272727275</v>
      </c>
      <c r="P292" s="54">
        <f t="shared" si="57"/>
        <v>205.50943396226415</v>
      </c>
      <c r="Q292" s="54">
        <f t="shared" si="58"/>
        <v>183.49056603773582</v>
      </c>
      <c r="R292" s="54">
        <f t="shared" si="59"/>
        <v>221.02272727272728</v>
      </c>
      <c r="S292" s="55">
        <f t="shared" si="60"/>
        <v>-15.513293310463069</v>
      </c>
      <c r="T292" s="55">
        <f t="shared" si="61"/>
        <v>-15.513293310463126</v>
      </c>
      <c r="U292" t="s">
        <v>149</v>
      </c>
      <c r="V292" t="s">
        <v>460</v>
      </c>
      <c r="W292" t="s">
        <v>468</v>
      </c>
      <c r="X292" s="38">
        <v>44318</v>
      </c>
      <c r="Y292" s="57"/>
    </row>
    <row r="293" spans="1:25" ht="15" x14ac:dyDescent="0.25">
      <c r="A293">
        <v>1.88</v>
      </c>
      <c r="B293">
        <v>1.99</v>
      </c>
      <c r="C293" s="43">
        <f t="shared" si="53"/>
        <v>3.4427456431091574E-2</v>
      </c>
      <c r="D293" s="44">
        <f>IF(OR($A293="",$B293=""),"",A293*'MPTO_working_2-way'!$G292)</f>
        <v>1.9447236180904521</v>
      </c>
      <c r="E293" s="46">
        <f>IF(OR($A293="",$B293=""),"",B293*'MPTO_working_2-way'!$G292)</f>
        <v>2.0585106382978724</v>
      </c>
      <c r="F293" s="44">
        <f>IF(OR($A293="",$B293=""),"",'MPTO_working_2-way'!D292)</f>
        <v>1.9428749480681344</v>
      </c>
      <c r="G293" s="46">
        <f>IF(OR($A293="",$B293=""),"",'MPTO_working_2-way'!E292)</f>
        <v>2.0605860321656753</v>
      </c>
      <c r="H293" s="44">
        <f>IF(OR($A293="",$B293=""),"",'OddsRatio_working_2-way'!M292)</f>
        <v>1.9428090415820634</v>
      </c>
      <c r="I293" s="44">
        <f>IF(OR($A293="",$B293=""),"",'OddsRatio_working_2-way'!N292)</f>
        <v>2.0606601717798219</v>
      </c>
      <c r="J293" s="44">
        <f>IF('Log_working_2-way'!$D292="","",A293^('Log_working_2-way'!$D292))</f>
        <v>1.9419679246135251</v>
      </c>
      <c r="K293" s="46">
        <f>IF('Log_working_2-way'!$D292="","",B293^('Log_working_2-way'!$D292))</f>
        <v>2.0616072733158419</v>
      </c>
      <c r="L293" s="53">
        <f t="shared" si="54"/>
        <v>0.51421188630490955</v>
      </c>
      <c r="M293" s="53">
        <f t="shared" si="55"/>
        <v>0.48578811369509045</v>
      </c>
      <c r="N293" s="54">
        <v>390</v>
      </c>
      <c r="O293" s="54">
        <f t="shared" si="56"/>
        <v>182.55319148936167</v>
      </c>
      <c r="P293" s="54">
        <f t="shared" si="57"/>
        <v>194.02010050251255</v>
      </c>
      <c r="Q293" s="54">
        <f t="shared" si="58"/>
        <v>195.97989949748742</v>
      </c>
      <c r="R293" s="54">
        <f t="shared" si="59"/>
        <v>207.44680851063831</v>
      </c>
      <c r="S293" s="55">
        <f t="shared" si="60"/>
        <v>-13.426708008125757</v>
      </c>
      <c r="T293" s="55">
        <f t="shared" si="61"/>
        <v>-13.426708008125757</v>
      </c>
      <c r="U293" t="s">
        <v>107</v>
      </c>
      <c r="V293" t="s">
        <v>172</v>
      </c>
      <c r="W293" t="s">
        <v>468</v>
      </c>
      <c r="X293" s="38">
        <v>44318</v>
      </c>
      <c r="Y293" s="57"/>
    </row>
    <row r="294" spans="1:25" ht="15" x14ac:dyDescent="0.25">
      <c r="A294">
        <v>2.57</v>
      </c>
      <c r="B294">
        <v>1.54</v>
      </c>
      <c r="C294" s="43">
        <f t="shared" si="53"/>
        <v>3.845570771640805E-2</v>
      </c>
      <c r="D294" s="44">
        <f>IF(OR($A294="",$B294=""),"",A294*'MPTO_working_2-way'!$G293)</f>
        <v>2.6688311688311686</v>
      </c>
      <c r="E294" s="46">
        <f>IF(OR($A294="",$B294=""),"",B294*'MPTO_working_2-way'!$G293)</f>
        <v>1.5992217898832684</v>
      </c>
      <c r="F294" s="44">
        <f>IF(OR($A294="",$B294=""),"",'MPTO_working_2-way'!D293)</f>
        <v>2.7035999726757289</v>
      </c>
      <c r="G294" s="46">
        <f>IF(OR($A294="",$B294=""),"",'MPTO_working_2-way'!E293)</f>
        <v>1.5869922611171257</v>
      </c>
      <c r="H294" s="44">
        <f>IF(OR($A294="",$B294=""),"",'OddsRatio_working_2-way'!M293)</f>
        <v>2.7051121392469786</v>
      </c>
      <c r="I294" s="44">
        <f>IF(OR($A294="",$B294=""),"",'OddsRatio_working_2-way'!N293)</f>
        <v>1.5864716912059673</v>
      </c>
      <c r="J294" s="44">
        <f>IF('Log_working_2-way'!$D293="","",A294^('Log_working_2-way'!$D293))</f>
        <v>2.7215097581692191</v>
      </c>
      <c r="K294" s="46">
        <f>IF('Log_working_2-way'!$D293="","",B294^('Log_working_2-way'!$D293))</f>
        <v>1.5808854671048231</v>
      </c>
      <c r="L294" s="53">
        <f t="shared" si="54"/>
        <v>0.37469586374695868</v>
      </c>
      <c r="M294" s="53">
        <f t="shared" si="55"/>
        <v>0.62530413625304138</v>
      </c>
      <c r="N294" s="54">
        <v>391</v>
      </c>
      <c r="O294" s="54">
        <f t="shared" si="56"/>
        <v>238.85992217898828</v>
      </c>
      <c r="P294" s="54">
        <f t="shared" si="57"/>
        <v>137.10389610389609</v>
      </c>
      <c r="Q294" s="54">
        <f t="shared" si="58"/>
        <v>253.89610389610388</v>
      </c>
      <c r="R294" s="54">
        <f t="shared" si="59"/>
        <v>152.14007782101169</v>
      </c>
      <c r="S294" s="55">
        <f t="shared" si="60"/>
        <v>-15.036181717115596</v>
      </c>
      <c r="T294" s="55">
        <f t="shared" si="61"/>
        <v>-15.036181717115596</v>
      </c>
      <c r="U294" t="s">
        <v>106</v>
      </c>
      <c r="V294" t="s">
        <v>171</v>
      </c>
      <c r="W294" t="s">
        <v>468</v>
      </c>
      <c r="X294" s="38">
        <v>44318</v>
      </c>
      <c r="Y294" s="57"/>
    </row>
    <row r="295" spans="1:25" ht="15" x14ac:dyDescent="0.25">
      <c r="A295">
        <v>2.0499999999999998</v>
      </c>
      <c r="B295">
        <v>1.83</v>
      </c>
      <c r="C295" s="43">
        <f t="shared" si="53"/>
        <v>3.4252965480474407E-2</v>
      </c>
      <c r="D295" s="44">
        <f>IF(OR($A295="",$B295=""),"",A295*'MPTO_working_2-way'!$G294)</f>
        <v>2.1202185792349724</v>
      </c>
      <c r="E295" s="46">
        <f>IF(OR($A295="",$B295=""),"",B295*'MPTO_working_2-way'!$G294)</f>
        <v>1.8926829268292682</v>
      </c>
      <c r="F295" s="44">
        <f>IF(OR($A295="",$B295=""),"",'MPTO_working_2-way'!D294)</f>
        <v>2.1245929491717397</v>
      </c>
      <c r="G295" s="46">
        <f>IF(OR($A295="",$B295=""),"",'MPTO_working_2-way'!E294)</f>
        <v>1.8892106257081707</v>
      </c>
      <c r="H295" s="44">
        <f>IF(OR($A295="",$B295=""),"",'OddsRatio_working_2-way'!M294)</f>
        <v>2.1247489679763456</v>
      </c>
      <c r="I295" s="44">
        <f>IF(OR($A295="",$B295=""),"",'OddsRatio_working_2-way'!N294)</f>
        <v>1.8890872794479689</v>
      </c>
      <c r="J295" s="44">
        <f>IF('Log_working_2-way'!$D294="","",A295^('Log_working_2-way'!$D294))</f>
        <v>2.1267489530128172</v>
      </c>
      <c r="K295" s="46">
        <f>IF('Log_working_2-way'!$D294="","",B295^('Log_working_2-way'!$D294))</f>
        <v>1.8875091450726849</v>
      </c>
      <c r="L295" s="53">
        <f t="shared" si="54"/>
        <v>0.47164948453608252</v>
      </c>
      <c r="M295" s="53">
        <f t="shared" si="55"/>
        <v>0.52835051546391754</v>
      </c>
      <c r="N295" s="54">
        <v>392</v>
      </c>
      <c r="O295" s="54">
        <f t="shared" si="56"/>
        <v>200.78048780487802</v>
      </c>
      <c r="P295" s="54">
        <f t="shared" si="57"/>
        <v>177.79234972677594</v>
      </c>
      <c r="Q295" s="54">
        <f t="shared" si="58"/>
        <v>214.20765027322403</v>
      </c>
      <c r="R295" s="54">
        <f t="shared" si="59"/>
        <v>191.21951219512198</v>
      </c>
      <c r="S295" s="55">
        <f t="shared" si="60"/>
        <v>-13.427162468346012</v>
      </c>
      <c r="T295" s="55">
        <f t="shared" si="61"/>
        <v>-13.42716246834604</v>
      </c>
      <c r="U295" t="s">
        <v>174</v>
      </c>
      <c r="V295" t="s">
        <v>146</v>
      </c>
      <c r="W295" t="s">
        <v>468</v>
      </c>
      <c r="X295" s="38">
        <v>44318</v>
      </c>
      <c r="Y295" s="57"/>
    </row>
    <row r="296" spans="1:25" ht="15" x14ac:dyDescent="0.25">
      <c r="A296">
        <v>1.51</v>
      </c>
      <c r="B296">
        <v>2.62</v>
      </c>
      <c r="C296" s="43">
        <f t="shared" si="53"/>
        <v>4.3931044942116193E-2</v>
      </c>
      <c r="D296" s="44">
        <f>IF(OR($A296="",$B296=""),"",A296*'MPTO_working_2-way'!$G295)</f>
        <v>1.5763358778625955</v>
      </c>
      <c r="E296" s="46">
        <f>IF(OR($A296="",$B296=""),"",B296*'MPTO_working_2-way'!$G295)</f>
        <v>2.7350993377483444</v>
      </c>
      <c r="F296" s="44">
        <f>IF(OR($A296="",$B296=""),"",'MPTO_working_2-way'!D295)</f>
        <v>1.5618017448975565</v>
      </c>
      <c r="G296" s="46">
        <f>IF(OR($A296="",$B296=""),"",'MPTO_working_2-way'!E295)</f>
        <v>2.7799873515564615</v>
      </c>
      <c r="H296" s="44">
        <f>IF(OR($A296="",$B296=""),"",'OddsRatio_working_2-way'!M295)</f>
        <v>1.561083607686782</v>
      </c>
      <c r="I296" s="44">
        <f>IF(OR($A296="",$B296=""),"",'OddsRatio_working_2-way'!N295)</f>
        <v>2.7822655773580136</v>
      </c>
      <c r="J296" s="44">
        <f>IF('Log_working_2-way'!$D295="","",A296^('Log_working_2-way'!$D295))</f>
        <v>1.5544197969152937</v>
      </c>
      <c r="K296" s="46">
        <f>IF('Log_working_2-way'!$D295="","",B296^('Log_working_2-way'!$D295))</f>
        <v>2.8036873963783813</v>
      </c>
      <c r="L296" s="53">
        <f t="shared" si="54"/>
        <v>0.63438256658595638</v>
      </c>
      <c r="M296" s="53">
        <f t="shared" si="55"/>
        <v>0.36561743341404357</v>
      </c>
      <c r="N296" s="54">
        <v>393</v>
      </c>
      <c r="O296" s="54">
        <f t="shared" si="56"/>
        <v>132.73509933774832</v>
      </c>
      <c r="P296" s="54">
        <f t="shared" si="57"/>
        <v>243</v>
      </c>
      <c r="Q296" s="54">
        <f t="shared" si="58"/>
        <v>150</v>
      </c>
      <c r="R296" s="54">
        <f t="shared" si="59"/>
        <v>260.26490066225165</v>
      </c>
      <c r="S296" s="55">
        <f t="shared" si="60"/>
        <v>-17.264900662251677</v>
      </c>
      <c r="T296" s="55">
        <f t="shared" si="61"/>
        <v>-17.264900662251648</v>
      </c>
      <c r="U296" t="s">
        <v>398</v>
      </c>
      <c r="V296" t="s">
        <v>400</v>
      </c>
      <c r="W296" t="s">
        <v>483</v>
      </c>
      <c r="X296" s="38">
        <v>44318</v>
      </c>
      <c r="Y296" s="57"/>
    </row>
    <row r="297" spans="1:25" ht="15" x14ac:dyDescent="0.25">
      <c r="A297">
        <v>2.57</v>
      </c>
      <c r="B297">
        <v>1.56</v>
      </c>
      <c r="C297" s="43">
        <f t="shared" si="53"/>
        <v>3.0130699391399673E-2</v>
      </c>
      <c r="D297" s="44">
        <f>IF(OR($A297="",$B297=""),"",A297*'MPTO_working_2-way'!$G296)</f>
        <v>2.6474358974358969</v>
      </c>
      <c r="E297" s="46">
        <f>IF(OR($A297="",$B297=""),"",B297*'MPTO_working_2-way'!$G296)</f>
        <v>1.6070038910505835</v>
      </c>
      <c r="F297" s="44">
        <f>IF(OR($A297="",$B297=""),"",'MPTO_working_2-way'!D296)</f>
        <v>2.6735129367831414</v>
      </c>
      <c r="G297" s="46">
        <f>IF(OR($A297="",$B297=""),"",'MPTO_working_2-way'!E296)</f>
        <v>1.597545425565827</v>
      </c>
      <c r="H297" s="44">
        <f>IF(OR($A297="",$B297=""),"",'OddsRatio_working_2-way'!M296)</f>
        <v>2.6743868813901486</v>
      </c>
      <c r="I297" s="44">
        <f>IF(OR($A297="",$B297=""),"",'OddsRatio_working_2-way'!N296)</f>
        <v>1.5972335373111359</v>
      </c>
      <c r="J297" s="44">
        <f>IF('Log_working_2-way'!$D296="","",A297^('Log_working_2-way'!$D296))</f>
        <v>2.6865304227890037</v>
      </c>
      <c r="K297" s="46">
        <f>IF('Log_working_2-way'!$D296="","",B297^('Log_working_2-way'!$D296))</f>
        <v>1.5929332708663844</v>
      </c>
      <c r="L297" s="53">
        <f t="shared" si="54"/>
        <v>0.37772397094430998</v>
      </c>
      <c r="M297" s="53">
        <f t="shared" si="55"/>
        <v>0.62227602905569013</v>
      </c>
      <c r="N297" s="54">
        <v>394</v>
      </c>
      <c r="O297" s="54">
        <f t="shared" si="56"/>
        <v>240.69260700389103</v>
      </c>
      <c r="P297" s="54">
        <f t="shared" si="57"/>
        <v>141.4358974358974</v>
      </c>
      <c r="Q297" s="54">
        <f t="shared" si="58"/>
        <v>252.56410256410254</v>
      </c>
      <c r="R297" s="54">
        <f t="shared" si="59"/>
        <v>153.30739299610894</v>
      </c>
      <c r="S297" s="55">
        <f t="shared" si="60"/>
        <v>-11.871495560211514</v>
      </c>
      <c r="T297" s="55">
        <f t="shared" si="61"/>
        <v>-11.871495560211542</v>
      </c>
      <c r="U297" t="s">
        <v>179</v>
      </c>
      <c r="V297" t="s">
        <v>55</v>
      </c>
      <c r="W297" t="s">
        <v>469</v>
      </c>
      <c r="X297" s="38">
        <v>44318</v>
      </c>
      <c r="Y297" s="57"/>
    </row>
    <row r="298" spans="1:25" ht="15" x14ac:dyDescent="0.25">
      <c r="A298">
        <v>2.74</v>
      </c>
      <c r="B298">
        <v>1.5</v>
      </c>
      <c r="C298" s="43">
        <f t="shared" si="53"/>
        <v>3.1630170316301776E-2</v>
      </c>
      <c r="D298" s="44">
        <f>IF(OR($A298="",$B298=""),"",A298*'MPTO_working_2-way'!$G297)</f>
        <v>2.8266666666666671</v>
      </c>
      <c r="E298" s="46">
        <f>IF(OR($A298="",$B298=""),"",B298*'MPTO_working_2-way'!$G297)</f>
        <v>1.5474452554744527</v>
      </c>
      <c r="F298" s="44">
        <f>IF(OR($A298="",$B298=""),"",'MPTO_working_2-way'!D297)</f>
        <v>2.8641114982578402</v>
      </c>
      <c r="G298" s="46">
        <f>IF(OR($A298="",$B298=""),"",'MPTO_working_2-way'!E297)</f>
        <v>1.5364485981308411</v>
      </c>
      <c r="H298" s="44">
        <f>IF(OR($A298="",$B298=""),"",'OddsRatio_working_2-way'!M297)</f>
        <v>2.8654758106177636</v>
      </c>
      <c r="I298" s="44">
        <f>IF(OR($A298="",$B298=""),"",'OddsRatio_working_2-way'!N297)</f>
        <v>1.5360562674188976</v>
      </c>
      <c r="J298" s="44">
        <f>IF('Log_working_2-way'!$D297="","",A298^('Log_working_2-way'!$D297))</f>
        <v>2.8831096235514604</v>
      </c>
      <c r="K298" s="46">
        <f>IF('Log_working_2-way'!$D297="","",B298^('Log_working_2-way'!$D297))</f>
        <v>1.5310365299466371</v>
      </c>
      <c r="L298" s="53">
        <f t="shared" si="54"/>
        <v>0.3537735849056603</v>
      </c>
      <c r="M298" s="53">
        <f t="shared" si="55"/>
        <v>0.64622641509433953</v>
      </c>
      <c r="N298" s="54">
        <v>395</v>
      </c>
      <c r="O298" s="54">
        <f t="shared" si="56"/>
        <v>250.83941605839422</v>
      </c>
      <c r="P298" s="54">
        <f t="shared" si="57"/>
        <v>131.66666666666666</v>
      </c>
      <c r="Q298" s="54">
        <f t="shared" si="58"/>
        <v>263.33333333333331</v>
      </c>
      <c r="R298" s="54">
        <f t="shared" si="59"/>
        <v>144.16058394160584</v>
      </c>
      <c r="S298" s="55">
        <f t="shared" si="60"/>
        <v>-12.493917274939093</v>
      </c>
      <c r="T298" s="55">
        <f t="shared" si="61"/>
        <v>-12.493917274939179</v>
      </c>
      <c r="U298" t="s">
        <v>156</v>
      </c>
      <c r="V298" t="s">
        <v>152</v>
      </c>
      <c r="W298" t="s">
        <v>470</v>
      </c>
      <c r="X298" s="38">
        <v>44318</v>
      </c>
      <c r="Y298" s="57"/>
    </row>
    <row r="299" spans="1:25" ht="15" x14ac:dyDescent="0.25">
      <c r="A299">
        <v>1.81</v>
      </c>
      <c r="B299">
        <v>2.04</v>
      </c>
      <c r="C299" s="43">
        <f t="shared" si="53"/>
        <v>4.2682266276676373E-2</v>
      </c>
      <c r="D299" s="44">
        <f>IF(OR($A299="",$B299=""),"",A299*'MPTO_working_2-way'!$G298)</f>
        <v>1.8872549019607843</v>
      </c>
      <c r="E299" s="46">
        <f>IF(OR($A299="",$B299=""),"",B299*'MPTO_working_2-way'!$G298)</f>
        <v>2.1270718232044197</v>
      </c>
      <c r="F299" s="44">
        <f>IF(OR($A299="",$B299=""),"",'MPTO_working_2-way'!D298)</f>
        <v>1.8827248623291861</v>
      </c>
      <c r="G299" s="46">
        <f>IF(OR($A299="",$B299=""),"",'MPTO_working_2-way'!E298)</f>
        <v>2.1328558225508316</v>
      </c>
      <c r="H299" s="44">
        <f>IF(OR($A299="",$B299=""),"",'OddsRatio_working_2-way'!M298)</f>
        <v>1.8825226081218283</v>
      </c>
      <c r="I299" s="44">
        <f>IF(OR($A299="",$B299=""),"",'OddsRatio_working_2-way'!N298)</f>
        <v>2.1331154474650633</v>
      </c>
      <c r="J299" s="44">
        <f>IF('Log_working_2-way'!$D298="","",A299^('Log_working_2-way'!$D298))</f>
        <v>1.8804505599252526</v>
      </c>
      <c r="K299" s="46">
        <f>IF('Log_working_2-way'!$D298="","",B299^('Log_working_2-way'!$D298))</f>
        <v>2.1357821160163764</v>
      </c>
      <c r="L299" s="53">
        <f t="shared" si="54"/>
        <v>0.52987012987012994</v>
      </c>
      <c r="M299" s="53">
        <f t="shared" si="55"/>
        <v>0.47012987012987018</v>
      </c>
      <c r="N299" s="54">
        <v>396</v>
      </c>
      <c r="O299" s="54">
        <f t="shared" si="56"/>
        <v>177.21546961325967</v>
      </c>
      <c r="P299" s="54">
        <f t="shared" si="57"/>
        <v>201.88235294117646</v>
      </c>
      <c r="Q299" s="54">
        <f t="shared" si="58"/>
        <v>194.11764705882351</v>
      </c>
      <c r="R299" s="54">
        <f t="shared" si="59"/>
        <v>218.78453038674036</v>
      </c>
      <c r="S299" s="55">
        <f t="shared" si="60"/>
        <v>-16.902177445563836</v>
      </c>
      <c r="T299" s="55">
        <f t="shared" si="61"/>
        <v>-16.902177445563893</v>
      </c>
      <c r="U299" t="s">
        <v>413</v>
      </c>
      <c r="V299" t="s">
        <v>416</v>
      </c>
      <c r="W299" t="s">
        <v>471</v>
      </c>
      <c r="X299" s="38">
        <v>44349</v>
      </c>
      <c r="Y299" s="57"/>
    </row>
    <row r="300" spans="1:25" ht="15" x14ac:dyDescent="0.25">
      <c r="A300">
        <v>1.77</v>
      </c>
      <c r="B300">
        <v>2.09</v>
      </c>
      <c r="C300" s="43">
        <f t="shared" si="53"/>
        <v>4.3440650933960434E-2</v>
      </c>
      <c r="D300" s="44">
        <f>IF(OR($A300="",$B300=""),"",A300*'MPTO_working_2-way'!$G299)</f>
        <v>1.8468899521531099</v>
      </c>
      <c r="E300" s="46">
        <f>IF(OR($A300="",$B300=""),"",B300*'MPTO_working_2-way'!$G299)</f>
        <v>2.1807909604519771</v>
      </c>
      <c r="F300" s="44">
        <f>IF(OR($A300="",$B300=""),"",'MPTO_working_2-way'!D299)</f>
        <v>1.8407682929863407</v>
      </c>
      <c r="G300" s="46">
        <f>IF(OR($A300="",$B300=""),"",'MPTO_working_2-way'!E299)</f>
        <v>2.1893883348622492</v>
      </c>
      <c r="H300" s="44">
        <f>IF(OR($A300="",$B300=""),"",'OddsRatio_working_2-way'!M299)</f>
        <v>1.8404891542123691</v>
      </c>
      <c r="I300" s="44">
        <f>IF(OR($A300="",$B300=""),"",'OddsRatio_working_2-way'!N299)</f>
        <v>2.189783348170756</v>
      </c>
      <c r="J300" s="44">
        <f>IF('Log_working_2-way'!$D299="","",A300^('Log_working_2-way'!$D299))</f>
        <v>1.8376896646706193</v>
      </c>
      <c r="K300" s="46">
        <f>IF('Log_working_2-way'!$D299="","",B300^('Log_working_2-way'!$D299))</f>
        <v>2.1937595056671091</v>
      </c>
      <c r="L300" s="53">
        <f t="shared" si="54"/>
        <v>0.54145077720207258</v>
      </c>
      <c r="M300" s="53">
        <f t="shared" si="55"/>
        <v>0.45854922279792754</v>
      </c>
      <c r="N300" s="54">
        <v>397</v>
      </c>
      <c r="O300" s="54">
        <f t="shared" si="56"/>
        <v>172.70621468926558</v>
      </c>
      <c r="P300" s="54">
        <f t="shared" si="57"/>
        <v>207.04784688995213</v>
      </c>
      <c r="Q300" s="54">
        <f t="shared" si="58"/>
        <v>189.95215311004787</v>
      </c>
      <c r="R300" s="54">
        <f t="shared" si="59"/>
        <v>224.29378531073448</v>
      </c>
      <c r="S300" s="55">
        <f t="shared" si="60"/>
        <v>-17.245938420782295</v>
      </c>
      <c r="T300" s="55">
        <f t="shared" si="61"/>
        <v>-17.245938420782352</v>
      </c>
      <c r="U300" t="s">
        <v>417</v>
      </c>
      <c r="V300" t="s">
        <v>252</v>
      </c>
      <c r="W300" t="s">
        <v>471</v>
      </c>
      <c r="X300" s="38">
        <v>44349</v>
      </c>
      <c r="Y300" s="57"/>
    </row>
    <row r="301" spans="1:25" ht="15" x14ac:dyDescent="0.25">
      <c r="A301">
        <v>1.46</v>
      </c>
      <c r="B301">
        <v>2.73</v>
      </c>
      <c r="C301" s="43">
        <f t="shared" si="53"/>
        <v>5.1231873149681251E-2</v>
      </c>
      <c r="D301" s="44">
        <f>IF(OR($A301="",$B301=""),"",A301*'MPTO_working_2-way'!$G300)</f>
        <v>1.5347985347985347</v>
      </c>
      <c r="E301" s="46">
        <f>IF(OR($A301="",$B301=""),"",B301*'MPTO_working_2-way'!$G300)</f>
        <v>2.8698630136986298</v>
      </c>
      <c r="F301" s="44">
        <f>IF(OR($A301="",$B301=""),"",'MPTO_working_2-way'!D300)</f>
        <v>1.5167243806841963</v>
      </c>
      <c r="G301" s="46">
        <f>IF(OR($A301="",$B301=""),"",'MPTO_working_2-way'!E300)</f>
        <v>2.9352676927608803</v>
      </c>
      <c r="H301" s="44">
        <f>IF(OR($A301="",$B301=""),"",'OddsRatio_working_2-way'!M300)</f>
        <v>1.515650999957554</v>
      </c>
      <c r="I301" s="44">
        <f>IF(OR($A301="",$B301=""),"",'OddsRatio_working_2-way'!N300)</f>
        <v>2.9392961520142795</v>
      </c>
      <c r="J301" s="44">
        <f>IF('Log_working_2-way'!$D300="","",A301^('Log_working_2-way'!$D300))</f>
        <v>1.5073188963181916</v>
      </c>
      <c r="K301" s="46">
        <f>IF('Log_working_2-way'!$D300="","",B301^('Log_working_2-way'!$D300))</f>
        <v>2.9711467624239605</v>
      </c>
      <c r="L301" s="53">
        <f t="shared" si="54"/>
        <v>0.65155131264916477</v>
      </c>
      <c r="M301" s="53">
        <f t="shared" si="55"/>
        <v>0.34844868735083534</v>
      </c>
      <c r="N301" s="54">
        <v>398</v>
      </c>
      <c r="O301" s="54">
        <f t="shared" si="56"/>
        <v>125.39726027397262</v>
      </c>
      <c r="P301" s="54">
        <f t="shared" si="57"/>
        <v>252.21245421245419</v>
      </c>
      <c r="Q301" s="54">
        <f t="shared" si="58"/>
        <v>145.78754578754578</v>
      </c>
      <c r="R301" s="54">
        <f t="shared" si="59"/>
        <v>272.60273972602738</v>
      </c>
      <c r="S301" s="55">
        <f t="shared" si="60"/>
        <v>-20.390285513573161</v>
      </c>
      <c r="T301" s="55">
        <f t="shared" si="61"/>
        <v>-20.39028551357319</v>
      </c>
      <c r="U301" t="s">
        <v>239</v>
      </c>
      <c r="V301" t="s">
        <v>410</v>
      </c>
      <c r="W301" t="s">
        <v>471</v>
      </c>
      <c r="X301" s="38">
        <v>44349</v>
      </c>
      <c r="Y301" s="57"/>
    </row>
    <row r="302" spans="1:25" ht="15" x14ac:dyDescent="0.25">
      <c r="A302">
        <v>1.72</v>
      </c>
      <c r="B302">
        <v>2.16</v>
      </c>
      <c r="C302" s="43">
        <f t="shared" si="53"/>
        <v>4.4358311800172245E-2</v>
      </c>
      <c r="D302" s="44">
        <f>IF(OR($A302="",$B302=""),"",A302*'MPTO_working_2-way'!$G301)</f>
        <v>1.7962962962962963</v>
      </c>
      <c r="E302" s="46">
        <f>IF(OR($A302="",$B302=""),"",B302*'MPTO_working_2-way'!$G301)</f>
        <v>2.2558139534883721</v>
      </c>
      <c r="F302" s="44">
        <f>IF(OR($A302="",$B302=""),"",'MPTO_working_2-way'!D301)</f>
        <v>1.7882171736619177</v>
      </c>
      <c r="G302" s="46">
        <f>IF(OR($A302="",$B302=""),"",'MPTO_working_2-way'!E301)</f>
        <v>2.2686858817782118</v>
      </c>
      <c r="H302" s="44">
        <f>IF(OR($A302="",$B302=""),"",'OddsRatio_working_2-way'!M301)</f>
        <v>1.7878385971583355</v>
      </c>
      <c r="I302" s="44">
        <f>IF(OR($A302="",$B302=""),"",'OddsRatio_working_2-way'!N301)</f>
        <v>2.2692955176439846</v>
      </c>
      <c r="J302" s="44">
        <f>IF('Log_working_2-way'!$D301="","",A302^('Log_working_2-way'!$D301))</f>
        <v>1.7841440510917015</v>
      </c>
      <c r="K302" s="46">
        <f>IF('Log_working_2-way'!$D301="","",B302^('Log_working_2-way'!$D301))</f>
        <v>2.2752758866273552</v>
      </c>
      <c r="L302" s="53">
        <f t="shared" si="54"/>
        <v>0.55670103092783507</v>
      </c>
      <c r="M302" s="53">
        <f t="shared" si="55"/>
        <v>0.44329896907216493</v>
      </c>
      <c r="N302" s="54">
        <v>399</v>
      </c>
      <c r="O302" s="54">
        <f t="shared" si="56"/>
        <v>167.02325581395348</v>
      </c>
      <c r="P302" s="54">
        <f t="shared" si="57"/>
        <v>214.27777777777777</v>
      </c>
      <c r="Q302" s="54">
        <f t="shared" si="58"/>
        <v>184.7222222222222</v>
      </c>
      <c r="R302" s="54">
        <f t="shared" si="59"/>
        <v>231.97674418604652</v>
      </c>
      <c r="S302" s="55">
        <f t="shared" si="60"/>
        <v>-17.698966408268717</v>
      </c>
      <c r="T302" s="55">
        <f t="shared" si="61"/>
        <v>-17.698966408268745</v>
      </c>
      <c r="U302" t="s">
        <v>411</v>
      </c>
      <c r="V302" t="s">
        <v>256</v>
      </c>
      <c r="W302" t="s">
        <v>471</v>
      </c>
      <c r="X302" s="38">
        <v>44349</v>
      </c>
      <c r="Y302" s="57"/>
    </row>
    <row r="303" spans="1:25" ht="15" x14ac:dyDescent="0.25">
      <c r="A303">
        <v>1.93</v>
      </c>
      <c r="B303">
        <v>1.97</v>
      </c>
      <c r="C303" s="43">
        <f t="shared" si="53"/>
        <v>2.5748928223876311E-2</v>
      </c>
      <c r="D303" s="44">
        <f>IF(OR($A303="",$B303=""),"",A303*'MPTO_working_2-way'!$G302)</f>
        <v>1.9796954314720812</v>
      </c>
      <c r="E303" s="46">
        <f>IF(OR($A303="",$B303=""),"",B303*'MPTO_working_2-way'!$G302)</f>
        <v>2.0207253886010363</v>
      </c>
      <c r="F303" s="44">
        <f>IF(OR($A303="",$B303=""),"",'MPTO_working_2-way'!D302)</f>
        <v>1.9791780536685666</v>
      </c>
      <c r="G303" s="46">
        <f>IF(OR($A303="",$B303=""),"",'MPTO_working_2-way'!E302)</f>
        <v>2.0212647191728026</v>
      </c>
      <c r="H303" s="44">
        <f>IF(OR($A303="",$B303=""),"",'OddsRatio_working_2-way'!M302)</f>
        <v>1.9791643818062103</v>
      </c>
      <c r="I303" s="44">
        <f>IF(OR($A303="",$B303=""),"",'OddsRatio_working_2-way'!N302)</f>
        <v>2.021278978873144</v>
      </c>
      <c r="J303" s="44">
        <f>IF('Log_working_2-way'!$D302="","",A303^('Log_working_2-way'!$D302))</f>
        <v>1.9789304913693861</v>
      </c>
      <c r="K303" s="46">
        <f>IF('Log_working_2-way'!$D302="","",B303^('Log_working_2-way'!$D302))</f>
        <v>2.0215229873993761</v>
      </c>
      <c r="L303" s="53">
        <f t="shared" si="54"/>
        <v>0.50512820512820511</v>
      </c>
      <c r="M303" s="53">
        <f t="shared" si="55"/>
        <v>0.49487179487179483</v>
      </c>
      <c r="N303" s="54">
        <v>400</v>
      </c>
      <c r="O303" s="54">
        <f t="shared" si="56"/>
        <v>192.74611398963734</v>
      </c>
      <c r="P303" s="54">
        <f t="shared" si="57"/>
        <v>196.95431472081216</v>
      </c>
      <c r="Q303" s="54">
        <f t="shared" si="58"/>
        <v>203.04568527918781</v>
      </c>
      <c r="R303" s="54">
        <f t="shared" si="59"/>
        <v>207.25388601036272</v>
      </c>
      <c r="S303" s="55">
        <f t="shared" si="60"/>
        <v>-10.299571289550471</v>
      </c>
      <c r="T303" s="55">
        <f t="shared" si="61"/>
        <v>-10.299571289550556</v>
      </c>
      <c r="U303" t="s">
        <v>262</v>
      </c>
      <c r="V303" t="s">
        <v>420</v>
      </c>
      <c r="W303" t="s">
        <v>230</v>
      </c>
      <c r="X303" s="38">
        <v>44349</v>
      </c>
      <c r="Y303" s="57"/>
    </row>
    <row r="304" spans="1:25" ht="15" x14ac:dyDescent="0.25">
      <c r="A304">
        <v>1.53</v>
      </c>
      <c r="B304">
        <v>2.65</v>
      </c>
      <c r="C304" s="43">
        <f t="shared" si="53"/>
        <v>3.0953261807867838E-2</v>
      </c>
      <c r="D304" s="44">
        <f>IF(OR($A304="",$B304=""),"",A304*'MPTO_working_2-way'!$G303)</f>
        <v>1.5773584905660378</v>
      </c>
      <c r="E304" s="46">
        <f>IF(OR($A304="",$B304=""),"",B304*'MPTO_working_2-way'!$G303)</f>
        <v>2.7320261437908497</v>
      </c>
      <c r="F304" s="44">
        <f>IF(OR($A304="",$B304=""),"",'MPTO_working_2-way'!D303)</f>
        <v>1.5671079331336362</v>
      </c>
      <c r="G304" s="46">
        <f>IF(OR($A304="",$B304=""),"",'MPTO_working_2-way'!E303)</f>
        <v>2.7633327653774069</v>
      </c>
      <c r="H304" s="44">
        <f>IF(OR($A304="",$B304=""),"",'OddsRatio_working_2-way'!M303)</f>
        <v>1.5667557862184747</v>
      </c>
      <c r="I304" s="44">
        <f>IF(OR($A304="",$B304=""),"",'OddsRatio_working_2-way'!N303)</f>
        <v>2.7644283910575149</v>
      </c>
      <c r="J304" s="44">
        <f>IF('Log_working_2-way'!$D303="","",A304^('Log_working_2-way'!$D303))</f>
        <v>1.5620865290409105</v>
      </c>
      <c r="K304" s="46">
        <f>IF('Log_working_2-way'!$D303="","",B304^('Log_working_2-way'!$D303))</f>
        <v>2.7790855114535944</v>
      </c>
      <c r="L304" s="53">
        <f t="shared" si="54"/>
        <v>0.63397129186602863</v>
      </c>
      <c r="M304" s="53">
        <f t="shared" si="55"/>
        <v>0.36602870813397126</v>
      </c>
      <c r="N304" s="54">
        <v>401</v>
      </c>
      <c r="O304" s="54">
        <f t="shared" si="56"/>
        <v>138.90849673202612</v>
      </c>
      <c r="P304" s="54">
        <f t="shared" si="57"/>
        <v>249.67924528301884</v>
      </c>
      <c r="Q304" s="54">
        <f t="shared" si="58"/>
        <v>151.32075471698116</v>
      </c>
      <c r="R304" s="54">
        <f t="shared" si="59"/>
        <v>262.09150326797385</v>
      </c>
      <c r="S304" s="55">
        <f t="shared" si="60"/>
        <v>-12.412257984955033</v>
      </c>
      <c r="T304" s="55">
        <f t="shared" si="61"/>
        <v>-12.412257984955005</v>
      </c>
      <c r="U304" t="s">
        <v>421</v>
      </c>
      <c r="V304" t="s">
        <v>261</v>
      </c>
      <c r="W304" t="s">
        <v>230</v>
      </c>
      <c r="X304" s="38">
        <v>44349</v>
      </c>
      <c r="Y304" s="57"/>
    </row>
    <row r="305" spans="1:25" ht="15" x14ac:dyDescent="0.25">
      <c r="A305">
        <v>1.56</v>
      </c>
      <c r="B305">
        <v>2.58</v>
      </c>
      <c r="C305" s="43">
        <f t="shared" si="53"/>
        <v>2.8622540250447193E-2</v>
      </c>
      <c r="D305" s="44">
        <f>IF(OR($A305="",$B305=""),"",A305*'MPTO_working_2-way'!$G304)</f>
        <v>1.6046511627906976</v>
      </c>
      <c r="E305" s="46">
        <f>IF(OR($A305="",$B305=""),"",B305*'MPTO_working_2-way'!$G304)</f>
        <v>2.6538461538461537</v>
      </c>
      <c r="F305" s="44">
        <f>IF(OR($A305="",$B305=""),"",'MPTO_working_2-way'!D304)</f>
        <v>1.5956232159847763</v>
      </c>
      <c r="G305" s="46">
        <f>IF(OR($A305="",$B305=""),"",'MPTO_working_2-way'!E304)</f>
        <v>2.678913738019169</v>
      </c>
      <c r="H305" s="44">
        <f>IF(OR($A305="",$B305=""),"",'OddsRatio_working_2-way'!M304)</f>
        <v>1.5953405577875872</v>
      </c>
      <c r="I305" s="44">
        <f>IF(OR($A305="",$B305=""),"",'OddsRatio_working_2-way'!N304)</f>
        <v>2.679710859472122</v>
      </c>
      <c r="J305" s="44">
        <f>IF('Log_working_2-way'!$D304="","",A305^('Log_working_2-way'!$D304))</f>
        <v>1.5912388194309171</v>
      </c>
      <c r="K305" s="46">
        <f>IF('Log_working_2-way'!$D304="","",B305^('Log_working_2-way'!$D304))</f>
        <v>2.6913639076718487</v>
      </c>
      <c r="L305" s="53">
        <f t="shared" si="54"/>
        <v>0.62318840579710144</v>
      </c>
      <c r="M305" s="53">
        <f t="shared" si="55"/>
        <v>0.37681159420289856</v>
      </c>
      <c r="N305" s="54">
        <v>402</v>
      </c>
      <c r="O305" s="54">
        <f t="shared" si="56"/>
        <v>144.30769230769229</v>
      </c>
      <c r="P305" s="54">
        <f t="shared" si="57"/>
        <v>246.18604651162792</v>
      </c>
      <c r="Q305" s="54">
        <f t="shared" si="58"/>
        <v>155.81395348837208</v>
      </c>
      <c r="R305" s="54">
        <f t="shared" si="59"/>
        <v>257.69230769230768</v>
      </c>
      <c r="S305" s="55">
        <f t="shared" si="60"/>
        <v>-11.506261180679786</v>
      </c>
      <c r="T305" s="55">
        <f t="shared" si="61"/>
        <v>-11.506261180679758</v>
      </c>
      <c r="U305" t="s">
        <v>270</v>
      </c>
      <c r="V305" t="s">
        <v>240</v>
      </c>
      <c r="W305" t="s">
        <v>230</v>
      </c>
      <c r="X305" s="38">
        <v>44349</v>
      </c>
      <c r="Y305" s="57"/>
    </row>
    <row r="306" spans="1:25" ht="15" x14ac:dyDescent="0.25">
      <c r="A306">
        <v>2.0499999999999998</v>
      </c>
      <c r="B306">
        <v>1.86</v>
      </c>
      <c r="C306" s="43">
        <f t="shared" si="53"/>
        <v>2.5439286650930981E-2</v>
      </c>
      <c r="D306" s="44">
        <f>IF(OR($A306="",$B306=""),"",A306*'MPTO_working_2-way'!$G305)</f>
        <v>2.1021505376344085</v>
      </c>
      <c r="E306" s="46">
        <f>IF(OR($A306="",$B306=""),"",B306*'MPTO_working_2-way'!$G305)</f>
        <v>1.9073170731707316</v>
      </c>
      <c r="F306" s="44">
        <f>IF(OR($A306="",$B306=""),"",'MPTO_working_2-way'!D305)</f>
        <v>2.1048854540436102</v>
      </c>
      <c r="G306" s="46">
        <f>IF(OR($A306="",$B306=""),"",'MPTO_working_2-way'!E305)</f>
        <v>1.905071196602548</v>
      </c>
      <c r="H306" s="44">
        <f>IF(OR($A306="",$B306=""),"",'OddsRatio_working_2-way'!M305)</f>
        <v>2.1049571179725204</v>
      </c>
      <c r="I306" s="44">
        <f>IF(OR($A306="",$B306=""),"",'OddsRatio_working_2-way'!N305)</f>
        <v>1.9050124966251125</v>
      </c>
      <c r="J306" s="44">
        <f>IF('Log_working_2-way'!$D305="","",A306^('Log_working_2-way'!$D305))</f>
        <v>2.1061965618695773</v>
      </c>
      <c r="K306" s="46">
        <f>IF('Log_working_2-way'!$D305="","",B306^('Log_working_2-way'!$D305))</f>
        <v>1.9039984704977753</v>
      </c>
      <c r="L306" s="53">
        <f t="shared" si="54"/>
        <v>0.47570332480818417</v>
      </c>
      <c r="M306" s="53">
        <f t="shared" si="55"/>
        <v>0.52429667519181589</v>
      </c>
      <c r="N306" s="54">
        <v>403</v>
      </c>
      <c r="O306" s="54">
        <f t="shared" si="56"/>
        <v>206.41463414634148</v>
      </c>
      <c r="P306" s="54">
        <f t="shared" si="57"/>
        <v>186.33333333333334</v>
      </c>
      <c r="Q306" s="54">
        <f t="shared" si="58"/>
        <v>216.66666666666666</v>
      </c>
      <c r="R306" s="54">
        <f t="shared" si="59"/>
        <v>196.58536585365854</v>
      </c>
      <c r="S306" s="55">
        <f t="shared" si="60"/>
        <v>-10.252032520325173</v>
      </c>
      <c r="T306" s="55">
        <f t="shared" si="61"/>
        <v>-10.252032520325201</v>
      </c>
      <c r="U306" t="s">
        <v>241</v>
      </c>
      <c r="V306" t="s">
        <v>265</v>
      </c>
      <c r="W306" t="s">
        <v>230</v>
      </c>
      <c r="X306" s="38">
        <v>44349</v>
      </c>
      <c r="Y306" s="57"/>
    </row>
    <row r="307" spans="1:25" ht="15" x14ac:dyDescent="0.25">
      <c r="A307">
        <v>1.57</v>
      </c>
      <c r="B307">
        <v>2.54</v>
      </c>
      <c r="C307" s="43">
        <f t="shared" si="53"/>
        <v>3.0643462560810519E-2</v>
      </c>
      <c r="D307" s="44">
        <f>IF(OR($A307="",$B307=""),"",A307*'MPTO_working_2-way'!$G306)</f>
        <v>1.6181102362204727</v>
      </c>
      <c r="E307" s="46">
        <f>IF(OR($A307="",$B307=""),"",B307*'MPTO_working_2-way'!$G306)</f>
        <v>2.6178343949044587</v>
      </c>
      <c r="F307" s="44">
        <f>IF(OR($A307="",$B307=""),"",'MPTO_working_2-way'!D306)</f>
        <v>1.6086974061075479</v>
      </c>
      <c r="G307" s="46">
        <f>IF(OR($A307="",$B307=""),"",'MPTO_working_2-way'!E306)</f>
        <v>2.6428524090396981</v>
      </c>
      <c r="H307" s="44">
        <f>IF(OR($A307="",$B307=""),"",'OddsRatio_working_2-way'!M306)</f>
        <v>1.608382996253076</v>
      </c>
      <c r="I307" s="44">
        <f>IF(OR($A307="",$B307=""),"",'OddsRatio_working_2-way'!N306)</f>
        <v>2.6437014284732223</v>
      </c>
      <c r="J307" s="44">
        <f>IF('Log_working_2-way'!$D306="","",A307^('Log_working_2-way'!$D306))</f>
        <v>1.6041043788046649</v>
      </c>
      <c r="K307" s="46">
        <f>IF('Log_working_2-way'!$D306="","",B307^('Log_working_2-way'!$D306))</f>
        <v>2.6553430749478024</v>
      </c>
      <c r="L307" s="53">
        <f t="shared" si="54"/>
        <v>0.61800486618004857</v>
      </c>
      <c r="M307" s="53">
        <f t="shared" si="55"/>
        <v>0.38199513381995132</v>
      </c>
      <c r="N307" s="54">
        <v>404</v>
      </c>
      <c r="O307" s="54">
        <f t="shared" si="56"/>
        <v>146.67515923566876</v>
      </c>
      <c r="P307" s="54">
        <f t="shared" si="57"/>
        <v>244.94488188976379</v>
      </c>
      <c r="Q307" s="54">
        <f t="shared" si="58"/>
        <v>159.05511811023621</v>
      </c>
      <c r="R307" s="54">
        <f t="shared" si="59"/>
        <v>257.32484076433121</v>
      </c>
      <c r="S307" s="55">
        <f t="shared" si="60"/>
        <v>-12.37995887456745</v>
      </c>
      <c r="T307" s="55">
        <f t="shared" si="61"/>
        <v>-12.379958874567421</v>
      </c>
      <c r="U307" t="s">
        <v>268</v>
      </c>
      <c r="V307" t="s">
        <v>269</v>
      </c>
      <c r="W307" t="s">
        <v>230</v>
      </c>
      <c r="X307" s="38">
        <v>44349</v>
      </c>
      <c r="Y307" s="57"/>
    </row>
    <row r="308" spans="1:25" ht="15" x14ac:dyDescent="0.25">
      <c r="A308">
        <v>1.74</v>
      </c>
      <c r="B308">
        <v>2.2000000000000002</v>
      </c>
      <c r="C308" s="43">
        <f t="shared" si="53"/>
        <v>2.925809822361547E-2</v>
      </c>
      <c r="D308" s="44">
        <f>IF(OR($A308="",$B308=""),"",A308*'MPTO_working_2-way'!$G307)</f>
        <v>1.790909090909091</v>
      </c>
      <c r="E308" s="46">
        <f>IF(OR($A308="",$B308=""),"",B308*'MPTO_working_2-way'!$G307)</f>
        <v>2.264367816091954</v>
      </c>
      <c r="F308" s="44">
        <f>IF(OR($A308="",$B308=""),"",'MPTO_working_2-way'!D307)</f>
        <v>1.78544776119403</v>
      </c>
      <c r="G308" s="46">
        <f>IF(OR($A308="",$B308=""),"",'MPTO_working_2-way'!E307)</f>
        <v>2.2731591448931119</v>
      </c>
      <c r="H308" s="44">
        <f>IF(OR($A308="",$B308=""),"",'OddsRatio_working_2-way'!M307)</f>
        <v>1.7852812659593167</v>
      </c>
      <c r="I308" s="44">
        <f>IF(OR($A308="",$B308=""),"",'OddsRatio_working_2-way'!N307)</f>
        <v>2.2734290799340271</v>
      </c>
      <c r="J308" s="44">
        <f>IF('Log_working_2-way'!$D307="","",A308^('Log_working_2-way'!$D307))</f>
        <v>1.7828096647750074</v>
      </c>
      <c r="K308" s="46">
        <f>IF('Log_working_2-way'!$D307="","",B308^('Log_working_2-way'!$D307))</f>
        <v>2.2774497365044657</v>
      </c>
      <c r="L308" s="53">
        <f t="shared" si="54"/>
        <v>0.55837563451776651</v>
      </c>
      <c r="M308" s="53">
        <f t="shared" si="55"/>
        <v>0.44162436548223349</v>
      </c>
      <c r="N308" s="54">
        <v>405</v>
      </c>
      <c r="O308" s="54">
        <f t="shared" si="56"/>
        <v>172.24137931034485</v>
      </c>
      <c r="P308" s="54">
        <f t="shared" si="57"/>
        <v>220.90909090909096</v>
      </c>
      <c r="Q308" s="54">
        <f t="shared" si="58"/>
        <v>184.09090909090909</v>
      </c>
      <c r="R308" s="54">
        <f t="shared" si="59"/>
        <v>232.75862068965515</v>
      </c>
      <c r="S308" s="55">
        <f t="shared" si="60"/>
        <v>-11.849529780564239</v>
      </c>
      <c r="T308" s="55">
        <f t="shared" si="61"/>
        <v>-11.849529780564183</v>
      </c>
      <c r="U308" t="s">
        <v>266</v>
      </c>
      <c r="V308" t="s">
        <v>418</v>
      </c>
      <c r="W308" t="s">
        <v>230</v>
      </c>
      <c r="X308" s="38">
        <v>44349</v>
      </c>
      <c r="Y308" s="57"/>
    </row>
    <row r="309" spans="1:25" ht="15" x14ac:dyDescent="0.25">
      <c r="A309">
        <v>2.14</v>
      </c>
      <c r="B309">
        <v>1.76</v>
      </c>
      <c r="C309" s="43">
        <f t="shared" si="53"/>
        <v>3.5471537807986397E-2</v>
      </c>
      <c r="D309" s="44">
        <f>IF(OR($A309="",$B309=""),"",A309*'MPTO_working_2-way'!$G308)</f>
        <v>2.2159090909090908</v>
      </c>
      <c r="E309" s="46">
        <f>IF(OR($A309="",$B309=""),"",B309*'MPTO_working_2-way'!$G308)</f>
        <v>1.8224299065420562</v>
      </c>
      <c r="F309" s="44">
        <f>IF(OR($A309="",$B309=""),"",'MPTO_working_2-way'!D308)</f>
        <v>2.2244271202456889</v>
      </c>
      <c r="G309" s="46">
        <f>IF(OR($A309="",$B309=""),"",'MPTO_working_2-way'!E308)</f>
        <v>1.8167084699980707</v>
      </c>
      <c r="H309" s="44">
        <f>IF(OR($A309="",$B309=""),"",'OddsRatio_working_2-way'!M308)</f>
        <v>2.2247448713915889</v>
      </c>
      <c r="I309" s="44">
        <f>IF(OR($A309="",$B309=""),"",'OddsRatio_working_2-way'!N308)</f>
        <v>1.8164965809277254</v>
      </c>
      <c r="J309" s="44">
        <f>IF('Log_working_2-way'!$D308="","",A309^('Log_working_2-way'!$D308))</f>
        <v>2.2286583340561452</v>
      </c>
      <c r="K309" s="46">
        <f>IF('Log_working_2-way'!$D308="","",B309^('Log_working_2-way'!$D308))</f>
        <v>1.8138959157983681</v>
      </c>
      <c r="L309" s="53">
        <f t="shared" si="54"/>
        <v>0.45128205128205129</v>
      </c>
      <c r="M309" s="53">
        <f t="shared" si="55"/>
        <v>0.54871794871794866</v>
      </c>
      <c r="N309" s="54">
        <v>406</v>
      </c>
      <c r="O309" s="54">
        <f t="shared" si="56"/>
        <v>216.28037383177571</v>
      </c>
      <c r="P309" s="54">
        <f t="shared" si="57"/>
        <v>175.31818181818187</v>
      </c>
      <c r="Q309" s="54">
        <f t="shared" si="58"/>
        <v>230.68181818181822</v>
      </c>
      <c r="R309" s="54">
        <f t="shared" si="59"/>
        <v>189.71962616822429</v>
      </c>
      <c r="S309" s="55">
        <f t="shared" si="60"/>
        <v>-14.40144435004251</v>
      </c>
      <c r="T309" s="55">
        <f t="shared" si="61"/>
        <v>-14.401444350042425</v>
      </c>
      <c r="U309" t="s">
        <v>274</v>
      </c>
      <c r="V309" t="s">
        <v>232</v>
      </c>
      <c r="W309" t="s">
        <v>231</v>
      </c>
      <c r="X309" s="38">
        <v>44349</v>
      </c>
      <c r="Y309" s="57"/>
    </row>
    <row r="310" spans="1:25" ht="15" x14ac:dyDescent="0.25">
      <c r="A310">
        <v>1.79</v>
      </c>
      <c r="B310">
        <v>2.1</v>
      </c>
      <c r="C310" s="43">
        <f t="shared" si="53"/>
        <v>3.4849694067571102E-2</v>
      </c>
      <c r="D310" s="44">
        <f>IF(OR($A310="",$B310=""),"",A310*'MPTO_working_2-way'!$G309)</f>
        <v>1.8523809523809522</v>
      </c>
      <c r="E310" s="46">
        <f>IF(OR($A310="",$B310=""),"",B310*'MPTO_working_2-way'!$G309)</f>
        <v>2.1731843575418992</v>
      </c>
      <c r="F310" s="44">
        <f>IF(OR($A310="",$B310=""),"",'MPTO_working_2-way'!D309)</f>
        <v>1.8476284099287292</v>
      </c>
      <c r="G310" s="46">
        <f>IF(OR($A310="",$B310=""),"",'MPTO_working_2-way'!E309)</f>
        <v>2.1797622499275153</v>
      </c>
      <c r="H310" s="44">
        <f>IF(OR($A310="",$B310=""),"",'OddsRatio_working_2-way'!M309)</f>
        <v>1.8474560862851939</v>
      </c>
      <c r="I310" s="44">
        <f>IF(OR($A310="",$B310=""),"",'OddsRatio_working_2-way'!N309)</f>
        <v>2.1800021454603971</v>
      </c>
      <c r="J310" s="44">
        <f>IF('Log_working_2-way'!$D309="","",A310^('Log_working_2-way'!$D309))</f>
        <v>1.8452962428833544</v>
      </c>
      <c r="K310" s="46">
        <f>IF('Log_working_2-way'!$D309="","",B310^('Log_working_2-way'!$D309))</f>
        <v>2.1830172065936067</v>
      </c>
      <c r="L310" s="53">
        <f t="shared" si="54"/>
        <v>0.53984575835475579</v>
      </c>
      <c r="M310" s="53">
        <f t="shared" si="55"/>
        <v>0.46015424164524427</v>
      </c>
      <c r="N310" s="54">
        <v>407</v>
      </c>
      <c r="O310" s="54">
        <f t="shared" si="56"/>
        <v>179.62569832402232</v>
      </c>
      <c r="P310" s="54">
        <f t="shared" si="57"/>
        <v>213.1904761904762</v>
      </c>
      <c r="Q310" s="54">
        <f t="shared" si="58"/>
        <v>193.8095238095238</v>
      </c>
      <c r="R310" s="54">
        <f t="shared" si="59"/>
        <v>227.37430167597765</v>
      </c>
      <c r="S310" s="55">
        <f t="shared" si="60"/>
        <v>-14.183825485501472</v>
      </c>
      <c r="T310" s="55">
        <f t="shared" si="61"/>
        <v>-14.183825485501444</v>
      </c>
      <c r="U310" t="s">
        <v>276</v>
      </c>
      <c r="V310" t="s">
        <v>424</v>
      </c>
      <c r="W310" t="s">
        <v>231</v>
      </c>
      <c r="X310" s="38">
        <v>44349</v>
      </c>
      <c r="Y310" s="57"/>
    </row>
    <row r="311" spans="1:25" ht="15" x14ac:dyDescent="0.25">
      <c r="A311">
        <v>2</v>
      </c>
      <c r="B311">
        <v>1.88</v>
      </c>
      <c r="C311" s="43">
        <f t="shared" si="53"/>
        <v>3.1914893617021267E-2</v>
      </c>
      <c r="D311" s="44">
        <f>IF(OR($A311="",$B311=""),"",A311*'MPTO_working_2-way'!$G310)</f>
        <v>2.0638297872340425</v>
      </c>
      <c r="E311" s="46">
        <f>IF(OR($A311="",$B311=""),"",B311*'MPTO_working_2-way'!$G310)</f>
        <v>1.94</v>
      </c>
      <c r="F311" s="44">
        <f>IF(OR($A311="",$B311=""),"",'MPTO_working_2-way'!D310)</f>
        <v>2.0659340659340657</v>
      </c>
      <c r="G311" s="46">
        <f>IF(OR($A311="",$B311=""),"",'MPTO_working_2-way'!E310)</f>
        <v>1.9381443298969072</v>
      </c>
      <c r="H311" s="44">
        <f>IF(OR($A311="",$B311=""),"",'OddsRatio_working_2-way'!M310)</f>
        <v>2.0660035817780522</v>
      </c>
      <c r="I311" s="44">
        <f>IF(OR($A311="",$B311=""),"",'OddsRatio_working_2-way'!N310)</f>
        <v>1.9380831519646857</v>
      </c>
      <c r="J311" s="44">
        <f>IF('Log_working_2-way'!$D310="","",A311^('Log_working_2-way'!$D310))</f>
        <v>2.0669618454035223</v>
      </c>
      <c r="K311" s="46">
        <f>IF('Log_working_2-way'!$D310="","",B311^('Log_working_2-way'!$D310))</f>
        <v>1.9372406373367297</v>
      </c>
      <c r="L311" s="53">
        <f t="shared" si="54"/>
        <v>0.4845360824742268</v>
      </c>
      <c r="M311" s="53">
        <f t="shared" si="55"/>
        <v>0.51546391752577325</v>
      </c>
      <c r="N311" s="54">
        <v>408</v>
      </c>
      <c r="O311" s="54">
        <f t="shared" si="56"/>
        <v>204</v>
      </c>
      <c r="P311" s="54">
        <f t="shared" si="57"/>
        <v>190.97872340425531</v>
      </c>
      <c r="Q311" s="54">
        <f t="shared" si="58"/>
        <v>217.02127659574467</v>
      </c>
      <c r="R311" s="54">
        <f t="shared" si="59"/>
        <v>204</v>
      </c>
      <c r="S311" s="55">
        <f t="shared" si="60"/>
        <v>-13.021276595744666</v>
      </c>
      <c r="T311" s="55">
        <f t="shared" si="61"/>
        <v>-13.021276595744695</v>
      </c>
      <c r="U311" t="s">
        <v>233</v>
      </c>
      <c r="V311" t="s">
        <v>422</v>
      </c>
      <c r="W311" t="s">
        <v>231</v>
      </c>
      <c r="X311" s="38">
        <v>44349</v>
      </c>
      <c r="Y311" s="57"/>
    </row>
    <row r="312" spans="1:25" ht="15" x14ac:dyDescent="0.25">
      <c r="A312">
        <v>1.71</v>
      </c>
      <c r="B312">
        <v>2.25</v>
      </c>
      <c r="C312" s="43">
        <f t="shared" si="53"/>
        <v>2.9239766081871288E-2</v>
      </c>
      <c r="D312" s="44">
        <f>IF(OR($A312="",$B312=""),"",A312*'MPTO_working_2-way'!$G311)</f>
        <v>1.7599999999999998</v>
      </c>
      <c r="E312" s="46">
        <f>IF(OR($A312="",$B312=""),"",B312*'MPTO_working_2-way'!$G311)</f>
        <v>2.3157894736842106</v>
      </c>
      <c r="F312" s="44">
        <f>IF(OR($A312="",$B312=""),"",'MPTO_working_2-way'!D311)</f>
        <v>1.7538461538461536</v>
      </c>
      <c r="G312" s="46">
        <f>IF(OR($A312="",$B312=""),"",'MPTO_working_2-way'!E311)</f>
        <v>2.3265306122448979</v>
      </c>
      <c r="H312" s="44">
        <f>IF(OR($A312="",$B312=""),"",'OddsRatio_working_2-way'!M311)</f>
        <v>1.753657747256671</v>
      </c>
      <c r="I312" s="44">
        <f>IF(OR($A312="",$B312=""),"",'OddsRatio_working_2-way'!N311)</f>
        <v>2.3268622310856886</v>
      </c>
      <c r="J312" s="44">
        <f>IF('Log_working_2-way'!$D311="","",A312^('Log_working_2-way'!$D311))</f>
        <v>1.7508722508087184</v>
      </c>
      <c r="K312" s="46">
        <f>IF('Log_working_2-way'!$D311="","",B312^('Log_working_2-way'!$D311))</f>
        <v>2.331784466562643</v>
      </c>
      <c r="L312" s="53">
        <f t="shared" si="54"/>
        <v>0.56818181818181823</v>
      </c>
      <c r="M312" s="53">
        <f t="shared" si="55"/>
        <v>0.43181818181818182</v>
      </c>
      <c r="N312" s="54">
        <v>409</v>
      </c>
      <c r="O312" s="54">
        <f t="shared" si="56"/>
        <v>169.81871345029239</v>
      </c>
      <c r="P312" s="54">
        <f t="shared" si="57"/>
        <v>227.2222222222222</v>
      </c>
      <c r="Q312" s="54">
        <f t="shared" si="58"/>
        <v>181.77777777777777</v>
      </c>
      <c r="R312" s="54">
        <f t="shared" si="59"/>
        <v>239.18128654970758</v>
      </c>
      <c r="S312" s="55">
        <f t="shared" si="60"/>
        <v>-11.959064327485379</v>
      </c>
      <c r="T312" s="55">
        <f t="shared" si="61"/>
        <v>-11.959064327485379</v>
      </c>
      <c r="U312" t="s">
        <v>136</v>
      </c>
      <c r="V312" t="s">
        <v>38</v>
      </c>
      <c r="W312" t="s">
        <v>476</v>
      </c>
      <c r="X312" s="38">
        <v>44349</v>
      </c>
      <c r="Y312" s="57"/>
    </row>
    <row r="313" spans="1:25" ht="15" x14ac:dyDescent="0.25">
      <c r="A313">
        <v>2.5499999999999998</v>
      </c>
      <c r="B313">
        <v>1.57</v>
      </c>
      <c r="C313" s="43">
        <f t="shared" si="53"/>
        <v>2.9099537904333728E-2</v>
      </c>
      <c r="D313" s="44">
        <f>IF(OR($A313="",$B313=""),"",A313*'MPTO_working_2-way'!$G312)</f>
        <v>2.6242038216560508</v>
      </c>
      <c r="E313" s="46">
        <f>IF(OR($A313="",$B313=""),"",B313*'MPTO_working_2-way'!$G312)</f>
        <v>1.615686274509804</v>
      </c>
      <c r="F313" s="44">
        <f>IF(OR($A313="",$B313=""),"",'MPTO_working_2-way'!D312)</f>
        <v>2.6482553332230858</v>
      </c>
      <c r="G313" s="46">
        <f>IF(OR($A313="",$B313=""),"",'MPTO_working_2-way'!E312)</f>
        <v>1.606702116986054</v>
      </c>
      <c r="H313" s="44">
        <f>IF(OR($A313="",$B313=""),"",'OddsRatio_working_2-way'!M312)</f>
        <v>2.6490294859747152</v>
      </c>
      <c r="I313" s="44">
        <f>IF(OR($A313="",$B313=""),"",'OddsRatio_working_2-way'!N312)</f>
        <v>1.6064172948423148</v>
      </c>
      <c r="J313" s="44">
        <f>IF('Log_working_2-way'!$D312="","",A313^('Log_working_2-way'!$D312))</f>
        <v>2.6602016344536126</v>
      </c>
      <c r="K313" s="46">
        <f>IF('Log_working_2-way'!$D312="","",B313^('Log_working_2-way'!$D312))</f>
        <v>1.602336474827694</v>
      </c>
      <c r="L313" s="53">
        <f t="shared" si="54"/>
        <v>0.38106796116504854</v>
      </c>
      <c r="M313" s="53">
        <f t="shared" si="55"/>
        <v>0.6189320388349514</v>
      </c>
      <c r="N313" s="54">
        <v>410</v>
      </c>
      <c r="O313" s="54">
        <f t="shared" si="56"/>
        <v>249.21568627450984</v>
      </c>
      <c r="P313" s="54">
        <f t="shared" si="57"/>
        <v>148.85350318471339</v>
      </c>
      <c r="Q313" s="54">
        <f t="shared" si="58"/>
        <v>261.14649681528664</v>
      </c>
      <c r="R313" s="54">
        <f t="shared" si="59"/>
        <v>160.78431372549022</v>
      </c>
      <c r="S313" s="55">
        <f t="shared" si="60"/>
        <v>-11.930810540776804</v>
      </c>
      <c r="T313" s="55">
        <f t="shared" si="61"/>
        <v>-11.930810540776832</v>
      </c>
      <c r="U313" t="s">
        <v>73</v>
      </c>
      <c r="V313" t="s">
        <v>74</v>
      </c>
      <c r="W313" t="s">
        <v>476</v>
      </c>
      <c r="X313" s="38">
        <v>44349</v>
      </c>
      <c r="Y313" s="57"/>
    </row>
    <row r="314" spans="1:25" ht="15" x14ac:dyDescent="0.25">
      <c r="A314">
        <v>2.0299999999999998</v>
      </c>
      <c r="B314">
        <v>1.88</v>
      </c>
      <c r="C314" s="43">
        <f t="shared" si="53"/>
        <v>2.4525731055444977E-2</v>
      </c>
      <c r="D314" s="44">
        <f>IF(OR($A314="",$B314=""),"",A314*'MPTO_working_2-way'!$G313)</f>
        <v>2.0797872340425529</v>
      </c>
      <c r="E314" s="46">
        <f>IF(OR($A314="",$B314=""),"",B314*'MPTO_working_2-way'!$G313)</f>
        <v>1.9261083743842364</v>
      </c>
      <c r="F314" s="44">
        <f>IF(OR($A314="",$B314=""),"",'MPTO_working_2-way'!D313)</f>
        <v>2.0818241326641935</v>
      </c>
      <c r="G314" s="46">
        <f>IF(OR($A314="",$B314=""),"",'MPTO_working_2-way'!E313)</f>
        <v>1.9243646631706333</v>
      </c>
      <c r="H314" s="44">
        <f>IF(OR($A314="",$B314=""),"",'OddsRatio_working_2-way'!M313)</f>
        <v>2.081875475946537</v>
      </c>
      <c r="I314" s="44">
        <f>IF(OR($A314="",$B314=""),"",'OddsRatio_working_2-way'!N313)</f>
        <v>1.9243207949834495</v>
      </c>
      <c r="J314" s="44">
        <f>IF('Log_working_2-way'!$D313="","",A314^('Log_working_2-way'!$D313))</f>
        <v>2.0827972819225606</v>
      </c>
      <c r="K314" s="46">
        <f>IF('Log_working_2-way'!$D313="","",B314^('Log_working_2-way'!$D313))</f>
        <v>1.9235339030630429</v>
      </c>
      <c r="L314" s="53">
        <f t="shared" si="54"/>
        <v>0.4808184143222507</v>
      </c>
      <c r="M314" s="53">
        <f t="shared" si="55"/>
        <v>0.51918158567774941</v>
      </c>
      <c r="N314" s="54">
        <v>411</v>
      </c>
      <c r="O314" s="54">
        <f t="shared" si="56"/>
        <v>208.53694581280789</v>
      </c>
      <c r="P314" s="54">
        <f t="shared" si="57"/>
        <v>192.38297872340422</v>
      </c>
      <c r="Q314" s="54">
        <f t="shared" si="58"/>
        <v>218.61702127659575</v>
      </c>
      <c r="R314" s="54">
        <f t="shared" si="59"/>
        <v>202.46305418719214</v>
      </c>
      <c r="S314" s="55">
        <f t="shared" si="60"/>
        <v>-10.080075463787864</v>
      </c>
      <c r="T314" s="55">
        <f t="shared" si="61"/>
        <v>-10.080075463787921</v>
      </c>
      <c r="U314" t="s">
        <v>69</v>
      </c>
      <c r="V314" t="s">
        <v>135</v>
      </c>
      <c r="W314" t="s">
        <v>476</v>
      </c>
      <c r="X314" s="38">
        <v>44349</v>
      </c>
      <c r="Y314" s="57"/>
    </row>
    <row r="315" spans="1:25" s="50" customFormat="1" ht="15" x14ac:dyDescent="0.25">
      <c r="A315">
        <v>2.06</v>
      </c>
      <c r="B315">
        <v>1.85</v>
      </c>
      <c r="C315" s="43">
        <f t="shared" si="53"/>
        <v>2.5977433744424072E-2</v>
      </c>
      <c r="D315" s="44">
        <f>IF(OR($A315="",$B315=""),"",A315*'MPTO_working_2-way'!$G314)</f>
        <v>2.1135135135135137</v>
      </c>
      <c r="E315" s="46">
        <f>IF(OR($A315="",$B315=""),"",B315*'MPTO_working_2-way'!$G314)</f>
        <v>1.8980582524271847</v>
      </c>
      <c r="F315" s="44">
        <f>IF(OR($A315="",$B315=""),"",'MPTO_working_2-way'!D314)</f>
        <v>2.1166342682588173</v>
      </c>
      <c r="G315" s="46">
        <f>IF(OR($A315="",$B315=""),"",'MPTO_working_2-way'!E314)</f>
        <v>1.8955483710519774</v>
      </c>
      <c r="H315" s="44">
        <f>IF(OR($A315="",$B315=""),"",'OddsRatio_working_2-way'!M314)</f>
        <v>2.1167178800079327</v>
      </c>
      <c r="I315" s="44">
        <f>IF(OR($A315="",$B315=""),"",'OddsRatio_working_2-way'!N314)</f>
        <v>1.8954813188742858</v>
      </c>
      <c r="J315" s="44">
        <f>IF('Log_working_2-way'!$D314="","",A315^('Log_working_2-way'!$D314))</f>
        <v>2.1181333306010104</v>
      </c>
      <c r="K315" s="46">
        <f>IF('Log_working_2-way'!$D314="","",B315^('Log_working_2-way'!$D314))</f>
        <v>1.8943477245799318</v>
      </c>
      <c r="L315" s="53">
        <f t="shared" si="54"/>
        <v>0.47314578005115088</v>
      </c>
      <c r="M315" s="53">
        <f t="shared" si="55"/>
        <v>0.52685421994884907</v>
      </c>
      <c r="N315" s="54">
        <v>412</v>
      </c>
      <c r="O315" s="54">
        <f t="shared" si="56"/>
        <v>212.00000000000003</v>
      </c>
      <c r="P315" s="54">
        <f t="shared" si="57"/>
        <v>189.29729729729729</v>
      </c>
      <c r="Q315" s="54">
        <f t="shared" si="58"/>
        <v>222.70270270270268</v>
      </c>
      <c r="R315" s="54">
        <f t="shared" si="59"/>
        <v>200</v>
      </c>
      <c r="S315" s="55">
        <f t="shared" si="60"/>
        <v>-10.702702702702652</v>
      </c>
      <c r="T315" s="55">
        <f t="shared" si="61"/>
        <v>-10.702702702702709</v>
      </c>
      <c r="U315" t="s">
        <v>41</v>
      </c>
      <c r="V315" t="s">
        <v>72</v>
      </c>
      <c r="W315" t="s">
        <v>476</v>
      </c>
      <c r="X315" s="38">
        <v>44349</v>
      </c>
      <c r="Y315" s="57"/>
    </row>
    <row r="316" spans="1:25" ht="15" x14ac:dyDescent="0.25">
      <c r="A316">
        <v>1.71</v>
      </c>
      <c r="B316">
        <v>2.2400000000000002</v>
      </c>
      <c r="C316" s="43">
        <f t="shared" si="53"/>
        <v>3.1223893065998265E-2</v>
      </c>
      <c r="D316" s="44">
        <f>IF(OR($A316="",$B316=""),"",A316*'MPTO_working_2-way'!$G315)</f>
        <v>1.763392857142857</v>
      </c>
      <c r="E316" s="46">
        <f>IF(OR($A316="",$B316=""),"",B316*'MPTO_working_2-way'!$G315)</f>
        <v>2.3099415204678362</v>
      </c>
      <c r="F316" s="44">
        <f>IF(OR($A316="",$B316=""),"",'MPTO_working_2-way'!D315)</f>
        <v>1.7569030364186771</v>
      </c>
      <c r="G316" s="46">
        <f>IF(OR($A316="",$B316=""),"",'MPTO_working_2-way'!E315)</f>
        <v>2.3211731911283482</v>
      </c>
      <c r="H316" s="44">
        <f>IF(OR($A316="",$B316=""),"",'OddsRatio_working_2-way'!M315)</f>
        <v>1.7566905874670904</v>
      </c>
      <c r="I316" s="44">
        <f>IF(OR($A316="",$B316=""),"",'OddsRatio_working_2-way'!N315)</f>
        <v>2.3215441245904116</v>
      </c>
      <c r="J316" s="44">
        <f>IF('Log_working_2-way'!$D315="","",A316^('Log_working_2-way'!$D315))</f>
        <v>1.7537492606317167</v>
      </c>
      <c r="K316" s="46">
        <f>IF('Log_working_2-way'!$D315="","",B316^('Log_working_2-way'!$D315))</f>
        <v>2.3267011355498624</v>
      </c>
      <c r="L316" s="53">
        <f t="shared" si="54"/>
        <v>0.56708860759493673</v>
      </c>
      <c r="M316" s="53">
        <f t="shared" si="55"/>
        <v>0.43291139240506332</v>
      </c>
      <c r="N316" s="54">
        <v>413</v>
      </c>
      <c r="O316" s="54">
        <f t="shared" si="56"/>
        <v>171.4795321637427</v>
      </c>
      <c r="P316" s="54">
        <f t="shared" si="57"/>
        <v>228.62500000000003</v>
      </c>
      <c r="Q316" s="54">
        <f t="shared" si="58"/>
        <v>184.375</v>
      </c>
      <c r="R316" s="54">
        <f t="shared" si="59"/>
        <v>241.5204678362573</v>
      </c>
      <c r="S316" s="55">
        <f t="shared" si="60"/>
        <v>-12.895467836257296</v>
      </c>
      <c r="T316" s="55">
        <f t="shared" si="61"/>
        <v>-12.895467836257268</v>
      </c>
      <c r="U316" t="s">
        <v>137</v>
      </c>
      <c r="V316" t="s">
        <v>134</v>
      </c>
      <c r="W316" t="s">
        <v>476</v>
      </c>
      <c r="X316" s="38">
        <v>44349</v>
      </c>
      <c r="Y316" s="57"/>
    </row>
    <row r="317" spans="1:25" ht="15" x14ac:dyDescent="0.25">
      <c r="A317">
        <v>2.2999999999999998</v>
      </c>
      <c r="B317">
        <v>1.67</v>
      </c>
      <c r="C317" s="43">
        <f t="shared" si="53"/>
        <v>3.3585003905233002E-2</v>
      </c>
      <c r="D317" s="44">
        <f>IF(OR($A317="",$B317=""),"",A317*'MPTO_working_2-way'!$G316)</f>
        <v>2.3772455089820359</v>
      </c>
      <c r="E317" s="46">
        <f>IF(OR($A317="",$B317=""),"",B317*'MPTO_working_2-way'!$G316)</f>
        <v>1.7260869565217389</v>
      </c>
      <c r="F317" s="44">
        <f>IF(OR($A317="",$B317=""),"",'MPTO_working_2-way'!D316)</f>
        <v>2.3924011211460603</v>
      </c>
      <c r="G317" s="46">
        <f>IF(OR($A317="",$B317=""),"",'MPTO_working_2-way'!E316)</f>
        <v>1.7181838514873629</v>
      </c>
      <c r="H317" s="44">
        <f>IF(OR($A317="",$B317=""),"",'OddsRatio_working_2-way'!M316)</f>
        <v>2.3929459815307572</v>
      </c>
      <c r="I317" s="44">
        <f>IF(OR($A317="",$B317=""),"",'OddsRatio_working_2-way'!N316)</f>
        <v>1.7179029289427752</v>
      </c>
      <c r="J317" s="44">
        <f>IF('Log_working_2-way'!$D316="","",A317^('Log_working_2-way'!$D316))</f>
        <v>2.399943779582375</v>
      </c>
      <c r="K317" s="46">
        <f>IF('Log_working_2-way'!$D316="","",B317^('Log_working_2-way'!$D316))</f>
        <v>1.7143143993241288</v>
      </c>
      <c r="L317" s="53">
        <f t="shared" si="54"/>
        <v>0.42065491183879095</v>
      </c>
      <c r="M317" s="53">
        <f t="shared" si="55"/>
        <v>0.57934508816120911</v>
      </c>
      <c r="N317" s="54">
        <v>414</v>
      </c>
      <c r="O317" s="54">
        <f t="shared" si="56"/>
        <v>234</v>
      </c>
      <c r="P317" s="54">
        <f t="shared" si="57"/>
        <v>166.09580838323353</v>
      </c>
      <c r="Q317" s="54">
        <f t="shared" si="58"/>
        <v>247.9041916167665</v>
      </c>
      <c r="R317" s="54">
        <f t="shared" si="59"/>
        <v>180.00000000000003</v>
      </c>
      <c r="S317" s="55">
        <f t="shared" si="60"/>
        <v>-13.904191616766497</v>
      </c>
      <c r="T317" s="55">
        <f t="shared" si="61"/>
        <v>-13.904191616766497</v>
      </c>
      <c r="U317" t="s">
        <v>208</v>
      </c>
      <c r="V317" t="s">
        <v>36</v>
      </c>
      <c r="W317" t="s">
        <v>466</v>
      </c>
      <c r="X317" s="38">
        <v>44349</v>
      </c>
      <c r="Y317" s="57"/>
    </row>
    <row r="318" spans="1:25" ht="15" x14ac:dyDescent="0.25">
      <c r="A318">
        <v>2.38</v>
      </c>
      <c r="B318">
        <v>1.63</v>
      </c>
      <c r="C318" s="43">
        <f t="shared" si="53"/>
        <v>3.3664999742228252E-2</v>
      </c>
      <c r="D318" s="44">
        <f>IF(OR($A318="",$B318=""),"",A318*'MPTO_working_2-way'!$G317)</f>
        <v>2.4601226993865031</v>
      </c>
      <c r="E318" s="46">
        <f>IF(OR($A318="",$B318=""),"",B318*'MPTO_working_2-way'!$G317)</f>
        <v>1.6848739495798319</v>
      </c>
      <c r="F318" s="44">
        <f>IF(OR($A318="",$B318=""),"",'MPTO_working_2-way'!D317)</f>
        <v>2.4793251102447753</v>
      </c>
      <c r="G318" s="46">
        <f>IF(OR($A318="",$B318=""),"",'MPTO_working_2-way'!E317)</f>
        <v>1.6759839288028686</v>
      </c>
      <c r="H318" s="44">
        <f>IF(OR($A318="",$B318=""),"",'OddsRatio_working_2-way'!M317)</f>
        <v>2.4800257398019103</v>
      </c>
      <c r="I318" s="44">
        <f>IF(OR($A318="",$B318=""),"",'OddsRatio_working_2-way'!N317)</f>
        <v>1.6756639246921761</v>
      </c>
      <c r="J318" s="44">
        <f>IF('Log_working_2-way'!$D317="","",A318^('Log_working_2-way'!$D317))</f>
        <v>2.4889275111820632</v>
      </c>
      <c r="K318" s="46">
        <f>IF('Log_working_2-way'!$D317="","",B318^('Log_working_2-way'!$D317))</f>
        <v>1.6716243688761041</v>
      </c>
      <c r="L318" s="53">
        <f t="shared" si="54"/>
        <v>0.40648379052369077</v>
      </c>
      <c r="M318" s="53">
        <f t="shared" si="55"/>
        <v>0.59351620947630923</v>
      </c>
      <c r="N318" s="54">
        <v>415</v>
      </c>
      <c r="O318" s="54">
        <f t="shared" si="56"/>
        <v>240.63025210084032</v>
      </c>
      <c r="P318" s="54">
        <f t="shared" si="57"/>
        <v>160.39877300613492</v>
      </c>
      <c r="Q318" s="54">
        <f t="shared" si="58"/>
        <v>254.60122699386503</v>
      </c>
      <c r="R318" s="54">
        <f t="shared" si="59"/>
        <v>174.36974789915968</v>
      </c>
      <c r="S318" s="55">
        <f t="shared" si="60"/>
        <v>-13.970974893024703</v>
      </c>
      <c r="T318" s="55">
        <f t="shared" si="61"/>
        <v>-13.97097489302476</v>
      </c>
      <c r="U318" t="s">
        <v>45</v>
      </c>
      <c r="V318" t="s">
        <v>79</v>
      </c>
      <c r="W318" t="s">
        <v>466</v>
      </c>
      <c r="X318" s="38">
        <v>44349</v>
      </c>
      <c r="Y318" s="57"/>
    </row>
    <row r="319" spans="1:25" ht="15" x14ac:dyDescent="0.25">
      <c r="A319">
        <v>2.1</v>
      </c>
      <c r="B319">
        <v>1.79</v>
      </c>
      <c r="C319" s="43">
        <f t="shared" si="53"/>
        <v>3.4849694067571102E-2</v>
      </c>
      <c r="D319" s="44">
        <f>IF(OR($A319="",$B319=""),"",A319*'MPTO_working_2-way'!$G318)</f>
        <v>2.1731843575418992</v>
      </c>
      <c r="E319" s="46">
        <f>IF(OR($A319="",$B319=""),"",B319*'MPTO_working_2-way'!$G318)</f>
        <v>1.8523809523809522</v>
      </c>
      <c r="F319" s="44">
        <f>IF(OR($A319="",$B319=""),"",'MPTO_working_2-way'!D318)</f>
        <v>2.1797622499275153</v>
      </c>
      <c r="G319" s="46">
        <f>IF(OR($A319="",$B319=""),"",'MPTO_working_2-way'!E318)</f>
        <v>1.8476284099287292</v>
      </c>
      <c r="H319" s="44">
        <f>IF(OR($A319="",$B319=""),"",'OddsRatio_working_2-way'!M318)</f>
        <v>2.1800021454603971</v>
      </c>
      <c r="I319" s="44">
        <f>IF(OR($A319="",$B319=""),"",'OddsRatio_working_2-way'!N318)</f>
        <v>1.8474560862851939</v>
      </c>
      <c r="J319" s="44">
        <f>IF('Log_working_2-way'!$D318="","",A319^('Log_working_2-way'!$D318))</f>
        <v>2.1830172065936067</v>
      </c>
      <c r="K319" s="46">
        <f>IF('Log_working_2-way'!$D318="","",B319^('Log_working_2-way'!$D318))</f>
        <v>1.8452962428833544</v>
      </c>
      <c r="L319" s="53">
        <f t="shared" si="54"/>
        <v>0.46015424164524427</v>
      </c>
      <c r="M319" s="53">
        <f t="shared" si="55"/>
        <v>0.53984575835475579</v>
      </c>
      <c r="N319" s="54">
        <v>416</v>
      </c>
      <c r="O319" s="54">
        <f t="shared" si="56"/>
        <v>217.9047619047619</v>
      </c>
      <c r="P319" s="54">
        <f t="shared" si="57"/>
        <v>183.59776536312847</v>
      </c>
      <c r="Q319" s="54">
        <f t="shared" si="58"/>
        <v>232.4022346368715</v>
      </c>
      <c r="R319" s="54">
        <f t="shared" si="59"/>
        <v>198.09523809523807</v>
      </c>
      <c r="S319" s="55">
        <f t="shared" si="60"/>
        <v>-14.4974727321096</v>
      </c>
      <c r="T319" s="55">
        <f t="shared" si="61"/>
        <v>-14.4974727321096</v>
      </c>
      <c r="U319" t="s">
        <v>132</v>
      </c>
      <c r="V319" t="s">
        <v>80</v>
      </c>
      <c r="W319" t="s">
        <v>466</v>
      </c>
      <c r="X319" s="38">
        <v>44349</v>
      </c>
      <c r="Y319" s="57"/>
    </row>
    <row r="320" spans="1:25" ht="15" x14ac:dyDescent="0.25">
      <c r="A320">
        <v>2.23</v>
      </c>
      <c r="B320">
        <v>1.7</v>
      </c>
      <c r="C320" s="43">
        <f t="shared" si="53"/>
        <v>3.6665787391189752E-2</v>
      </c>
      <c r="D320" s="44">
        <f>IF(OR($A320="",$B320=""),"",A320*'MPTO_working_2-way'!$G319)</f>
        <v>2.3117647058823532</v>
      </c>
      <c r="E320" s="46">
        <f>IF(OR($A320="",$B320=""),"",B320*'MPTO_working_2-way'!$G319)</f>
        <v>1.7623318385650226</v>
      </c>
      <c r="F320" s="44">
        <f>IF(OR($A320="",$B320=""),"",'MPTO_working_2-way'!D319)</f>
        <v>2.3250536645200861</v>
      </c>
      <c r="G320" s="46">
        <f>IF(OR($A320="",$B320=""),"",'MPTO_working_2-way'!E319)</f>
        <v>1.754686415181671</v>
      </c>
      <c r="H320" s="44">
        <f>IF(OR($A320="",$B320=""),"",'OddsRatio_working_2-way'!M319)</f>
        <v>2.3255726525328053</v>
      </c>
      <c r="I320" s="44">
        <f>IF(OR($A320="",$B320=""),"",'OddsRatio_working_2-way'!N319)</f>
        <v>1.7543909404658247</v>
      </c>
      <c r="J320" s="44">
        <f>IF('Log_working_2-way'!$D319="","",A320^('Log_working_2-way'!$D319))</f>
        <v>2.3317115132269501</v>
      </c>
      <c r="K320" s="46">
        <f>IF('Log_working_2-way'!$D319="","",B320^('Log_working_2-way'!$D319))</f>
        <v>1.7509133848191525</v>
      </c>
      <c r="L320" s="53">
        <f t="shared" si="54"/>
        <v>0.43256997455470736</v>
      </c>
      <c r="M320" s="53">
        <f t="shared" si="55"/>
        <v>0.56743002544529253</v>
      </c>
      <c r="N320" s="54">
        <v>417</v>
      </c>
      <c r="O320" s="54">
        <f t="shared" si="56"/>
        <v>230.00448430493273</v>
      </c>
      <c r="P320" s="54">
        <f t="shared" si="57"/>
        <v>171.70588235294116</v>
      </c>
      <c r="Q320" s="54">
        <f t="shared" si="58"/>
        <v>245.29411764705884</v>
      </c>
      <c r="R320" s="54">
        <f t="shared" si="59"/>
        <v>186.99551569506727</v>
      </c>
      <c r="S320" s="55">
        <f t="shared" si="60"/>
        <v>-15.289633342126109</v>
      </c>
      <c r="T320" s="55">
        <f t="shared" si="61"/>
        <v>-15.289633342126109</v>
      </c>
      <c r="U320" t="s">
        <v>82</v>
      </c>
      <c r="V320" t="s">
        <v>48</v>
      </c>
      <c r="W320" t="s">
        <v>466</v>
      </c>
      <c r="X320" s="38">
        <v>44349</v>
      </c>
      <c r="Y320" s="57"/>
    </row>
    <row r="321" spans="1:25" s="50" customFormat="1" ht="15" x14ac:dyDescent="0.25">
      <c r="A321">
        <v>2.2799999999999998</v>
      </c>
      <c r="B321">
        <v>1.68</v>
      </c>
      <c r="C321" s="43">
        <f t="shared" si="53"/>
        <v>3.383458646616555E-2</v>
      </c>
      <c r="D321" s="44">
        <f>IF(OR($A321="",$B321=""),"",A321*'MPTO_working_2-way'!$G320)</f>
        <v>2.3571428571428572</v>
      </c>
      <c r="E321" s="46">
        <f>IF(OR($A321="",$B321=""),"",B321*'MPTO_working_2-way'!$G320)</f>
        <v>1.736842105263158</v>
      </c>
      <c r="F321" s="44">
        <f>IF(OR($A321="",$B321=""),"",'MPTO_working_2-way'!D320)</f>
        <v>2.3714710252600297</v>
      </c>
      <c r="G321" s="46">
        <f>IF(OR($A321="",$B321=""),"",'MPTO_working_2-way'!E320)</f>
        <v>1.7291440953412784</v>
      </c>
      <c r="H321" s="44">
        <f>IF(OR($A321="",$B321=""),"",'OddsRatio_working_2-way'!M320)</f>
        <v>2.3719886811400706</v>
      </c>
      <c r="I321" s="44">
        <f>IF(OR($A321="",$B321=""),"",'OddsRatio_working_2-way'!N320)</f>
        <v>1.728868986855663</v>
      </c>
      <c r="J321" s="44">
        <f>IF('Log_working_2-way'!$D320="","",A321^('Log_working_2-way'!$D320))</f>
        <v>2.3786002597874161</v>
      </c>
      <c r="K321" s="46">
        <f>IF('Log_working_2-way'!$D320="","",B321^('Log_working_2-way'!$D320))</f>
        <v>1.7253734306956654</v>
      </c>
      <c r="L321" s="53">
        <f t="shared" si="54"/>
        <v>0.42424242424242425</v>
      </c>
      <c r="M321" s="53">
        <f t="shared" si="55"/>
        <v>0.57575757575757569</v>
      </c>
      <c r="N321" s="54">
        <v>418</v>
      </c>
      <c r="O321" s="54">
        <f t="shared" si="56"/>
        <v>234.66666666666666</v>
      </c>
      <c r="P321" s="54">
        <f t="shared" si="57"/>
        <v>169.1904761904762</v>
      </c>
      <c r="Q321" s="54">
        <f t="shared" si="58"/>
        <v>248.8095238095238</v>
      </c>
      <c r="R321" s="54">
        <f t="shared" si="59"/>
        <v>183.33333333333334</v>
      </c>
      <c r="S321" s="55">
        <f t="shared" si="60"/>
        <v>-14.142857142857139</v>
      </c>
      <c r="T321" s="55">
        <f t="shared" si="61"/>
        <v>-14.142857142857139</v>
      </c>
      <c r="U321" t="s">
        <v>44</v>
      </c>
      <c r="V321" t="s">
        <v>47</v>
      </c>
      <c r="W321" t="s">
        <v>466</v>
      </c>
      <c r="X321" s="38">
        <v>44349</v>
      </c>
      <c r="Y321" s="67"/>
    </row>
    <row r="322" spans="1:25" ht="15" x14ac:dyDescent="0.25">
      <c r="A322">
        <v>2.2799999999999998</v>
      </c>
      <c r="B322">
        <v>1.68</v>
      </c>
      <c r="C322" s="43">
        <f t="shared" si="53"/>
        <v>3.383458646616555E-2</v>
      </c>
      <c r="D322" s="44">
        <f>IF(OR($A322="",$B322=""),"",A322*'MPTO_working_2-way'!$G321)</f>
        <v>2.3571428571428572</v>
      </c>
      <c r="E322" s="46">
        <f>IF(OR($A322="",$B322=""),"",B322*'MPTO_working_2-way'!$G321)</f>
        <v>1.736842105263158</v>
      </c>
      <c r="F322" s="44">
        <f>IF(OR($A322="",$B322=""),"",'MPTO_working_2-way'!D321)</f>
        <v>2.3714710252600297</v>
      </c>
      <c r="G322" s="46">
        <f>IF(OR($A322="",$B322=""),"",'MPTO_working_2-way'!E321)</f>
        <v>1.7291440953412784</v>
      </c>
      <c r="H322" s="44">
        <f>IF(OR($A322="",$B322=""),"",'OddsRatio_working_2-way'!M321)</f>
        <v>2.3719886811400706</v>
      </c>
      <c r="I322" s="44">
        <f>IF(OR($A322="",$B322=""),"",'OddsRatio_working_2-way'!N321)</f>
        <v>1.728868986855663</v>
      </c>
      <c r="J322" s="44">
        <f>IF('Log_working_2-way'!$D321="","",A322^('Log_working_2-way'!$D321))</f>
        <v>2.3786002597874161</v>
      </c>
      <c r="K322" s="46">
        <f>IF('Log_working_2-way'!$D321="","",B322^('Log_working_2-way'!$D321))</f>
        <v>1.7253734306956654</v>
      </c>
      <c r="L322" s="53">
        <f t="shared" si="54"/>
        <v>0.42424242424242425</v>
      </c>
      <c r="M322" s="53">
        <f t="shared" si="55"/>
        <v>0.57575757575757569</v>
      </c>
      <c r="N322" s="54">
        <v>419</v>
      </c>
      <c r="O322" s="54">
        <f t="shared" si="56"/>
        <v>235.22807017543857</v>
      </c>
      <c r="P322" s="54">
        <f t="shared" si="57"/>
        <v>169.59523809523807</v>
      </c>
      <c r="Q322" s="54">
        <f t="shared" si="58"/>
        <v>249.4047619047619</v>
      </c>
      <c r="R322" s="54">
        <f t="shared" si="59"/>
        <v>183.77192982456143</v>
      </c>
      <c r="S322" s="55">
        <f t="shared" si="60"/>
        <v>-14.176691729323323</v>
      </c>
      <c r="T322" s="55">
        <f t="shared" si="61"/>
        <v>-14.176691729323352</v>
      </c>
      <c r="U322" t="s">
        <v>77</v>
      </c>
      <c r="V322" t="s">
        <v>42</v>
      </c>
      <c r="W322" t="s">
        <v>466</v>
      </c>
      <c r="X322" s="38">
        <v>44349</v>
      </c>
      <c r="Y322" s="57"/>
    </row>
    <row r="323" spans="1:25" ht="15" x14ac:dyDescent="0.25">
      <c r="A323">
        <v>2.59</v>
      </c>
      <c r="B323">
        <v>1.54</v>
      </c>
      <c r="C323" s="43">
        <f t="shared" si="53"/>
        <v>3.5451035451035562E-2</v>
      </c>
      <c r="D323" s="44">
        <f>IF(OR($A323="",$B323=""),"",A323*'MPTO_working_2-way'!$G322)</f>
        <v>2.6818181818181821</v>
      </c>
      <c r="E323" s="46">
        <f>IF(OR($A323="",$B323=""),"",B323*'MPTO_working_2-way'!$G322)</f>
        <v>1.5945945945945947</v>
      </c>
      <c r="F323" s="44">
        <f>IF(OR($A323="",$B323=""),"",'MPTO_working_2-way'!D322)</f>
        <v>2.7146260123868511</v>
      </c>
      <c r="G323" s="46">
        <f>IF(OR($A323="",$B323=""),"",'MPTO_working_2-way'!E322)</f>
        <v>1.583217560433454</v>
      </c>
      <c r="H323" s="44">
        <f>IF(OR($A323="",$B323=""),"",'OddsRatio_working_2-way'!M322)</f>
        <v>2.7159383568311668</v>
      </c>
      <c r="I323" s="44">
        <f>IF(OR($A323="",$B323=""),"",'OddsRatio_working_2-way'!N322)</f>
        <v>1.5827715174143586</v>
      </c>
      <c r="J323" s="44">
        <f>IF('Log_working_2-way'!$D322="","",A323^('Log_working_2-way'!$D322))</f>
        <v>2.7313566491877532</v>
      </c>
      <c r="K323" s="46">
        <f>IF('Log_working_2-way'!$D322="","",B323^('Log_working_2-way'!$D322))</f>
        <v>1.5775817480869365</v>
      </c>
      <c r="L323" s="53">
        <f t="shared" si="54"/>
        <v>0.37288135593220334</v>
      </c>
      <c r="M323" s="53">
        <f t="shared" si="55"/>
        <v>0.6271186440677966</v>
      </c>
      <c r="N323" s="54">
        <v>420</v>
      </c>
      <c r="O323" s="54">
        <f t="shared" si="56"/>
        <v>257.83783783783781</v>
      </c>
      <c r="P323" s="54">
        <f t="shared" si="57"/>
        <v>147.27272727272731</v>
      </c>
      <c r="Q323" s="54">
        <f t="shared" si="58"/>
        <v>272.72727272727275</v>
      </c>
      <c r="R323" s="54">
        <f t="shared" si="59"/>
        <v>162.16216216216216</v>
      </c>
      <c r="S323" s="55">
        <f t="shared" si="60"/>
        <v>-14.889434889434938</v>
      </c>
      <c r="T323" s="55">
        <f t="shared" si="61"/>
        <v>-14.889434889434852</v>
      </c>
      <c r="U323" t="s">
        <v>76</v>
      </c>
      <c r="V323" t="s">
        <v>86</v>
      </c>
      <c r="W323" t="s">
        <v>466</v>
      </c>
      <c r="X323" s="38">
        <v>44349</v>
      </c>
      <c r="Y323" s="57"/>
    </row>
    <row r="324" spans="1:25" ht="15" x14ac:dyDescent="0.25">
      <c r="A324">
        <v>2.27</v>
      </c>
      <c r="B324">
        <v>1.68</v>
      </c>
      <c r="C324" s="43">
        <f t="shared" si="53"/>
        <v>3.5766729599328695E-2</v>
      </c>
      <c r="D324" s="44">
        <f>IF(OR($A324="",$B324=""),"",A324*'MPTO_working_2-way'!$G323)</f>
        <v>2.3511904761904763</v>
      </c>
      <c r="E324" s="46">
        <f>IF(OR($A324="",$B324=""),"",B324*'MPTO_working_2-way'!$G323)</f>
        <v>1.7400881057268722</v>
      </c>
      <c r="F324" s="44">
        <f>IF(OR($A324="",$B324=""),"",'MPTO_working_2-way'!D323)</f>
        <v>2.3660503784588656</v>
      </c>
      <c r="G324" s="46">
        <f>IF(OR($A324="",$B324=""),"",'MPTO_working_2-way'!E323)</f>
        <v>1.7320374239258789</v>
      </c>
      <c r="H324" s="44">
        <f>IF(OR($A324="",$B324=""),"",'OddsRatio_working_2-way'!M323)</f>
        <v>2.3666188418222287</v>
      </c>
      <c r="I324" s="44">
        <f>IF(OR($A324="",$B324=""),"",'OddsRatio_working_2-way'!N323)</f>
        <v>1.7317329231804059</v>
      </c>
      <c r="J324" s="44">
        <f>IF('Log_working_2-way'!$D323="","",A324^('Log_working_2-way'!$D323))</f>
        <v>2.37348902776783</v>
      </c>
      <c r="K324" s="46">
        <f>IF('Log_working_2-way'!$D323="","",B324^('Log_working_2-way'!$D323))</f>
        <v>1.72807279838637</v>
      </c>
      <c r="L324" s="53">
        <f t="shared" si="54"/>
        <v>0.42531645569620252</v>
      </c>
      <c r="M324" s="53">
        <f t="shared" si="55"/>
        <v>0.57468354430379742</v>
      </c>
      <c r="N324" s="54">
        <v>421</v>
      </c>
      <c r="O324" s="54">
        <f t="shared" si="56"/>
        <v>235.53744493392068</v>
      </c>
      <c r="P324" s="54">
        <f t="shared" si="57"/>
        <v>170.4047619047619</v>
      </c>
      <c r="Q324" s="54">
        <f t="shared" si="58"/>
        <v>250.5952380952381</v>
      </c>
      <c r="R324" s="54">
        <f t="shared" si="59"/>
        <v>185.46255506607929</v>
      </c>
      <c r="S324" s="55">
        <f t="shared" si="60"/>
        <v>-15.05779316131742</v>
      </c>
      <c r="T324" s="55">
        <f t="shared" si="61"/>
        <v>-15.057793161317392</v>
      </c>
      <c r="U324" t="s">
        <v>87</v>
      </c>
      <c r="V324" t="s">
        <v>279</v>
      </c>
      <c r="W324" t="s">
        <v>466</v>
      </c>
      <c r="X324" s="38">
        <v>44349</v>
      </c>
      <c r="Y324" s="57"/>
    </row>
    <row r="325" spans="1:25" ht="15" x14ac:dyDescent="0.25">
      <c r="A325">
        <v>1.94</v>
      </c>
      <c r="B325">
        <v>1.94</v>
      </c>
      <c r="C325" s="43">
        <f t="shared" si="53"/>
        <v>3.0927835051546504E-2</v>
      </c>
      <c r="D325" s="44">
        <f>IF(OR($A325="",$B325=""),"",A325*'MPTO_working_2-way'!$G324)</f>
        <v>2</v>
      </c>
      <c r="E325" s="46">
        <f>IF(OR($A325="",$B325=""),"",B325*'MPTO_working_2-way'!$G324)</f>
        <v>2</v>
      </c>
      <c r="F325" s="44">
        <f>IF(OR($A325="",$B325=""),"",'MPTO_working_2-way'!D324)</f>
        <v>2.0000000000000004</v>
      </c>
      <c r="G325" s="46">
        <f>IF(OR($A325="",$B325=""),"",'MPTO_working_2-way'!E324)</f>
        <v>2.0000000000000004</v>
      </c>
      <c r="H325" s="44">
        <f>IF(OR($A325="",$B325=""),"",'OddsRatio_working_2-way'!M324)</f>
        <v>2.0000000000000004</v>
      </c>
      <c r="I325" s="44">
        <f>IF(OR($A325="",$B325=""),"",'OddsRatio_working_2-way'!N324)</f>
        <v>2.0000000000000004</v>
      </c>
      <c r="J325" s="44">
        <f>IF('Log_working_2-way'!$D324="","",A325^('Log_working_2-way'!$D324))</f>
        <v>1.9999999999999891</v>
      </c>
      <c r="K325" s="46">
        <f>IF('Log_working_2-way'!$D324="","",B325^('Log_working_2-way'!$D324))</f>
        <v>1.9999999999999891</v>
      </c>
      <c r="L325" s="53">
        <f t="shared" si="54"/>
        <v>0.5</v>
      </c>
      <c r="M325" s="53">
        <f t="shared" si="55"/>
        <v>0.5</v>
      </c>
      <c r="N325" s="54">
        <v>422</v>
      </c>
      <c r="O325" s="54">
        <f t="shared" si="56"/>
        <v>204.4742268041237</v>
      </c>
      <c r="P325" s="54">
        <f t="shared" si="57"/>
        <v>204.4742268041237</v>
      </c>
      <c r="Q325" s="54">
        <f t="shared" si="58"/>
        <v>217.52577319587633</v>
      </c>
      <c r="R325" s="54">
        <f t="shared" si="59"/>
        <v>217.52577319587633</v>
      </c>
      <c r="S325" s="55">
        <f t="shared" si="60"/>
        <v>-13.051546391752623</v>
      </c>
      <c r="T325" s="55">
        <f t="shared" si="61"/>
        <v>-13.051546391752623</v>
      </c>
      <c r="U325" t="s">
        <v>85</v>
      </c>
      <c r="V325" t="s">
        <v>49</v>
      </c>
      <c r="W325" t="s">
        <v>466</v>
      </c>
      <c r="X325" s="38">
        <v>44349</v>
      </c>
      <c r="Y325" s="57"/>
    </row>
    <row r="326" spans="1:25" ht="15" x14ac:dyDescent="0.25">
      <c r="A326">
        <v>2.5099999999999998</v>
      </c>
      <c r="B326">
        <v>1.57</v>
      </c>
      <c r="C326" s="43">
        <f t="shared" si="53"/>
        <v>3.5349049661227649E-2</v>
      </c>
      <c r="D326" s="44">
        <f>IF(OR($A326="",$B326=""),"",A326*'MPTO_working_2-way'!$G325)</f>
        <v>2.5987261146496814</v>
      </c>
      <c r="E326" s="46">
        <f>IF(OR($A326="",$B326=""),"",B326*'MPTO_working_2-way'!$G325)</f>
        <v>1.6254980079681274</v>
      </c>
      <c r="F326" s="44">
        <f>IF(OR($A326="",$B326=""),"",'MPTO_working_2-way'!D325)</f>
        <v>2.6265204785550034</v>
      </c>
      <c r="G326" s="46">
        <f>IF(OR($A326="",$B326=""),"",'MPTO_working_2-way'!E325)</f>
        <v>1.6148093511176675</v>
      </c>
      <c r="H326" s="44">
        <f>IF(OR($A326="",$B326=""),"",'OddsRatio_working_2-way'!M325)</f>
        <v>2.6276126096272243</v>
      </c>
      <c r="I326" s="44">
        <f>IF(OR($A326="",$B326=""),"",'OddsRatio_working_2-way'!N325)</f>
        <v>1.6143968129056414</v>
      </c>
      <c r="J326" s="44">
        <f>IF('Log_working_2-way'!$D325="","",A326^('Log_working_2-way'!$D325))</f>
        <v>2.6406155837309813</v>
      </c>
      <c r="K326" s="46">
        <f>IF('Log_working_2-way'!$D325="","",B326^('Log_working_2-way'!$D325))</f>
        <v>1.6095273078692256</v>
      </c>
      <c r="L326" s="53">
        <f t="shared" si="54"/>
        <v>0.38480392156862747</v>
      </c>
      <c r="M326" s="53">
        <f t="shared" si="55"/>
        <v>0.61519607843137258</v>
      </c>
      <c r="N326" s="54">
        <v>423</v>
      </c>
      <c r="O326" s="54">
        <f t="shared" si="56"/>
        <v>254.47410358565739</v>
      </c>
      <c r="P326" s="54">
        <f t="shared" si="57"/>
        <v>153.57324840764332</v>
      </c>
      <c r="Q326" s="54">
        <f t="shared" si="58"/>
        <v>269.42675159235665</v>
      </c>
      <c r="R326" s="54">
        <f t="shared" si="59"/>
        <v>168.52589641434264</v>
      </c>
      <c r="S326" s="55">
        <f t="shared" si="60"/>
        <v>-14.952648006699263</v>
      </c>
      <c r="T326" s="55">
        <f t="shared" si="61"/>
        <v>-14.95264800669932</v>
      </c>
      <c r="U326" t="s">
        <v>139</v>
      </c>
      <c r="V326" t="s">
        <v>46</v>
      </c>
      <c r="W326" t="s">
        <v>466</v>
      </c>
      <c r="X326" s="38">
        <v>44349</v>
      </c>
      <c r="Y326" s="57"/>
    </row>
    <row r="327" spans="1:25" ht="15" x14ac:dyDescent="0.25">
      <c r="A327">
        <v>2.23</v>
      </c>
      <c r="B327">
        <v>1.7</v>
      </c>
      <c r="C327" s="43">
        <f t="shared" si="53"/>
        <v>3.6665787391189752E-2</v>
      </c>
      <c r="D327" s="44">
        <f>IF(OR($A327="",$B327=""),"",A327*'MPTO_working_2-way'!$G326)</f>
        <v>2.3117647058823532</v>
      </c>
      <c r="E327" s="46">
        <f>IF(OR($A327="",$B327=""),"",B327*'MPTO_working_2-way'!$G326)</f>
        <v>1.7623318385650226</v>
      </c>
      <c r="F327" s="44">
        <f>IF(OR($A327="",$B327=""),"",'MPTO_working_2-way'!D326)</f>
        <v>2.3250536645200861</v>
      </c>
      <c r="G327" s="46">
        <f>IF(OR($A327="",$B327=""),"",'MPTO_working_2-way'!E326)</f>
        <v>1.754686415181671</v>
      </c>
      <c r="H327" s="44">
        <f>IF(OR($A327="",$B327=""),"",'OddsRatio_working_2-way'!M326)</f>
        <v>2.3255726525328053</v>
      </c>
      <c r="I327" s="44">
        <f>IF(OR($A327="",$B327=""),"",'OddsRatio_working_2-way'!N326)</f>
        <v>1.7543909404658247</v>
      </c>
      <c r="J327" s="44">
        <f>IF('Log_working_2-way'!$D326="","",A327^('Log_working_2-way'!$D326))</f>
        <v>2.3317115132269501</v>
      </c>
      <c r="K327" s="46">
        <f>IF('Log_working_2-way'!$D326="","",B327^('Log_working_2-way'!$D326))</f>
        <v>1.7509133848191525</v>
      </c>
      <c r="L327" s="53">
        <f t="shared" si="54"/>
        <v>0.43256997455470736</v>
      </c>
      <c r="M327" s="53">
        <f t="shared" si="55"/>
        <v>0.56743002544529253</v>
      </c>
      <c r="N327" s="54">
        <v>424</v>
      </c>
      <c r="O327" s="54">
        <f t="shared" si="56"/>
        <v>233.86547085201795</v>
      </c>
      <c r="P327" s="54">
        <f t="shared" si="57"/>
        <v>174.58823529411762</v>
      </c>
      <c r="Q327" s="54">
        <f t="shared" si="58"/>
        <v>249.41176470588235</v>
      </c>
      <c r="R327" s="54">
        <f t="shared" si="59"/>
        <v>190.13452914798208</v>
      </c>
      <c r="S327" s="55">
        <f t="shared" si="60"/>
        <v>-15.546293853864398</v>
      </c>
      <c r="T327" s="55">
        <f t="shared" si="61"/>
        <v>-15.546293853864455</v>
      </c>
      <c r="U327" t="s">
        <v>277</v>
      </c>
      <c r="V327" t="s">
        <v>278</v>
      </c>
      <c r="W327" t="s">
        <v>466</v>
      </c>
      <c r="X327" s="38">
        <v>44349</v>
      </c>
      <c r="Y327" s="57"/>
    </row>
    <row r="328" spans="1:25" ht="15" x14ac:dyDescent="0.25">
      <c r="A328">
        <v>1.81</v>
      </c>
      <c r="B328">
        <v>2.0499999999999998</v>
      </c>
      <c r="C328" s="43">
        <f t="shared" si="53"/>
        <v>4.0291065894084488E-2</v>
      </c>
      <c r="D328" s="44">
        <f>IF(OR($A328="",$B328=""),"",A328*'MPTO_working_2-way'!$G327)</f>
        <v>1.882926829268293</v>
      </c>
      <c r="E328" s="46">
        <f>IF(OR($A328="",$B328=""),"",B328*'MPTO_working_2-way'!$G327)</f>
        <v>2.132596685082873</v>
      </c>
      <c r="F328" s="44">
        <f>IF(OR($A328="",$B328=""),"",'MPTO_working_2-way'!D327)</f>
        <v>1.8784963928616634</v>
      </c>
      <c r="G328" s="46">
        <f>IF(OR($A328="",$B328=""),"",'MPTO_working_2-way'!E327)</f>
        <v>2.1383086010661287</v>
      </c>
      <c r="H328" s="44">
        <f>IF(OR($A328="",$B328=""),"",'OddsRatio_working_2-way'!M327)</f>
        <v>1.8783100656536802</v>
      </c>
      <c r="I328" s="44">
        <f>IF(OR($A328="",$B328=""),"",'OddsRatio_working_2-way'!N327)</f>
        <v>2.1385500851066221</v>
      </c>
      <c r="J328" s="44">
        <f>IF('Log_working_2-way'!$D327="","",A328^('Log_working_2-way'!$D327))</f>
        <v>1.8762874687184776</v>
      </c>
      <c r="K328" s="46">
        <f>IF('Log_working_2-way'!$D327="","",B328^('Log_working_2-way'!$D327))</f>
        <v>2.1411780217081708</v>
      </c>
      <c r="L328" s="53">
        <f t="shared" si="54"/>
        <v>0.53108808290155429</v>
      </c>
      <c r="M328" s="53">
        <f t="shared" si="55"/>
        <v>0.4689119170984456</v>
      </c>
      <c r="N328" s="54">
        <v>425</v>
      </c>
      <c r="O328" s="54">
        <f t="shared" si="56"/>
        <v>190.19337016574588</v>
      </c>
      <c r="P328" s="54">
        <f t="shared" si="57"/>
        <v>217.68292682926827</v>
      </c>
      <c r="Q328" s="54">
        <f t="shared" si="58"/>
        <v>207.31707317073173</v>
      </c>
      <c r="R328" s="54">
        <f t="shared" si="59"/>
        <v>234.80662983425415</v>
      </c>
      <c r="S328" s="55">
        <f t="shared" si="60"/>
        <v>-17.123703004985856</v>
      </c>
      <c r="T328" s="55">
        <f t="shared" si="61"/>
        <v>-17.123703004985884</v>
      </c>
      <c r="U328" t="s">
        <v>296</v>
      </c>
      <c r="V328" t="s">
        <v>292</v>
      </c>
      <c r="W328" t="s">
        <v>477</v>
      </c>
      <c r="X328" s="38">
        <v>44349</v>
      </c>
      <c r="Y328" s="57"/>
    </row>
    <row r="329" spans="1:25" ht="15" x14ac:dyDescent="0.25">
      <c r="A329">
        <v>1.75</v>
      </c>
      <c r="B329">
        <v>2.14</v>
      </c>
      <c r="C329" s="43">
        <f t="shared" si="53"/>
        <v>3.8718291054739673E-2</v>
      </c>
      <c r="D329" s="44">
        <f>IF(OR($A329="",$B329=""),"",A329*'MPTO_working_2-way'!$G328)</f>
        <v>1.8177570093457944</v>
      </c>
      <c r="E329" s="46">
        <f>IF(OR($A329="",$B329=""),"",B329*'MPTO_working_2-way'!$G328)</f>
        <v>2.2228571428571429</v>
      </c>
      <c r="F329" s="44">
        <f>IF(OR($A329="",$B329=""),"",'MPTO_working_2-way'!D328)</f>
        <v>1.81136638452237</v>
      </c>
      <c r="G329" s="46">
        <f>IF(OR($A329="",$B329=""),"",'MPTO_working_2-way'!E328)</f>
        <v>2.2324888226527575</v>
      </c>
      <c r="H329" s="44">
        <f>IF(OR($A329="",$B329=""),"",'OddsRatio_working_2-way'!M328)</f>
        <v>1.8111071056538131</v>
      </c>
      <c r="I329" s="44">
        <f>IF(OR($A329="",$B329=""),"",'OddsRatio_working_2-way'!N328)</f>
        <v>2.2328828005937953</v>
      </c>
      <c r="J329" s="44">
        <f>IF('Log_working_2-way'!$D328="","",A329^('Log_working_2-way'!$D328))</f>
        <v>1.8081956651086979</v>
      </c>
      <c r="K329" s="46">
        <f>IF('Log_working_2-way'!$D328="","",B329^('Log_working_2-way'!$D328))</f>
        <v>2.2373241322265098</v>
      </c>
      <c r="L329" s="53">
        <f t="shared" si="54"/>
        <v>0.55012853470437018</v>
      </c>
      <c r="M329" s="53">
        <f t="shared" si="55"/>
        <v>0.44987146529562982</v>
      </c>
      <c r="N329" s="54">
        <v>426</v>
      </c>
      <c r="O329" s="54">
        <f t="shared" si="56"/>
        <v>182.57142857142856</v>
      </c>
      <c r="P329" s="54">
        <f t="shared" si="57"/>
        <v>226.93457943925239</v>
      </c>
      <c r="Q329" s="54">
        <f t="shared" si="58"/>
        <v>199.06542056074767</v>
      </c>
      <c r="R329" s="54">
        <f t="shared" si="59"/>
        <v>243.42857142857142</v>
      </c>
      <c r="S329" s="55">
        <f t="shared" si="60"/>
        <v>-16.493991989319113</v>
      </c>
      <c r="T329" s="55">
        <f t="shared" si="61"/>
        <v>-16.493991989319028</v>
      </c>
      <c r="U329" t="s">
        <v>522</v>
      </c>
      <c r="V329" t="s">
        <v>83</v>
      </c>
      <c r="W329" t="s">
        <v>477</v>
      </c>
      <c r="X329" s="38">
        <v>44349</v>
      </c>
      <c r="Y329" s="57"/>
    </row>
    <row r="330" spans="1:25" ht="15" x14ac:dyDescent="0.25">
      <c r="A330">
        <v>2.02</v>
      </c>
      <c r="B330">
        <v>1.86</v>
      </c>
      <c r="C330" s="43">
        <f t="shared" si="53"/>
        <v>3.2683913552645549E-2</v>
      </c>
      <c r="D330" s="44">
        <f>IF(OR($A330="",$B330=""),"",A330*'MPTO_working_2-way'!$G329)</f>
        <v>2.086021505376344</v>
      </c>
      <c r="E330" s="46">
        <f>IF(OR($A330="",$B330=""),"",B330*'MPTO_working_2-way'!$G329)</f>
        <v>1.9207920792079207</v>
      </c>
      <c r="F330" s="44">
        <f>IF(OR($A330="",$B330=""),"",'MPTO_working_2-way'!D329)</f>
        <v>2.0889580785055042</v>
      </c>
      <c r="G330" s="46">
        <f>IF(OR($A330="",$B330=""),"",'MPTO_working_2-way'!E329)</f>
        <v>1.918308996221791</v>
      </c>
      <c r="H330" s="44">
        <f>IF(OR($A330="",$B330=""),"",'OddsRatio_working_2-way'!M329)</f>
        <v>2.0890576254854043</v>
      </c>
      <c r="I330" s="44">
        <f>IF(OR($A330="",$B330=""),"",'OddsRatio_working_2-way'!N329)</f>
        <v>1.9182250567818113</v>
      </c>
      <c r="J330" s="44">
        <f>IF('Log_working_2-way'!$D329="","",A330^('Log_working_2-way'!$D329))</f>
        <v>2.0903967480076013</v>
      </c>
      <c r="K330" s="46">
        <f>IF('Log_working_2-way'!$D329="","",B330^('Log_working_2-way'!$D329))</f>
        <v>1.9170973793045412</v>
      </c>
      <c r="L330" s="53">
        <f t="shared" si="54"/>
        <v>0.47938144329896909</v>
      </c>
      <c r="M330" s="53">
        <f t="shared" si="55"/>
        <v>0.52061855670103097</v>
      </c>
      <c r="N330" s="54">
        <v>427</v>
      </c>
      <c r="O330" s="54">
        <f t="shared" si="56"/>
        <v>215.61386138613858</v>
      </c>
      <c r="P330" s="54">
        <f t="shared" si="57"/>
        <v>197.43010752688173</v>
      </c>
      <c r="Q330" s="54">
        <f t="shared" si="58"/>
        <v>229.56989247311827</v>
      </c>
      <c r="R330" s="54">
        <f t="shared" si="59"/>
        <v>211.38613861386139</v>
      </c>
      <c r="S330" s="55">
        <f t="shared" si="60"/>
        <v>-13.956031086979692</v>
      </c>
      <c r="T330" s="55">
        <f t="shared" si="61"/>
        <v>-13.956031086979664</v>
      </c>
      <c r="U330" t="s">
        <v>291</v>
      </c>
      <c r="V330" t="s">
        <v>293</v>
      </c>
      <c r="W330" t="s">
        <v>477</v>
      </c>
      <c r="X330" s="38">
        <v>44349</v>
      </c>
      <c r="Y330" s="57"/>
    </row>
    <row r="331" spans="1:25" ht="15" x14ac:dyDescent="0.25">
      <c r="A331">
        <v>1.99</v>
      </c>
      <c r="B331">
        <v>1.88</v>
      </c>
      <c r="C331" s="43">
        <f t="shared" si="53"/>
        <v>3.4427456431091574E-2</v>
      </c>
      <c r="D331" s="44">
        <f>IF(OR($A331="",$B331=""),"",A331*'MPTO_working_2-way'!$G330)</f>
        <v>2.0585106382978724</v>
      </c>
      <c r="E331" s="46">
        <f>IF(OR($A331="",$B331=""),"",B331*'MPTO_working_2-way'!$G330)</f>
        <v>1.9447236180904521</v>
      </c>
      <c r="F331" s="44">
        <f>IF(OR($A331="",$B331=""),"",'MPTO_working_2-way'!D330)</f>
        <v>2.0605860321656753</v>
      </c>
      <c r="G331" s="46">
        <f>IF(OR($A331="",$B331=""),"",'MPTO_working_2-way'!E330)</f>
        <v>1.9428749480681344</v>
      </c>
      <c r="H331" s="44">
        <f>IF(OR($A331="",$B331=""),"",'OddsRatio_working_2-way'!M330)</f>
        <v>2.0606601717798219</v>
      </c>
      <c r="I331" s="44">
        <f>IF(OR($A331="",$B331=""),"",'OddsRatio_working_2-way'!N330)</f>
        <v>1.9428090415820634</v>
      </c>
      <c r="J331" s="44">
        <f>IF('Log_working_2-way'!$D330="","",A331^('Log_working_2-way'!$D330))</f>
        <v>2.0616072733158419</v>
      </c>
      <c r="K331" s="46">
        <f>IF('Log_working_2-way'!$D330="","",B331^('Log_working_2-way'!$D330))</f>
        <v>1.9419679246135251</v>
      </c>
      <c r="L331" s="53">
        <f t="shared" si="54"/>
        <v>0.48578811369509045</v>
      </c>
      <c r="M331" s="53">
        <f t="shared" si="55"/>
        <v>0.51421188630490955</v>
      </c>
      <c r="N331" s="54">
        <v>428</v>
      </c>
      <c r="O331" s="54">
        <f t="shared" si="56"/>
        <v>212.92462311557787</v>
      </c>
      <c r="P331" s="54">
        <f t="shared" si="57"/>
        <v>200.34042553191489</v>
      </c>
      <c r="Q331" s="54">
        <f t="shared" si="58"/>
        <v>227.65957446808511</v>
      </c>
      <c r="R331" s="54">
        <f t="shared" si="59"/>
        <v>215.0753768844221</v>
      </c>
      <c r="S331" s="55">
        <f t="shared" si="60"/>
        <v>-14.734951352507238</v>
      </c>
      <c r="T331" s="55">
        <f t="shared" si="61"/>
        <v>-14.73495135250721</v>
      </c>
      <c r="U331" t="s">
        <v>294</v>
      </c>
      <c r="V331" t="s">
        <v>284</v>
      </c>
      <c r="W331" t="s">
        <v>477</v>
      </c>
      <c r="X331" s="38">
        <v>44349</v>
      </c>
      <c r="Y331" s="57"/>
    </row>
    <row r="332" spans="1:25" ht="15" x14ac:dyDescent="0.25">
      <c r="A332">
        <v>2.25</v>
      </c>
      <c r="B332">
        <v>1.68</v>
      </c>
      <c r="C332" s="43">
        <f t="shared" si="53"/>
        <v>3.9682539682539542E-2</v>
      </c>
      <c r="D332" s="44">
        <f>IF(OR($A332="",$B332=""),"",A332*'MPTO_working_2-way'!$G331)</f>
        <v>2.339285714285714</v>
      </c>
      <c r="E332" s="46">
        <f>IF(OR($A332="",$B332=""),"",B332*'MPTO_working_2-way'!$G331)</f>
        <v>1.7466666666666664</v>
      </c>
      <c r="F332" s="44">
        <f>IF(OR($A332="",$B332=""),"",'MPTO_working_2-way'!D331)</f>
        <v>2.3551401869158877</v>
      </c>
      <c r="G332" s="46">
        <f>IF(OR($A332="",$B332=""),"",'MPTO_working_2-way'!E331)</f>
        <v>1.7379310344827583</v>
      </c>
      <c r="H332" s="44">
        <f>IF(OR($A332="",$B332=""),"",'OddsRatio_working_2-way'!M331)</f>
        <v>2.3558153613666013</v>
      </c>
      <c r="I332" s="44">
        <f>IF(OR($A332="",$B332=""),"",'OddsRatio_working_2-way'!N331)</f>
        <v>1.7375635565834309</v>
      </c>
      <c r="J332" s="44">
        <f>IF('Log_working_2-way'!$D331="","",A332^('Log_working_2-way'!$D331))</f>
        <v>2.3631739395308338</v>
      </c>
      <c r="K332" s="46">
        <f>IF('Log_working_2-way'!$D331="","",B332^('Log_working_2-way'!$D331))</f>
        <v>1.733582099100242</v>
      </c>
      <c r="L332" s="53">
        <f t="shared" si="54"/>
        <v>0.4274809160305344</v>
      </c>
      <c r="M332" s="53">
        <f t="shared" si="55"/>
        <v>0.57251908396946571</v>
      </c>
      <c r="N332" s="54">
        <v>429</v>
      </c>
      <c r="O332" s="54">
        <f t="shared" si="56"/>
        <v>238.33333333333331</v>
      </c>
      <c r="P332" s="54">
        <f t="shared" si="57"/>
        <v>173.64285714285717</v>
      </c>
      <c r="Q332" s="54">
        <f t="shared" si="58"/>
        <v>255.35714285714286</v>
      </c>
      <c r="R332" s="54">
        <f t="shared" si="59"/>
        <v>190.66666666666666</v>
      </c>
      <c r="S332" s="55">
        <f t="shared" si="60"/>
        <v>-17.023809523809547</v>
      </c>
      <c r="T332" s="55">
        <f t="shared" si="61"/>
        <v>-17.02380952380949</v>
      </c>
      <c r="U332" t="s">
        <v>288</v>
      </c>
      <c r="V332" t="s">
        <v>514</v>
      </c>
      <c r="W332" t="s">
        <v>477</v>
      </c>
      <c r="X332" s="38">
        <v>44349</v>
      </c>
      <c r="Y332" s="57"/>
    </row>
    <row r="333" spans="1:25" ht="15" x14ac:dyDescent="0.25">
      <c r="A333">
        <v>2.2000000000000002</v>
      </c>
      <c r="B333">
        <v>1.71</v>
      </c>
      <c r="C333" s="43">
        <f t="shared" si="53"/>
        <v>3.9340776182881454E-2</v>
      </c>
      <c r="D333" s="44">
        <f>IF(OR($A333="",$B333=""),"",A333*'MPTO_working_2-way'!$G332)</f>
        <v>2.2865497076023393</v>
      </c>
      <c r="E333" s="46">
        <f>IF(OR($A333="",$B333=""),"",B333*'MPTO_working_2-way'!$G332)</f>
        <v>1.7772727272727273</v>
      </c>
      <c r="F333" s="44">
        <f>IF(OR($A333="",$B333=""),"",'MPTO_working_2-way'!D332)</f>
        <v>2.2995110024449881</v>
      </c>
      <c r="G333" s="46">
        <f>IF(OR($A333="",$B333=""),"",'MPTO_working_2-way'!E332)</f>
        <v>1.7695202257761053</v>
      </c>
      <c r="H333" s="44">
        <f>IF(OR($A333="",$B333=""),"",'OddsRatio_working_2-way'!M332)</f>
        <v>2.3000541700523187</v>
      </c>
      <c r="I333" s="44">
        <f>IF(OR($A333="",$B333=""),"",'OddsRatio_working_2-way'!N332)</f>
        <v>1.7691987172809549</v>
      </c>
      <c r="J333" s="44">
        <f>IF('Log_working_2-way'!$D332="","",A333^('Log_working_2-way'!$D332))</f>
        <v>2.3060522808335469</v>
      </c>
      <c r="K333" s="46">
        <f>IF('Log_working_2-way'!$D332="","",B333^('Log_working_2-way'!$D332))</f>
        <v>1.7656661334886148</v>
      </c>
      <c r="L333" s="53">
        <f t="shared" si="54"/>
        <v>0.4373401534526854</v>
      </c>
      <c r="M333" s="53">
        <f t="shared" si="55"/>
        <v>0.5626598465473146</v>
      </c>
      <c r="N333" s="54">
        <v>430</v>
      </c>
      <c r="O333" s="54">
        <f t="shared" si="56"/>
        <v>234.54545454545459</v>
      </c>
      <c r="P333" s="54">
        <f t="shared" si="57"/>
        <v>178.53801169590639</v>
      </c>
      <c r="Q333" s="54">
        <f t="shared" si="58"/>
        <v>251.46198830409355</v>
      </c>
      <c r="R333" s="54">
        <f t="shared" si="59"/>
        <v>195.45454545454544</v>
      </c>
      <c r="S333" s="55">
        <f t="shared" si="60"/>
        <v>-16.916533758638963</v>
      </c>
      <c r="T333" s="55">
        <f t="shared" si="61"/>
        <v>-16.916533758639048</v>
      </c>
      <c r="U333" t="s">
        <v>283</v>
      </c>
      <c r="V333" t="s">
        <v>280</v>
      </c>
      <c r="W333" t="s">
        <v>477</v>
      </c>
      <c r="X333" s="38">
        <v>44349</v>
      </c>
      <c r="Y333" s="57"/>
    </row>
    <row r="334" spans="1:25" ht="15" x14ac:dyDescent="0.25">
      <c r="A334">
        <v>1.79</v>
      </c>
      <c r="B334">
        <v>2.08</v>
      </c>
      <c r="C334" s="43">
        <f t="shared" si="53"/>
        <v>3.9428448646325664E-2</v>
      </c>
      <c r="D334" s="44">
        <f>IF(OR($A334="",$B334=""),"",A334*'MPTO_working_2-way'!$G333)</f>
        <v>1.8605769230769229</v>
      </c>
      <c r="E334" s="46">
        <f>IF(OR($A334="",$B334=""),"",B334*'MPTO_working_2-way'!$G333)</f>
        <v>2.1620111731843576</v>
      </c>
      <c r="F334" s="44">
        <f>IF(OR($A334="",$B334=""),"",'MPTO_working_2-way'!D333)</f>
        <v>1.8554769261437256</v>
      </c>
      <c r="G334" s="46">
        <f>IF(OR($A334="",$B334=""),"",'MPTO_working_2-way'!E333)</f>
        <v>2.1689385995572641</v>
      </c>
      <c r="H334" s="44">
        <f>IF(OR($A334="",$B334=""),"",'OddsRatio_working_2-way'!M333)</f>
        <v>1.8552669065744805</v>
      </c>
      <c r="I334" s="44">
        <f>IF(OR($A334="",$B334=""),"",'OddsRatio_working_2-way'!N333)</f>
        <v>2.1692256444309357</v>
      </c>
      <c r="J334" s="44">
        <f>IF('Log_working_2-way'!$D333="","",A334^('Log_working_2-way'!$D333))</f>
        <v>1.8529410467292624</v>
      </c>
      <c r="K334" s="46">
        <f>IF('Log_working_2-way'!$D333="","",B334^('Log_working_2-way'!$D333))</f>
        <v>2.1724139714397546</v>
      </c>
      <c r="L334" s="53">
        <f t="shared" si="54"/>
        <v>0.53746770025839796</v>
      </c>
      <c r="M334" s="53">
        <f t="shared" si="55"/>
        <v>0.46253229974160204</v>
      </c>
      <c r="N334" s="54">
        <v>431</v>
      </c>
      <c r="O334" s="54">
        <f t="shared" si="56"/>
        <v>190.21787709497207</v>
      </c>
      <c r="P334" s="54">
        <f t="shared" si="57"/>
        <v>223.78846153846152</v>
      </c>
      <c r="Q334" s="54">
        <f t="shared" si="58"/>
        <v>207.21153846153845</v>
      </c>
      <c r="R334" s="54">
        <f t="shared" si="59"/>
        <v>240.7821229050279</v>
      </c>
      <c r="S334" s="55">
        <f t="shared" si="60"/>
        <v>-16.993661366566386</v>
      </c>
      <c r="T334" s="55">
        <f t="shared" si="61"/>
        <v>-16.993661366566386</v>
      </c>
      <c r="U334" t="s">
        <v>298</v>
      </c>
      <c r="V334" t="s">
        <v>287</v>
      </c>
      <c r="W334" t="s">
        <v>477</v>
      </c>
      <c r="X334" s="38">
        <v>44349</v>
      </c>
      <c r="Y334" s="57"/>
    </row>
    <row r="335" spans="1:25" ht="15" x14ac:dyDescent="0.25">
      <c r="A335">
        <v>1.75</v>
      </c>
      <c r="B335">
        <v>2.14</v>
      </c>
      <c r="C335" s="43">
        <f t="shared" si="53"/>
        <v>3.8718291054739673E-2</v>
      </c>
      <c r="D335" s="44">
        <f>IF(OR($A335="",$B335=""),"",A335*'MPTO_working_2-way'!$G334)</f>
        <v>1.8177570093457944</v>
      </c>
      <c r="E335" s="46">
        <f>IF(OR($A335="",$B335=""),"",B335*'MPTO_working_2-way'!$G334)</f>
        <v>2.2228571428571429</v>
      </c>
      <c r="F335" s="44">
        <f>IF(OR($A335="",$B335=""),"",'MPTO_working_2-way'!D334)</f>
        <v>1.81136638452237</v>
      </c>
      <c r="G335" s="46">
        <f>IF(OR($A335="",$B335=""),"",'MPTO_working_2-way'!E334)</f>
        <v>2.2324888226527575</v>
      </c>
      <c r="H335" s="44">
        <f>IF(OR($A335="",$B335=""),"",'OddsRatio_working_2-way'!M334)</f>
        <v>1.8111071056538131</v>
      </c>
      <c r="I335" s="44">
        <f>IF(OR($A335="",$B335=""),"",'OddsRatio_working_2-way'!N334)</f>
        <v>2.2328828005937953</v>
      </c>
      <c r="J335" s="44">
        <f>IF('Log_working_2-way'!$D334="","",A335^('Log_working_2-way'!$D334))</f>
        <v>1.8081956651086979</v>
      </c>
      <c r="K335" s="46">
        <f>IF('Log_working_2-way'!$D334="","",B335^('Log_working_2-way'!$D334))</f>
        <v>2.2373241322265098</v>
      </c>
      <c r="L335" s="53">
        <f t="shared" si="54"/>
        <v>0.55012853470437018</v>
      </c>
      <c r="M335" s="53">
        <f t="shared" si="55"/>
        <v>0.44987146529562982</v>
      </c>
      <c r="N335" s="54">
        <v>432</v>
      </c>
      <c r="O335" s="54">
        <f t="shared" si="56"/>
        <v>185.14285714285714</v>
      </c>
      <c r="P335" s="54">
        <f t="shared" si="57"/>
        <v>230.13084112149534</v>
      </c>
      <c r="Q335" s="54">
        <f t="shared" si="58"/>
        <v>201.86915887850466</v>
      </c>
      <c r="R335" s="54">
        <f t="shared" si="59"/>
        <v>246.85714285714283</v>
      </c>
      <c r="S335" s="55">
        <f t="shared" si="60"/>
        <v>-16.726301735647525</v>
      </c>
      <c r="T335" s="55">
        <f t="shared" si="61"/>
        <v>-16.726301735647496</v>
      </c>
      <c r="U335" t="s">
        <v>286</v>
      </c>
      <c r="V335" t="s">
        <v>295</v>
      </c>
      <c r="W335" t="s">
        <v>477</v>
      </c>
      <c r="X335" s="38">
        <v>44349</v>
      </c>
      <c r="Y335" s="57"/>
    </row>
    <row r="336" spans="1:25" ht="15" x14ac:dyDescent="0.25">
      <c r="A336">
        <v>1.72</v>
      </c>
      <c r="B336">
        <v>2.19</v>
      </c>
      <c r="C336" s="43">
        <f t="shared" si="53"/>
        <v>3.8016353403419467E-2</v>
      </c>
      <c r="D336" s="44">
        <f>IF(OR($A336="",$B336=""),"",A336*'MPTO_working_2-way'!$G335)</f>
        <v>1.7853881278538815</v>
      </c>
      <c r="E336" s="46">
        <f>IF(OR($A336="",$B336=""),"",B336*'MPTO_working_2-way'!$G335)</f>
        <v>2.2732558139534884</v>
      </c>
      <c r="F336" s="44">
        <f>IF(OR($A336="",$B336=""),"",'MPTO_working_2-way'!D335)</f>
        <v>1.7781344410876134</v>
      </c>
      <c r="G336" s="46">
        <f>IF(OR($A336="",$B336=""),"",'MPTO_working_2-way'!E335)</f>
        <v>2.2851249696675566</v>
      </c>
      <c r="H336" s="44">
        <f>IF(OR($A336="",$B336=""),"",'OddsRatio_working_2-way'!M335)</f>
        <v>1.7778444682625973</v>
      </c>
      <c r="I336" s="44">
        <f>IF(OR($A336="",$B336=""),"",'OddsRatio_working_2-way'!N335)</f>
        <v>2.2856040517117928</v>
      </c>
      <c r="J336" s="44">
        <f>IF('Log_working_2-way'!$D335="","",A336^('Log_working_2-way'!$D335))</f>
        <v>1.7745420732419892</v>
      </c>
      <c r="K336" s="46">
        <f>IF('Log_working_2-way'!$D335="","",B336^('Log_working_2-way'!$D335))</f>
        <v>2.291085448482058</v>
      </c>
      <c r="L336" s="53">
        <f t="shared" si="54"/>
        <v>0.56010230179028131</v>
      </c>
      <c r="M336" s="53">
        <f t="shared" si="55"/>
        <v>0.43989769820971864</v>
      </c>
      <c r="N336" s="54">
        <v>433</v>
      </c>
      <c r="O336" s="54">
        <f t="shared" si="56"/>
        <v>181.25581395348837</v>
      </c>
      <c r="P336" s="54">
        <f t="shared" si="57"/>
        <v>235.28310502283105</v>
      </c>
      <c r="Q336" s="54">
        <f t="shared" si="58"/>
        <v>197.71689497716898</v>
      </c>
      <c r="R336" s="54">
        <f t="shared" si="59"/>
        <v>251.74418604651163</v>
      </c>
      <c r="S336" s="55">
        <f t="shared" si="60"/>
        <v>-16.461081023680606</v>
      </c>
      <c r="T336" s="55">
        <f t="shared" si="61"/>
        <v>-16.461081023680578</v>
      </c>
      <c r="U336" t="s">
        <v>285</v>
      </c>
      <c r="V336" t="s">
        <v>43</v>
      </c>
      <c r="W336" t="s">
        <v>477</v>
      </c>
      <c r="X336" s="38">
        <v>44349</v>
      </c>
      <c r="Y336" s="57"/>
    </row>
    <row r="337" spans="1:25" ht="15" x14ac:dyDescent="0.25">
      <c r="A337">
        <v>2.0699999999999998</v>
      </c>
      <c r="B337">
        <v>1.81</v>
      </c>
      <c r="C337" s="43">
        <f t="shared" si="53"/>
        <v>3.5577975284917462E-2</v>
      </c>
      <c r="D337" s="44">
        <f>IF(OR($A337="",$B337=""),"",A337*'MPTO_working_2-way'!$G336)</f>
        <v>2.1436464088397789</v>
      </c>
      <c r="E337" s="46">
        <f>IF(OR($A337="",$B337=""),"",B337*'MPTO_working_2-way'!$G336)</f>
        <v>1.8743961352657006</v>
      </c>
      <c r="F337" s="44">
        <f>IF(OR($A337="",$B337=""),"",'MPTO_working_2-way'!D336)</f>
        <v>2.1491381535549374</v>
      </c>
      <c r="G337" s="46">
        <f>IF(OR($A337="",$B337=""),"",'MPTO_working_2-way'!E336)</f>
        <v>1.8702173858786533</v>
      </c>
      <c r="H337" s="44">
        <f>IF(OR($A337="",$B337=""),"",'OddsRatio_working_2-way'!M336)</f>
        <v>2.1493422703098441</v>
      </c>
      <c r="I337" s="44">
        <f>IF(OR($A337="",$B337=""),"",'OddsRatio_working_2-way'!N336)</f>
        <v>1.8700628401410975</v>
      </c>
      <c r="J337" s="44">
        <f>IF('Log_working_2-way'!$D336="","",A337^('Log_working_2-way'!$D336))</f>
        <v>2.1518584594506485</v>
      </c>
      <c r="K337" s="46">
        <f>IF('Log_working_2-way'!$D336="","",B337^('Log_working_2-way'!$D336))</f>
        <v>1.8681622223592078</v>
      </c>
      <c r="L337" s="53">
        <f t="shared" si="54"/>
        <v>0.46649484536082475</v>
      </c>
      <c r="M337" s="53">
        <f t="shared" si="55"/>
        <v>0.53350515463917525</v>
      </c>
      <c r="N337" s="54">
        <v>434</v>
      </c>
      <c r="O337" s="54">
        <f t="shared" si="56"/>
        <v>224.3381642512077</v>
      </c>
      <c r="P337" s="54">
        <f t="shared" si="57"/>
        <v>194.22099447513818</v>
      </c>
      <c r="Q337" s="54">
        <f t="shared" si="58"/>
        <v>239.7790055248619</v>
      </c>
      <c r="R337" s="54">
        <f t="shared" si="59"/>
        <v>209.6618357487923</v>
      </c>
      <c r="S337" s="55">
        <f t="shared" si="60"/>
        <v>-15.4408412736542</v>
      </c>
      <c r="T337" s="55">
        <f t="shared" si="61"/>
        <v>-15.440841273654115</v>
      </c>
      <c r="U337" t="s">
        <v>289</v>
      </c>
      <c r="V337" t="s">
        <v>297</v>
      </c>
      <c r="W337" t="s">
        <v>477</v>
      </c>
      <c r="X337" s="38">
        <v>44349</v>
      </c>
      <c r="Y337" s="57"/>
    </row>
    <row r="338" spans="1:25" ht="15" x14ac:dyDescent="0.25">
      <c r="A338">
        <v>1.94</v>
      </c>
      <c r="B338">
        <v>1.93</v>
      </c>
      <c r="C338" s="43">
        <f t="shared" ref="C338:C401" si="62">IF(OR($A338="",$B338=""),"",(1/A338)+(1/B338)-1)</f>
        <v>3.3598632551679941E-2</v>
      </c>
      <c r="D338" s="44">
        <f>IF(OR($A338="",$B338=""),"",A338*'MPTO_working_2-way'!$G337)</f>
        <v>2.0051813471502591</v>
      </c>
      <c r="E338" s="46">
        <f>IF(OR($A338="",$B338=""),"",B338*'MPTO_working_2-way'!$G337)</f>
        <v>1.9948453608247423</v>
      </c>
      <c r="F338" s="44">
        <f>IF(OR($A338="",$B338=""),"",'MPTO_working_2-way'!D337)</f>
        <v>2.0053558995233249</v>
      </c>
      <c r="G338" s="46">
        <f>IF(OR($A338="",$B338=""),"",'MPTO_working_2-way'!E337)</f>
        <v>1.9946726333173512</v>
      </c>
      <c r="H338" s="44">
        <f>IF(OR($A338="",$B338=""),"",'OddsRatio_working_2-way'!M337)</f>
        <v>2.0053619687316817</v>
      </c>
      <c r="I338" s="44">
        <f>IF(OR($A338="",$B338=""),"",'OddsRatio_working_2-way'!N337)</f>
        <v>1.9946666286387909</v>
      </c>
      <c r="J338" s="44">
        <f>IF('Log_working_2-way'!$D337="","",A338^('Log_working_2-way'!$D337))</f>
        <v>2.0054414461156225</v>
      </c>
      <c r="K338" s="46">
        <f>IF('Log_working_2-way'!$D337="","",B338^('Log_working_2-way'!$D337))</f>
        <v>1.9945880029745278</v>
      </c>
      <c r="L338" s="53">
        <f t="shared" ref="L338:L401" si="63">(1/D338)</f>
        <v>0.49870801033591733</v>
      </c>
      <c r="M338" s="53">
        <f t="shared" ref="M338:M401" si="64">(1/E338)</f>
        <v>0.50129198966408273</v>
      </c>
      <c r="N338" s="54">
        <v>435</v>
      </c>
      <c r="O338" s="54">
        <f t="shared" ref="O338:O401" si="65">(1/A338)*((N338*A338)-N338)</f>
        <v>210.77319587628867</v>
      </c>
      <c r="P338" s="54">
        <f t="shared" ref="P338:P401" si="66">(1/B338)*((N338*B338)-N338)</f>
        <v>209.61139896373058</v>
      </c>
      <c r="Q338" s="54">
        <f t="shared" ref="Q338:Q401" si="67">(1/B338)*N338</f>
        <v>225.38860103626945</v>
      </c>
      <c r="R338" s="54">
        <f t="shared" ref="R338:R401" si="68">(1/A338)*N338</f>
        <v>224.22680412371136</v>
      </c>
      <c r="S338" s="55">
        <f t="shared" ref="S338:S401" si="69">O338-Q338</f>
        <v>-14.615405159980781</v>
      </c>
      <c r="T338" s="55">
        <f t="shared" ref="T338:T401" si="70">P338-R338</f>
        <v>-14.615405159980781</v>
      </c>
      <c r="U338" t="s">
        <v>84</v>
      </c>
      <c r="V338" t="s">
        <v>282</v>
      </c>
      <c r="W338" t="s">
        <v>477</v>
      </c>
      <c r="X338" s="38">
        <v>44349</v>
      </c>
      <c r="Y338" s="57"/>
    </row>
    <row r="339" spans="1:25" ht="15" x14ac:dyDescent="0.25">
      <c r="A339">
        <v>1.8</v>
      </c>
      <c r="B339">
        <v>2.0699999999999998</v>
      </c>
      <c r="C339" s="43">
        <f t="shared" si="62"/>
        <v>3.8647342995169254E-2</v>
      </c>
      <c r="D339" s="44">
        <f>IF(OR($A339="",$B339=""),"",A339*'MPTO_working_2-way'!$G338)</f>
        <v>1.8695652173913047</v>
      </c>
      <c r="E339" s="46">
        <f>IF(OR($A339="",$B339=""),"",B339*'MPTO_working_2-way'!$G338)</f>
        <v>2.1500000000000004</v>
      </c>
      <c r="F339" s="44">
        <f>IF(OR($A339="",$B339=""),"",'MPTO_working_2-way'!D338)</f>
        <v>1.8648648648648651</v>
      </c>
      <c r="G339" s="46">
        <f>IF(OR($A339="",$B339=""),"",'MPTO_working_2-way'!E338)</f>
        <v>2.15625</v>
      </c>
      <c r="H339" s="44">
        <f>IF(OR($A339="",$B339=""),"",'OddsRatio_working_2-way'!M338)</f>
        <v>1.8646754023342345</v>
      </c>
      <c r="I339" s="44">
        <f>IF(OR($A339="",$B339=""),"",'OddsRatio_working_2-way'!N338)</f>
        <v>2.1565033506220384</v>
      </c>
      <c r="J339" s="44">
        <f>IF('Log_working_2-way'!$D338="","",A339^('Log_working_2-way'!$D338))</f>
        <v>1.8625327535713179</v>
      </c>
      <c r="K339" s="46">
        <f>IF('Log_working_2-way'!$D338="","",B339^('Log_working_2-way'!$D338))</f>
        <v>2.1593762623614712</v>
      </c>
      <c r="L339" s="53">
        <f t="shared" si="63"/>
        <v>0.53488372093023251</v>
      </c>
      <c r="M339" s="53">
        <f t="shared" si="64"/>
        <v>0.46511627906976738</v>
      </c>
      <c r="N339" s="54">
        <v>436</v>
      </c>
      <c r="O339" s="54">
        <f t="shared" si="65"/>
        <v>193.77777777777783</v>
      </c>
      <c r="P339" s="54">
        <f t="shared" si="66"/>
        <v>225.37198067632852</v>
      </c>
      <c r="Q339" s="54">
        <f t="shared" si="67"/>
        <v>210.62801932367151</v>
      </c>
      <c r="R339" s="54">
        <f t="shared" si="68"/>
        <v>242.22222222222223</v>
      </c>
      <c r="S339" s="55">
        <f t="shared" si="69"/>
        <v>-16.850241545893681</v>
      </c>
      <c r="T339" s="55">
        <f t="shared" si="70"/>
        <v>-16.850241545893709</v>
      </c>
      <c r="U339" t="s">
        <v>300</v>
      </c>
      <c r="V339" t="s">
        <v>303</v>
      </c>
      <c r="W339" t="s">
        <v>472</v>
      </c>
      <c r="X339" s="38">
        <v>44349</v>
      </c>
      <c r="Y339" s="57"/>
    </row>
    <row r="340" spans="1:25" ht="15" x14ac:dyDescent="0.25">
      <c r="A340">
        <v>2.14</v>
      </c>
      <c r="B340">
        <v>1.75</v>
      </c>
      <c r="C340" s="43">
        <f t="shared" si="62"/>
        <v>3.8718291054739673E-2</v>
      </c>
      <c r="D340" s="44">
        <f>IF(OR($A340="",$B340=""),"",A340*'MPTO_working_2-way'!$G339)</f>
        <v>2.2228571428571429</v>
      </c>
      <c r="E340" s="46">
        <f>IF(OR($A340="",$B340=""),"",B340*'MPTO_working_2-way'!$G339)</f>
        <v>1.8177570093457944</v>
      </c>
      <c r="F340" s="44">
        <f>IF(OR($A340="",$B340=""),"",'MPTO_working_2-way'!D339)</f>
        <v>2.2324888226527575</v>
      </c>
      <c r="G340" s="46">
        <f>IF(OR($A340="",$B340=""),"",'MPTO_working_2-way'!E339)</f>
        <v>1.81136638452237</v>
      </c>
      <c r="H340" s="44">
        <f>IF(OR($A340="",$B340=""),"",'OddsRatio_working_2-way'!M339)</f>
        <v>2.2328828005937953</v>
      </c>
      <c r="I340" s="44">
        <f>IF(OR($A340="",$B340=""),"",'OddsRatio_working_2-way'!N339)</f>
        <v>1.8111071056538131</v>
      </c>
      <c r="J340" s="44">
        <f>IF('Log_working_2-way'!$D339="","",A340^('Log_working_2-way'!$D339))</f>
        <v>2.2373241322265098</v>
      </c>
      <c r="K340" s="46">
        <f>IF('Log_working_2-way'!$D339="","",B340^('Log_working_2-way'!$D339))</f>
        <v>1.8081956651086979</v>
      </c>
      <c r="L340" s="53">
        <f t="shared" si="63"/>
        <v>0.44987146529562982</v>
      </c>
      <c r="M340" s="53">
        <f t="shared" si="64"/>
        <v>0.55012853470437018</v>
      </c>
      <c r="N340" s="54">
        <v>437</v>
      </c>
      <c r="O340" s="54">
        <f t="shared" si="65"/>
        <v>232.79439252336451</v>
      </c>
      <c r="P340" s="54">
        <f t="shared" si="66"/>
        <v>187.28571428571428</v>
      </c>
      <c r="Q340" s="54">
        <f t="shared" si="67"/>
        <v>249.71428571428569</v>
      </c>
      <c r="R340" s="54">
        <f t="shared" si="68"/>
        <v>204.20560747663552</v>
      </c>
      <c r="S340" s="55">
        <f t="shared" si="69"/>
        <v>-16.919893190921186</v>
      </c>
      <c r="T340" s="55">
        <f t="shared" si="70"/>
        <v>-16.919893190921243</v>
      </c>
      <c r="U340" t="s">
        <v>304</v>
      </c>
      <c r="V340" t="s">
        <v>305</v>
      </c>
      <c r="W340" t="s">
        <v>472</v>
      </c>
      <c r="X340" s="38">
        <v>44349</v>
      </c>
      <c r="Y340" s="57"/>
    </row>
    <row r="341" spans="1:25" ht="15" x14ac:dyDescent="0.25">
      <c r="A341">
        <v>2.04</v>
      </c>
      <c r="B341">
        <v>1.84</v>
      </c>
      <c r="C341" s="43">
        <f t="shared" si="62"/>
        <v>3.3674339300937772E-2</v>
      </c>
      <c r="D341" s="44">
        <f>IF(OR($A341="",$B341=""),"",A341*'MPTO_working_2-way'!$G340)</f>
        <v>2.1086956521739131</v>
      </c>
      <c r="E341" s="46">
        <f>IF(OR($A341="",$B341=""),"",B341*'MPTO_working_2-way'!$G340)</f>
        <v>1.9019607843137256</v>
      </c>
      <c r="F341" s="44">
        <f>IF(OR($A341="",$B341=""),"",'MPTO_working_2-way'!D340)</f>
        <v>2.1125619090499774</v>
      </c>
      <c r="G341" s="46">
        <f>IF(OR($A341="",$B341=""),"",'MPTO_working_2-way'!E340)</f>
        <v>1.8988263860785108</v>
      </c>
      <c r="H341" s="44">
        <f>IF(OR($A341="",$B341=""),"",'OddsRatio_working_2-way'!M340)</f>
        <v>2.1126972805283741</v>
      </c>
      <c r="I341" s="44">
        <f>IF(OR($A341="",$B341=""),"",'OddsRatio_working_2-way'!N340)</f>
        <v>1.8987170342729172</v>
      </c>
      <c r="J341" s="44">
        <f>IF('Log_working_2-way'!$D340="","",A341^('Log_working_2-way'!$D340))</f>
        <v>2.1144632865880677</v>
      </c>
      <c r="K341" s="46">
        <f>IF('Log_working_2-way'!$D340="","",B341^('Log_working_2-way'!$D340))</f>
        <v>1.8972929050551837</v>
      </c>
      <c r="L341" s="53">
        <f t="shared" si="63"/>
        <v>0.47422680412371132</v>
      </c>
      <c r="M341" s="53">
        <f t="shared" si="64"/>
        <v>0.52577319587628868</v>
      </c>
      <c r="N341" s="54">
        <v>438</v>
      </c>
      <c r="O341" s="54">
        <f t="shared" si="65"/>
        <v>223.29411764705881</v>
      </c>
      <c r="P341" s="54">
        <f t="shared" si="66"/>
        <v>199.95652173913047</v>
      </c>
      <c r="Q341" s="54">
        <f t="shared" si="67"/>
        <v>238.04347826086956</v>
      </c>
      <c r="R341" s="54">
        <f t="shared" si="68"/>
        <v>214.70588235294116</v>
      </c>
      <c r="S341" s="55">
        <f t="shared" si="69"/>
        <v>-14.749360613810751</v>
      </c>
      <c r="T341" s="55">
        <f t="shared" si="70"/>
        <v>-14.749360613810694</v>
      </c>
      <c r="U341" t="s">
        <v>306</v>
      </c>
      <c r="V341" t="s">
        <v>311</v>
      </c>
      <c r="W341" t="s">
        <v>472</v>
      </c>
      <c r="X341" s="38">
        <v>44349</v>
      </c>
      <c r="Y341" s="57"/>
    </row>
    <row r="342" spans="1:25" ht="15" x14ac:dyDescent="0.25">
      <c r="A342">
        <v>1.94</v>
      </c>
      <c r="B342">
        <v>1.93</v>
      </c>
      <c r="C342" s="43">
        <f t="shared" si="62"/>
        <v>3.3598632551679941E-2</v>
      </c>
      <c r="D342" s="44">
        <f>IF(OR($A342="",$B342=""),"",A342*'MPTO_working_2-way'!$G341)</f>
        <v>2.0051813471502591</v>
      </c>
      <c r="E342" s="46">
        <f>IF(OR($A342="",$B342=""),"",B342*'MPTO_working_2-way'!$G341)</f>
        <v>1.9948453608247423</v>
      </c>
      <c r="F342" s="44">
        <f>IF(OR($A342="",$B342=""),"",'MPTO_working_2-way'!D341)</f>
        <v>2.0053558995233249</v>
      </c>
      <c r="G342" s="46">
        <f>IF(OR($A342="",$B342=""),"",'MPTO_working_2-way'!E341)</f>
        <v>1.9946726333173512</v>
      </c>
      <c r="H342" s="44">
        <f>IF(OR($A342="",$B342=""),"",'OddsRatio_working_2-way'!M341)</f>
        <v>2.0053619687316817</v>
      </c>
      <c r="I342" s="44">
        <f>IF(OR($A342="",$B342=""),"",'OddsRatio_working_2-way'!N341)</f>
        <v>1.9946666286387909</v>
      </c>
      <c r="J342" s="44">
        <f>IF('Log_working_2-way'!$D341="","",A342^('Log_working_2-way'!$D341))</f>
        <v>2.0054414461156225</v>
      </c>
      <c r="K342" s="46">
        <f>IF('Log_working_2-way'!$D341="","",B342^('Log_working_2-way'!$D341))</f>
        <v>1.9945880029745278</v>
      </c>
      <c r="L342" s="53">
        <f t="shared" si="63"/>
        <v>0.49870801033591733</v>
      </c>
      <c r="M342" s="53">
        <f t="shared" si="64"/>
        <v>0.50129198966408273</v>
      </c>
      <c r="N342" s="54">
        <v>439</v>
      </c>
      <c r="O342" s="54">
        <f t="shared" si="65"/>
        <v>212.71134020618558</v>
      </c>
      <c r="P342" s="54">
        <f t="shared" si="66"/>
        <v>211.53886010362697</v>
      </c>
      <c r="Q342" s="54">
        <f t="shared" si="67"/>
        <v>227.46113989637308</v>
      </c>
      <c r="R342" s="54">
        <f t="shared" si="68"/>
        <v>226.28865979381445</v>
      </c>
      <c r="S342" s="55">
        <f t="shared" si="69"/>
        <v>-14.749799690187501</v>
      </c>
      <c r="T342" s="55">
        <f t="shared" si="70"/>
        <v>-14.749799690187473</v>
      </c>
      <c r="U342" t="s">
        <v>302</v>
      </c>
      <c r="V342" t="s">
        <v>245</v>
      </c>
      <c r="W342" t="s">
        <v>472</v>
      </c>
      <c r="X342" s="38">
        <v>44349</v>
      </c>
      <c r="Y342" s="57"/>
    </row>
    <row r="343" spans="1:25" ht="15" x14ac:dyDescent="0.25">
      <c r="A343">
        <v>2.04</v>
      </c>
      <c r="B343">
        <v>1.84</v>
      </c>
      <c r="C343" s="43">
        <f t="shared" si="62"/>
        <v>3.3674339300937772E-2</v>
      </c>
      <c r="D343" s="44">
        <f>IF(OR($A343="",$B343=""),"",A343*'MPTO_working_2-way'!$G342)</f>
        <v>2.1086956521739131</v>
      </c>
      <c r="E343" s="46">
        <f>IF(OR($A343="",$B343=""),"",B343*'MPTO_working_2-way'!$G342)</f>
        <v>1.9019607843137256</v>
      </c>
      <c r="F343" s="44">
        <f>IF(OR($A343="",$B343=""),"",'MPTO_working_2-way'!D342)</f>
        <v>2.1125619090499774</v>
      </c>
      <c r="G343" s="46">
        <f>IF(OR($A343="",$B343=""),"",'MPTO_working_2-way'!E342)</f>
        <v>1.8988263860785108</v>
      </c>
      <c r="H343" s="44">
        <f>IF(OR($A343="",$B343=""),"",'OddsRatio_working_2-way'!M342)</f>
        <v>2.1126972805283741</v>
      </c>
      <c r="I343" s="44">
        <f>IF(OR($A343="",$B343=""),"",'OddsRatio_working_2-way'!N342)</f>
        <v>1.8987170342729172</v>
      </c>
      <c r="J343" s="44">
        <f>IF('Log_working_2-way'!$D342="","",A343^('Log_working_2-way'!$D342))</f>
        <v>2.1144632865880677</v>
      </c>
      <c r="K343" s="46">
        <f>IF('Log_working_2-way'!$D342="","",B343^('Log_working_2-way'!$D342))</f>
        <v>1.8972929050551837</v>
      </c>
      <c r="L343" s="53">
        <f t="shared" si="63"/>
        <v>0.47422680412371132</v>
      </c>
      <c r="M343" s="53">
        <f t="shared" si="64"/>
        <v>0.52577319587628868</v>
      </c>
      <c r="N343" s="54">
        <v>440</v>
      </c>
      <c r="O343" s="54">
        <f t="shared" si="65"/>
        <v>224.31372549019608</v>
      </c>
      <c r="P343" s="54">
        <f t="shared" si="66"/>
        <v>200.86956521739131</v>
      </c>
      <c r="Q343" s="54">
        <f t="shared" si="67"/>
        <v>239.13043478260869</v>
      </c>
      <c r="R343" s="54">
        <f t="shared" si="68"/>
        <v>215.68627450980392</v>
      </c>
      <c r="S343" s="55">
        <f t="shared" si="69"/>
        <v>-14.816709292412611</v>
      </c>
      <c r="T343" s="55">
        <f t="shared" si="70"/>
        <v>-14.816709292412611</v>
      </c>
      <c r="U343" t="s">
        <v>320</v>
      </c>
      <c r="V343" t="s">
        <v>307</v>
      </c>
      <c r="W343" t="s">
        <v>472</v>
      </c>
      <c r="X343" s="38">
        <v>44349</v>
      </c>
      <c r="Y343" s="57"/>
    </row>
    <row r="344" spans="1:25" ht="15" x14ac:dyDescent="0.25">
      <c r="A344">
        <v>2.14</v>
      </c>
      <c r="B344">
        <v>1.75</v>
      </c>
      <c r="C344" s="43">
        <f t="shared" si="62"/>
        <v>3.8718291054739673E-2</v>
      </c>
      <c r="D344" s="44">
        <f>IF(OR($A344="",$B344=""),"",A344*'MPTO_working_2-way'!$G343)</f>
        <v>2.2228571428571429</v>
      </c>
      <c r="E344" s="46">
        <f>IF(OR($A344="",$B344=""),"",B344*'MPTO_working_2-way'!$G343)</f>
        <v>1.8177570093457944</v>
      </c>
      <c r="F344" s="44">
        <f>IF(OR($A344="",$B344=""),"",'MPTO_working_2-way'!D343)</f>
        <v>2.2324888226527575</v>
      </c>
      <c r="G344" s="46">
        <f>IF(OR($A344="",$B344=""),"",'MPTO_working_2-way'!E343)</f>
        <v>1.81136638452237</v>
      </c>
      <c r="H344" s="44">
        <f>IF(OR($A344="",$B344=""),"",'OddsRatio_working_2-way'!M343)</f>
        <v>2.2328828005937953</v>
      </c>
      <c r="I344" s="44">
        <f>IF(OR($A344="",$B344=""),"",'OddsRatio_working_2-way'!N343)</f>
        <v>1.8111071056538131</v>
      </c>
      <c r="J344" s="44">
        <f>IF('Log_working_2-way'!$D343="","",A344^('Log_working_2-way'!$D343))</f>
        <v>2.2373241322265098</v>
      </c>
      <c r="K344" s="46">
        <f>IF('Log_working_2-way'!$D343="","",B344^('Log_working_2-way'!$D343))</f>
        <v>1.8081956651086979</v>
      </c>
      <c r="L344" s="53">
        <f t="shared" si="63"/>
        <v>0.44987146529562982</v>
      </c>
      <c r="M344" s="53">
        <f t="shared" si="64"/>
        <v>0.55012853470437018</v>
      </c>
      <c r="N344" s="54">
        <v>441</v>
      </c>
      <c r="O344" s="54">
        <f t="shared" si="65"/>
        <v>234.92523364485982</v>
      </c>
      <c r="P344" s="54">
        <f t="shared" si="66"/>
        <v>189</v>
      </c>
      <c r="Q344" s="54">
        <f t="shared" si="67"/>
        <v>252</v>
      </c>
      <c r="R344" s="54">
        <f t="shared" si="68"/>
        <v>206.07476635514018</v>
      </c>
      <c r="S344" s="55">
        <f t="shared" si="69"/>
        <v>-17.074766355140184</v>
      </c>
      <c r="T344" s="55">
        <f t="shared" si="70"/>
        <v>-17.074766355140184</v>
      </c>
      <c r="U344" t="s">
        <v>312</v>
      </c>
      <c r="V344" t="s">
        <v>309</v>
      </c>
      <c r="W344" t="s">
        <v>472</v>
      </c>
      <c r="X344" s="38">
        <v>44349</v>
      </c>
      <c r="Y344" s="57"/>
    </row>
    <row r="345" spans="1:25" ht="15" x14ac:dyDescent="0.25">
      <c r="A345">
        <v>2</v>
      </c>
      <c r="B345">
        <v>1.87</v>
      </c>
      <c r="C345" s="43">
        <f t="shared" si="62"/>
        <v>3.475935828876997E-2</v>
      </c>
      <c r="D345" s="44">
        <f>IF(OR($A345="",$B345=""),"",A345*'MPTO_working_2-way'!$G344)</f>
        <v>2.0695187165775399</v>
      </c>
      <c r="E345" s="46">
        <f>IF(OR($A345="",$B345=""),"",B345*'MPTO_working_2-way'!$G344)</f>
        <v>1.9350000000000001</v>
      </c>
      <c r="F345" s="44">
        <f>IF(OR($A345="",$B345=""),"",'MPTO_working_2-way'!D344)</f>
        <v>2.0720221606648197</v>
      </c>
      <c r="G345" s="46">
        <f>IF(OR($A345="",$B345=""),"",'MPTO_working_2-way'!E344)</f>
        <v>1.9328165374677002</v>
      </c>
      <c r="H345" s="44">
        <f>IF(OR($A345="",$B345=""),"",'OddsRatio_working_2-way'!M344)</f>
        <v>2.0721125348377947</v>
      </c>
      <c r="I345" s="44">
        <f>IF(OR($A345="",$B345=""),"",'OddsRatio_working_2-way'!N344)</f>
        <v>1.9327379053088816</v>
      </c>
      <c r="J345" s="44">
        <f>IF('Log_working_2-way'!$D344="","",A345^('Log_working_2-way'!$D344))</f>
        <v>2.0732557161055905</v>
      </c>
      <c r="K345" s="46">
        <f>IF('Log_working_2-way'!$D344="","",B345^('Log_working_2-way'!$D344))</f>
        <v>1.9317443969723613</v>
      </c>
      <c r="L345" s="53">
        <f t="shared" si="63"/>
        <v>0.48320413436692511</v>
      </c>
      <c r="M345" s="53">
        <f t="shared" si="64"/>
        <v>0.51679586563307489</v>
      </c>
      <c r="N345" s="54">
        <v>442</v>
      </c>
      <c r="O345" s="54">
        <f t="shared" si="65"/>
        <v>221</v>
      </c>
      <c r="P345" s="54">
        <f t="shared" si="66"/>
        <v>205.63636363636365</v>
      </c>
      <c r="Q345" s="54">
        <f t="shared" si="67"/>
        <v>236.36363636363632</v>
      </c>
      <c r="R345" s="54">
        <f t="shared" si="68"/>
        <v>221</v>
      </c>
      <c r="S345" s="55">
        <f t="shared" si="69"/>
        <v>-15.363636363636317</v>
      </c>
      <c r="T345" s="55">
        <f t="shared" si="70"/>
        <v>-15.363636363636346</v>
      </c>
      <c r="U345" t="s">
        <v>316</v>
      </c>
      <c r="V345" t="s">
        <v>301</v>
      </c>
      <c r="W345" t="s">
        <v>472</v>
      </c>
      <c r="X345" s="38">
        <v>44349</v>
      </c>
      <c r="Y345" s="57"/>
    </row>
    <row r="346" spans="1:25" ht="15" x14ac:dyDescent="0.25">
      <c r="A346">
        <v>1.92</v>
      </c>
      <c r="B346">
        <v>1.95</v>
      </c>
      <c r="C346" s="43">
        <f t="shared" si="62"/>
        <v>3.3653846153846256E-2</v>
      </c>
      <c r="D346" s="44">
        <f>IF(OR($A346="",$B346=""),"",A346*'MPTO_working_2-way'!$G345)</f>
        <v>1.9846153846153847</v>
      </c>
      <c r="E346" s="46">
        <f>IF(OR($A346="",$B346=""),"",B346*'MPTO_working_2-way'!$G345)</f>
        <v>2.015625</v>
      </c>
      <c r="F346" s="44">
        <f>IF(OR($A346="",$B346=""),"",'MPTO_working_2-way'!D345)</f>
        <v>1.9841017488076311</v>
      </c>
      <c r="G346" s="46">
        <f>IF(OR($A346="",$B346=""),"",'MPTO_working_2-way'!E345)</f>
        <v>2.0161550888529889</v>
      </c>
      <c r="H346" s="44">
        <f>IF(OR($A346="",$B346=""),"",'OddsRatio_working_2-way'!M345)</f>
        <v>1.9840838646332837</v>
      </c>
      <c r="I346" s="44">
        <f>IF(OR($A346="",$B346=""),"",'OddsRatio_working_2-way'!N345)</f>
        <v>2.0161735558713256</v>
      </c>
      <c r="J346" s="44">
        <f>IF('Log_working_2-way'!$D345="","",A346^('Log_working_2-way'!$D345))</f>
        <v>1.9838501055423525</v>
      </c>
      <c r="K346" s="46">
        <f>IF('Log_working_2-way'!$D345="","",B346^('Log_working_2-way'!$D345))</f>
        <v>2.0164149948926431</v>
      </c>
      <c r="L346" s="53">
        <f t="shared" si="63"/>
        <v>0.50387596899224807</v>
      </c>
      <c r="M346" s="53">
        <f t="shared" si="64"/>
        <v>0.49612403100775193</v>
      </c>
      <c r="N346" s="54">
        <v>443</v>
      </c>
      <c r="O346" s="54">
        <f t="shared" si="65"/>
        <v>212.27083333333331</v>
      </c>
      <c r="P346" s="54">
        <f t="shared" si="66"/>
        <v>215.82051282051285</v>
      </c>
      <c r="Q346" s="54">
        <f t="shared" si="67"/>
        <v>227.17948717948721</v>
      </c>
      <c r="R346" s="54">
        <f t="shared" si="68"/>
        <v>230.72916666666669</v>
      </c>
      <c r="S346" s="55">
        <f t="shared" si="69"/>
        <v>-14.908653846153896</v>
      </c>
      <c r="T346" s="55">
        <f t="shared" si="70"/>
        <v>-14.90865384615384</v>
      </c>
      <c r="U346" t="s">
        <v>246</v>
      </c>
      <c r="V346" t="s">
        <v>315</v>
      </c>
      <c r="W346" t="s">
        <v>472</v>
      </c>
      <c r="X346" s="38">
        <v>44349</v>
      </c>
      <c r="Y346" s="57"/>
    </row>
    <row r="347" spans="1:25" ht="15" x14ac:dyDescent="0.25">
      <c r="A347">
        <v>1.93</v>
      </c>
      <c r="B347">
        <v>1.93</v>
      </c>
      <c r="C347" s="43">
        <f t="shared" si="62"/>
        <v>3.62694300518136E-2</v>
      </c>
      <c r="D347" s="44">
        <f>IF(OR($A347="",$B347=""),"",A347*'MPTO_working_2-way'!$G346)</f>
        <v>2</v>
      </c>
      <c r="E347" s="46">
        <f>IF(OR($A347="",$B347=""),"",B347*'MPTO_working_2-way'!$G346)</f>
        <v>2</v>
      </c>
      <c r="F347" s="44">
        <f>IF(OR($A347="",$B347=""),"",'MPTO_working_2-way'!D346)</f>
        <v>2.0000000000000004</v>
      </c>
      <c r="G347" s="46">
        <f>IF(OR($A347="",$B347=""),"",'MPTO_working_2-way'!E346)</f>
        <v>2.0000000000000004</v>
      </c>
      <c r="H347" s="44">
        <f>IF(OR($A347="",$B347=""),"",'OddsRatio_working_2-way'!M346)</f>
        <v>2</v>
      </c>
      <c r="I347" s="44">
        <f>IF(OR($A347="",$B347=""),"",'OddsRatio_working_2-way'!N346)</f>
        <v>2</v>
      </c>
      <c r="J347" s="44">
        <f>IF('Log_working_2-way'!$D346="","",A347^('Log_working_2-way'!$D346))</f>
        <v>1.9999999999999618</v>
      </c>
      <c r="K347" s="46">
        <f>IF('Log_working_2-way'!$D346="","",B347^('Log_working_2-way'!$D346))</f>
        <v>1.9999999999999618</v>
      </c>
      <c r="L347" s="53">
        <f t="shared" si="63"/>
        <v>0.5</v>
      </c>
      <c r="M347" s="53">
        <f t="shared" si="64"/>
        <v>0.5</v>
      </c>
      <c r="N347" s="54">
        <v>444</v>
      </c>
      <c r="O347" s="54">
        <f t="shared" si="65"/>
        <v>213.94818652849742</v>
      </c>
      <c r="P347" s="54">
        <f t="shared" si="66"/>
        <v>213.94818652849742</v>
      </c>
      <c r="Q347" s="54">
        <f t="shared" si="67"/>
        <v>230.05181347150261</v>
      </c>
      <c r="R347" s="54">
        <f t="shared" si="68"/>
        <v>230.05181347150261</v>
      </c>
      <c r="S347" s="55">
        <f t="shared" si="69"/>
        <v>-16.103626943005196</v>
      </c>
      <c r="T347" s="55">
        <f t="shared" si="70"/>
        <v>-16.103626943005196</v>
      </c>
      <c r="U347" t="s">
        <v>318</v>
      </c>
      <c r="V347" t="s">
        <v>319</v>
      </c>
      <c r="W347" t="s">
        <v>472</v>
      </c>
      <c r="X347" s="38">
        <v>44349</v>
      </c>
      <c r="Y347" s="57"/>
    </row>
    <row r="348" spans="1:25" ht="15" x14ac:dyDescent="0.25">
      <c r="A348">
        <v>2.1800000000000002</v>
      </c>
      <c r="B348">
        <v>1.72</v>
      </c>
      <c r="C348" s="43">
        <f t="shared" si="62"/>
        <v>4.0110945167484591E-2</v>
      </c>
      <c r="D348" s="44">
        <f>IF(OR($A348="",$B348=""),"",A348*'MPTO_working_2-way'!$G347)</f>
        <v>2.2674418604651168</v>
      </c>
      <c r="E348" s="46">
        <f>IF(OR($A348="",$B348=""),"",B348*'MPTO_working_2-way'!$G347)</f>
        <v>1.7889908256880735</v>
      </c>
      <c r="F348" s="44">
        <f>IF(OR($A348="",$B348=""),"",'MPTO_working_2-way'!D347)</f>
        <v>2.2796692607003894</v>
      </c>
      <c r="G348" s="46">
        <f>IF(OR($A348="",$B348=""),"",'MPTO_working_2-way'!E347)</f>
        <v>1.7814519194222731</v>
      </c>
      <c r="H348" s="44">
        <f>IF(OR($A348="",$B348=""),"",'OddsRatio_working_2-way'!M347)</f>
        <v>2.2801909579781015</v>
      </c>
      <c r="I348" s="44">
        <f>IF(OR($A348="",$B348=""),"",'OddsRatio_working_2-way'!N347)</f>
        <v>1.7811334658849434</v>
      </c>
      <c r="J348" s="44">
        <f>IF('Log_working_2-way'!$D347="","",A348^('Log_working_2-way'!$D347))</f>
        <v>2.2858490727693308</v>
      </c>
      <c r="K348" s="46">
        <f>IF('Log_working_2-way'!$D347="","",B348^('Log_working_2-way'!$D347))</f>
        <v>1.7776962484765699</v>
      </c>
      <c r="L348" s="53">
        <f t="shared" si="63"/>
        <v>0.44102564102564096</v>
      </c>
      <c r="M348" s="53">
        <f t="shared" si="64"/>
        <v>0.55897435897435888</v>
      </c>
      <c r="N348" s="54">
        <v>445</v>
      </c>
      <c r="O348" s="54">
        <f t="shared" si="65"/>
        <v>240.87155963302752</v>
      </c>
      <c r="P348" s="54">
        <f t="shared" si="66"/>
        <v>186.27906976744185</v>
      </c>
      <c r="Q348" s="54">
        <f t="shared" si="67"/>
        <v>258.72093023255815</v>
      </c>
      <c r="R348" s="54">
        <f t="shared" si="68"/>
        <v>204.12844036697246</v>
      </c>
      <c r="S348" s="55">
        <f t="shared" si="69"/>
        <v>-17.84937059953063</v>
      </c>
      <c r="T348" s="55">
        <f t="shared" si="70"/>
        <v>-17.849370599530602</v>
      </c>
      <c r="U348" t="s">
        <v>310</v>
      </c>
      <c r="V348" t="s">
        <v>313</v>
      </c>
      <c r="W348" t="s">
        <v>472</v>
      </c>
      <c r="X348" s="38">
        <v>44349</v>
      </c>
      <c r="Y348" s="57"/>
    </row>
    <row r="349" spans="1:25" ht="15" x14ac:dyDescent="0.25">
      <c r="A349">
        <v>1.93</v>
      </c>
      <c r="B349">
        <v>1.93</v>
      </c>
      <c r="C349" s="43">
        <f t="shared" si="62"/>
        <v>3.62694300518136E-2</v>
      </c>
      <c r="D349" s="44">
        <f>IF(OR($A349="",$B349=""),"",A349*'MPTO_working_2-way'!$G348)</f>
        <v>2</v>
      </c>
      <c r="E349" s="46">
        <f>IF(OR($A349="",$B349=""),"",B349*'MPTO_working_2-way'!$G348)</f>
        <v>2</v>
      </c>
      <c r="F349" s="44">
        <f>IF(OR($A349="",$B349=""),"",'MPTO_working_2-way'!D348)</f>
        <v>2.0000000000000004</v>
      </c>
      <c r="G349" s="46">
        <f>IF(OR($A349="",$B349=""),"",'MPTO_working_2-way'!E348)</f>
        <v>2.0000000000000004</v>
      </c>
      <c r="H349" s="44">
        <f>IF(OR($A349="",$B349=""),"",'OddsRatio_working_2-way'!M348)</f>
        <v>2</v>
      </c>
      <c r="I349" s="44">
        <f>IF(OR($A349="",$B349=""),"",'OddsRatio_working_2-way'!N348)</f>
        <v>2</v>
      </c>
      <c r="J349" s="44">
        <f>IF('Log_working_2-way'!$D348="","",A349^('Log_working_2-way'!$D348))</f>
        <v>1.9999999999999618</v>
      </c>
      <c r="K349" s="46">
        <f>IF('Log_working_2-way'!$D348="","",B349^('Log_working_2-way'!$D348))</f>
        <v>1.9999999999999618</v>
      </c>
      <c r="L349" s="53">
        <f t="shared" si="63"/>
        <v>0.5</v>
      </c>
      <c r="M349" s="53">
        <f t="shared" si="64"/>
        <v>0.5</v>
      </c>
      <c r="N349" s="54">
        <v>446</v>
      </c>
      <c r="O349" s="54">
        <f t="shared" si="65"/>
        <v>214.9119170984456</v>
      </c>
      <c r="P349" s="54">
        <f t="shared" si="66"/>
        <v>214.9119170984456</v>
      </c>
      <c r="Q349" s="54">
        <f t="shared" si="67"/>
        <v>231.08808290155443</v>
      </c>
      <c r="R349" s="54">
        <f t="shared" si="68"/>
        <v>231.08808290155443</v>
      </c>
      <c r="S349" s="55">
        <f t="shared" si="69"/>
        <v>-16.17616580310883</v>
      </c>
      <c r="T349" s="55">
        <f t="shared" si="70"/>
        <v>-16.17616580310883</v>
      </c>
      <c r="U349" t="s">
        <v>314</v>
      </c>
      <c r="V349" t="s">
        <v>317</v>
      </c>
      <c r="W349" t="s">
        <v>472</v>
      </c>
      <c r="X349" s="38">
        <v>44349</v>
      </c>
      <c r="Y349" s="57"/>
    </row>
    <row r="350" spans="1:25" ht="15" x14ac:dyDescent="0.25">
      <c r="A350">
        <v>1.72</v>
      </c>
      <c r="B350">
        <v>2.13</v>
      </c>
      <c r="C350" s="43">
        <f t="shared" si="62"/>
        <v>5.087891691232671E-2</v>
      </c>
      <c r="D350" s="44">
        <f>IF(OR($A350="",$B350=""),"",A350*'MPTO_working_2-way'!$G349)</f>
        <v>1.807511737089202</v>
      </c>
      <c r="E350" s="46">
        <f>IF(OR($A350="",$B350=""),"",B350*'MPTO_working_2-way'!$G349)</f>
        <v>2.2383720930232558</v>
      </c>
      <c r="F350" s="44">
        <f>IF(OR($A350="",$B350=""),"",'MPTO_working_2-way'!D349)</f>
        <v>1.7987038491751768</v>
      </c>
      <c r="G350" s="46">
        <f>IF(OR($A350="",$B350=""),"",'MPTO_working_2-way'!E349)</f>
        <v>2.2520285222522745</v>
      </c>
      <c r="H350" s="44">
        <f>IF(OR($A350="",$B350=""),"",'OddsRatio_working_2-way'!M349)</f>
        <v>1.7982281262852871</v>
      </c>
      <c r="I350" s="44">
        <f>IF(OR($A350="",$B350=""),"",'OddsRatio_working_2-way'!N349)</f>
        <v>2.2527746981977419</v>
      </c>
      <c r="J350" s="44">
        <f>IF('Log_working_2-way'!$D349="","",A350^('Log_working_2-way'!$D349))</f>
        <v>1.7941812063116489</v>
      </c>
      <c r="K350" s="46">
        <f>IF('Log_working_2-way'!$D349="","",B350^('Log_working_2-way'!$D349))</f>
        <v>2.2591584792630677</v>
      </c>
      <c r="L350" s="53">
        <f t="shared" si="63"/>
        <v>0.55324675324675321</v>
      </c>
      <c r="M350" s="53">
        <f t="shared" si="64"/>
        <v>0.44675324675324674</v>
      </c>
      <c r="N350" s="54">
        <v>447</v>
      </c>
      <c r="O350" s="54">
        <f t="shared" si="65"/>
        <v>187.11627906976747</v>
      </c>
      <c r="P350" s="54">
        <f t="shared" si="66"/>
        <v>237.1408450704225</v>
      </c>
      <c r="Q350" s="54">
        <f t="shared" si="67"/>
        <v>209.85915492957747</v>
      </c>
      <c r="R350" s="54">
        <f t="shared" si="68"/>
        <v>259.88372093023258</v>
      </c>
      <c r="S350" s="55">
        <f t="shared" si="69"/>
        <v>-22.742875859809999</v>
      </c>
      <c r="T350" s="55">
        <f t="shared" si="70"/>
        <v>-22.742875859810084</v>
      </c>
      <c r="U350" t="s">
        <v>340</v>
      </c>
      <c r="V350" t="s">
        <v>329</v>
      </c>
      <c r="W350" t="s">
        <v>478</v>
      </c>
      <c r="X350" s="38">
        <v>44349</v>
      </c>
      <c r="Y350" s="57"/>
    </row>
    <row r="351" spans="1:25" ht="15" x14ac:dyDescent="0.25">
      <c r="A351">
        <v>1.96</v>
      </c>
      <c r="B351">
        <v>1.86</v>
      </c>
      <c r="C351" s="43">
        <f t="shared" si="62"/>
        <v>4.7838490234803466E-2</v>
      </c>
      <c r="D351" s="44">
        <f>IF(OR($A351="",$B351=""),"",A351*'MPTO_working_2-way'!$G350)</f>
        <v>2.0537634408602146</v>
      </c>
      <c r="E351" s="46">
        <f>IF(OR($A351="",$B351=""),"",B351*'MPTO_working_2-way'!$G350)</f>
        <v>1.9489795918367345</v>
      </c>
      <c r="F351" s="44">
        <f>IF(OR($A351="",$B351=""),"",'MPTO_working_2-way'!D350)</f>
        <v>2.0564079422382671</v>
      </c>
      <c r="G351" s="46">
        <f>IF(OR($A351="",$B351=""),"",'MPTO_working_2-way'!E350)</f>
        <v>1.9466040153780435</v>
      </c>
      <c r="H351" s="44">
        <f>IF(OR($A351="",$B351=""),"",'OddsRatio_working_2-way'!M350)</f>
        <v>2.0565410875907482</v>
      </c>
      <c r="I351" s="44">
        <f>IF(OR($A351="",$B351=""),"",'OddsRatio_working_2-way'!N350)</f>
        <v>1.9464847243000454</v>
      </c>
      <c r="J351" s="44">
        <f>IF('Log_working_2-way'!$D350="","",A351^('Log_working_2-way'!$D350))</f>
        <v>2.0577624854299059</v>
      </c>
      <c r="K351" s="46">
        <f>IF('Log_working_2-way'!$D350="","",B351^('Log_working_2-way'!$D350))</f>
        <v>1.9453918188381349</v>
      </c>
      <c r="L351" s="53">
        <f t="shared" si="63"/>
        <v>0.48691099476439803</v>
      </c>
      <c r="M351" s="53">
        <f t="shared" si="64"/>
        <v>0.51308900523560219</v>
      </c>
      <c r="N351" s="54">
        <v>448</v>
      </c>
      <c r="O351" s="54">
        <f t="shared" si="65"/>
        <v>219.42857142857139</v>
      </c>
      <c r="P351" s="54">
        <f t="shared" si="66"/>
        <v>207.1397849462366</v>
      </c>
      <c r="Q351" s="54">
        <f t="shared" si="67"/>
        <v>240.86021505376343</v>
      </c>
      <c r="R351" s="54">
        <f t="shared" si="68"/>
        <v>228.57142857142858</v>
      </c>
      <c r="S351" s="55">
        <f t="shared" si="69"/>
        <v>-21.431643625192038</v>
      </c>
      <c r="T351" s="55">
        <f t="shared" si="70"/>
        <v>-21.431643625191981</v>
      </c>
      <c r="U351" t="s">
        <v>324</v>
      </c>
      <c r="V351" t="s">
        <v>333</v>
      </c>
      <c r="W351" t="s">
        <v>478</v>
      </c>
      <c r="X351" s="38">
        <v>44349</v>
      </c>
      <c r="Y351" s="57"/>
    </row>
    <row r="352" spans="1:25" ht="15" x14ac:dyDescent="0.25">
      <c r="A352">
        <v>1.9</v>
      </c>
      <c r="B352">
        <v>1.92</v>
      </c>
      <c r="C352" s="43">
        <f t="shared" si="62"/>
        <v>4.7149122807017552E-2</v>
      </c>
      <c r="D352" s="44">
        <f>IF(OR($A352="",$B352=""),"",A352*'MPTO_working_2-way'!$G351)</f>
        <v>1.9895833333333333</v>
      </c>
      <c r="E352" s="46">
        <f>IF(OR($A352="",$B352=""),"",B352*'MPTO_working_2-way'!$G351)</f>
        <v>2.0105263157894737</v>
      </c>
      <c r="F352" s="44">
        <f>IF(OR($A352="",$B352=""),"",'MPTO_working_2-way'!D351)</f>
        <v>1.9890948745910577</v>
      </c>
      <c r="G352" s="46">
        <f>IF(OR($A352="",$B352=""),"",'MPTO_working_2-way'!E351)</f>
        <v>2.0110253583241455</v>
      </c>
      <c r="H352" s="44">
        <f>IF(OR($A352="",$B352=""),"",'OddsRatio_working_2-way'!M351)</f>
        <v>1.9890707100936806</v>
      </c>
      <c r="I352" s="44">
        <f>IF(OR($A352="",$B352=""),"",'OddsRatio_working_2-way'!N351)</f>
        <v>2.0110500592068727</v>
      </c>
      <c r="J352" s="44">
        <f>IF('Log_working_2-way'!$D351="","",A352^('Log_working_2-way'!$D351))</f>
        <v>1.9888458084128613</v>
      </c>
      <c r="K352" s="46">
        <f>IF('Log_working_2-way'!$D351="","",B352^('Log_working_2-way'!$D351))</f>
        <v>2.0112800109902316</v>
      </c>
      <c r="L352" s="53">
        <f t="shared" si="63"/>
        <v>0.50261780104712039</v>
      </c>
      <c r="M352" s="53">
        <f t="shared" si="64"/>
        <v>0.49738219895287955</v>
      </c>
      <c r="N352" s="54">
        <v>449</v>
      </c>
      <c r="O352" s="54">
        <f t="shared" si="65"/>
        <v>212.68421052631572</v>
      </c>
      <c r="P352" s="54">
        <f t="shared" si="66"/>
        <v>215.14583333333331</v>
      </c>
      <c r="Q352" s="54">
        <f t="shared" si="67"/>
        <v>233.85416666666669</v>
      </c>
      <c r="R352" s="54">
        <f t="shared" si="68"/>
        <v>236.31578947368419</v>
      </c>
      <c r="S352" s="55">
        <f t="shared" si="69"/>
        <v>-21.169956140350962</v>
      </c>
      <c r="T352" s="55">
        <f t="shared" si="70"/>
        <v>-21.169956140350877</v>
      </c>
      <c r="U352" t="s">
        <v>328</v>
      </c>
      <c r="V352" t="s">
        <v>323</v>
      </c>
      <c r="W352" t="s">
        <v>478</v>
      </c>
      <c r="X352" s="38">
        <v>44349</v>
      </c>
      <c r="Y352" s="57"/>
    </row>
    <row r="353" spans="1:25" ht="15" x14ac:dyDescent="0.25">
      <c r="A353">
        <v>1.7</v>
      </c>
      <c r="B353">
        <v>2.11</v>
      </c>
      <c r="C353" s="43">
        <f t="shared" si="62"/>
        <v>6.2168943406746724E-2</v>
      </c>
      <c r="D353" s="44">
        <f>IF(OR($A353="",$B353=""),"",A353*'MPTO_working_2-way'!$G352)</f>
        <v>1.8056872037914693</v>
      </c>
      <c r="E353" s="46">
        <f>IF(OR($A353="",$B353=""),"",B353*'MPTO_working_2-way'!$G352)</f>
        <v>2.2411764705882353</v>
      </c>
      <c r="F353" s="44">
        <f>IF(OR($A353="",$B353=""),"",'MPTO_working_2-way'!D352)</f>
        <v>1.7948461346009508</v>
      </c>
      <c r="G353" s="46">
        <f>IF(OR($A353="",$B353=""),"",'MPTO_working_2-way'!E352)</f>
        <v>2.2581051306263773</v>
      </c>
      <c r="H353" s="44">
        <f>IF(OR($A353="",$B353=""),"",'OddsRatio_working_2-way'!M352)</f>
        <v>1.7941225539113159</v>
      </c>
      <c r="I353" s="44">
        <f>IF(OR($A353="",$B353=""),"",'OddsRatio_working_2-way'!N352)</f>
        <v>2.2592514783450866</v>
      </c>
      <c r="J353" s="44">
        <f>IF('Log_working_2-way'!$D352="","",A353^('Log_working_2-way'!$D352))</f>
        <v>1.7891014094345024</v>
      </c>
      <c r="K353" s="46">
        <f>IF('Log_working_2-way'!$D352="","",B353^('Log_working_2-way'!$D352))</f>
        <v>2.2672642426407514</v>
      </c>
      <c r="L353" s="53">
        <f t="shared" si="63"/>
        <v>0.5538057742782152</v>
      </c>
      <c r="M353" s="53">
        <f t="shared" si="64"/>
        <v>0.44619422572178474</v>
      </c>
      <c r="N353" s="54">
        <v>450</v>
      </c>
      <c r="O353" s="54">
        <f t="shared" si="65"/>
        <v>185.29411764705884</v>
      </c>
      <c r="P353" s="54">
        <f t="shared" si="66"/>
        <v>236.72985781990522</v>
      </c>
      <c r="Q353" s="54">
        <f t="shared" si="67"/>
        <v>213.27014218009478</v>
      </c>
      <c r="R353" s="54">
        <f t="shared" si="68"/>
        <v>264.70588235294116</v>
      </c>
      <c r="S353" s="55">
        <f t="shared" si="69"/>
        <v>-27.97602453303594</v>
      </c>
      <c r="T353" s="55">
        <f t="shared" si="70"/>
        <v>-27.97602453303594</v>
      </c>
      <c r="U353" t="s">
        <v>335</v>
      </c>
      <c r="V353" t="s">
        <v>341</v>
      </c>
      <c r="W353" t="s">
        <v>478</v>
      </c>
      <c r="X353" s="38">
        <v>44349</v>
      </c>
      <c r="Y353" s="57"/>
    </row>
    <row r="354" spans="1:25" ht="15" x14ac:dyDescent="0.25">
      <c r="A354">
        <v>2.04</v>
      </c>
      <c r="B354">
        <v>1.79</v>
      </c>
      <c r="C354" s="43">
        <f t="shared" si="62"/>
        <v>4.8855296308467411E-2</v>
      </c>
      <c r="D354" s="44">
        <f>IF(OR($A354="",$B354=""),"",A354*'MPTO_working_2-way'!$G353)</f>
        <v>2.1396648044692737</v>
      </c>
      <c r="E354" s="46">
        <f>IF(OR($A354="",$B354=""),"",B354*'MPTO_working_2-way'!$G353)</f>
        <v>1.8774509803921566</v>
      </c>
      <c r="F354" s="44">
        <f>IF(OR($A354="",$B354=""),"",'MPTO_working_2-way'!D353)</f>
        <v>2.1469896519285041</v>
      </c>
      <c r="G354" s="46">
        <f>IF(OR($A354="",$B354=""),"",'MPTO_working_2-way'!E353)</f>
        <v>1.8718474472011479</v>
      </c>
      <c r="H354" s="44">
        <f>IF(OR($A354="",$B354=""),"",'OddsRatio_working_2-way'!M353)</f>
        <v>2.1473690322657886</v>
      </c>
      <c r="I354" s="44">
        <f>IF(OR($A354="",$B354=""),"",'OddsRatio_working_2-way'!N353)</f>
        <v>1.8715591687403583</v>
      </c>
      <c r="J354" s="44">
        <f>IF('Log_working_2-way'!$D353="","",A354^('Log_working_2-way'!$D353))</f>
        <v>2.1507685196988517</v>
      </c>
      <c r="K354" s="46">
        <f>IF('Log_working_2-way'!$D353="","",B354^('Log_working_2-way'!$D353))</f>
        <v>1.8689844941716391</v>
      </c>
      <c r="L354" s="53">
        <f t="shared" si="63"/>
        <v>0.46736292428198434</v>
      </c>
      <c r="M354" s="53">
        <f t="shared" si="64"/>
        <v>0.53263707571801577</v>
      </c>
      <c r="N354" s="54">
        <v>451</v>
      </c>
      <c r="O354" s="54">
        <f t="shared" si="65"/>
        <v>229.92156862745097</v>
      </c>
      <c r="P354" s="54">
        <f t="shared" si="66"/>
        <v>199.04469273743013</v>
      </c>
      <c r="Q354" s="54">
        <f t="shared" si="67"/>
        <v>251.95530726256982</v>
      </c>
      <c r="R354" s="54">
        <f t="shared" si="68"/>
        <v>221.07843137254901</v>
      </c>
      <c r="S354" s="55">
        <f t="shared" si="69"/>
        <v>-22.033738635118851</v>
      </c>
      <c r="T354" s="55">
        <f t="shared" si="70"/>
        <v>-22.03373863511888</v>
      </c>
      <c r="U354" t="s">
        <v>332</v>
      </c>
      <c r="V354" t="s">
        <v>325</v>
      </c>
      <c r="W354" t="s">
        <v>478</v>
      </c>
      <c r="X354" s="38">
        <v>44349</v>
      </c>
      <c r="Y354" s="67"/>
    </row>
    <row r="355" spans="1:25" ht="15" x14ac:dyDescent="0.25">
      <c r="A355">
        <v>1.62</v>
      </c>
      <c r="B355">
        <v>2.2999999999999998</v>
      </c>
      <c r="C355" s="43">
        <f t="shared" si="62"/>
        <v>5.2066559312936134E-2</v>
      </c>
      <c r="D355" s="44">
        <f>IF(OR($A355="",$B355=""),"",A355*'MPTO_working_2-way'!$G354)</f>
        <v>1.7043478260869567</v>
      </c>
      <c r="E355" s="46">
        <f>IF(OR($A355="",$B355=""),"",B355*'MPTO_working_2-way'!$G354)</f>
        <v>2.4197530864197527</v>
      </c>
      <c r="F355" s="44">
        <f>IF(OR($A355="",$B355=""),"",'MPTO_working_2-way'!D354)</f>
        <v>1.6913300045392647</v>
      </c>
      <c r="G355" s="46">
        <f>IF(OR($A355="",$B355=""),"",'MPTO_working_2-way'!E354)</f>
        <v>2.4464871963230466</v>
      </c>
      <c r="H355" s="44">
        <f>IF(OR($A355="",$B355=""),"",'OddsRatio_working_2-way'!M354)</f>
        <v>1.6905961749988752</v>
      </c>
      <c r="I355" s="44">
        <f>IF(OR($A355="",$B355=""),"",'OddsRatio_working_2-way'!N354)</f>
        <v>2.4480242379008672</v>
      </c>
      <c r="J355" s="44">
        <f>IF('Log_working_2-way'!$D354="","",A355^('Log_working_2-way'!$D354))</f>
        <v>1.6846158288692634</v>
      </c>
      <c r="K355" s="46">
        <f>IF('Log_working_2-way'!$D354="","",B355^('Log_working_2-way'!$D354))</f>
        <v>2.4606732094544723</v>
      </c>
      <c r="L355" s="53">
        <f t="shared" si="63"/>
        <v>0.58673469387755095</v>
      </c>
      <c r="M355" s="53">
        <f t="shared" si="64"/>
        <v>0.41326530612244905</v>
      </c>
      <c r="N355" s="54">
        <v>452</v>
      </c>
      <c r="O355" s="54">
        <f t="shared" si="65"/>
        <v>172.98765432098764</v>
      </c>
      <c r="P355" s="54">
        <f t="shared" si="66"/>
        <v>255.47826086956519</v>
      </c>
      <c r="Q355" s="54">
        <f t="shared" si="67"/>
        <v>196.52173913043481</v>
      </c>
      <c r="R355" s="54">
        <f t="shared" si="68"/>
        <v>279.01234567901236</v>
      </c>
      <c r="S355" s="55">
        <f t="shared" si="69"/>
        <v>-23.534084809447165</v>
      </c>
      <c r="T355" s="55">
        <f t="shared" si="70"/>
        <v>-23.534084809447165</v>
      </c>
      <c r="U355" t="s">
        <v>338</v>
      </c>
      <c r="V355" t="s">
        <v>339</v>
      </c>
      <c r="W355" t="s">
        <v>478</v>
      </c>
      <c r="X355" s="38">
        <v>44349</v>
      </c>
      <c r="Y355" s="57"/>
    </row>
    <row r="356" spans="1:25" ht="15" x14ac:dyDescent="0.25">
      <c r="A356">
        <v>2.34</v>
      </c>
      <c r="B356">
        <v>1.66</v>
      </c>
      <c r="C356" s="43">
        <f t="shared" si="62"/>
        <v>2.9760065904644417E-2</v>
      </c>
      <c r="D356" s="44">
        <f>IF(OR($A356="",$B356=""),"",A356*'MPTO_working_2-way'!$G355)</f>
        <v>2.4096385542168677</v>
      </c>
      <c r="E356" s="46">
        <f>IF(OR($A356="",$B356=""),"",B356*'MPTO_working_2-way'!$G355)</f>
        <v>1.7094017094017095</v>
      </c>
      <c r="F356" s="44">
        <f>IF(OR($A356="",$B356=""),"",'MPTO_working_2-way'!D355)</f>
        <v>2.4244164274123086</v>
      </c>
      <c r="G356" s="46">
        <f>IF(OR($A356="",$B356=""),"",'MPTO_working_2-way'!E355)</f>
        <v>1.7020418894049603</v>
      </c>
      <c r="H356" s="44">
        <f>IF(OR($A356="",$B356=""),"",'OddsRatio_working_2-way'!M355)</f>
        <v>2.4248870236980302</v>
      </c>
      <c r="I356" s="44">
        <f>IF(OR($A356="",$B356=""),"",'OddsRatio_working_2-way'!N355)</f>
        <v>1.7018100265975373</v>
      </c>
      <c r="J356" s="44">
        <f>IF('Log_working_2-way'!$D355="","",A356^('Log_working_2-way'!$D355))</f>
        <v>2.4316899199135542</v>
      </c>
      <c r="K356" s="46">
        <f>IF('Log_working_2-way'!$D355="","",B356^('Log_working_2-way'!$D355))</f>
        <v>1.6984752676475883</v>
      </c>
      <c r="L356" s="53">
        <f t="shared" si="63"/>
        <v>0.41499999999999998</v>
      </c>
      <c r="M356" s="53">
        <f t="shared" si="64"/>
        <v>0.58499999999999996</v>
      </c>
      <c r="N356" s="54">
        <v>453</v>
      </c>
      <c r="O356" s="54">
        <f t="shared" si="65"/>
        <v>259.41025641025641</v>
      </c>
      <c r="P356" s="54">
        <f t="shared" si="66"/>
        <v>180.10843373493978</v>
      </c>
      <c r="Q356" s="54">
        <f t="shared" si="67"/>
        <v>272.89156626506025</v>
      </c>
      <c r="R356" s="54">
        <f t="shared" si="68"/>
        <v>193.58974358974362</v>
      </c>
      <c r="S356" s="55">
        <f t="shared" si="69"/>
        <v>-13.48130985480384</v>
      </c>
      <c r="T356" s="55">
        <f t="shared" si="70"/>
        <v>-13.48130985480384</v>
      </c>
      <c r="U356" t="s">
        <v>431</v>
      </c>
      <c r="V356" t="s">
        <v>434</v>
      </c>
      <c r="W356" t="s">
        <v>473</v>
      </c>
      <c r="X356" s="38">
        <v>44349</v>
      </c>
      <c r="Y356" s="57"/>
    </row>
    <row r="357" spans="1:25" ht="15" x14ac:dyDescent="0.25">
      <c r="A357">
        <v>1.6</v>
      </c>
      <c r="B357">
        <v>2.48</v>
      </c>
      <c r="C357" s="43">
        <f t="shared" si="62"/>
        <v>2.8225806451612989E-2</v>
      </c>
      <c r="D357" s="44">
        <f>IF(OR($A357="",$B357=""),"",A357*'MPTO_working_2-way'!$G356)</f>
        <v>1.645161290322581</v>
      </c>
      <c r="E357" s="46">
        <f>IF(OR($A357="",$B357=""),"",B357*'MPTO_working_2-way'!$G356)</f>
        <v>2.5500000000000003</v>
      </c>
      <c r="F357" s="44">
        <f>IF(OR($A357="",$B357=""),"",'MPTO_working_2-way'!D356)</f>
        <v>1.6369636963696372</v>
      </c>
      <c r="G357" s="46">
        <f>IF(OR($A357="",$B357=""),"",'MPTO_working_2-way'!E356)</f>
        <v>2.5699481865284977</v>
      </c>
      <c r="H357" s="44">
        <f>IF(OR($A357="",$B357=""),"",'OddsRatio_working_2-way'!M356)</f>
        <v>1.6367145399670135</v>
      </c>
      <c r="I357" s="44">
        <f>IF(OR($A357="",$B357=""),"",'OddsRatio_working_2-way'!N356)</f>
        <v>2.5705625319186329</v>
      </c>
      <c r="J357" s="44">
        <f>IF('Log_working_2-way'!$D356="","",A357^('Log_working_2-way'!$D356))</f>
        <v>1.6329971102948844</v>
      </c>
      <c r="K357" s="46">
        <f>IF('Log_working_2-way'!$D356="","",B357^('Log_working_2-way'!$D356))</f>
        <v>2.5797860428369455</v>
      </c>
      <c r="L357" s="53">
        <f t="shared" si="63"/>
        <v>0.6078431372549018</v>
      </c>
      <c r="M357" s="53">
        <f t="shared" si="64"/>
        <v>0.39215686274509798</v>
      </c>
      <c r="N357" s="54">
        <v>454</v>
      </c>
      <c r="O357" s="54">
        <f t="shared" si="65"/>
        <v>170.25000000000006</v>
      </c>
      <c r="P357" s="54">
        <f t="shared" si="66"/>
        <v>270.9354838709678</v>
      </c>
      <c r="Q357" s="54">
        <f t="shared" si="67"/>
        <v>183.06451612903228</v>
      </c>
      <c r="R357" s="54">
        <f t="shared" si="68"/>
        <v>283.75</v>
      </c>
      <c r="S357" s="55">
        <f t="shared" si="69"/>
        <v>-12.814516129032228</v>
      </c>
      <c r="T357" s="55">
        <f t="shared" si="70"/>
        <v>-12.814516129032199</v>
      </c>
      <c r="U357" t="s">
        <v>247</v>
      </c>
      <c r="V357" t="s">
        <v>433</v>
      </c>
      <c r="W357" t="s">
        <v>473</v>
      </c>
      <c r="X357" s="38">
        <v>44349</v>
      </c>
      <c r="Y357" s="57"/>
    </row>
    <row r="358" spans="1:25" ht="15" x14ac:dyDescent="0.25">
      <c r="A358">
        <v>2.39</v>
      </c>
      <c r="B358">
        <v>1.64</v>
      </c>
      <c r="C358" s="43">
        <f t="shared" si="62"/>
        <v>2.8166139401979873E-2</v>
      </c>
      <c r="D358" s="44">
        <f>IF(OR($A358="",$B358=""),"",A358*'MPTO_working_2-way'!$G357)</f>
        <v>2.4573170731707319</v>
      </c>
      <c r="E358" s="46">
        <f>IF(OR($A358="",$B358=""),"",B358*'MPTO_working_2-way'!$G357)</f>
        <v>1.6861924686192469</v>
      </c>
      <c r="F358" s="44">
        <f>IF(OR($A358="",$B358=""),"",'MPTO_working_2-way'!D357)</f>
        <v>2.4732458354366487</v>
      </c>
      <c r="G358" s="46">
        <f>IF(OR($A358="",$B358=""),"",'MPTO_working_2-way'!E357)</f>
        <v>1.6787733424704472</v>
      </c>
      <c r="H358" s="44">
        <f>IF(OR($A358="",$B358=""),"",'OddsRatio_working_2-way'!M357)</f>
        <v>2.4737282653189494</v>
      </c>
      <c r="I358" s="44">
        <f>IF(OR($A358="",$B358=""),"",'OddsRatio_working_2-way'!N357)</f>
        <v>1.6785511437439771</v>
      </c>
      <c r="J358" s="44">
        <f>IF('Log_working_2-way'!$D357="","",A358^('Log_working_2-way'!$D357))</f>
        <v>2.4810623159062106</v>
      </c>
      <c r="K358" s="46">
        <f>IF('Log_working_2-way'!$D357="","",B358^('Log_working_2-way'!$D357))</f>
        <v>1.6751910363664311</v>
      </c>
      <c r="L358" s="53">
        <f t="shared" si="63"/>
        <v>0.40694789081885852</v>
      </c>
      <c r="M358" s="53">
        <f t="shared" si="64"/>
        <v>0.59305210918114148</v>
      </c>
      <c r="N358" s="54">
        <v>455</v>
      </c>
      <c r="O358" s="54">
        <f t="shared" si="65"/>
        <v>264.62343096234309</v>
      </c>
      <c r="P358" s="54">
        <f t="shared" si="66"/>
        <v>177.56097560975604</v>
      </c>
      <c r="Q358" s="54">
        <f t="shared" si="67"/>
        <v>277.4390243902439</v>
      </c>
      <c r="R358" s="54">
        <f t="shared" si="68"/>
        <v>190.37656903765691</v>
      </c>
      <c r="S358" s="55">
        <f t="shared" si="69"/>
        <v>-12.815593427900808</v>
      </c>
      <c r="T358" s="55">
        <f t="shared" si="70"/>
        <v>-12.815593427900865</v>
      </c>
      <c r="U358" t="s">
        <v>344</v>
      </c>
      <c r="V358" t="s">
        <v>346</v>
      </c>
      <c r="W358" t="s">
        <v>473</v>
      </c>
      <c r="X358" s="38">
        <v>44349</v>
      </c>
      <c r="Y358" s="57"/>
    </row>
    <row r="359" spans="1:25" ht="15" x14ac:dyDescent="0.25">
      <c r="A359">
        <v>2.2000000000000002</v>
      </c>
      <c r="B359">
        <v>1.69</v>
      </c>
      <c r="C359" s="43">
        <f t="shared" si="62"/>
        <v>4.6261430876815446E-2</v>
      </c>
      <c r="D359" s="44">
        <f>IF(OR($A359="",$B359=""),"",A359*'MPTO_working_2-way'!$G358)</f>
        <v>2.3017751479289941</v>
      </c>
      <c r="E359" s="46">
        <f>IF(OR($A359="",$B359=""),"",B359*'MPTO_working_2-way'!$G358)</f>
        <v>1.7681818181818181</v>
      </c>
      <c r="F359" s="44">
        <f>IF(OR($A359="",$B359=""),"",'MPTO_working_2-way'!D358)</f>
        <v>2.3179551122194515</v>
      </c>
      <c r="G359" s="46">
        <f>IF(OR($A359="",$B359=""),"",'MPTO_working_2-way'!E358)</f>
        <v>1.7587511825922422</v>
      </c>
      <c r="H359" s="44">
        <f>IF(OR($A359="",$B359=""),"",'OddsRatio_working_2-way'!M358)</f>
        <v>2.3187609467915737</v>
      </c>
      <c r="I359" s="44">
        <f>IF(OR($A359="",$B359=""),"",'OddsRatio_working_2-way'!N358)</f>
        <v>1.7582875444051547</v>
      </c>
      <c r="J359" s="44">
        <f>IF('Log_working_2-way'!$D358="","",A359^('Log_working_2-way'!$D358))</f>
        <v>2.3263120420260779</v>
      </c>
      <c r="K359" s="46">
        <f>IF('Log_working_2-way'!$D358="","",B359^('Log_working_2-way'!$D358))</f>
        <v>1.7539703842782741</v>
      </c>
      <c r="L359" s="53">
        <f t="shared" si="63"/>
        <v>0.43444730077120824</v>
      </c>
      <c r="M359" s="53">
        <f t="shared" si="64"/>
        <v>0.56555269922879181</v>
      </c>
      <c r="N359" s="54">
        <v>456</v>
      </c>
      <c r="O359" s="54">
        <f t="shared" si="65"/>
        <v>248.72727272727275</v>
      </c>
      <c r="P359" s="54">
        <f t="shared" si="66"/>
        <v>186.17751479289942</v>
      </c>
      <c r="Q359" s="54">
        <f t="shared" si="67"/>
        <v>269.82248520710061</v>
      </c>
      <c r="R359" s="54">
        <f t="shared" si="68"/>
        <v>207.27272727272725</v>
      </c>
      <c r="S359" s="55">
        <f t="shared" si="69"/>
        <v>-21.095212479827865</v>
      </c>
      <c r="T359" s="55">
        <f t="shared" si="70"/>
        <v>-21.095212479827836</v>
      </c>
      <c r="U359" t="s">
        <v>362</v>
      </c>
      <c r="V359" t="s">
        <v>360</v>
      </c>
      <c r="W359" t="s">
        <v>479</v>
      </c>
      <c r="X359" s="38">
        <v>44349</v>
      </c>
      <c r="Y359" s="57"/>
    </row>
    <row r="360" spans="1:25" ht="15" x14ac:dyDescent="0.25">
      <c r="A360">
        <v>1.93</v>
      </c>
      <c r="B360">
        <v>1.93</v>
      </c>
      <c r="C360" s="43">
        <f t="shared" si="62"/>
        <v>3.62694300518136E-2</v>
      </c>
      <c r="D360" s="44">
        <f>IF(OR($A360="",$B360=""),"",A360*'MPTO_working_2-way'!$G359)</f>
        <v>2</v>
      </c>
      <c r="E360" s="46">
        <f>IF(OR($A360="",$B360=""),"",B360*'MPTO_working_2-way'!$G359)</f>
        <v>2</v>
      </c>
      <c r="F360" s="44">
        <f>IF(OR($A360="",$B360=""),"",'MPTO_working_2-way'!D359)</f>
        <v>2.0000000000000004</v>
      </c>
      <c r="G360" s="46">
        <f>IF(OR($A360="",$B360=""),"",'MPTO_working_2-way'!E359)</f>
        <v>2.0000000000000004</v>
      </c>
      <c r="H360" s="44">
        <f>IF(OR($A360="",$B360=""),"",'OddsRatio_working_2-way'!M359)</f>
        <v>2</v>
      </c>
      <c r="I360" s="44">
        <f>IF(OR($A360="",$B360=""),"",'OddsRatio_working_2-way'!N359)</f>
        <v>2</v>
      </c>
      <c r="J360" s="44">
        <f>IF('Log_working_2-way'!$D359="","",A360^('Log_working_2-way'!$D359))</f>
        <v>1.9999999999999618</v>
      </c>
      <c r="K360" s="46">
        <f>IF('Log_working_2-way'!$D359="","",B360^('Log_working_2-way'!$D359))</f>
        <v>1.9999999999999618</v>
      </c>
      <c r="L360" s="53">
        <f t="shared" si="63"/>
        <v>0.5</v>
      </c>
      <c r="M360" s="53">
        <f t="shared" si="64"/>
        <v>0.5</v>
      </c>
      <c r="N360" s="54">
        <v>457</v>
      </c>
      <c r="O360" s="54">
        <f t="shared" si="65"/>
        <v>220.21243523316065</v>
      </c>
      <c r="P360" s="54">
        <f t="shared" si="66"/>
        <v>220.21243523316065</v>
      </c>
      <c r="Q360" s="54">
        <f t="shared" si="67"/>
        <v>236.78756476683941</v>
      </c>
      <c r="R360" s="54">
        <f t="shared" si="68"/>
        <v>236.78756476683941</v>
      </c>
      <c r="S360" s="55">
        <f t="shared" si="69"/>
        <v>-16.575129533678762</v>
      </c>
      <c r="T360" s="55">
        <f t="shared" si="70"/>
        <v>-16.575129533678762</v>
      </c>
      <c r="U360" t="s">
        <v>349</v>
      </c>
      <c r="V360" t="s">
        <v>347</v>
      </c>
      <c r="W360" t="s">
        <v>479</v>
      </c>
      <c r="X360" s="38">
        <v>44349</v>
      </c>
      <c r="Y360" s="57"/>
    </row>
    <row r="361" spans="1:25" ht="15" x14ac:dyDescent="0.25">
      <c r="A361">
        <v>2.73</v>
      </c>
      <c r="B361">
        <v>1.46</v>
      </c>
      <c r="C361" s="43">
        <f t="shared" si="62"/>
        <v>5.1231873149681251E-2</v>
      </c>
      <c r="D361" s="44">
        <f>IF(OR($A361="",$B361=""),"",A361*'MPTO_working_2-way'!$G360)</f>
        <v>2.8698630136986298</v>
      </c>
      <c r="E361" s="46">
        <f>IF(OR($A361="",$B361=""),"",B361*'MPTO_working_2-way'!$G360)</f>
        <v>1.5347985347985347</v>
      </c>
      <c r="F361" s="44">
        <f>IF(OR($A361="",$B361=""),"",'MPTO_working_2-way'!D360)</f>
        <v>2.9352676927608803</v>
      </c>
      <c r="G361" s="46">
        <f>IF(OR($A361="",$B361=""),"",'MPTO_working_2-way'!E360)</f>
        <v>1.5167243806841963</v>
      </c>
      <c r="H361" s="44">
        <f>IF(OR($A361="",$B361=""),"",'OddsRatio_working_2-way'!M360)</f>
        <v>2.9392961520142795</v>
      </c>
      <c r="I361" s="44">
        <f>IF(OR($A361="",$B361=""),"",'OddsRatio_working_2-way'!N360)</f>
        <v>1.515650999957554</v>
      </c>
      <c r="J361" s="44">
        <f>IF('Log_working_2-way'!$D360="","",A361^('Log_working_2-way'!$D360))</f>
        <v>2.9711467624239605</v>
      </c>
      <c r="K361" s="46">
        <f>IF('Log_working_2-way'!$D360="","",B361^('Log_working_2-way'!$D360))</f>
        <v>1.5073188963181916</v>
      </c>
      <c r="L361" s="53">
        <f t="shared" si="63"/>
        <v>0.34844868735083534</v>
      </c>
      <c r="M361" s="53">
        <f t="shared" si="64"/>
        <v>0.65155131264916477</v>
      </c>
      <c r="N361" s="54">
        <v>458</v>
      </c>
      <c r="O361" s="54">
        <f t="shared" si="65"/>
        <v>290.23443223443218</v>
      </c>
      <c r="P361" s="54">
        <f t="shared" si="66"/>
        <v>144.30136986301366</v>
      </c>
      <c r="Q361" s="54">
        <f t="shared" si="67"/>
        <v>313.69863013698631</v>
      </c>
      <c r="R361" s="54">
        <f t="shared" si="68"/>
        <v>167.76556776556777</v>
      </c>
      <c r="S361" s="55">
        <f t="shared" si="69"/>
        <v>-23.464197902554133</v>
      </c>
      <c r="T361" s="55">
        <f t="shared" si="70"/>
        <v>-23.464197902554105</v>
      </c>
      <c r="U361" t="s">
        <v>370</v>
      </c>
      <c r="V361" t="s">
        <v>367</v>
      </c>
      <c r="W361" t="s">
        <v>480</v>
      </c>
      <c r="X361" s="38">
        <v>44349</v>
      </c>
      <c r="Y361" s="57"/>
    </row>
    <row r="362" spans="1:25" ht="15" x14ac:dyDescent="0.25">
      <c r="A362">
        <v>2.36</v>
      </c>
      <c r="B362">
        <v>1.59</v>
      </c>
      <c r="C362" s="43">
        <f t="shared" si="62"/>
        <v>5.2659631169384991E-2</v>
      </c>
      <c r="D362" s="44">
        <f>IF(OR($A362="",$B362=""),"",A362*'MPTO_working_2-way'!$G361)</f>
        <v>2.4842767295597485</v>
      </c>
      <c r="E362" s="46">
        <f>IF(OR($A362="",$B362=""),"",B362*'MPTO_working_2-way'!$G361)</f>
        <v>1.6737288135593222</v>
      </c>
      <c r="F362" s="44">
        <f>IF(OR($A362="",$B362=""),"",'MPTO_working_2-way'!D361)</f>
        <v>2.516362660944206</v>
      </c>
      <c r="G362" s="46">
        <f>IF(OR($A362="",$B362=""),"",'MPTO_working_2-way'!E361)</f>
        <v>1.6594728462763138</v>
      </c>
      <c r="H362" s="44">
        <f>IF(OR($A362="",$B362=""),"",'OddsRatio_working_2-way'!M361)</f>
        <v>2.5182505543429619</v>
      </c>
      <c r="I362" s="44">
        <f>IF(OR($A362="",$B362=""),"",'OddsRatio_working_2-way'!N361)</f>
        <v>1.6586528140164323</v>
      </c>
      <c r="J362" s="44">
        <f>IF('Log_working_2-way'!$D361="","",A362^('Log_working_2-way'!$D361))</f>
        <v>2.5335056714191588</v>
      </c>
      <c r="K362" s="46">
        <f>IF('Log_working_2-way'!$D361="","",B362^('Log_working_2-way'!$D361))</f>
        <v>1.6521006205812045</v>
      </c>
      <c r="L362" s="53">
        <f t="shared" si="63"/>
        <v>0.40253164556962023</v>
      </c>
      <c r="M362" s="53">
        <f t="shared" si="64"/>
        <v>0.59746835443037971</v>
      </c>
      <c r="N362" s="54">
        <v>459</v>
      </c>
      <c r="O362" s="54">
        <f t="shared" si="65"/>
        <v>264.50847457627123</v>
      </c>
      <c r="P362" s="54">
        <f t="shared" si="66"/>
        <v>170.32075471698116</v>
      </c>
      <c r="Q362" s="54">
        <f t="shared" si="67"/>
        <v>288.67924528301887</v>
      </c>
      <c r="R362" s="54">
        <f t="shared" si="68"/>
        <v>194.49152542372883</v>
      </c>
      <c r="S362" s="55">
        <f t="shared" si="69"/>
        <v>-24.170770706747646</v>
      </c>
      <c r="T362" s="55">
        <f t="shared" si="70"/>
        <v>-24.170770706747675</v>
      </c>
      <c r="U362" t="s">
        <v>440</v>
      </c>
      <c r="V362" t="s">
        <v>91</v>
      </c>
      <c r="W362" t="s">
        <v>480</v>
      </c>
      <c r="X362" s="38">
        <v>44349</v>
      </c>
      <c r="Y362" s="57"/>
    </row>
    <row r="363" spans="1:25" ht="15" x14ac:dyDescent="0.25">
      <c r="A363">
        <v>1.54</v>
      </c>
      <c r="B363">
        <v>2.63</v>
      </c>
      <c r="C363" s="43">
        <f t="shared" si="62"/>
        <v>2.9578786232778764E-2</v>
      </c>
      <c r="D363" s="44">
        <f>IF(OR($A363="",$B363=""),"",A363*'MPTO_working_2-way'!$G362)</f>
        <v>1.5855513307984794</v>
      </c>
      <c r="E363" s="46">
        <f>IF(OR($A363="",$B363=""),"",B363*'MPTO_working_2-way'!$G362)</f>
        <v>2.7077922077922079</v>
      </c>
      <c r="F363" s="44">
        <f>IF(OR($A363="",$B363=""),"",'MPTO_working_2-way'!D362)</f>
        <v>1.5758919886385747</v>
      </c>
      <c r="G363" s="46">
        <f>IF(OR($A363="",$B363=""),"",'MPTO_working_2-way'!E362)</f>
        <v>2.7364367272481593</v>
      </c>
      <c r="H363" s="44">
        <f>IF(OR($A363="",$B363=""),"",'OddsRatio_working_2-way'!M362)</f>
        <v>1.5755765314519714</v>
      </c>
      <c r="I363" s="44">
        <f>IF(OR($A363="",$B363=""),"",'OddsRatio_working_2-way'!N362)</f>
        <v>2.7373884190124329</v>
      </c>
      <c r="J363" s="44">
        <f>IF('Log_working_2-way'!$D362="","",A363^('Log_working_2-way'!$D362))</f>
        <v>1.5711815546212307</v>
      </c>
      <c r="K363" s="46">
        <f>IF('Log_working_2-way'!$D362="","",B363^('Log_working_2-way'!$D362))</f>
        <v>2.7507568161284262</v>
      </c>
      <c r="L363" s="53">
        <f t="shared" si="63"/>
        <v>0.63069544364508379</v>
      </c>
      <c r="M363" s="53">
        <f t="shared" si="64"/>
        <v>0.36930455635491605</v>
      </c>
      <c r="N363" s="54">
        <v>460</v>
      </c>
      <c r="O363" s="54">
        <f t="shared" si="65"/>
        <v>161.29870129870127</v>
      </c>
      <c r="P363" s="54">
        <f t="shared" si="66"/>
        <v>285.09505703422053</v>
      </c>
      <c r="Q363" s="54">
        <f t="shared" si="67"/>
        <v>174.90494296577947</v>
      </c>
      <c r="R363" s="54">
        <f t="shared" si="68"/>
        <v>298.7012987012987</v>
      </c>
      <c r="S363" s="55">
        <f t="shared" si="69"/>
        <v>-13.606241667078194</v>
      </c>
      <c r="T363" s="55">
        <f t="shared" si="70"/>
        <v>-13.606241667078166</v>
      </c>
      <c r="U363" t="s">
        <v>98</v>
      </c>
      <c r="V363" t="s">
        <v>104</v>
      </c>
      <c r="W363" t="s">
        <v>474</v>
      </c>
      <c r="X363" s="38">
        <v>44349</v>
      </c>
      <c r="Y363" s="57"/>
    </row>
    <row r="364" spans="1:25" ht="15" x14ac:dyDescent="0.25">
      <c r="A364">
        <v>1.62</v>
      </c>
      <c r="B364">
        <v>2.42</v>
      </c>
      <c r="C364" s="43">
        <f t="shared" si="62"/>
        <v>3.0507091113151752E-2</v>
      </c>
      <c r="D364" s="44">
        <f>IF(OR($A364="",$B364=""),"",A364*'MPTO_working_2-way'!$G363)</f>
        <v>1.669421487603306</v>
      </c>
      <c r="E364" s="46">
        <f>IF(OR($A364="",$B364=""),"",B364*'MPTO_working_2-way'!$G363)</f>
        <v>2.4938271604938271</v>
      </c>
      <c r="F364" s="44">
        <f>IF(OR($A364="",$B364=""),"",'MPTO_working_2-way'!D363)</f>
        <v>1.6610456740954158</v>
      </c>
      <c r="G364" s="46">
        <f>IF(OR($A364="",$B364=""),"",'MPTO_working_2-way'!E363)</f>
        <v>2.5127547750288426</v>
      </c>
      <c r="H364" s="44">
        <f>IF(OR($A364="",$B364=""),"",'OddsRatio_working_2-way'!M363)</f>
        <v>1.6607720622952058</v>
      </c>
      <c r="I364" s="44">
        <f>IF(OR($A364="",$B364=""),"",'OddsRatio_working_2-way'!N363)</f>
        <v>2.5133811749341808</v>
      </c>
      <c r="J364" s="44">
        <f>IF('Log_working_2-way'!$D363="","",A364^('Log_working_2-way'!$D363))</f>
        <v>1.6569717885147401</v>
      </c>
      <c r="K364" s="46">
        <f>IF('Log_working_2-way'!$D363="","",B364^('Log_working_2-way'!$D363))</f>
        <v>2.5221353754941713</v>
      </c>
      <c r="L364" s="53">
        <f t="shared" si="63"/>
        <v>0.59900990099009899</v>
      </c>
      <c r="M364" s="53">
        <f t="shared" si="64"/>
        <v>0.40099009900990101</v>
      </c>
      <c r="N364" s="54">
        <v>461</v>
      </c>
      <c r="O364" s="54">
        <f t="shared" si="65"/>
        <v>176.43209876543213</v>
      </c>
      <c r="P364" s="54">
        <f t="shared" si="66"/>
        <v>270.50413223140492</v>
      </c>
      <c r="Q364" s="54">
        <f t="shared" si="67"/>
        <v>190.49586776859505</v>
      </c>
      <c r="R364" s="54">
        <f t="shared" si="68"/>
        <v>284.5679012345679</v>
      </c>
      <c r="S364" s="55">
        <f t="shared" si="69"/>
        <v>-14.063769003162918</v>
      </c>
      <c r="T364" s="55">
        <f t="shared" si="70"/>
        <v>-14.063769003162975</v>
      </c>
      <c r="U364" t="s">
        <v>101</v>
      </c>
      <c r="V364" t="s">
        <v>443</v>
      </c>
      <c r="W364" t="s">
        <v>474</v>
      </c>
      <c r="X364" s="38">
        <v>44349</v>
      </c>
      <c r="Y364" s="57"/>
    </row>
    <row r="365" spans="1:25" ht="15" x14ac:dyDescent="0.25">
      <c r="A365">
        <v>1.59</v>
      </c>
      <c r="B365">
        <v>2.5</v>
      </c>
      <c r="C365" s="43">
        <f t="shared" si="62"/>
        <v>2.8930817610062887E-2</v>
      </c>
      <c r="D365" s="44">
        <f>IF(OR($A365="",$B365=""),"",A365*'MPTO_working_2-way'!$G364)</f>
        <v>1.6360000000000001</v>
      </c>
      <c r="E365" s="46">
        <f>IF(OR($A365="",$B365=""),"",B365*'MPTO_working_2-way'!$G364)</f>
        <v>2.5723270440251573</v>
      </c>
      <c r="F365" s="44">
        <f>IF(OR($A365="",$B365=""),"",'MPTO_working_2-way'!D364)</f>
        <v>1.6274309109518936</v>
      </c>
      <c r="G365" s="46">
        <f>IF(OR($A365="",$B365=""),"",'MPTO_working_2-way'!E364)</f>
        <v>2.5938009787928222</v>
      </c>
      <c r="H365" s="44">
        <f>IF(OR($A365="",$B365=""),"",'OddsRatio_working_2-way'!M364)</f>
        <v>1.6271629240742262</v>
      </c>
      <c r="I365" s="44">
        <f>IF(OR($A365="",$B365=""),"",'OddsRatio_working_2-way'!N364)</f>
        <v>2.594482010358202</v>
      </c>
      <c r="J365" s="44">
        <f>IF('Log_working_2-way'!$D364="","",A365^('Log_working_2-way'!$D364))</f>
        <v>1.6232742032249983</v>
      </c>
      <c r="K365" s="46">
        <f>IF('Log_working_2-way'!$D364="","",B365^('Log_working_2-way'!$D364))</f>
        <v>2.6044302729451743</v>
      </c>
      <c r="L365" s="53">
        <f t="shared" si="63"/>
        <v>0.6112469437652811</v>
      </c>
      <c r="M365" s="53">
        <f t="shared" si="64"/>
        <v>0.38875305623471879</v>
      </c>
      <c r="N365" s="54">
        <v>462</v>
      </c>
      <c r="O365" s="54">
        <f t="shared" si="65"/>
        <v>171.43396226415095</v>
      </c>
      <c r="P365" s="54">
        <f t="shared" si="66"/>
        <v>277.2</v>
      </c>
      <c r="Q365" s="54">
        <f t="shared" si="67"/>
        <v>184.8</v>
      </c>
      <c r="R365" s="54">
        <f t="shared" si="68"/>
        <v>290.56603773584902</v>
      </c>
      <c r="S365" s="55">
        <f t="shared" si="69"/>
        <v>-13.366037735849062</v>
      </c>
      <c r="T365" s="55">
        <f t="shared" si="70"/>
        <v>-13.366037735849034</v>
      </c>
      <c r="U365" t="s">
        <v>53</v>
      </c>
      <c r="V365" t="s">
        <v>102</v>
      </c>
      <c r="W365" t="s">
        <v>474</v>
      </c>
      <c r="X365" s="38">
        <v>44349</v>
      </c>
      <c r="Y365" s="57"/>
    </row>
    <row r="366" spans="1:25" ht="15" x14ac:dyDescent="0.25">
      <c r="A366">
        <v>1.79</v>
      </c>
      <c r="B366">
        <v>2.12</v>
      </c>
      <c r="C366" s="43">
        <f t="shared" si="62"/>
        <v>3.0357331084642114E-2</v>
      </c>
      <c r="D366" s="44">
        <f>IF(OR($A366="",$B366=""),"",A366*'MPTO_working_2-way'!$G365)</f>
        <v>1.8443396226415094</v>
      </c>
      <c r="E366" s="46">
        <f>IF(OR($A366="",$B366=""),"",B366*'MPTO_working_2-way'!$G365)</f>
        <v>2.1843575418994412</v>
      </c>
      <c r="F366" s="44">
        <f>IF(OR($A366="",$B366=""),"",'MPTO_working_2-way'!D365)</f>
        <v>1.8399922420480992</v>
      </c>
      <c r="G366" s="46">
        <f>IF(OR($A366="",$B366=""),"",'MPTO_working_2-way'!E365)</f>
        <v>2.1904871854075272</v>
      </c>
      <c r="H366" s="44">
        <f>IF(OR($A366="",$B366=""),"",'OddsRatio_working_2-way'!M365)</f>
        <v>1.8398554297360612</v>
      </c>
      <c r="I366" s="44">
        <f>IF(OR($A366="",$B366=""),"",'OddsRatio_working_2-way'!N365)</f>
        <v>2.1906811155751749</v>
      </c>
      <c r="J366" s="44">
        <f>IF('Log_working_2-way'!$D365="","",A366^('Log_working_2-way'!$D365))</f>
        <v>1.8378863083703576</v>
      </c>
      <c r="K366" s="46">
        <f>IF('Log_working_2-way'!$D365="","",B366^('Log_working_2-way'!$D365))</f>
        <v>2.1934793420182777</v>
      </c>
      <c r="L366" s="53">
        <f t="shared" si="63"/>
        <v>0.5421994884910486</v>
      </c>
      <c r="M366" s="53">
        <f t="shared" si="64"/>
        <v>0.45780051150895146</v>
      </c>
      <c r="N366" s="54">
        <v>463</v>
      </c>
      <c r="O366" s="54">
        <f t="shared" si="65"/>
        <v>204.34078212290501</v>
      </c>
      <c r="P366" s="54">
        <f t="shared" si="66"/>
        <v>244.60377358490567</v>
      </c>
      <c r="Q366" s="54">
        <f t="shared" si="67"/>
        <v>218.3962264150943</v>
      </c>
      <c r="R366" s="54">
        <f t="shared" si="68"/>
        <v>258.65921787709493</v>
      </c>
      <c r="S366" s="55">
        <f t="shared" si="69"/>
        <v>-14.055444292189293</v>
      </c>
      <c r="T366" s="55">
        <f t="shared" si="70"/>
        <v>-14.055444292189264</v>
      </c>
      <c r="U366" t="s">
        <v>96</v>
      </c>
      <c r="V366" t="s">
        <v>97</v>
      </c>
      <c r="W366" t="s">
        <v>474</v>
      </c>
      <c r="X366" s="38">
        <v>44349</v>
      </c>
      <c r="Y366" s="57"/>
    </row>
    <row r="367" spans="1:25" ht="15" x14ac:dyDescent="0.25">
      <c r="A367">
        <v>2.04</v>
      </c>
      <c r="B367">
        <v>1.85</v>
      </c>
      <c r="C367" s="43">
        <f t="shared" si="62"/>
        <v>3.0736618971912932E-2</v>
      </c>
      <c r="D367" s="44">
        <f>IF(OR($A367="",$B367=""),"",A367*'MPTO_working_2-way'!$G366)</f>
        <v>2.1027027027027025</v>
      </c>
      <c r="E367" s="46">
        <f>IF(OR($A367="",$B367=""),"",B367*'MPTO_working_2-way'!$G366)</f>
        <v>1.9068627450980391</v>
      </c>
      <c r="F367" s="44">
        <f>IF(OR($A367="",$B367=""),"",'MPTO_working_2-way'!D366)</f>
        <v>2.1060267857142851</v>
      </c>
      <c r="G367" s="46">
        <f>IF(OR($A367="",$B367=""),"",'MPTO_working_2-way'!E366)</f>
        <v>1.9041372351160444</v>
      </c>
      <c r="H367" s="44">
        <f>IF(OR($A367="",$B367=""),"",'OddsRatio_working_2-way'!M366)</f>
        <v>2.1061326375099441</v>
      </c>
      <c r="I367" s="44">
        <f>IF(OR($A367="",$B367=""),"",'OddsRatio_working_2-way'!N366)</f>
        <v>1.904050713349474</v>
      </c>
      <c r="J367" s="44">
        <f>IF('Log_working_2-way'!$D366="","",A367^('Log_working_2-way'!$D366))</f>
        <v>2.1076465292124213</v>
      </c>
      <c r="K367" s="46">
        <f>IF('Log_working_2-way'!$D366="","",B367^('Log_working_2-way'!$D366))</f>
        <v>1.9028150891340896</v>
      </c>
      <c r="L367" s="53">
        <f t="shared" si="63"/>
        <v>0.47557840616966585</v>
      </c>
      <c r="M367" s="53">
        <f t="shared" si="64"/>
        <v>0.52442159383033427</v>
      </c>
      <c r="N367" s="54">
        <v>464</v>
      </c>
      <c r="O367" s="54">
        <f t="shared" si="65"/>
        <v>236.54901960784315</v>
      </c>
      <c r="P367" s="54">
        <f t="shared" si="66"/>
        <v>213.18918918918919</v>
      </c>
      <c r="Q367" s="54">
        <f t="shared" si="67"/>
        <v>250.81081081081078</v>
      </c>
      <c r="R367" s="54">
        <f t="shared" si="68"/>
        <v>227.45098039215685</v>
      </c>
      <c r="S367" s="55">
        <f t="shared" si="69"/>
        <v>-14.261791202967629</v>
      </c>
      <c r="T367" s="55">
        <f t="shared" si="70"/>
        <v>-14.261791202967657</v>
      </c>
      <c r="U367" t="s">
        <v>105</v>
      </c>
      <c r="V367" t="s">
        <v>448</v>
      </c>
      <c r="W367" t="s">
        <v>467</v>
      </c>
      <c r="X367" s="38">
        <v>44349</v>
      </c>
      <c r="Y367" s="57"/>
    </row>
    <row r="368" spans="1:25" ht="15" x14ac:dyDescent="0.25">
      <c r="A368">
        <v>2.17</v>
      </c>
      <c r="B368">
        <v>1.75</v>
      </c>
      <c r="C368" s="43">
        <f t="shared" si="62"/>
        <v>3.2258064516129004E-2</v>
      </c>
      <c r="D368" s="44">
        <f>IF(OR($A368="",$B368=""),"",A368*'MPTO_working_2-way'!$G367)</f>
        <v>2.2399999999999998</v>
      </c>
      <c r="E368" s="46">
        <f>IF(OR($A368="",$B368=""),"",B368*'MPTO_working_2-way'!$G367)</f>
        <v>1.8064516129032258</v>
      </c>
      <c r="F368" s="44">
        <f>IF(OR($A368="",$B368=""),"",'MPTO_working_2-way'!D367)</f>
        <v>2.2487046632124348</v>
      </c>
      <c r="G368" s="46">
        <f>IF(OR($A368="",$B368=""),"",'MPTO_working_2-way'!E367)</f>
        <v>1.8008298755186722</v>
      </c>
      <c r="H368" s="44">
        <f>IF(OR($A368="",$B368=""),"",'OddsRatio_working_2-way'!M367)</f>
        <v>2.2489995996796797</v>
      </c>
      <c r="I368" s="44">
        <f>IF(OR($A368="",$B368=""),"",'OddsRatio_working_2-way'!N367)</f>
        <v>1.8006407690254356</v>
      </c>
      <c r="J368" s="44">
        <f>IF('Log_working_2-way'!$D367="","",A368^('Log_working_2-way'!$D367))</f>
        <v>2.2529893897006406</v>
      </c>
      <c r="K368" s="46">
        <f>IF('Log_working_2-way'!$D367="","",B368^('Log_working_2-way'!$D367))</f>
        <v>1.798091355138193</v>
      </c>
      <c r="L368" s="53">
        <f t="shared" si="63"/>
        <v>0.44642857142857145</v>
      </c>
      <c r="M368" s="53">
        <f t="shared" si="64"/>
        <v>0.5535714285714286</v>
      </c>
      <c r="N368" s="54">
        <v>465</v>
      </c>
      <c r="O368" s="54">
        <f t="shared" si="65"/>
        <v>250.71428571428569</v>
      </c>
      <c r="P368" s="54">
        <f t="shared" si="66"/>
        <v>199.28571428571428</v>
      </c>
      <c r="Q368" s="54">
        <f t="shared" si="67"/>
        <v>265.71428571428572</v>
      </c>
      <c r="R368" s="54">
        <f t="shared" si="68"/>
        <v>214.28571428571428</v>
      </c>
      <c r="S368" s="55">
        <f t="shared" si="69"/>
        <v>-15.000000000000028</v>
      </c>
      <c r="T368" s="55">
        <f t="shared" si="70"/>
        <v>-15</v>
      </c>
      <c r="U368" t="s">
        <v>377</v>
      </c>
      <c r="V368" t="s">
        <v>140</v>
      </c>
      <c r="W368" t="s">
        <v>467</v>
      </c>
      <c r="X368" s="38">
        <v>44349</v>
      </c>
      <c r="Y368" s="57"/>
    </row>
    <row r="369" spans="1:25" ht="15" x14ac:dyDescent="0.25">
      <c r="A369">
        <v>2.2799999999999998</v>
      </c>
      <c r="B369">
        <v>1.68</v>
      </c>
      <c r="C369" s="43">
        <f t="shared" si="62"/>
        <v>3.383458646616555E-2</v>
      </c>
      <c r="D369" s="44">
        <f>IF(OR($A369="",$B369=""),"",A369*'MPTO_working_2-way'!$G368)</f>
        <v>2.3571428571428572</v>
      </c>
      <c r="E369" s="46">
        <f>IF(OR($A369="",$B369=""),"",B369*'MPTO_working_2-way'!$G368)</f>
        <v>1.736842105263158</v>
      </c>
      <c r="F369" s="44">
        <f>IF(OR($A369="",$B369=""),"",'MPTO_working_2-way'!D368)</f>
        <v>2.3714710252600297</v>
      </c>
      <c r="G369" s="46">
        <f>IF(OR($A369="",$B369=""),"",'MPTO_working_2-way'!E368)</f>
        <v>1.7291440953412784</v>
      </c>
      <c r="H369" s="44">
        <f>IF(OR($A369="",$B369=""),"",'OddsRatio_working_2-way'!M368)</f>
        <v>2.3719886811400706</v>
      </c>
      <c r="I369" s="44">
        <f>IF(OR($A369="",$B369=""),"",'OddsRatio_working_2-way'!N368)</f>
        <v>1.728868986855663</v>
      </c>
      <c r="J369" s="44">
        <f>IF('Log_working_2-way'!$D368="","",A369^('Log_working_2-way'!$D368))</f>
        <v>2.3786002597874161</v>
      </c>
      <c r="K369" s="46">
        <f>IF('Log_working_2-way'!$D368="","",B369^('Log_working_2-way'!$D368))</f>
        <v>1.7253734306956654</v>
      </c>
      <c r="L369" s="53">
        <f t="shared" si="63"/>
        <v>0.42424242424242425</v>
      </c>
      <c r="M369" s="53">
        <f t="shared" si="64"/>
        <v>0.57575757575757569</v>
      </c>
      <c r="N369" s="54">
        <v>466</v>
      </c>
      <c r="O369" s="54">
        <f t="shared" si="65"/>
        <v>261.61403508771934</v>
      </c>
      <c r="P369" s="54">
        <f t="shared" si="66"/>
        <v>188.61904761904762</v>
      </c>
      <c r="Q369" s="54">
        <f t="shared" si="67"/>
        <v>277.38095238095235</v>
      </c>
      <c r="R369" s="54">
        <f t="shared" si="68"/>
        <v>204.38596491228071</v>
      </c>
      <c r="S369" s="55">
        <f t="shared" si="69"/>
        <v>-15.766917293233007</v>
      </c>
      <c r="T369" s="55">
        <f t="shared" si="70"/>
        <v>-15.766917293233092</v>
      </c>
      <c r="U369" t="s">
        <v>449</v>
      </c>
      <c r="V369" t="s">
        <v>378</v>
      </c>
      <c r="W369" t="s">
        <v>467</v>
      </c>
      <c r="X369" s="38">
        <v>44349</v>
      </c>
      <c r="Y369" s="57"/>
    </row>
    <row r="370" spans="1:25" ht="15" x14ac:dyDescent="0.25">
      <c r="A370">
        <v>2.48</v>
      </c>
      <c r="B370">
        <v>1.58</v>
      </c>
      <c r="C370" s="43">
        <f t="shared" si="62"/>
        <v>3.61371988566761E-2</v>
      </c>
      <c r="D370" s="44">
        <f>IF(OR($A370="",$B370=""),"",A370*'MPTO_working_2-way'!$G369)</f>
        <v>2.5696202531645569</v>
      </c>
      <c r="E370" s="46">
        <f>IF(OR($A370="",$B370=""),"",B370*'MPTO_working_2-way'!$G369)</f>
        <v>1.6370967741935483</v>
      </c>
      <c r="F370" s="44">
        <f>IF(OR($A370="",$B370=""),"",'MPTO_working_2-way'!D369)</f>
        <v>2.5963424330771265</v>
      </c>
      <c r="G370" s="46">
        <f>IF(OR($A370="",$B370=""),"",'MPTO_working_2-way'!E369)</f>
        <v>1.6264320106259338</v>
      </c>
      <c r="H370" s="44">
        <f>IF(OR($A370="",$B370=""),"",'OddsRatio_working_2-way'!M369)</f>
        <v>2.5974116995724779</v>
      </c>
      <c r="I370" s="44">
        <f>IF(OR($A370="",$B370=""),"",'OddsRatio_working_2-way'!N369)</f>
        <v>1.6260126930757011</v>
      </c>
      <c r="J370" s="44">
        <f>IF('Log_working_2-way'!$D369="","",A370^('Log_working_2-way'!$D369))</f>
        <v>2.6099071390443571</v>
      </c>
      <c r="K370" s="46">
        <f>IF('Log_working_2-way'!$D369="","",B370^('Log_working_2-way'!$D369))</f>
        <v>1.6211538390924995</v>
      </c>
      <c r="L370" s="53">
        <f t="shared" si="63"/>
        <v>0.3891625615763547</v>
      </c>
      <c r="M370" s="53">
        <f t="shared" si="64"/>
        <v>0.61083743842364535</v>
      </c>
      <c r="N370" s="54">
        <v>467</v>
      </c>
      <c r="O370" s="54">
        <f t="shared" si="65"/>
        <v>278.69354838709683</v>
      </c>
      <c r="P370" s="54">
        <f t="shared" si="66"/>
        <v>171.43037974683543</v>
      </c>
      <c r="Q370" s="54">
        <f t="shared" si="67"/>
        <v>295.56962025316454</v>
      </c>
      <c r="R370" s="54">
        <f t="shared" si="68"/>
        <v>188.30645161290323</v>
      </c>
      <c r="S370" s="55">
        <f t="shared" si="69"/>
        <v>-16.876071866067718</v>
      </c>
      <c r="T370" s="55">
        <f t="shared" si="70"/>
        <v>-16.876071866067804</v>
      </c>
      <c r="U370" t="s">
        <v>374</v>
      </c>
      <c r="V370" t="s">
        <v>250</v>
      </c>
      <c r="W370" t="s">
        <v>467</v>
      </c>
      <c r="X370" s="38">
        <v>44349</v>
      </c>
      <c r="Y370" s="57"/>
    </row>
    <row r="371" spans="1:25" ht="15" x14ac:dyDescent="0.25">
      <c r="A371">
        <v>2.21</v>
      </c>
      <c r="B371">
        <v>1.72</v>
      </c>
      <c r="C371" s="43">
        <f t="shared" si="62"/>
        <v>3.3884036620014824E-2</v>
      </c>
      <c r="D371" s="44">
        <f>IF(OR($A371="",$B371=""),"",A371*'MPTO_working_2-way'!$G370)</f>
        <v>2.2848837209302326</v>
      </c>
      <c r="E371" s="46">
        <f>IF(OR($A371="",$B371=""),"",B371*'MPTO_working_2-way'!$G370)</f>
        <v>1.7782805429864255</v>
      </c>
      <c r="F371" s="44">
        <f>IF(OR($A371="",$B371=""),"",'MPTO_working_2-way'!D370)</f>
        <v>2.2959652089876781</v>
      </c>
      <c r="G371" s="46">
        <f>IF(OR($A371="",$B371=""),"",'MPTO_working_2-way'!E370)</f>
        <v>1.7716256524981358</v>
      </c>
      <c r="H371" s="44">
        <f>IF(OR($A371="",$B371=""),"",'OddsRatio_working_2-way'!M370)</f>
        <v>2.2963624321753371</v>
      </c>
      <c r="I371" s="44">
        <f>IF(OR($A371="",$B371=""),"",'OddsRatio_working_2-way'!N370)</f>
        <v>1.7713892158398703</v>
      </c>
      <c r="J371" s="44">
        <f>IF('Log_working_2-way'!$D370="","",A371^('Log_working_2-way'!$D370))</f>
        <v>2.3014598613122459</v>
      </c>
      <c r="K371" s="46">
        <f>IF('Log_working_2-way'!$D370="","",B371^('Log_working_2-way'!$D370))</f>
        <v>1.7683679149287428</v>
      </c>
      <c r="L371" s="53">
        <f t="shared" si="63"/>
        <v>0.43765903307888038</v>
      </c>
      <c r="M371" s="53">
        <f t="shared" si="64"/>
        <v>0.56234096692111957</v>
      </c>
      <c r="N371" s="54">
        <v>468</v>
      </c>
      <c r="O371" s="54">
        <f t="shared" si="65"/>
        <v>256.23529411764707</v>
      </c>
      <c r="P371" s="54">
        <f t="shared" si="66"/>
        <v>195.90697674418607</v>
      </c>
      <c r="Q371" s="54">
        <f t="shared" si="67"/>
        <v>272.09302325581399</v>
      </c>
      <c r="R371" s="54">
        <f t="shared" si="68"/>
        <v>211.76470588235296</v>
      </c>
      <c r="S371" s="55">
        <f t="shared" si="69"/>
        <v>-15.857729138166917</v>
      </c>
      <c r="T371" s="55">
        <f t="shared" si="70"/>
        <v>-15.857729138166889</v>
      </c>
      <c r="U371" t="s">
        <v>446</v>
      </c>
      <c r="V371" t="s">
        <v>234</v>
      </c>
      <c r="W371" t="s">
        <v>467</v>
      </c>
      <c r="X371" s="38">
        <v>44349</v>
      </c>
      <c r="Y371" s="57"/>
    </row>
    <row r="372" spans="1:25" ht="15" x14ac:dyDescent="0.25">
      <c r="A372">
        <v>2.25</v>
      </c>
      <c r="B372">
        <v>1.69</v>
      </c>
      <c r="C372" s="43">
        <f t="shared" si="62"/>
        <v>3.6160420775805502E-2</v>
      </c>
      <c r="D372" s="44">
        <f>IF(OR($A372="",$B372=""),"",A372*'MPTO_working_2-way'!$G371)</f>
        <v>2.3313609467455625</v>
      </c>
      <c r="E372" s="46">
        <f>IF(OR($A372="",$B372=""),"",B372*'MPTO_working_2-way'!$G371)</f>
        <v>1.7511111111111113</v>
      </c>
      <c r="F372" s="44">
        <f>IF(OR($A372="",$B372=""),"",'MPTO_working_2-way'!D371)</f>
        <v>2.3454124903623752</v>
      </c>
      <c r="G372" s="46">
        <f>IF(OR($A372="",$B372=""),"",'MPTO_working_2-way'!E371)</f>
        <v>1.7432664756446994</v>
      </c>
      <c r="H372" s="44">
        <f>IF(OR($A372="",$B372=""),"",'OddsRatio_working_2-way'!M371)</f>
        <v>2.3459547551454145</v>
      </c>
      <c r="I372" s="44">
        <f>IF(OR($A372="",$B372=""),"",'OddsRatio_working_2-way'!N371)</f>
        <v>1.7429670248402687</v>
      </c>
      <c r="J372" s="44">
        <f>IF('Log_working_2-way'!$D371="","",A372^('Log_working_2-way'!$D371))</f>
        <v>2.3524481110664444</v>
      </c>
      <c r="K372" s="46">
        <f>IF('Log_working_2-way'!$D371="","",B372^('Log_working_2-way'!$D371))</f>
        <v>1.7393999014212567</v>
      </c>
      <c r="L372" s="53">
        <f t="shared" si="63"/>
        <v>0.42893401015228422</v>
      </c>
      <c r="M372" s="53">
        <f t="shared" si="64"/>
        <v>0.57106598984771573</v>
      </c>
      <c r="N372" s="54">
        <v>469</v>
      </c>
      <c r="O372" s="54">
        <f t="shared" si="65"/>
        <v>260.55555555555554</v>
      </c>
      <c r="P372" s="54">
        <f t="shared" si="66"/>
        <v>191.48520710059174</v>
      </c>
      <c r="Q372" s="54">
        <f t="shared" si="67"/>
        <v>277.51479289940829</v>
      </c>
      <c r="R372" s="54">
        <f t="shared" si="68"/>
        <v>208.44444444444443</v>
      </c>
      <c r="S372" s="55">
        <f t="shared" si="69"/>
        <v>-16.959237343852749</v>
      </c>
      <c r="T372" s="55">
        <f t="shared" si="70"/>
        <v>-16.959237343852692</v>
      </c>
      <c r="U372" t="s">
        <v>235</v>
      </c>
      <c r="V372" t="s">
        <v>445</v>
      </c>
      <c r="W372" t="s">
        <v>467</v>
      </c>
      <c r="X372" s="38">
        <v>44349</v>
      </c>
      <c r="Y372" s="57"/>
    </row>
    <row r="373" spans="1:25" ht="15" x14ac:dyDescent="0.25">
      <c r="A373">
        <v>2.04</v>
      </c>
      <c r="B373">
        <v>1.85</v>
      </c>
      <c r="C373" s="43">
        <f t="shared" si="62"/>
        <v>3.0736618971912932E-2</v>
      </c>
      <c r="D373" s="44">
        <f>IF(OR($A373="",$B373=""),"",A373*'MPTO_working_2-way'!$G372)</f>
        <v>2.1027027027027025</v>
      </c>
      <c r="E373" s="46">
        <f>IF(OR($A373="",$B373=""),"",B373*'MPTO_working_2-way'!$G372)</f>
        <v>1.9068627450980391</v>
      </c>
      <c r="F373" s="44">
        <f>IF(OR($A373="",$B373=""),"",'MPTO_working_2-way'!D372)</f>
        <v>2.1060267857142851</v>
      </c>
      <c r="G373" s="46">
        <f>IF(OR($A373="",$B373=""),"",'MPTO_working_2-way'!E372)</f>
        <v>1.9041372351160444</v>
      </c>
      <c r="H373" s="44">
        <f>IF(OR($A373="",$B373=""),"",'OddsRatio_working_2-way'!M372)</f>
        <v>2.1061326375099441</v>
      </c>
      <c r="I373" s="44">
        <f>IF(OR($A373="",$B373=""),"",'OddsRatio_working_2-way'!N372)</f>
        <v>1.904050713349474</v>
      </c>
      <c r="J373" s="44">
        <f>IF('Log_working_2-way'!$D372="","",A373^('Log_working_2-way'!$D372))</f>
        <v>2.1076465292124213</v>
      </c>
      <c r="K373" s="46">
        <f>IF('Log_working_2-way'!$D372="","",B373^('Log_working_2-way'!$D372))</f>
        <v>1.9028150891340896</v>
      </c>
      <c r="L373" s="53">
        <f t="shared" si="63"/>
        <v>0.47557840616966585</v>
      </c>
      <c r="M373" s="53">
        <f t="shared" si="64"/>
        <v>0.52442159383033427</v>
      </c>
      <c r="N373" s="54">
        <v>470</v>
      </c>
      <c r="O373" s="54">
        <f t="shared" si="65"/>
        <v>239.60784313725492</v>
      </c>
      <c r="P373" s="54">
        <f t="shared" si="66"/>
        <v>215.94594594594591</v>
      </c>
      <c r="Q373" s="54">
        <f t="shared" si="67"/>
        <v>254.05405405405401</v>
      </c>
      <c r="R373" s="54">
        <f t="shared" si="68"/>
        <v>230.39215686274508</v>
      </c>
      <c r="S373" s="55">
        <f t="shared" si="69"/>
        <v>-14.446210916799089</v>
      </c>
      <c r="T373" s="55">
        <f t="shared" si="70"/>
        <v>-14.446210916799174</v>
      </c>
      <c r="U373" t="s">
        <v>447</v>
      </c>
      <c r="V373" t="s">
        <v>373</v>
      </c>
      <c r="W373" t="s">
        <v>467</v>
      </c>
      <c r="X373" s="38">
        <v>44349</v>
      </c>
      <c r="Y373" s="57"/>
    </row>
    <row r="374" spans="1:25" ht="15" x14ac:dyDescent="0.25">
      <c r="A374">
        <v>2.17</v>
      </c>
      <c r="B374">
        <v>1.74</v>
      </c>
      <c r="C374" s="43">
        <f t="shared" si="62"/>
        <v>3.5542136765718491E-2</v>
      </c>
      <c r="D374" s="44">
        <f>IF(OR($A374="",$B374=""),"",A374*'MPTO_working_2-way'!$G373)</f>
        <v>2.2471264367816088</v>
      </c>
      <c r="E374" s="46">
        <f>IF(OR($A374="",$B374=""),"",B374*'MPTO_working_2-way'!$G373)</f>
        <v>1.8018433179723501</v>
      </c>
      <c r="F374" s="44">
        <f>IF(OR($A374="",$B374=""),"",'MPTO_working_2-way'!D373)</f>
        <v>2.2570386753541753</v>
      </c>
      <c r="G374" s="46">
        <f>IF(OR($A374="",$B374=""),"",'MPTO_working_2-way'!E373)</f>
        <v>1.7955204717295163</v>
      </c>
      <c r="H374" s="44">
        <f>IF(OR($A374="",$B374=""),"",'OddsRatio_working_2-way'!M373)</f>
        <v>2.2574104664273644</v>
      </c>
      <c r="I374" s="44">
        <f>IF(OR($A374="",$B374=""),"",'OddsRatio_working_2-way'!N373)</f>
        <v>1.7952852522702987</v>
      </c>
      <c r="J374" s="44">
        <f>IF('Log_working_2-way'!$D373="","",A374^('Log_working_2-way'!$D373))</f>
        <v>2.2619707702020815</v>
      </c>
      <c r="K374" s="46">
        <f>IF('Log_working_2-way'!$D373="","",B374^('Log_working_2-way'!$D373))</f>
        <v>1.7924113803680148</v>
      </c>
      <c r="L374" s="53">
        <f t="shared" si="63"/>
        <v>0.44501278772378522</v>
      </c>
      <c r="M374" s="53">
        <f t="shared" si="64"/>
        <v>0.55498721227621484</v>
      </c>
      <c r="N374" s="54">
        <v>471</v>
      </c>
      <c r="O374" s="54">
        <f t="shared" si="65"/>
        <v>253.94930875576034</v>
      </c>
      <c r="P374" s="54">
        <f t="shared" si="66"/>
        <v>200.31034482758616</v>
      </c>
      <c r="Q374" s="54">
        <f t="shared" si="67"/>
        <v>270.68965517241378</v>
      </c>
      <c r="R374" s="54">
        <f t="shared" si="68"/>
        <v>217.05069124423963</v>
      </c>
      <c r="S374" s="55">
        <f t="shared" si="69"/>
        <v>-16.740346416653438</v>
      </c>
      <c r="T374" s="55">
        <f t="shared" si="70"/>
        <v>-16.740346416653466</v>
      </c>
      <c r="U374" t="s">
        <v>375</v>
      </c>
      <c r="V374" t="s">
        <v>249</v>
      </c>
      <c r="W374" t="s">
        <v>467</v>
      </c>
      <c r="X374" s="38">
        <v>44349</v>
      </c>
      <c r="Y374" s="57"/>
    </row>
    <row r="375" spans="1:25" ht="15" x14ac:dyDescent="0.25">
      <c r="A375">
        <v>1.58</v>
      </c>
      <c r="B375">
        <v>2.4900000000000002</v>
      </c>
      <c r="C375" s="43">
        <f t="shared" si="62"/>
        <v>3.4517818107874465E-2</v>
      </c>
      <c r="D375" s="44">
        <f>IF(OR($A375="",$B375=""),"",A375*'MPTO_working_2-way'!$G374)</f>
        <v>1.6345381526104417</v>
      </c>
      <c r="E375" s="46">
        <f>IF(OR($A375="",$B375=""),"",B375*'MPTO_working_2-way'!$G374)</f>
        <v>2.5759493670886076</v>
      </c>
      <c r="F375" s="44">
        <f>IF(OR($A375="",$B375=""),"",'MPTO_working_2-way'!D374)</f>
        <v>1.6242929689112753</v>
      </c>
      <c r="G375" s="46">
        <f>IF(OR($A375="",$B375=""),"",'MPTO_working_2-way'!E374)</f>
        <v>2.6018120494676276</v>
      </c>
      <c r="H375" s="44">
        <f>IF(OR($A375="",$B375=""),"",'OddsRatio_working_2-way'!M374)</f>
        <v>1.6239084427754149</v>
      </c>
      <c r="I375" s="44">
        <f>IF(OR($A375="",$B375=""),"",'OddsRatio_working_2-way'!N374)</f>
        <v>2.6027992754058067</v>
      </c>
      <c r="J375" s="44">
        <f>IF('Log_working_2-way'!$D374="","",A375^('Log_working_2-way'!$D374))</f>
        <v>1.6192445352091833</v>
      </c>
      <c r="K375" s="46">
        <f>IF('Log_working_2-way'!$D374="","",B375^('Log_working_2-way'!$D374))</f>
        <v>2.6148709324694677</v>
      </c>
      <c r="L375" s="53">
        <f t="shared" si="63"/>
        <v>0.6117936117936118</v>
      </c>
      <c r="M375" s="53">
        <f t="shared" si="64"/>
        <v>0.3882063882063882</v>
      </c>
      <c r="N375" s="54">
        <v>472</v>
      </c>
      <c r="O375" s="54">
        <f t="shared" si="65"/>
        <v>173.2658227848101</v>
      </c>
      <c r="P375" s="54">
        <f t="shared" si="66"/>
        <v>282.44176706827312</v>
      </c>
      <c r="Q375" s="54">
        <f t="shared" si="67"/>
        <v>189.55823293172688</v>
      </c>
      <c r="R375" s="54">
        <f t="shared" si="68"/>
        <v>298.73417721518985</v>
      </c>
      <c r="S375" s="55">
        <f t="shared" si="69"/>
        <v>-16.292410146916779</v>
      </c>
      <c r="T375" s="55">
        <f t="shared" si="70"/>
        <v>-16.292410146916723</v>
      </c>
      <c r="U375" t="s">
        <v>455</v>
      </c>
      <c r="V375" t="s">
        <v>456</v>
      </c>
      <c r="W375" t="s">
        <v>481</v>
      </c>
      <c r="X375" s="38">
        <v>44349</v>
      </c>
      <c r="Y375" s="57"/>
    </row>
    <row r="376" spans="1:25" ht="15" x14ac:dyDescent="0.25">
      <c r="A376">
        <v>1.86</v>
      </c>
      <c r="B376">
        <v>2.04</v>
      </c>
      <c r="C376" s="43">
        <f t="shared" si="62"/>
        <v>2.7830487033523088E-2</v>
      </c>
      <c r="D376" s="44">
        <f>IF(OR($A376="",$B376=""),"",A376*'MPTO_working_2-way'!$G375)</f>
        <v>1.911764705882353</v>
      </c>
      <c r="E376" s="46">
        <f>IF(OR($A376="",$B376=""),"",B376*'MPTO_working_2-way'!$G375)</f>
        <v>2.096774193548387</v>
      </c>
      <c r="F376" s="44">
        <f>IF(OR($A376="",$B376=""),"",'MPTO_working_2-way'!D375)</f>
        <v>1.9094202898550725</v>
      </c>
      <c r="G376" s="46">
        <f>IF(OR($A376="",$B376=""),"",'MPTO_working_2-way'!E375)</f>
        <v>2.0996015936254984</v>
      </c>
      <c r="H376" s="44">
        <f>IF(OR($A376="",$B376=""),"",'OddsRatio_working_2-way'!M375)</f>
        <v>1.9093531090412992</v>
      </c>
      <c r="I376" s="44">
        <f>IF(OR($A376="",$B376=""),"",'OddsRatio_working_2-way'!N375)</f>
        <v>2.0996828295383159</v>
      </c>
      <c r="J376" s="44">
        <f>IF('Log_working_2-way'!$D375="","",A376^('Log_working_2-way'!$D375))</f>
        <v>1.9082925809304243</v>
      </c>
      <c r="K376" s="46">
        <f>IF('Log_working_2-way'!$D375="","",B376^('Log_working_2-way'!$D375))</f>
        <v>2.1009668261031296</v>
      </c>
      <c r="L376" s="53">
        <f t="shared" si="63"/>
        <v>0.52307692307692311</v>
      </c>
      <c r="M376" s="53">
        <f t="shared" si="64"/>
        <v>0.47692307692307695</v>
      </c>
      <c r="N376" s="54">
        <v>473</v>
      </c>
      <c r="O376" s="54">
        <f t="shared" si="65"/>
        <v>218.69892473118284</v>
      </c>
      <c r="P376" s="54">
        <f t="shared" si="66"/>
        <v>241.1372549019608</v>
      </c>
      <c r="Q376" s="54">
        <f t="shared" si="67"/>
        <v>231.8627450980392</v>
      </c>
      <c r="R376" s="54">
        <f t="shared" si="68"/>
        <v>254.30107526881719</v>
      </c>
      <c r="S376" s="55">
        <f t="shared" si="69"/>
        <v>-13.163820366856356</v>
      </c>
      <c r="T376" s="55">
        <f t="shared" si="70"/>
        <v>-13.163820366856385</v>
      </c>
      <c r="U376" t="s">
        <v>383</v>
      </c>
      <c r="V376" t="s">
        <v>387</v>
      </c>
      <c r="W376" t="s">
        <v>481</v>
      </c>
      <c r="X376" s="38">
        <v>44349</v>
      </c>
      <c r="Y376" s="57"/>
    </row>
    <row r="377" spans="1:25" ht="15" x14ac:dyDescent="0.25">
      <c r="A377">
        <v>1.65</v>
      </c>
      <c r="B377">
        <v>2.33</v>
      </c>
      <c r="C377" s="43">
        <f t="shared" si="62"/>
        <v>3.5245155416829377E-2</v>
      </c>
      <c r="D377" s="44">
        <f>IF(OR($A377="",$B377=""),"",A377*'MPTO_working_2-way'!$G376)</f>
        <v>1.7081545064377683</v>
      </c>
      <c r="E377" s="46">
        <f>IF(OR($A377="",$B377=""),"",B377*'MPTO_working_2-way'!$G376)</f>
        <v>2.4121212121212126</v>
      </c>
      <c r="F377" s="44">
        <f>IF(OR($A377="",$B377=""),"",'MPTO_working_2-way'!D376)</f>
        <v>1.6994142999226434</v>
      </c>
      <c r="G377" s="46">
        <f>IF(OR($A377="",$B377=""),"",'MPTO_working_2-way'!E376)</f>
        <v>2.4297677358192451</v>
      </c>
      <c r="H377" s="44">
        <f>IF(OR($A377="",$B377=""),"",'OddsRatio_working_2-way'!M376)</f>
        <v>1.6990864070422753</v>
      </c>
      <c r="I377" s="44">
        <f>IF(OR($A377="",$B377=""),"",'OddsRatio_working_2-way'!N376)</f>
        <v>2.4304383405634256</v>
      </c>
      <c r="J377" s="44">
        <f>IF('Log_working_2-way'!$D376="","",A377^('Log_working_2-way'!$D376))</f>
        <v>1.6951127521022427</v>
      </c>
      <c r="K377" s="46">
        <f>IF('Log_working_2-way'!$D376="","",B377^('Log_working_2-way'!$D376))</f>
        <v>2.4386155296037653</v>
      </c>
      <c r="L377" s="53">
        <f t="shared" si="63"/>
        <v>0.58542713567839189</v>
      </c>
      <c r="M377" s="53">
        <f t="shared" si="64"/>
        <v>0.41457286432160795</v>
      </c>
      <c r="N377" s="54">
        <v>474</v>
      </c>
      <c r="O377" s="54">
        <f t="shared" si="65"/>
        <v>186.72727272727269</v>
      </c>
      <c r="P377" s="54">
        <f t="shared" si="66"/>
        <v>270.56652360515028</v>
      </c>
      <c r="Q377" s="54">
        <f t="shared" si="67"/>
        <v>203.43347639484981</v>
      </c>
      <c r="R377" s="54">
        <f t="shared" si="68"/>
        <v>287.27272727272731</v>
      </c>
      <c r="S377" s="55">
        <f t="shared" si="69"/>
        <v>-16.706203667577114</v>
      </c>
      <c r="T377" s="55">
        <f t="shared" si="70"/>
        <v>-16.706203667577029</v>
      </c>
      <c r="U377" t="s">
        <v>451</v>
      </c>
      <c r="V377" t="s">
        <v>386</v>
      </c>
      <c r="W377" t="s">
        <v>481</v>
      </c>
      <c r="X377" s="38">
        <v>44349</v>
      </c>
      <c r="Y377" s="57"/>
    </row>
    <row r="378" spans="1:25" ht="15" x14ac:dyDescent="0.25">
      <c r="A378">
        <v>1.52</v>
      </c>
      <c r="B378">
        <v>2.67</v>
      </c>
      <c r="C378" s="43">
        <f t="shared" si="62"/>
        <v>3.2426572048097846E-2</v>
      </c>
      <c r="D378" s="44">
        <f>IF(OR($A378="",$B378=""),"",A378*'MPTO_working_2-way'!$G377)</f>
        <v>1.5692883895131087</v>
      </c>
      <c r="E378" s="46">
        <f>IF(OR($A378="",$B378=""),"",B378*'MPTO_working_2-way'!$G377)</f>
        <v>2.7565789473684212</v>
      </c>
      <c r="F378" s="44">
        <f>IF(OR($A378="",$B378=""),"",'MPTO_working_2-way'!D377)</f>
        <v>1.5584056524076493</v>
      </c>
      <c r="G378" s="46">
        <f>IF(OR($A378="",$B378=""),"",'MPTO_working_2-way'!E377)</f>
        <v>2.7908128180442859</v>
      </c>
      <c r="H378" s="44">
        <f>IF(OR($A378="",$B378=""),"",'OddsRatio_working_2-way'!M377)</f>
        <v>1.5580118686094249</v>
      </c>
      <c r="I378" s="44">
        <f>IF(OR($A378="",$B378=""),"",'OddsRatio_working_2-way'!N377)</f>
        <v>2.7920765780341146</v>
      </c>
      <c r="J378" s="44">
        <f>IF('Log_working_2-way'!$D377="","",A378^('Log_working_2-way'!$D377))</f>
        <v>1.5530488105310012</v>
      </c>
      <c r="K378" s="46">
        <f>IF('Log_working_2-way'!$D377="","",B378^('Log_working_2-way'!$D377))</f>
        <v>2.808158666935292</v>
      </c>
      <c r="L378" s="53">
        <f t="shared" si="63"/>
        <v>0.63723150357995229</v>
      </c>
      <c r="M378" s="53">
        <f t="shared" si="64"/>
        <v>0.36276849642004771</v>
      </c>
      <c r="N378" s="54">
        <v>475</v>
      </c>
      <c r="O378" s="54">
        <f t="shared" si="65"/>
        <v>162.5</v>
      </c>
      <c r="P378" s="54">
        <f t="shared" si="66"/>
        <v>297.09737827715355</v>
      </c>
      <c r="Q378" s="54">
        <f t="shared" si="67"/>
        <v>177.90262172284645</v>
      </c>
      <c r="R378" s="54">
        <f t="shared" si="68"/>
        <v>312.5</v>
      </c>
      <c r="S378" s="55">
        <f t="shared" si="69"/>
        <v>-15.402621722846447</v>
      </c>
      <c r="T378" s="55">
        <f t="shared" si="70"/>
        <v>-15.402621722846447</v>
      </c>
      <c r="U378" t="s">
        <v>453</v>
      </c>
      <c r="V378" t="s">
        <v>450</v>
      </c>
      <c r="W378" t="s">
        <v>481</v>
      </c>
      <c r="X378" s="38">
        <v>44349</v>
      </c>
      <c r="Y378" s="57"/>
    </row>
    <row r="379" spans="1:25" ht="15" x14ac:dyDescent="0.25">
      <c r="A379">
        <v>1.48</v>
      </c>
      <c r="B379">
        <v>2.75</v>
      </c>
      <c r="C379" s="43">
        <f t="shared" si="62"/>
        <v>3.9312039312039193E-2</v>
      </c>
      <c r="D379" s="44">
        <f>IF(OR($A379="",$B379=""),"",A379*'MPTO_working_2-way'!$G378)</f>
        <v>1.5381818181818181</v>
      </c>
      <c r="E379" s="46">
        <f>IF(OR($A379="",$B379=""),"",B379*'MPTO_working_2-way'!$G378)</f>
        <v>2.8581081081081079</v>
      </c>
      <c r="F379" s="44">
        <f>IF(OR($A379="",$B379=""),"",'MPTO_working_2-way'!D378)</f>
        <v>1.5243445692883895</v>
      </c>
      <c r="G379" s="46">
        <f>IF(OR($A379="",$B379=""),"",'MPTO_working_2-way'!E378)</f>
        <v>2.907142857142857</v>
      </c>
      <c r="H379" s="44">
        <f>IF(OR($A379="",$B379=""),"",'OddsRatio_working_2-way'!M378)</f>
        <v>1.5237229365663816</v>
      </c>
      <c r="I379" s="44">
        <f>IF(OR($A379="",$B379=""),"",'OddsRatio_working_2-way'!N378)</f>
        <v>2.9094065395649333</v>
      </c>
      <c r="J379" s="44">
        <f>IF('Log_working_2-way'!$D378="","",A379^('Log_working_2-way'!$D378))</f>
        <v>1.5173801218505167</v>
      </c>
      <c r="K379" s="46">
        <f>IF('Log_working_2-way'!$D378="","",B379^('Log_working_2-way'!$D378))</f>
        <v>2.9328148836151597</v>
      </c>
      <c r="L379" s="53">
        <f t="shared" si="63"/>
        <v>0.65011820330969272</v>
      </c>
      <c r="M379" s="53">
        <f t="shared" si="64"/>
        <v>0.34988179669030733</v>
      </c>
      <c r="N379" s="54">
        <v>476</v>
      </c>
      <c r="O379" s="54">
        <f t="shared" si="65"/>
        <v>154.37837837837839</v>
      </c>
      <c r="P379" s="54">
        <f t="shared" si="66"/>
        <v>302.90909090909093</v>
      </c>
      <c r="Q379" s="54">
        <f t="shared" si="67"/>
        <v>173.09090909090909</v>
      </c>
      <c r="R379" s="54">
        <f t="shared" si="68"/>
        <v>321.62162162162161</v>
      </c>
      <c r="S379" s="55">
        <f t="shared" si="69"/>
        <v>-18.712530712530707</v>
      </c>
      <c r="T379" s="55">
        <f t="shared" si="70"/>
        <v>-18.712530712530679</v>
      </c>
      <c r="U379" t="s">
        <v>390</v>
      </c>
      <c r="V379" t="s">
        <v>518</v>
      </c>
      <c r="W379" t="s">
        <v>482</v>
      </c>
      <c r="X379" s="38">
        <v>44349</v>
      </c>
      <c r="Y379" s="57"/>
    </row>
    <row r="380" spans="1:25" ht="15" x14ac:dyDescent="0.25">
      <c r="A380">
        <v>2.34</v>
      </c>
      <c r="B380">
        <v>1.65</v>
      </c>
      <c r="C380" s="43">
        <f t="shared" si="62"/>
        <v>3.3411033411033575E-2</v>
      </c>
      <c r="D380" s="44">
        <f>IF(OR($A380="",$B380=""),"",A380*'MPTO_working_2-way'!$G379)</f>
        <v>2.4181818181818184</v>
      </c>
      <c r="E380" s="46">
        <f>IF(OR($A380="",$B380=""),"",B380*'MPTO_working_2-way'!$G379)</f>
        <v>1.7051282051282053</v>
      </c>
      <c r="F380" s="44">
        <f>IF(OR($A380="",$B380=""),"",'MPTO_working_2-way'!D379)</f>
        <v>2.4351939451277205</v>
      </c>
      <c r="G380" s="46">
        <f>IF(OR($A380="",$B380=""),"",'MPTO_working_2-way'!E379)</f>
        <v>1.6967699406723797</v>
      </c>
      <c r="H380" s="44">
        <f>IF(OR($A380="",$B380=""),"",'OddsRatio_working_2-way'!M379)</f>
        <v>2.4358058578855508</v>
      </c>
      <c r="I380" s="44">
        <f>IF(OR($A380="",$B380=""),"",'OddsRatio_working_2-way'!N379)</f>
        <v>1.6964729907653791</v>
      </c>
      <c r="J380" s="44">
        <f>IF('Log_working_2-way'!$D379="","",A380^('Log_working_2-way'!$D379))</f>
        <v>2.4436741668534787</v>
      </c>
      <c r="K380" s="46">
        <f>IF('Log_working_2-way'!$D379="","",B380^('Log_working_2-way'!$D379))</f>
        <v>1.6926770755893317</v>
      </c>
      <c r="L380" s="53">
        <f t="shared" si="63"/>
        <v>0.41353383458646614</v>
      </c>
      <c r="M380" s="53">
        <f t="shared" si="64"/>
        <v>0.5864661654135338</v>
      </c>
      <c r="N380" s="54">
        <v>477</v>
      </c>
      <c r="O380" s="54">
        <f t="shared" si="65"/>
        <v>273.15384615384613</v>
      </c>
      <c r="P380" s="54">
        <f t="shared" si="66"/>
        <v>187.90909090909088</v>
      </c>
      <c r="Q380" s="54">
        <f t="shared" si="67"/>
        <v>289.09090909090912</v>
      </c>
      <c r="R380" s="54">
        <f t="shared" si="68"/>
        <v>203.84615384615387</v>
      </c>
      <c r="S380" s="55">
        <f t="shared" si="69"/>
        <v>-15.93706293706299</v>
      </c>
      <c r="T380" s="55">
        <f t="shared" si="70"/>
        <v>-15.93706293706299</v>
      </c>
      <c r="U380" t="s">
        <v>393</v>
      </c>
      <c r="V380" t="s">
        <v>397</v>
      </c>
      <c r="W380" t="s">
        <v>482</v>
      </c>
      <c r="X380" s="38">
        <v>44349</v>
      </c>
      <c r="Y380" s="57"/>
    </row>
    <row r="381" spans="1:25" ht="15" x14ac:dyDescent="0.25">
      <c r="A381">
        <v>2.58</v>
      </c>
      <c r="B381">
        <v>1.55</v>
      </c>
      <c r="C381" s="43">
        <f t="shared" si="62"/>
        <v>3.275818954738674E-2</v>
      </c>
      <c r="D381" s="44">
        <f>IF(OR($A381="",$B381=""),"",A381*'MPTO_working_2-way'!$G380)</f>
        <v>2.6645161290322577</v>
      </c>
      <c r="E381" s="46">
        <f>IF(OR($A381="",$B381=""),"",B381*'MPTO_working_2-way'!$G380)</f>
        <v>1.6007751937984496</v>
      </c>
      <c r="F381" s="44">
        <f>IF(OR($A381="",$B381=""),"",'MPTO_working_2-way'!D380)</f>
        <v>2.6938363085213872</v>
      </c>
      <c r="G381" s="46">
        <f>IF(OR($A381="",$B381=""),"",'MPTO_working_2-way'!E380)</f>
        <v>1.5903758202425928</v>
      </c>
      <c r="H381" s="44">
        <f>IF(OR($A381="",$B381=""),"",'OddsRatio_working_2-way'!M380)</f>
        <v>2.6949121725703877</v>
      </c>
      <c r="I381" s="44">
        <f>IF(OR($A381="",$B381=""),"",'OddsRatio_working_2-way'!N380)</f>
        <v>1.5900010727301979</v>
      </c>
      <c r="J381" s="44">
        <f>IF('Log_working_2-way'!$D380="","",A381^('Log_working_2-way'!$D380))</f>
        <v>2.7086271490229712</v>
      </c>
      <c r="K381" s="46">
        <f>IF('Log_working_2-way'!$D380="","",B381^('Log_working_2-way'!$D380))</f>
        <v>1.5852651940897229</v>
      </c>
      <c r="L381" s="53">
        <f t="shared" si="63"/>
        <v>0.37530266343825669</v>
      </c>
      <c r="M381" s="53">
        <f t="shared" si="64"/>
        <v>0.62469733656174331</v>
      </c>
      <c r="N381" s="54">
        <v>478</v>
      </c>
      <c r="O381" s="54">
        <f t="shared" si="65"/>
        <v>292.72868217054264</v>
      </c>
      <c r="P381" s="54">
        <f t="shared" si="66"/>
        <v>169.61290322580643</v>
      </c>
      <c r="Q381" s="54">
        <f t="shared" si="67"/>
        <v>308.38709677419354</v>
      </c>
      <c r="R381" s="54">
        <f t="shared" si="68"/>
        <v>185.27131782945736</v>
      </c>
      <c r="S381" s="55">
        <f t="shared" si="69"/>
        <v>-15.658414603650897</v>
      </c>
      <c r="T381" s="55">
        <f t="shared" si="70"/>
        <v>-15.658414603650925</v>
      </c>
      <c r="U381" t="s">
        <v>396</v>
      </c>
      <c r="V381" t="s">
        <v>395</v>
      </c>
      <c r="W381" t="s">
        <v>482</v>
      </c>
      <c r="X381" s="38">
        <v>44349</v>
      </c>
      <c r="Y381" s="57"/>
    </row>
    <row r="382" spans="1:25" ht="15" x14ac:dyDescent="0.25">
      <c r="A382">
        <v>2.14</v>
      </c>
      <c r="B382">
        <v>1.77</v>
      </c>
      <c r="C382" s="43">
        <f t="shared" si="62"/>
        <v>3.2261471038597556E-2</v>
      </c>
      <c r="D382" s="44">
        <f>IF(OR($A382="",$B382=""),"",A382*'MPTO_working_2-way'!$G381)</f>
        <v>2.2090395480225991</v>
      </c>
      <c r="E382" s="46">
        <f>IF(OR($A382="",$B382=""),"",B382*'MPTO_working_2-way'!$G381)</f>
        <v>1.8271028037383177</v>
      </c>
      <c r="F382" s="44">
        <f>IF(OR($A382="",$B382=""),"",'MPTO_working_2-way'!D381)</f>
        <v>2.216513546725964</v>
      </c>
      <c r="G382" s="46">
        <f>IF(OR($A382="",$B382=""),"",'MPTO_working_2-way'!E381)</f>
        <v>1.822021261243927</v>
      </c>
      <c r="H382" s="44">
        <f>IF(OR($A382="",$B382=""),"",'OddsRatio_working_2-way'!M381)</f>
        <v>2.2167659925061516</v>
      </c>
      <c r="I382" s="44">
        <f>IF(OR($A382="",$B382=""),"",'OddsRatio_working_2-way'!N381)</f>
        <v>1.8218507142366114</v>
      </c>
      <c r="J382" s="44">
        <f>IF('Log_working_2-way'!$D381="","",A382^('Log_working_2-way'!$D381))</f>
        <v>2.2201875884465903</v>
      </c>
      <c r="K382" s="46">
        <f>IF('Log_working_2-way'!$D381="","",B382^('Log_working_2-way'!$D381))</f>
        <v>1.8195461168991689</v>
      </c>
      <c r="L382" s="53">
        <f t="shared" si="63"/>
        <v>0.45268542199488487</v>
      </c>
      <c r="M382" s="53">
        <f t="shared" si="64"/>
        <v>0.54731457800511507</v>
      </c>
      <c r="N382" s="54">
        <v>479</v>
      </c>
      <c r="O382" s="54">
        <f t="shared" si="65"/>
        <v>255.16822429906549</v>
      </c>
      <c r="P382" s="54">
        <f t="shared" si="66"/>
        <v>208.37853107344637</v>
      </c>
      <c r="Q382" s="54">
        <f t="shared" si="67"/>
        <v>270.62146892655369</v>
      </c>
      <c r="R382" s="54">
        <f t="shared" si="68"/>
        <v>223.83177570093457</v>
      </c>
      <c r="S382" s="55">
        <f t="shared" si="69"/>
        <v>-15.453244627488203</v>
      </c>
      <c r="T382" s="55">
        <f t="shared" si="70"/>
        <v>-15.453244627488203</v>
      </c>
      <c r="U382" t="s">
        <v>517</v>
      </c>
      <c r="V382" t="s">
        <v>392</v>
      </c>
      <c r="W382" t="s">
        <v>482</v>
      </c>
      <c r="X382" s="38">
        <v>44349</v>
      </c>
      <c r="Y382" s="57"/>
    </row>
    <row r="383" spans="1:25" ht="15" x14ac:dyDescent="0.25">
      <c r="A383">
        <v>2.14</v>
      </c>
      <c r="B383">
        <v>1.76</v>
      </c>
      <c r="C383" s="43">
        <f t="shared" si="62"/>
        <v>3.5471537807986397E-2</v>
      </c>
      <c r="D383" s="44">
        <f>IF(OR($A383="",$B383=""),"",A383*'MPTO_working_2-way'!$G382)</f>
        <v>2.2159090909090908</v>
      </c>
      <c r="E383" s="46">
        <f>IF(OR($A383="",$B383=""),"",B383*'MPTO_working_2-way'!$G382)</f>
        <v>1.8224299065420562</v>
      </c>
      <c r="F383" s="44">
        <f>IF(OR($A383="",$B383=""),"",'MPTO_working_2-way'!D382)</f>
        <v>2.2244271202456889</v>
      </c>
      <c r="G383" s="46">
        <f>IF(OR($A383="",$B383=""),"",'MPTO_working_2-way'!E382)</f>
        <v>1.8167084699980707</v>
      </c>
      <c r="H383" s="44">
        <f>IF(OR($A383="",$B383=""),"",'OddsRatio_working_2-way'!M382)</f>
        <v>2.2247448713915889</v>
      </c>
      <c r="I383" s="44">
        <f>IF(OR($A383="",$B383=""),"",'OddsRatio_working_2-way'!N382)</f>
        <v>1.8164965809277254</v>
      </c>
      <c r="J383" s="44">
        <f>IF('Log_working_2-way'!$D382="","",A383^('Log_working_2-way'!$D382))</f>
        <v>2.2286583340561452</v>
      </c>
      <c r="K383" s="46">
        <f>IF('Log_working_2-way'!$D382="","",B383^('Log_working_2-way'!$D382))</f>
        <v>1.8138959157983681</v>
      </c>
      <c r="L383" s="53">
        <f t="shared" si="63"/>
        <v>0.45128205128205129</v>
      </c>
      <c r="M383" s="53">
        <f t="shared" si="64"/>
        <v>0.54871794871794866</v>
      </c>
      <c r="N383" s="54">
        <v>480</v>
      </c>
      <c r="O383" s="54">
        <f t="shared" si="65"/>
        <v>255.70093457943926</v>
      </c>
      <c r="P383" s="54">
        <f t="shared" si="66"/>
        <v>207.27272727272725</v>
      </c>
      <c r="Q383" s="54">
        <f t="shared" si="67"/>
        <v>272.72727272727275</v>
      </c>
      <c r="R383" s="54">
        <f t="shared" si="68"/>
        <v>224.29906542056074</v>
      </c>
      <c r="S383" s="55">
        <f t="shared" si="69"/>
        <v>-17.026338147833485</v>
      </c>
      <c r="T383" s="55">
        <f t="shared" si="70"/>
        <v>-17.026338147833485</v>
      </c>
      <c r="U383" t="s">
        <v>391</v>
      </c>
      <c r="V383" t="s">
        <v>394</v>
      </c>
      <c r="W383" t="s">
        <v>482</v>
      </c>
      <c r="X383" s="38">
        <v>44349</v>
      </c>
      <c r="Y383" s="57"/>
    </row>
    <row r="384" spans="1:25" ht="15" x14ac:dyDescent="0.25">
      <c r="A384">
        <v>1.68</v>
      </c>
      <c r="B384">
        <v>2.2400000000000002</v>
      </c>
      <c r="C384" s="43">
        <f t="shared" si="62"/>
        <v>4.1666666666666519E-2</v>
      </c>
      <c r="D384" s="44">
        <f>IF(OR($A384="",$B384=""),"",A384*'MPTO_working_2-way'!$G383)</f>
        <v>1.7499999999999998</v>
      </c>
      <c r="E384" s="46">
        <f>IF(OR($A384="",$B384=""),"",B384*'MPTO_working_2-way'!$G383)</f>
        <v>2.333333333333333</v>
      </c>
      <c r="F384" s="44">
        <f>IF(OR($A384="",$B384=""),"",'MPTO_working_2-way'!D383)</f>
        <v>1.7409326424870464</v>
      </c>
      <c r="G384" s="46">
        <f>IF(OR($A384="",$B384=""),"",'MPTO_working_2-way'!E383)</f>
        <v>2.3496503496503496</v>
      </c>
      <c r="H384" s="44">
        <f>IF(OR($A384="",$B384=""),"",'OddsRatio_working_2-way'!M383)</f>
        <v>1.7405316311773544</v>
      </c>
      <c r="I384" s="44">
        <f>IF(OR($A384="",$B384=""),"",'OddsRatio_working_2-way'!N383)</f>
        <v>2.3503812097939996</v>
      </c>
      <c r="J384" s="44">
        <f>IF('Log_working_2-way'!$D383="","",A384^('Log_working_2-way'!$D383))</f>
        <v>1.7363936538464513</v>
      </c>
      <c r="K384" s="46">
        <f>IF('Log_working_2-way'!$D383="","",B384^('Log_working_2-way'!$D383))</f>
        <v>2.357969334439959</v>
      </c>
      <c r="L384" s="53">
        <f t="shared" si="63"/>
        <v>0.57142857142857151</v>
      </c>
      <c r="M384" s="53">
        <f t="shared" si="64"/>
        <v>0.4285714285714286</v>
      </c>
      <c r="N384" s="54">
        <v>481</v>
      </c>
      <c r="O384" s="54">
        <f t="shared" si="65"/>
        <v>194.69047619047615</v>
      </c>
      <c r="P384" s="54">
        <f t="shared" si="66"/>
        <v>266.26785714285717</v>
      </c>
      <c r="Q384" s="54">
        <f t="shared" si="67"/>
        <v>214.73214285714283</v>
      </c>
      <c r="R384" s="54">
        <f t="shared" si="68"/>
        <v>286.3095238095238</v>
      </c>
      <c r="S384" s="55">
        <f t="shared" si="69"/>
        <v>-20.041666666666686</v>
      </c>
      <c r="T384" s="55">
        <f t="shared" si="70"/>
        <v>-20.041666666666629</v>
      </c>
      <c r="U384" t="s">
        <v>399</v>
      </c>
      <c r="V384" t="s">
        <v>403</v>
      </c>
      <c r="W384" t="s">
        <v>483</v>
      </c>
      <c r="X384" s="38">
        <v>44349</v>
      </c>
      <c r="Y384" s="57"/>
    </row>
    <row r="385" spans="1:25" ht="15" x14ac:dyDescent="0.25">
      <c r="A385">
        <v>1.98</v>
      </c>
      <c r="B385">
        <v>1.88</v>
      </c>
      <c r="C385" s="43">
        <f t="shared" si="62"/>
        <v>3.6965398667526461E-2</v>
      </c>
      <c r="D385" s="44">
        <f>IF(OR($A385="",$B385=""),"",A385*'MPTO_working_2-way'!$G384)</f>
        <v>2.0531914893617023</v>
      </c>
      <c r="E385" s="46">
        <f>IF(OR($A385="",$B385=""),"",B385*'MPTO_working_2-way'!$G384)</f>
        <v>1.9494949494949496</v>
      </c>
      <c r="F385" s="44">
        <f>IF(OR($A385="",$B385=""),"",'MPTO_working_2-way'!D384)</f>
        <v>2.0552120141342756</v>
      </c>
      <c r="G385" s="46">
        <f>IF(OR($A385="",$B385=""),"",'MPTO_working_2-way'!E384)</f>
        <v>1.9476768522394308</v>
      </c>
      <c r="H385" s="44">
        <f>IF(OR($A385="",$B385=""),"",'OddsRatio_working_2-way'!M384)</f>
        <v>2.0552897060221729</v>
      </c>
      <c r="I385" s="44">
        <f>IF(OR($A385="",$B385=""),"",'OddsRatio_working_2-way'!N384)</f>
        <v>1.947607082958686</v>
      </c>
      <c r="J385" s="44">
        <f>IF('Log_working_2-way'!$D384="","",A385^('Log_working_2-way'!$D384))</f>
        <v>2.0562137224842738</v>
      </c>
      <c r="K385" s="46">
        <f>IF('Log_working_2-way'!$D384="","",B385^('Log_working_2-way'!$D384))</f>
        <v>1.9467780797695502</v>
      </c>
      <c r="L385" s="53">
        <f t="shared" si="63"/>
        <v>0.48704663212435229</v>
      </c>
      <c r="M385" s="53">
        <f t="shared" si="64"/>
        <v>0.5129533678756476</v>
      </c>
      <c r="N385" s="54">
        <v>482</v>
      </c>
      <c r="O385" s="54">
        <f t="shared" si="65"/>
        <v>238.56565656565658</v>
      </c>
      <c r="P385" s="54">
        <f t="shared" si="66"/>
        <v>225.61702127659572</v>
      </c>
      <c r="Q385" s="54">
        <f t="shared" si="67"/>
        <v>256.38297872340428</v>
      </c>
      <c r="R385" s="54">
        <f t="shared" si="68"/>
        <v>243.43434343434345</v>
      </c>
      <c r="S385" s="55">
        <f t="shared" si="69"/>
        <v>-17.817322157747697</v>
      </c>
      <c r="T385" s="55">
        <f t="shared" si="70"/>
        <v>-17.817322157747725</v>
      </c>
      <c r="U385" t="s">
        <v>405</v>
      </c>
      <c r="V385" t="s">
        <v>401</v>
      </c>
      <c r="W385" t="s">
        <v>483</v>
      </c>
      <c r="X385" s="38">
        <v>44349</v>
      </c>
      <c r="Y385" s="57"/>
    </row>
    <row r="386" spans="1:25" ht="15" x14ac:dyDescent="0.25">
      <c r="A386">
        <v>1.86</v>
      </c>
      <c r="B386">
        <v>1.99</v>
      </c>
      <c r="C386" s="43">
        <f t="shared" si="62"/>
        <v>4.0146971416220811E-2</v>
      </c>
      <c r="D386" s="44">
        <f>IF(OR($A386="",$B386=""),"",A386*'MPTO_working_2-way'!$G385)</f>
        <v>1.9346733668341709</v>
      </c>
      <c r="E386" s="46">
        <f>IF(OR($A386="",$B386=""),"",B386*'MPTO_working_2-way'!$G385)</f>
        <v>2.0698924731182795</v>
      </c>
      <c r="F386" s="44">
        <f>IF(OR($A386="",$B386=""),"",'MPTO_working_2-way'!D385)</f>
        <v>1.9321396878425641</v>
      </c>
      <c r="G386" s="46">
        <f>IF(OR($A386="",$B386=""),"",'MPTO_working_2-way'!E385)</f>
        <v>2.0728005824046591</v>
      </c>
      <c r="H386" s="44">
        <f>IF(OR($A386="",$B386=""),"",'OddsRatio_working_2-way'!M385)</f>
        <v>1.9320337272260424</v>
      </c>
      <c r="I386" s="44">
        <f>IF(OR($A386="",$B386=""),"",'OddsRatio_working_2-way'!N385)</f>
        <v>2.0729225464578858</v>
      </c>
      <c r="J386" s="44">
        <f>IF('Log_working_2-way'!$D385="","",A386^('Log_working_2-way'!$D385))</f>
        <v>1.9308758651633173</v>
      </c>
      <c r="K386" s="46">
        <f>IF('Log_working_2-way'!$D385="","",B386^('Log_working_2-way'!$D385))</f>
        <v>2.0742570920821759</v>
      </c>
      <c r="L386" s="53">
        <f t="shared" si="63"/>
        <v>0.51688311688311683</v>
      </c>
      <c r="M386" s="53">
        <f t="shared" si="64"/>
        <v>0.48311688311688311</v>
      </c>
      <c r="N386" s="54">
        <v>483</v>
      </c>
      <c r="O386" s="54">
        <f t="shared" si="65"/>
        <v>223.32258064516128</v>
      </c>
      <c r="P386" s="54">
        <f t="shared" si="66"/>
        <v>240.28643216080397</v>
      </c>
      <c r="Q386" s="54">
        <f t="shared" si="67"/>
        <v>242.71356783919595</v>
      </c>
      <c r="R386" s="54">
        <f t="shared" si="68"/>
        <v>259.67741935483872</v>
      </c>
      <c r="S386" s="55">
        <f t="shared" si="69"/>
        <v>-19.390987194034665</v>
      </c>
      <c r="T386" s="55">
        <f t="shared" si="70"/>
        <v>-19.39098719403475</v>
      </c>
      <c r="U386" t="s">
        <v>407</v>
      </c>
      <c r="V386" t="s">
        <v>402</v>
      </c>
      <c r="W386" t="s">
        <v>483</v>
      </c>
      <c r="X386" s="38">
        <v>44349</v>
      </c>
      <c r="Y386" s="57"/>
    </row>
    <row r="387" spans="1:25" ht="15" x14ac:dyDescent="0.25">
      <c r="A387">
        <v>1.69</v>
      </c>
      <c r="B387">
        <v>2.21</v>
      </c>
      <c r="C387" s="43">
        <f t="shared" si="62"/>
        <v>4.4204664114166459E-2</v>
      </c>
      <c r="D387" s="44">
        <f>IF(OR($A387="",$B387=""),"",A387*'MPTO_working_2-way'!$G386)</f>
        <v>1.7647058823529413</v>
      </c>
      <c r="E387" s="46">
        <f>IF(OR($A387="",$B387=""),"",B387*'MPTO_working_2-way'!$G386)</f>
        <v>2.3076923076923079</v>
      </c>
      <c r="F387" s="44">
        <f>IF(OR($A387="",$B387=""),"",'MPTO_working_2-way'!D386)</f>
        <v>1.7555759242285367</v>
      </c>
      <c r="G387" s="46">
        <f>IF(OR($A387="",$B387=""),"",'MPTO_working_2-way'!E386)</f>
        <v>2.3234937323089366</v>
      </c>
      <c r="H387" s="44">
        <f>IF(OR($A387="",$B387=""),"",'OddsRatio_working_2-way'!M386)</f>
        <v>1.7551476239016437</v>
      </c>
      <c r="I387" s="44">
        <f>IF(OR($A387="",$B387=""),"",'OddsRatio_working_2-way'!N386)</f>
        <v>2.3242443839434617</v>
      </c>
      <c r="J387" s="44">
        <f>IF('Log_working_2-way'!$D386="","",A387^('Log_working_2-way'!$D386))</f>
        <v>1.7509739490156586</v>
      </c>
      <c r="K387" s="46">
        <f>IF('Log_working_2-way'!$D386="","",B387^('Log_working_2-way'!$D386))</f>
        <v>2.3316041139779355</v>
      </c>
      <c r="L387" s="53">
        <f t="shared" si="63"/>
        <v>0.56666666666666665</v>
      </c>
      <c r="M387" s="53">
        <f t="shared" si="64"/>
        <v>0.43333333333333329</v>
      </c>
      <c r="N387" s="54">
        <v>484</v>
      </c>
      <c r="O387" s="54">
        <f t="shared" si="65"/>
        <v>197.60946745562126</v>
      </c>
      <c r="P387" s="54">
        <f t="shared" si="66"/>
        <v>264.9954751131221</v>
      </c>
      <c r="Q387" s="54">
        <f t="shared" si="67"/>
        <v>219.00452488687782</v>
      </c>
      <c r="R387" s="54">
        <f t="shared" si="68"/>
        <v>286.39053254437869</v>
      </c>
      <c r="S387" s="55">
        <f t="shared" si="69"/>
        <v>-21.395057431256561</v>
      </c>
      <c r="T387" s="55">
        <f t="shared" si="70"/>
        <v>-21.395057431256589</v>
      </c>
      <c r="U387" t="s">
        <v>404</v>
      </c>
      <c r="V387" t="s">
        <v>406</v>
      </c>
      <c r="W387" t="s">
        <v>483</v>
      </c>
      <c r="X387" s="38">
        <v>44349</v>
      </c>
      <c r="Y387" s="57"/>
    </row>
    <row r="388" spans="1:25" ht="15" x14ac:dyDescent="0.25">
      <c r="A388">
        <v>2.0299999999999998</v>
      </c>
      <c r="B388">
        <v>1.88</v>
      </c>
      <c r="C388" s="43">
        <f t="shared" si="62"/>
        <v>2.4525731055444977E-2</v>
      </c>
      <c r="D388" s="44">
        <f>IF(OR($A388="",$B388=""),"",A388*'MPTO_working_2-way'!$G387)</f>
        <v>2.0797872340425529</v>
      </c>
      <c r="E388" s="46">
        <f>IF(OR($A388="",$B388=""),"",B388*'MPTO_working_2-way'!$G387)</f>
        <v>1.9261083743842364</v>
      </c>
      <c r="F388" s="44">
        <f>IF(OR($A388="",$B388=""),"",'MPTO_working_2-way'!D387)</f>
        <v>2.0818241326641935</v>
      </c>
      <c r="G388" s="46">
        <f>IF(OR($A388="",$B388=""),"",'MPTO_working_2-way'!E387)</f>
        <v>1.9243646631706333</v>
      </c>
      <c r="H388" s="44">
        <f>IF(OR($A388="",$B388=""),"",'OddsRatio_working_2-way'!M387)</f>
        <v>2.081875475946537</v>
      </c>
      <c r="I388" s="44">
        <f>IF(OR($A388="",$B388=""),"",'OddsRatio_working_2-way'!N387)</f>
        <v>1.9243207949834495</v>
      </c>
      <c r="J388" s="44">
        <f>IF('Log_working_2-way'!$D387="","",A388^('Log_working_2-way'!$D387))</f>
        <v>2.0827972819225606</v>
      </c>
      <c r="K388" s="46">
        <f>IF('Log_working_2-way'!$D387="","",B388^('Log_working_2-way'!$D387))</f>
        <v>1.9235339030630429</v>
      </c>
      <c r="L388" s="53">
        <f t="shared" si="63"/>
        <v>0.4808184143222507</v>
      </c>
      <c r="M388" s="53">
        <f t="shared" si="64"/>
        <v>0.51918158567774941</v>
      </c>
      <c r="N388" s="54">
        <v>485</v>
      </c>
      <c r="O388" s="54">
        <f t="shared" si="65"/>
        <v>246.08374384236456</v>
      </c>
      <c r="P388" s="54">
        <f t="shared" si="66"/>
        <v>227.02127659574467</v>
      </c>
      <c r="Q388" s="54">
        <f t="shared" si="67"/>
        <v>257.97872340425533</v>
      </c>
      <c r="R388" s="54">
        <f t="shared" si="68"/>
        <v>238.9162561576355</v>
      </c>
      <c r="S388" s="55">
        <f t="shared" si="69"/>
        <v>-11.894979561890779</v>
      </c>
      <c r="T388" s="55">
        <f t="shared" si="70"/>
        <v>-11.894979561890835</v>
      </c>
      <c r="U388" t="s">
        <v>153</v>
      </c>
      <c r="V388" t="s">
        <v>177</v>
      </c>
      <c r="W388" t="s">
        <v>469</v>
      </c>
      <c r="X388" s="38">
        <v>44349</v>
      </c>
      <c r="Y388" s="57"/>
    </row>
    <row r="389" spans="1:25" ht="15" x14ac:dyDescent="0.25">
      <c r="A389">
        <v>1.79</v>
      </c>
      <c r="B389">
        <v>2.13</v>
      </c>
      <c r="C389" s="43">
        <f t="shared" si="62"/>
        <v>2.8142785952212312E-2</v>
      </c>
      <c r="D389" s="44">
        <f>IF(OR($A389="",$B389=""),"",A389*'MPTO_working_2-way'!$G388)</f>
        <v>1.84037558685446</v>
      </c>
      <c r="E389" s="46">
        <f>IF(OR($A389="",$B389=""),"",B389*'MPTO_working_2-way'!$G388)</f>
        <v>2.1899441340782122</v>
      </c>
      <c r="F389" s="44">
        <f>IF(OR($A389="",$B389=""),"",'MPTO_working_2-way'!D388)</f>
        <v>1.8362511137332338</v>
      </c>
      <c r="G389" s="46">
        <f>IF(OR($A389="",$B389=""),"",'MPTO_working_2-way'!E388)</f>
        <v>2.1958130561234772</v>
      </c>
      <c r="H389" s="44">
        <f>IF(OR($A389="",$B389=""),"",'OddsRatio_working_2-way'!M388)</f>
        <v>1.8361309970619364</v>
      </c>
      <c r="I389" s="44">
        <f>IF(OR($A389="",$B389=""),"",'OddsRatio_working_2-way'!N388)</f>
        <v>2.1959848438987186</v>
      </c>
      <c r="J389" s="44">
        <f>IF('Log_working_2-way'!$D388="","",A389^('Log_working_2-way'!$D388))</f>
        <v>1.8342658577685029</v>
      </c>
      <c r="K389" s="46">
        <f>IF('Log_working_2-way'!$D388="","",B389^('Log_working_2-way'!$D388))</f>
        <v>2.1986586658056355</v>
      </c>
      <c r="L389" s="53">
        <f t="shared" si="63"/>
        <v>0.54336734693877553</v>
      </c>
      <c r="M389" s="53">
        <f t="shared" si="64"/>
        <v>0.45663265306122452</v>
      </c>
      <c r="N389" s="54">
        <v>486</v>
      </c>
      <c r="O389" s="54">
        <f t="shared" si="65"/>
        <v>214.49162011173186</v>
      </c>
      <c r="P389" s="54">
        <f t="shared" si="66"/>
        <v>257.83098591549287</v>
      </c>
      <c r="Q389" s="54">
        <f t="shared" si="67"/>
        <v>228.16901408450704</v>
      </c>
      <c r="R389" s="54">
        <f t="shared" si="68"/>
        <v>271.50837988826817</v>
      </c>
      <c r="S389" s="55">
        <f t="shared" si="69"/>
        <v>-13.677393972775178</v>
      </c>
      <c r="T389" s="55">
        <f t="shared" si="70"/>
        <v>-13.677393972775292</v>
      </c>
      <c r="U389" t="s">
        <v>120</v>
      </c>
      <c r="V389" t="s">
        <v>178</v>
      </c>
      <c r="W389" t="s">
        <v>469</v>
      </c>
      <c r="X389" s="38">
        <v>44349</v>
      </c>
      <c r="Y389" s="57"/>
    </row>
    <row r="390" spans="1:25" ht="15" x14ac:dyDescent="0.25">
      <c r="A390">
        <v>2.33</v>
      </c>
      <c r="B390">
        <v>1.66</v>
      </c>
      <c r="C390" s="43">
        <f t="shared" si="62"/>
        <v>3.1594187910440219E-2</v>
      </c>
      <c r="D390" s="44">
        <f>IF(OR($A390="",$B390=""),"",A390*'MPTO_working_2-way'!$G389)</f>
        <v>2.4036144578313259</v>
      </c>
      <c r="E390" s="46">
        <f>IF(OR($A390="",$B390=""),"",B390*'MPTO_working_2-way'!$G389)</f>
        <v>1.7124463519313307</v>
      </c>
      <c r="F390" s="44">
        <f>IF(OR($A390="",$B390=""),"",'MPTO_working_2-way'!D389)</f>
        <v>2.4190380886859724</v>
      </c>
      <c r="G390" s="46">
        <f>IF(OR($A390="",$B390=""),"",'MPTO_working_2-way'!E389)</f>
        <v>1.7047027193794351</v>
      </c>
      <c r="H390" s="44">
        <f>IF(OR($A390="",$B390=""),"",'OddsRatio_working_2-way'!M389)</f>
        <v>2.4195603245905111</v>
      </c>
      <c r="I390" s="44">
        <f>IF(OR($A390="",$B390=""),"",'OddsRatio_working_2-way'!N389)</f>
        <v>1.7044434693456672</v>
      </c>
      <c r="J390" s="44">
        <f>IF('Log_working_2-way'!$D389="","",A390^('Log_working_2-way'!$D389))</f>
        <v>2.4266738869367481</v>
      </c>
      <c r="K390" s="46">
        <f>IF('Log_working_2-way'!$D389="","",B390^('Log_working_2-way'!$D389))</f>
        <v>1.7009310320714472</v>
      </c>
      <c r="L390" s="53">
        <f t="shared" si="63"/>
        <v>0.41604010025062649</v>
      </c>
      <c r="M390" s="53">
        <f t="shared" si="64"/>
        <v>0.58395989974937335</v>
      </c>
      <c r="N390" s="54">
        <v>487</v>
      </c>
      <c r="O390" s="54">
        <f t="shared" si="65"/>
        <v>277.98712446351936</v>
      </c>
      <c r="P390" s="54">
        <f t="shared" si="66"/>
        <v>193.62650602409639</v>
      </c>
      <c r="Q390" s="54">
        <f t="shared" si="67"/>
        <v>293.37349397590361</v>
      </c>
      <c r="R390" s="54">
        <f t="shared" si="68"/>
        <v>209.01287553648069</v>
      </c>
      <c r="S390" s="55">
        <f t="shared" si="69"/>
        <v>-15.386369512384249</v>
      </c>
      <c r="T390" s="55">
        <f t="shared" si="70"/>
        <v>-15.386369512384306</v>
      </c>
      <c r="U390" t="s">
        <v>59</v>
      </c>
      <c r="V390" t="s">
        <v>113</v>
      </c>
      <c r="W390" t="s">
        <v>469</v>
      </c>
      <c r="X390" s="38">
        <v>44349</v>
      </c>
      <c r="Y390" s="57"/>
    </row>
    <row r="391" spans="1:25" ht="15" x14ac:dyDescent="0.25">
      <c r="A391">
        <v>2.4700000000000002</v>
      </c>
      <c r="B391">
        <v>1.6</v>
      </c>
      <c r="C391" s="43">
        <f t="shared" si="62"/>
        <v>2.9858299595141746E-2</v>
      </c>
      <c r="D391" s="44">
        <f>IF(OR($A391="",$B391=""),"",A391*'MPTO_working_2-way'!$G390)</f>
        <v>2.5437500000000002</v>
      </c>
      <c r="E391" s="46">
        <f>IF(OR($A391="",$B391=""),"",B391*'MPTO_working_2-way'!$G390)</f>
        <v>1.6477732793522268</v>
      </c>
      <c r="F391" s="44">
        <f>IF(OR($A391="",$B391=""),"",'MPTO_working_2-way'!D390)</f>
        <v>2.5645684620376383</v>
      </c>
      <c r="G391" s="46">
        <f>IF(OR($A391="",$B391=""),"",'MPTO_working_2-way'!E390)</f>
        <v>1.6391538780588968</v>
      </c>
      <c r="H391" s="44">
        <f>IF(OR($A391="",$B391=""),"",'OddsRatio_working_2-way'!M390)</f>
        <v>2.5652475842498532</v>
      </c>
      <c r="I391" s="44">
        <f>IF(OR($A391="",$B391=""),"",'OddsRatio_working_2-way'!N390)</f>
        <v>1.6388765649999402</v>
      </c>
      <c r="J391" s="44">
        <f>IF('Log_working_2-way'!$D390="","",A391^('Log_working_2-way'!$D390))</f>
        <v>2.5748908511028135</v>
      </c>
      <c r="K391" s="46">
        <f>IF('Log_working_2-way'!$D390="","",B391^('Log_working_2-way'!$D390))</f>
        <v>1.634964638533341</v>
      </c>
      <c r="L391" s="53">
        <f t="shared" si="63"/>
        <v>0.3931203931203931</v>
      </c>
      <c r="M391" s="53">
        <f t="shared" si="64"/>
        <v>0.60687960687960685</v>
      </c>
      <c r="N391" s="54">
        <v>488</v>
      </c>
      <c r="O391" s="54">
        <f t="shared" si="65"/>
        <v>290.42914979757091</v>
      </c>
      <c r="P391" s="54">
        <f t="shared" si="66"/>
        <v>183.00000000000006</v>
      </c>
      <c r="Q391" s="54">
        <f t="shared" si="67"/>
        <v>305</v>
      </c>
      <c r="R391" s="54">
        <f t="shared" si="68"/>
        <v>197.57085020242914</v>
      </c>
      <c r="S391" s="55">
        <f t="shared" si="69"/>
        <v>-14.570850202429085</v>
      </c>
      <c r="T391" s="55">
        <f t="shared" si="70"/>
        <v>-14.570850202429085</v>
      </c>
      <c r="U391" t="s">
        <v>155</v>
      </c>
      <c r="V391" t="s">
        <v>112</v>
      </c>
      <c r="W391" t="s">
        <v>469</v>
      </c>
      <c r="X391" s="38">
        <v>44349</v>
      </c>
      <c r="Y391" s="57"/>
    </row>
    <row r="392" spans="1:25" ht="15" x14ac:dyDescent="0.25">
      <c r="A392">
        <v>2.71</v>
      </c>
      <c r="B392">
        <v>1.5</v>
      </c>
      <c r="C392" s="43">
        <f t="shared" si="62"/>
        <v>3.5670356703566997E-2</v>
      </c>
      <c r="D392" s="44">
        <f>IF(OR($A392="",$B392=""),"",A392*'MPTO_working_2-way'!$G391)</f>
        <v>2.8066666666666666</v>
      </c>
      <c r="E392" s="46">
        <f>IF(OR($A392="",$B392=""),"",B392*'MPTO_working_2-way'!$G391)</f>
        <v>1.5535055350553506</v>
      </c>
      <c r="F392" s="44">
        <f>IF(OR($A392="",$B392=""),"",'MPTO_working_2-way'!D391)</f>
        <v>2.847635726795096</v>
      </c>
      <c r="G392" s="46">
        <f>IF(OR($A392="",$B392=""),"",'MPTO_working_2-way'!E391)</f>
        <v>1.5412322274881518</v>
      </c>
      <c r="H392" s="44">
        <f>IF(OR($A392="",$B392=""),"",'OddsRatio_working_2-way'!M391)</f>
        <v>2.8493242008906927</v>
      </c>
      <c r="I392" s="44">
        <f>IF(OR($A392="",$B392=""),"",'OddsRatio_working_2-way'!N391)</f>
        <v>1.5407380704358749</v>
      </c>
      <c r="J392" s="44">
        <f>IF('Log_working_2-way'!$D391="","",A392^('Log_working_2-way'!$D391))</f>
        <v>2.8687154604017304</v>
      </c>
      <c r="K392" s="46">
        <f>IF('Log_working_2-way'!$D391="","",B392^('Log_working_2-way'!$D391))</f>
        <v>1.5351269474619433</v>
      </c>
      <c r="L392" s="53">
        <f t="shared" si="63"/>
        <v>0.35629453681710216</v>
      </c>
      <c r="M392" s="53">
        <f t="shared" si="64"/>
        <v>0.64370546318289779</v>
      </c>
      <c r="N392" s="54">
        <v>489</v>
      </c>
      <c r="O392" s="54">
        <f t="shared" si="65"/>
        <v>308.55719557195573</v>
      </c>
      <c r="P392" s="54">
        <f t="shared" si="66"/>
        <v>163</v>
      </c>
      <c r="Q392" s="54">
        <f t="shared" si="67"/>
        <v>326</v>
      </c>
      <c r="R392" s="54">
        <f t="shared" si="68"/>
        <v>180.44280442804427</v>
      </c>
      <c r="S392" s="55">
        <f t="shared" si="69"/>
        <v>-17.442804428044269</v>
      </c>
      <c r="T392" s="55">
        <f t="shared" si="70"/>
        <v>-17.442804428044269</v>
      </c>
      <c r="U392" t="s">
        <v>461</v>
      </c>
      <c r="V392" t="s">
        <v>118</v>
      </c>
      <c r="W392" t="s">
        <v>470</v>
      </c>
      <c r="X392" s="38">
        <v>44349</v>
      </c>
      <c r="Y392" s="57"/>
    </row>
    <row r="393" spans="1:25" ht="15" x14ac:dyDescent="0.25">
      <c r="A393">
        <v>2.96</v>
      </c>
      <c r="B393">
        <v>1.42</v>
      </c>
      <c r="C393" s="43">
        <f t="shared" si="62"/>
        <v>4.2063189950513946E-2</v>
      </c>
      <c r="D393" s="44">
        <f>IF(OR($A393="",$B393=""),"",A393*'MPTO_working_2-way'!$G392)</f>
        <v>3.0845070422535215</v>
      </c>
      <c r="E393" s="46">
        <f>IF(OR($A393="",$B393=""),"",B393*'MPTO_working_2-way'!$G392)</f>
        <v>1.4797297297297298</v>
      </c>
      <c r="F393" s="44">
        <f>IF(OR($A393="",$B393=""),"",'MPTO_working_2-way'!D392)</f>
        <v>3.1565034544908381</v>
      </c>
      <c r="G393" s="46">
        <f>IF(OR($A393="",$B393=""),"",'MPTO_working_2-way'!E392)</f>
        <v>1.4637136091377629</v>
      </c>
      <c r="H393" s="44">
        <f>IF(OR($A393="",$B393=""),"",'OddsRatio_working_2-way'!M392)</f>
        <v>3.1602468994692869</v>
      </c>
      <c r="I393" s="44">
        <f>IF(OR($A393="",$B393=""),"",'OddsRatio_working_2-way'!N392)</f>
        <v>1.4629100498862757</v>
      </c>
      <c r="J393" s="44">
        <f>IF('Log_working_2-way'!$D392="","",A393^('Log_working_2-way'!$D392))</f>
        <v>3.1952534404945467</v>
      </c>
      <c r="K393" s="46">
        <f>IF('Log_working_2-way'!$D392="","",B393^('Log_working_2-way'!$D392))</f>
        <v>1.4555282691061644</v>
      </c>
      <c r="L393" s="53">
        <f t="shared" si="63"/>
        <v>0.32420091324200911</v>
      </c>
      <c r="M393" s="53">
        <f t="shared" si="64"/>
        <v>0.67579908675799083</v>
      </c>
      <c r="N393" s="54">
        <v>490</v>
      </c>
      <c r="O393" s="54">
        <f t="shared" si="65"/>
        <v>324.45945945945948</v>
      </c>
      <c r="P393" s="54">
        <f t="shared" si="66"/>
        <v>144.92957746478871</v>
      </c>
      <c r="Q393" s="54">
        <f t="shared" si="67"/>
        <v>345.07042253521132</v>
      </c>
      <c r="R393" s="54">
        <f t="shared" si="68"/>
        <v>165.54054054054055</v>
      </c>
      <c r="S393" s="55">
        <f t="shared" si="69"/>
        <v>-20.61096307575184</v>
      </c>
      <c r="T393" s="55">
        <f t="shared" si="70"/>
        <v>-20.61096307575184</v>
      </c>
      <c r="U393" t="s">
        <v>237</v>
      </c>
      <c r="V393" t="s">
        <v>157</v>
      </c>
      <c r="W393" t="s">
        <v>470</v>
      </c>
      <c r="X393" s="38">
        <v>44349</v>
      </c>
      <c r="Y393" s="57"/>
    </row>
    <row r="394" spans="1:25" ht="15" x14ac:dyDescent="0.25">
      <c r="A394">
        <v>2.5099999999999998</v>
      </c>
      <c r="B394">
        <v>1.56</v>
      </c>
      <c r="C394" s="43">
        <f t="shared" si="62"/>
        <v>3.9432015527633091E-2</v>
      </c>
      <c r="D394" s="44">
        <f>IF(OR($A394="",$B394=""),"",A394*'MPTO_working_2-way'!$G393)</f>
        <v>2.608974358974359</v>
      </c>
      <c r="E394" s="46">
        <f>IF(OR($A394="",$B394=""),"",B394*'MPTO_working_2-way'!$G393)</f>
        <v>1.6215139442231077</v>
      </c>
      <c r="F394" s="44">
        <f>IF(OR($A394="",$B394=""),"",'MPTO_working_2-way'!D393)</f>
        <v>2.6406797949824656</v>
      </c>
      <c r="G394" s="46">
        <f>IF(OR($A394="",$B394=""),"",'MPTO_working_2-way'!E393)</f>
        <v>1.6095034528115753</v>
      </c>
      <c r="H394" s="44">
        <f>IF(OR($A394="",$B394=""),"",'OddsRatio_working_2-way'!M393)</f>
        <v>2.6420805617960932</v>
      </c>
      <c r="I394" s="44">
        <f>IF(OR($A394="",$B394=""),"",'OddsRatio_working_2-way'!N393)</f>
        <v>1.6089835196064983</v>
      </c>
      <c r="J394" s="44">
        <f>IF('Log_working_2-way'!$D393="","",A394^('Log_working_2-way'!$D393))</f>
        <v>2.6570036663424066</v>
      </c>
      <c r="K394" s="46">
        <f>IF('Log_working_2-way'!$D393="","",B394^('Log_working_2-way'!$D393))</f>
        <v>1.603498966424723</v>
      </c>
      <c r="L394" s="53">
        <f t="shared" si="63"/>
        <v>0.3832923832923833</v>
      </c>
      <c r="M394" s="53">
        <f t="shared" si="64"/>
        <v>0.61670761670761665</v>
      </c>
      <c r="N394" s="54">
        <v>491</v>
      </c>
      <c r="O394" s="54">
        <f t="shared" si="65"/>
        <v>295.38247011952188</v>
      </c>
      <c r="P394" s="54">
        <f t="shared" si="66"/>
        <v>176.25641025641028</v>
      </c>
      <c r="Q394" s="54">
        <f t="shared" si="67"/>
        <v>314.74358974358972</v>
      </c>
      <c r="R394" s="54">
        <f t="shared" si="68"/>
        <v>195.61752988047812</v>
      </c>
      <c r="S394" s="55">
        <f t="shared" si="69"/>
        <v>-19.36111962406784</v>
      </c>
      <c r="T394" s="55">
        <f t="shared" si="70"/>
        <v>-19.36111962406784</v>
      </c>
      <c r="U394" t="s">
        <v>60</v>
      </c>
      <c r="V394" t="s">
        <v>161</v>
      </c>
      <c r="W394" t="s">
        <v>470</v>
      </c>
      <c r="X394" s="38">
        <v>44349</v>
      </c>
      <c r="Y394" s="57"/>
    </row>
    <row r="395" spans="1:25" ht="15" x14ac:dyDescent="0.25">
      <c r="A395">
        <v>1.86</v>
      </c>
      <c r="B395">
        <v>1.99</v>
      </c>
      <c r="C395" s="43">
        <f t="shared" si="62"/>
        <v>4.0146971416220811E-2</v>
      </c>
      <c r="D395" s="44">
        <f>IF(OR($A395="",$B395=""),"",A395*'MPTO_working_2-way'!$G394)</f>
        <v>1.9346733668341709</v>
      </c>
      <c r="E395" s="46">
        <f>IF(OR($A395="",$B395=""),"",B395*'MPTO_working_2-way'!$G394)</f>
        <v>2.0698924731182795</v>
      </c>
      <c r="F395" s="44">
        <f>IF(OR($A395="",$B395=""),"",'MPTO_working_2-way'!D394)</f>
        <v>1.9321396878425641</v>
      </c>
      <c r="G395" s="46">
        <f>IF(OR($A395="",$B395=""),"",'MPTO_working_2-way'!E394)</f>
        <v>2.0728005824046591</v>
      </c>
      <c r="H395" s="44">
        <f>IF(OR($A395="",$B395=""),"",'OddsRatio_working_2-way'!M394)</f>
        <v>1.9320337272260424</v>
      </c>
      <c r="I395" s="44">
        <f>IF(OR($A395="",$B395=""),"",'OddsRatio_working_2-way'!N394)</f>
        <v>2.0729225464578858</v>
      </c>
      <c r="J395" s="44">
        <f>IF('Log_working_2-way'!$D394="","",A395^('Log_working_2-way'!$D394))</f>
        <v>1.9308758651633173</v>
      </c>
      <c r="K395" s="46">
        <f>IF('Log_working_2-way'!$D394="","",B395^('Log_working_2-way'!$D394))</f>
        <v>2.0742570920821759</v>
      </c>
      <c r="L395" s="53">
        <f t="shared" si="63"/>
        <v>0.51688311688311683</v>
      </c>
      <c r="M395" s="53">
        <f t="shared" si="64"/>
        <v>0.48311688311688311</v>
      </c>
      <c r="N395" s="54">
        <v>492</v>
      </c>
      <c r="O395" s="54">
        <f t="shared" si="65"/>
        <v>227.48387096774192</v>
      </c>
      <c r="P395" s="54">
        <f t="shared" si="66"/>
        <v>244.76381909547737</v>
      </c>
      <c r="Q395" s="54">
        <f t="shared" si="67"/>
        <v>247.2361809045226</v>
      </c>
      <c r="R395" s="54">
        <f t="shared" si="68"/>
        <v>264.51612903225805</v>
      </c>
      <c r="S395" s="55">
        <f t="shared" si="69"/>
        <v>-19.752309936780676</v>
      </c>
      <c r="T395" s="55">
        <f t="shared" si="70"/>
        <v>-19.752309936780676</v>
      </c>
      <c r="U395" t="s">
        <v>167</v>
      </c>
      <c r="V395" t="s">
        <v>409</v>
      </c>
      <c r="W395" t="s">
        <v>475</v>
      </c>
      <c r="X395" s="38">
        <v>44349</v>
      </c>
      <c r="Y395" s="57"/>
    </row>
    <row r="396" spans="1:25" s="50" customFormat="1" ht="15" x14ac:dyDescent="0.25">
      <c r="A396">
        <v>1.73</v>
      </c>
      <c r="B396">
        <v>2.15</v>
      </c>
      <c r="C396" s="43">
        <f t="shared" si="62"/>
        <v>4.3150961150692391E-2</v>
      </c>
      <c r="D396" s="44">
        <f>IF(OR($A396="",$B396=""),"",A396*'MPTO_working_2-way'!$G395)</f>
        <v>1.8046511627906978</v>
      </c>
      <c r="E396" s="46">
        <f>IF(OR($A396="",$B396=""),"",B396*'MPTO_working_2-way'!$G395)</f>
        <v>2.2427745664739884</v>
      </c>
      <c r="F396" s="44">
        <f>IF(OR($A396="",$B396=""),"",'MPTO_working_2-way'!D395)</f>
        <v>1.7970769416596208</v>
      </c>
      <c r="G396" s="46">
        <f>IF(OR($A396="",$B396=""),"",'MPTO_working_2-way'!E395)</f>
        <v>2.2545840278830127</v>
      </c>
      <c r="H396" s="44">
        <f>IF(OR($A396="",$B396=""),"",'OddsRatio_working_2-way'!M395)</f>
        <v>1.7967324574131842</v>
      </c>
      <c r="I396" s="44">
        <f>IF(OR($A396="",$B396=""),"",'OddsRatio_working_2-way'!N395)</f>
        <v>2.2551264740070716</v>
      </c>
      <c r="J396" s="44">
        <f>IF('Log_working_2-way'!$D395="","",A396^('Log_working_2-way'!$D395))</f>
        <v>1.7932714228219797</v>
      </c>
      <c r="K396" s="46">
        <f>IF('Log_working_2-way'!$D395="","",B396^('Log_working_2-way'!$D395))</f>
        <v>2.2606025771636125</v>
      </c>
      <c r="L396" s="53">
        <f t="shared" si="63"/>
        <v>0.5541237113402061</v>
      </c>
      <c r="M396" s="53">
        <f t="shared" si="64"/>
        <v>0.44587628865979384</v>
      </c>
      <c r="N396" s="54">
        <v>493</v>
      </c>
      <c r="O396" s="54">
        <f t="shared" si="65"/>
        <v>208.02890173410407</v>
      </c>
      <c r="P396" s="54">
        <f t="shared" si="66"/>
        <v>263.69767441860466</v>
      </c>
      <c r="Q396" s="54">
        <f t="shared" si="67"/>
        <v>229.30232558139534</v>
      </c>
      <c r="R396" s="54">
        <f t="shared" si="68"/>
        <v>284.97109826589599</v>
      </c>
      <c r="S396" s="55">
        <f t="shared" si="69"/>
        <v>-21.273423847291269</v>
      </c>
      <c r="T396" s="55">
        <f t="shared" si="70"/>
        <v>-21.273423847291326</v>
      </c>
      <c r="U396" t="s">
        <v>128</v>
      </c>
      <c r="V396" t="s">
        <v>164</v>
      </c>
      <c r="W396" t="s">
        <v>475</v>
      </c>
      <c r="X396" s="38">
        <v>44349</v>
      </c>
      <c r="Y396" s="67"/>
    </row>
    <row r="397" spans="1:25" ht="15" x14ac:dyDescent="0.25">
      <c r="A397">
        <v>1.64</v>
      </c>
      <c r="B397">
        <v>2.31</v>
      </c>
      <c r="C397" s="43">
        <f t="shared" si="62"/>
        <v>4.2656530461408604E-2</v>
      </c>
      <c r="D397" s="44">
        <f>IF(OR($A397="",$B397=""),"",A397*'MPTO_working_2-way'!$G396)</f>
        <v>1.7099567099567101</v>
      </c>
      <c r="E397" s="46">
        <f>IF(OR($A397="",$B397=""),"",B397*'MPTO_working_2-way'!$G396)</f>
        <v>2.4085365853658538</v>
      </c>
      <c r="F397" s="44">
        <f>IF(OR($A397="",$B397=""),"",'MPTO_working_2-way'!D396)</f>
        <v>1.6994437466355645</v>
      </c>
      <c r="G397" s="46">
        <f>IF(OR($A397="",$B397=""),"",'MPTO_working_2-way'!E396)</f>
        <v>2.4297075423294001</v>
      </c>
      <c r="H397" s="44">
        <f>IF(OR($A397="",$B397=""),"",'OddsRatio_working_2-way'!M396)</f>
        <v>1.6989632453288304</v>
      </c>
      <c r="I397" s="44">
        <f>IF(OR($A397="",$B397=""),"",'OddsRatio_working_2-way'!N396)</f>
        <v>2.4306903927824499</v>
      </c>
      <c r="J397" s="44">
        <f>IF('Log_working_2-way'!$D396="","",A397^('Log_working_2-way'!$D396))</f>
        <v>1.694161802778569</v>
      </c>
      <c r="K397" s="46">
        <f>IF('Log_working_2-way'!$D396="","",B397^('Log_working_2-way'!$D396))</f>
        <v>2.4405863243940802</v>
      </c>
      <c r="L397" s="53">
        <f t="shared" si="63"/>
        <v>0.58481012658227838</v>
      </c>
      <c r="M397" s="53">
        <f t="shared" si="64"/>
        <v>0.41518987341772151</v>
      </c>
      <c r="N397" s="54">
        <v>494</v>
      </c>
      <c r="O397" s="54">
        <f t="shared" si="65"/>
        <v>192.78048780487802</v>
      </c>
      <c r="P397" s="54">
        <f t="shared" si="66"/>
        <v>280.14718614718618</v>
      </c>
      <c r="Q397" s="54">
        <f t="shared" si="67"/>
        <v>213.85281385281385</v>
      </c>
      <c r="R397" s="54">
        <f t="shared" si="68"/>
        <v>301.21951219512192</v>
      </c>
      <c r="S397" s="55">
        <f t="shared" si="69"/>
        <v>-21.072326047935832</v>
      </c>
      <c r="T397" s="55">
        <f t="shared" si="70"/>
        <v>-21.072326047935746</v>
      </c>
      <c r="U397" t="s">
        <v>66</v>
      </c>
      <c r="V397" t="s">
        <v>251</v>
      </c>
      <c r="W397" t="s">
        <v>475</v>
      </c>
      <c r="X397" s="38">
        <v>44349</v>
      </c>
      <c r="Y397" s="57"/>
    </row>
    <row r="398" spans="1:25" ht="15" x14ac:dyDescent="0.25">
      <c r="A398">
        <v>1.79</v>
      </c>
      <c r="B398">
        <v>2.06</v>
      </c>
      <c r="C398" s="43">
        <f t="shared" si="62"/>
        <v>4.4096111080978329E-2</v>
      </c>
      <c r="D398" s="44">
        <f>IF(OR($A398="",$B398=""),"",A398*'MPTO_working_2-way'!$G397)</f>
        <v>1.8689320388349513</v>
      </c>
      <c r="E398" s="46">
        <f>IF(OR($A398="",$B398=""),"",B398*'MPTO_working_2-way'!$G397)</f>
        <v>2.1508379888268152</v>
      </c>
      <c r="F398" s="44">
        <f>IF(OR($A398="",$B398=""),"",'MPTO_working_2-way'!D397)</f>
        <v>1.8635467731338755</v>
      </c>
      <c r="G398" s="46">
        <f>IF(OR($A398="",$B398=""),"",'MPTO_working_2-way'!E397)</f>
        <v>2.1580148651021243</v>
      </c>
      <c r="H398" s="44">
        <f>IF(OR($A398="",$B398=""),"",'OddsRatio_working_2-way'!M397)</f>
        <v>1.863297757942139</v>
      </c>
      <c r="I398" s="44">
        <f>IF(OR($A398="",$B398=""),"",'OddsRatio_working_2-way'!N397)</f>
        <v>2.1583488904033761</v>
      </c>
      <c r="J398" s="44">
        <f>IF('Log_working_2-way'!$D397="","",A398^('Log_working_2-way'!$D397))</f>
        <v>1.8608328110900716</v>
      </c>
      <c r="K398" s="46">
        <f>IF('Log_working_2-way'!$D397="","",B398^('Log_working_2-way'!$D397))</f>
        <v>2.1616657579923269</v>
      </c>
      <c r="L398" s="53">
        <f t="shared" si="63"/>
        <v>0.53506493506493513</v>
      </c>
      <c r="M398" s="53">
        <f t="shared" si="64"/>
        <v>0.46493506493506503</v>
      </c>
      <c r="N398" s="54">
        <v>495</v>
      </c>
      <c r="O398" s="54">
        <f t="shared" si="65"/>
        <v>218.46368715083801</v>
      </c>
      <c r="P398" s="54">
        <f t="shared" si="66"/>
        <v>254.7087378640777</v>
      </c>
      <c r="Q398" s="54">
        <f t="shared" si="67"/>
        <v>240.29126213592232</v>
      </c>
      <c r="R398" s="54">
        <f t="shared" si="68"/>
        <v>276.53631284916202</v>
      </c>
      <c r="S398" s="55">
        <f t="shared" si="69"/>
        <v>-21.827574985084311</v>
      </c>
      <c r="T398" s="55">
        <f t="shared" si="70"/>
        <v>-21.827574985084311</v>
      </c>
      <c r="U398" t="s">
        <v>65</v>
      </c>
      <c r="V398" t="s">
        <v>129</v>
      </c>
      <c r="W398" t="s">
        <v>475</v>
      </c>
      <c r="X398" s="38">
        <v>44349</v>
      </c>
      <c r="Y398" s="57"/>
    </row>
    <row r="399" spans="1:25" ht="15" x14ac:dyDescent="0.25">
      <c r="A399">
        <v>1.82</v>
      </c>
      <c r="B399">
        <v>2.0299999999999998</v>
      </c>
      <c r="C399" s="43">
        <f t="shared" si="62"/>
        <v>4.2061386888973207E-2</v>
      </c>
      <c r="D399" s="44">
        <f>IF(OR($A399="",$B399=""),"",A399*'MPTO_working_2-way'!$G398)</f>
        <v>1.8965517241379313</v>
      </c>
      <c r="E399" s="46">
        <f>IF(OR($A399="",$B399=""),"",B399*'MPTO_working_2-way'!$G398)</f>
        <v>2.1153846153846154</v>
      </c>
      <c r="F399" s="44">
        <f>IF(OR($A399="",$B399=""),"",'MPTO_working_2-way'!D398)</f>
        <v>1.8924345643599858</v>
      </c>
      <c r="G399" s="46">
        <f>IF(OR($A399="",$B399=""),"",'MPTO_working_2-way'!E398)</f>
        <v>2.1205303334672561</v>
      </c>
      <c r="H399" s="44">
        <f>IF(OR($A399="",$B399=""),"",'OddsRatio_working_2-way'!M398)</f>
        <v>1.892253610166061</v>
      </c>
      <c r="I399" s="44">
        <f>IF(OR($A399="",$B399=""),"",'OddsRatio_working_2-way'!N398)</f>
        <v>2.1207575835012715</v>
      </c>
      <c r="J399" s="44">
        <f>IF('Log_working_2-way'!$D398="","",A399^('Log_working_2-way'!$D398))</f>
        <v>1.8903709385493244</v>
      </c>
      <c r="K399" s="46">
        <f>IF('Log_working_2-way'!$D398="","",B399^('Log_working_2-way'!$D398))</f>
        <v>2.1231274030900367</v>
      </c>
      <c r="L399" s="53">
        <f t="shared" si="63"/>
        <v>0.52727272727272723</v>
      </c>
      <c r="M399" s="53">
        <f t="shared" si="64"/>
        <v>0.47272727272727272</v>
      </c>
      <c r="N399" s="54">
        <v>496</v>
      </c>
      <c r="O399" s="54">
        <f t="shared" si="65"/>
        <v>223.47252747252747</v>
      </c>
      <c r="P399" s="54">
        <f t="shared" si="66"/>
        <v>251.66502463054184</v>
      </c>
      <c r="Q399" s="54">
        <f t="shared" si="67"/>
        <v>244.33497536945816</v>
      </c>
      <c r="R399" s="54">
        <f t="shared" si="68"/>
        <v>272.52747252747247</v>
      </c>
      <c r="S399" s="55">
        <f t="shared" si="69"/>
        <v>-20.862447896930689</v>
      </c>
      <c r="T399" s="55">
        <f t="shared" si="70"/>
        <v>-20.862447896930632</v>
      </c>
      <c r="U399" t="s">
        <v>257</v>
      </c>
      <c r="V399" t="s">
        <v>238</v>
      </c>
      <c r="W399" t="s">
        <v>471</v>
      </c>
      <c r="X399" s="38">
        <v>44379</v>
      </c>
      <c r="Y399" s="57"/>
    </row>
    <row r="400" spans="1:25" ht="15" x14ac:dyDescent="0.25">
      <c r="A400">
        <v>1.63</v>
      </c>
      <c r="B400">
        <v>2.33</v>
      </c>
      <c r="C400" s="43">
        <f t="shared" si="62"/>
        <v>4.2681481871560623E-2</v>
      </c>
      <c r="D400" s="44">
        <f>IF(OR($A400="",$B400=""),"",A400*'MPTO_working_2-way'!$G399)</f>
        <v>1.6995708154506437</v>
      </c>
      <c r="E400" s="46">
        <f>IF(OR($A400="",$B400=""),"",B400*'MPTO_working_2-way'!$G399)</f>
        <v>2.4294478527607364</v>
      </c>
      <c r="F400" s="44">
        <f>IF(OR($A400="",$B400=""),"",'MPTO_working_2-way'!D399)</f>
        <v>1.6887436359189842</v>
      </c>
      <c r="G400" s="46">
        <f>IF(OR($A400="",$B400=""),"",'MPTO_working_2-way'!E399)</f>
        <v>2.4519190419316312</v>
      </c>
      <c r="H400" s="44">
        <f>IF(OR($A400="",$B400=""),"",'OddsRatio_working_2-way'!M399)</f>
        <v>1.688247201611685</v>
      </c>
      <c r="I400" s="44">
        <f>IF(OR($A400="",$B400=""),"",'OddsRatio_working_2-way'!N399)</f>
        <v>2.4529663145135583</v>
      </c>
      <c r="J400" s="44">
        <f>IF('Log_working_2-way'!$D399="","",A400^('Log_working_2-way'!$D399))</f>
        <v>1.6833017356452447</v>
      </c>
      <c r="K400" s="46">
        <f>IF('Log_working_2-way'!$D399="","",B400^('Log_working_2-way'!$D399))</f>
        <v>2.4634823063272657</v>
      </c>
      <c r="L400" s="53">
        <f t="shared" si="63"/>
        <v>0.58838383838383845</v>
      </c>
      <c r="M400" s="53">
        <f t="shared" si="64"/>
        <v>0.4116161616161616</v>
      </c>
      <c r="N400" s="54">
        <v>497</v>
      </c>
      <c r="O400" s="54">
        <f t="shared" si="65"/>
        <v>192.09202453987723</v>
      </c>
      <c r="P400" s="54">
        <f t="shared" si="66"/>
        <v>283.69527896995709</v>
      </c>
      <c r="Q400" s="54">
        <f t="shared" si="67"/>
        <v>213.30472103004291</v>
      </c>
      <c r="R400" s="54">
        <f t="shared" si="68"/>
        <v>304.90797546012271</v>
      </c>
      <c r="S400" s="55">
        <f t="shared" si="69"/>
        <v>-21.212696490165683</v>
      </c>
      <c r="T400" s="55">
        <f t="shared" si="70"/>
        <v>-21.212696490165627</v>
      </c>
      <c r="U400" t="s">
        <v>259</v>
      </c>
      <c r="V400" t="s">
        <v>412</v>
      </c>
      <c r="W400" t="s">
        <v>471</v>
      </c>
      <c r="X400" s="38">
        <v>44379</v>
      </c>
      <c r="Y400" s="57"/>
    </row>
    <row r="401" spans="1:25" ht="15" x14ac:dyDescent="0.25">
      <c r="A401">
        <v>1.7</v>
      </c>
      <c r="B401">
        <v>2.19</v>
      </c>
      <c r="C401" s="43">
        <f t="shared" si="62"/>
        <v>4.485629868385721E-2</v>
      </c>
      <c r="D401" s="44">
        <f>IF(OR($A401="",$B401=""),"",A401*'MPTO_working_2-way'!$G400)</f>
        <v>1.7762557077625571</v>
      </c>
      <c r="E401" s="46">
        <f>IF(OR($A401="",$B401=""),"",B401*'MPTO_working_2-way'!$G400)</f>
        <v>2.2882352941176474</v>
      </c>
      <c r="F401" s="44">
        <f>IF(OR($A401="",$B401=""),"",'MPTO_working_2-way'!D400)</f>
        <v>1.7673866603370521</v>
      </c>
      <c r="G401" s="46">
        <f>IF(OR($A401="",$B401=""),"",'MPTO_working_2-way'!E400)</f>
        <v>2.3031240334055059</v>
      </c>
      <c r="H401" s="44">
        <f>IF(OR($A401="",$B401=""),"",'OddsRatio_working_2-way'!M400)</f>
        <v>1.7669649888473706</v>
      </c>
      <c r="I401" s="44">
        <f>IF(OR($A401="",$B401=""),"",'OddsRatio_working_2-way'!N400)</f>
        <v>2.3038404810405297</v>
      </c>
      <c r="J401" s="44">
        <f>IF('Log_working_2-way'!$D400="","",A401^('Log_working_2-way'!$D400))</f>
        <v>1.7629085310147883</v>
      </c>
      <c r="K401" s="46">
        <f>IF('Log_working_2-way'!$D400="","",B401^('Log_working_2-way'!$D400))</f>
        <v>2.3107731259333391</v>
      </c>
      <c r="L401" s="53">
        <f t="shared" si="63"/>
        <v>0.56298200514138819</v>
      </c>
      <c r="M401" s="53">
        <f t="shared" si="64"/>
        <v>0.43701799485861176</v>
      </c>
      <c r="N401" s="54">
        <v>498</v>
      </c>
      <c r="O401" s="54">
        <f t="shared" si="65"/>
        <v>205.0588235294118</v>
      </c>
      <c r="P401" s="54">
        <f t="shared" si="66"/>
        <v>270.60273972602738</v>
      </c>
      <c r="Q401" s="54">
        <f t="shared" si="67"/>
        <v>227.39726027397262</v>
      </c>
      <c r="R401" s="54">
        <f t="shared" si="68"/>
        <v>292.94117647058823</v>
      </c>
      <c r="S401" s="55">
        <f t="shared" si="69"/>
        <v>-22.338436744560823</v>
      </c>
      <c r="T401" s="55">
        <f t="shared" si="70"/>
        <v>-22.338436744560852</v>
      </c>
      <c r="U401" t="s">
        <v>253</v>
      </c>
      <c r="V401" t="s">
        <v>414</v>
      </c>
      <c r="W401" t="s">
        <v>471</v>
      </c>
      <c r="X401" s="38">
        <v>44379</v>
      </c>
      <c r="Y401" s="57"/>
    </row>
    <row r="402" spans="1:25" ht="15" x14ac:dyDescent="0.25">
      <c r="A402">
        <v>1.68</v>
      </c>
      <c r="B402">
        <v>2.2200000000000002</v>
      </c>
      <c r="C402" s="43">
        <f t="shared" ref="C402:C455" si="71">IF(OR($A402="",$B402=""),"",(1/A402)+(1/B402)-1)</f>
        <v>4.5688545688545634E-2</v>
      </c>
      <c r="D402" s="44">
        <f>IF(OR($A402="",$B402=""),"",A402*'MPTO_working_2-way'!$G401)</f>
        <v>1.7567567567567566</v>
      </c>
      <c r="E402" s="46">
        <f>IF(OR($A402="",$B402=""),"",B402*'MPTO_working_2-way'!$G401)</f>
        <v>2.3214285714285716</v>
      </c>
      <c r="F402" s="44">
        <f>IF(OR($A402="",$B402=""),"",'MPTO_working_2-way'!D401)</f>
        <v>1.7470489038785832</v>
      </c>
      <c r="G402" s="46">
        <f>IF(OR($A402="",$B402=""),"",'MPTO_working_2-way'!E401)</f>
        <v>2.3386004514672689</v>
      </c>
      <c r="H402" s="44">
        <f>IF(OR($A402="",$B402=""),"",'OddsRatio_working_2-way'!M401)</f>
        <v>1.7465768876547993</v>
      </c>
      <c r="I402" s="44">
        <f>IF(OR($A402="",$B402=""),"",'OddsRatio_working_2-way'!N401)</f>
        <v>2.3394467690277296</v>
      </c>
      <c r="J402" s="44">
        <f>IF('Log_working_2-way'!$D401="","",A402^('Log_working_2-way'!$D401))</f>
        <v>1.7421348123284788</v>
      </c>
      <c r="K402" s="46">
        <f>IF('Log_working_2-way'!$D401="","",B402^('Log_working_2-way'!$D401))</f>
        <v>2.3474640771287958</v>
      </c>
      <c r="L402" s="53">
        <f t="shared" ref="L402:L455" si="72">(1/D402)</f>
        <v>0.56923076923076932</v>
      </c>
      <c r="M402" s="53">
        <f t="shared" ref="M402:M455" si="73">(1/E402)</f>
        <v>0.43076923076923074</v>
      </c>
      <c r="N402" s="54">
        <v>499</v>
      </c>
      <c r="O402" s="54">
        <f t="shared" ref="O402:O455" si="74">(1/A402)*((N402*A402)-N402)</f>
        <v>201.97619047619042</v>
      </c>
      <c r="P402" s="54">
        <f t="shared" ref="P402:P455" si="75">(1/B402)*((N402*B402)-N402)</f>
        <v>274.2252252252253</v>
      </c>
      <c r="Q402" s="54">
        <f t="shared" ref="Q402:Q455" si="76">(1/B402)*N402</f>
        <v>224.77477477477476</v>
      </c>
      <c r="R402" s="54">
        <f t="shared" ref="R402:R455" si="77">(1/A402)*N402</f>
        <v>297.02380952380952</v>
      </c>
      <c r="S402" s="55">
        <f t="shared" ref="S402:S455" si="78">O402-Q402</f>
        <v>-22.798584298584331</v>
      </c>
      <c r="T402" s="55">
        <f t="shared" ref="T402:T455" si="79">P402-R402</f>
        <v>-22.798584298584217</v>
      </c>
      <c r="U402" t="s">
        <v>415</v>
      </c>
      <c r="V402" t="s">
        <v>254</v>
      </c>
      <c r="W402" t="s">
        <v>471</v>
      </c>
      <c r="X402" s="38">
        <v>44379</v>
      </c>
      <c r="Y402" s="57"/>
    </row>
    <row r="403" spans="1:25" ht="15" x14ac:dyDescent="0.25">
      <c r="A403">
        <v>1.44</v>
      </c>
      <c r="B403">
        <v>2.93</v>
      </c>
      <c r="C403" s="43">
        <f t="shared" si="71"/>
        <v>3.5741372772089441E-2</v>
      </c>
      <c r="D403" s="44">
        <f>IF(OR($A403="",$B403=""),"",A403*'MPTO_working_2-way'!$G402)</f>
        <v>1.4914675767918086</v>
      </c>
      <c r="E403" s="46">
        <f>IF(OR($A403="",$B403=""),"",B403*'MPTO_working_2-way'!$G402)</f>
        <v>3.0347222222222223</v>
      </c>
      <c r="F403" s="44">
        <f>IF(OR($A403="",$B403=""),"",'MPTO_working_2-way'!D402)</f>
        <v>1.478035451551881</v>
      </c>
      <c r="G403" s="46">
        <f>IF(OR($A403="",$B403=""),"",'MPTO_working_2-way'!E402)</f>
        <v>3.0918950608236848</v>
      </c>
      <c r="H403" s="44">
        <f>IF(OR($A403="",$B403=""),"",'OddsRatio_working_2-way'!M402)</f>
        <v>1.4774717526842809</v>
      </c>
      <c r="I403" s="44">
        <f>IF(OR($A403="",$B403=""),"",'OddsRatio_working_2-way'!N402)</f>
        <v>3.0943647333651398</v>
      </c>
      <c r="J403" s="44">
        <f>IF('Log_working_2-way'!$D402="","",A403^('Log_working_2-way'!$D402))</f>
        <v>1.4713031250488162</v>
      </c>
      <c r="K403" s="46">
        <f>IF('Log_working_2-way'!$D402="","",B403^('Log_working_2-way'!$D402))</f>
        <v>3.1217767225623776</v>
      </c>
      <c r="L403" s="53">
        <f t="shared" si="72"/>
        <v>0.67048054919908473</v>
      </c>
      <c r="M403" s="53">
        <f t="shared" si="73"/>
        <v>0.32951945080091533</v>
      </c>
      <c r="N403" s="54">
        <v>500</v>
      </c>
      <c r="O403" s="54">
        <f t="shared" si="74"/>
        <v>152.77777777777777</v>
      </c>
      <c r="P403" s="54">
        <f t="shared" si="75"/>
        <v>329.35153583617745</v>
      </c>
      <c r="Q403" s="54">
        <f t="shared" si="76"/>
        <v>170.64846416382252</v>
      </c>
      <c r="R403" s="54">
        <f t="shared" si="77"/>
        <v>347.22222222222223</v>
      </c>
      <c r="S403" s="55">
        <f t="shared" si="78"/>
        <v>-17.870686386044753</v>
      </c>
      <c r="T403" s="55">
        <f t="shared" si="79"/>
        <v>-17.870686386044781</v>
      </c>
      <c r="U403" t="s">
        <v>260</v>
      </c>
      <c r="V403" t="s">
        <v>263</v>
      </c>
      <c r="W403" t="s">
        <v>230</v>
      </c>
      <c r="X403" s="38">
        <v>44379</v>
      </c>
      <c r="Y403" s="57"/>
    </row>
    <row r="404" spans="1:25" ht="15" x14ac:dyDescent="0.25">
      <c r="A404">
        <v>2.3199999999999998</v>
      </c>
      <c r="B404">
        <v>1.67</v>
      </c>
      <c r="C404" s="43">
        <f t="shared" si="71"/>
        <v>2.9836877968201669E-2</v>
      </c>
      <c r="D404" s="44">
        <f>IF(OR($A404="",$B404=""),"",A404*'MPTO_working_2-way'!$G403)</f>
        <v>2.3892215568862278</v>
      </c>
      <c r="E404" s="46">
        <f>IF(OR($A404="",$B404=""),"",B404*'MPTO_working_2-way'!$G403)</f>
        <v>1.7198275862068968</v>
      </c>
      <c r="F404" s="44">
        <f>IF(OR($A404="",$B404=""),"",'MPTO_working_2-way'!D403)</f>
        <v>2.4031757846421042</v>
      </c>
      <c r="G404" s="46">
        <f>IF(OR($A404="",$B404=""),"",'MPTO_working_2-way'!E403)</f>
        <v>1.7126690831933518</v>
      </c>
      <c r="H404" s="44">
        <f>IF(OR($A404="",$B404=""),"",'OddsRatio_working_2-way'!M403)</f>
        <v>2.4036200531950747</v>
      </c>
      <c r="I404" s="44">
        <f>IF(OR($A404="",$B404=""),"",'OddsRatio_working_2-way'!N403)</f>
        <v>1.7124435118490151</v>
      </c>
      <c r="J404" s="44">
        <f>IF('Log_working_2-way'!$D403="","",A404^('Log_working_2-way'!$D403))</f>
        <v>2.4100386743042619</v>
      </c>
      <c r="K404" s="46">
        <f>IF('Log_working_2-way'!$D403="","",B404^('Log_working_2-way'!$D403))</f>
        <v>1.7092004057926933</v>
      </c>
      <c r="L404" s="53">
        <f t="shared" si="72"/>
        <v>0.41854636591478689</v>
      </c>
      <c r="M404" s="53">
        <f t="shared" si="73"/>
        <v>0.581453634085213</v>
      </c>
      <c r="N404" s="54">
        <v>501</v>
      </c>
      <c r="O404" s="54">
        <f t="shared" si="74"/>
        <v>285.05172413793105</v>
      </c>
      <c r="P404" s="54">
        <f t="shared" si="75"/>
        <v>201</v>
      </c>
      <c r="Q404" s="54">
        <f t="shared" si="76"/>
        <v>300.00000000000006</v>
      </c>
      <c r="R404" s="54">
        <f t="shared" si="77"/>
        <v>215.94827586206898</v>
      </c>
      <c r="S404" s="55">
        <f t="shared" si="78"/>
        <v>-14.948275862069011</v>
      </c>
      <c r="T404" s="55">
        <f t="shared" si="79"/>
        <v>-14.948275862068982</v>
      </c>
      <c r="U404" t="s">
        <v>419</v>
      </c>
      <c r="V404" t="s">
        <v>267</v>
      </c>
      <c r="W404" t="s">
        <v>230</v>
      </c>
      <c r="X404" s="38">
        <v>44379</v>
      </c>
      <c r="Y404" s="57"/>
    </row>
    <row r="405" spans="1:25" ht="15" x14ac:dyDescent="0.25">
      <c r="A405">
        <v>1.68</v>
      </c>
      <c r="B405">
        <v>2.2799999999999998</v>
      </c>
      <c r="C405" s="43">
        <f t="shared" si="71"/>
        <v>3.383458646616555E-2</v>
      </c>
      <c r="D405" s="44">
        <f>IF(OR($A405="",$B405=""),"",A405*'MPTO_working_2-way'!$G404)</f>
        <v>1.736842105263158</v>
      </c>
      <c r="E405" s="46">
        <f>IF(OR($A405="",$B405=""),"",B405*'MPTO_working_2-way'!$G404)</f>
        <v>2.3571428571428572</v>
      </c>
      <c r="F405" s="44">
        <f>IF(OR($A405="",$B405=""),"",'MPTO_working_2-way'!D404)</f>
        <v>1.7291440953412784</v>
      </c>
      <c r="G405" s="46">
        <f>IF(OR($A405="",$B405=""),"",'MPTO_working_2-way'!E404)</f>
        <v>2.3714710252600297</v>
      </c>
      <c r="H405" s="44">
        <f>IF(OR($A405="",$B405=""),"",'OddsRatio_working_2-way'!M404)</f>
        <v>1.728868986855663</v>
      </c>
      <c r="I405" s="44">
        <f>IF(OR($A405="",$B405=""),"",'OddsRatio_working_2-way'!N404)</f>
        <v>2.3719886811400706</v>
      </c>
      <c r="J405" s="44">
        <f>IF('Log_working_2-way'!$D404="","",A405^('Log_working_2-way'!$D404))</f>
        <v>1.7253734306956654</v>
      </c>
      <c r="K405" s="46">
        <f>IF('Log_working_2-way'!$D404="","",B405^('Log_working_2-way'!$D404))</f>
        <v>2.3786002597874161</v>
      </c>
      <c r="L405" s="53">
        <f t="shared" si="72"/>
        <v>0.57575757575757569</v>
      </c>
      <c r="M405" s="53">
        <f t="shared" si="73"/>
        <v>0.42424242424242425</v>
      </c>
      <c r="N405" s="54">
        <v>502</v>
      </c>
      <c r="O405" s="54">
        <f t="shared" si="74"/>
        <v>203.1904761904762</v>
      </c>
      <c r="P405" s="54">
        <f t="shared" si="75"/>
        <v>281.82456140350877</v>
      </c>
      <c r="Q405" s="54">
        <f t="shared" si="76"/>
        <v>220.17543859649123</v>
      </c>
      <c r="R405" s="54">
        <f t="shared" si="77"/>
        <v>298.8095238095238</v>
      </c>
      <c r="S405" s="55">
        <f t="shared" si="78"/>
        <v>-16.984962406015029</v>
      </c>
      <c r="T405" s="55">
        <f t="shared" si="79"/>
        <v>-16.984962406015029</v>
      </c>
      <c r="U405" t="s">
        <v>227</v>
      </c>
      <c r="V405" t="s">
        <v>243</v>
      </c>
      <c r="W405" t="s">
        <v>231</v>
      </c>
      <c r="X405" s="38">
        <v>44379</v>
      </c>
      <c r="Y405" s="57"/>
    </row>
    <row r="406" spans="1:25" ht="15" x14ac:dyDescent="0.25">
      <c r="A406">
        <v>1.74</v>
      </c>
      <c r="B406">
        <v>2.1800000000000002</v>
      </c>
      <c r="C406" s="43">
        <f t="shared" si="71"/>
        <v>3.3428240008436028E-2</v>
      </c>
      <c r="D406" s="44">
        <f>IF(OR($A406="",$B406=""),"",A406*'MPTO_working_2-way'!$G405)</f>
        <v>1.7981651376146788</v>
      </c>
      <c r="E406" s="46">
        <f>IF(OR($A406="",$B406=""),"",B406*'MPTO_working_2-way'!$G405)</f>
        <v>2.2528735632183907</v>
      </c>
      <c r="F406" s="44">
        <f>IF(OR($A406="",$B406=""),"",'MPTO_working_2-way'!D405)</f>
        <v>1.7921194368326561</v>
      </c>
      <c r="G406" s="46">
        <f>IF(OR($A406="",$B406=""),"",'MPTO_working_2-way'!E405)</f>
        <v>2.2624358821424311</v>
      </c>
      <c r="H406" s="44">
        <f>IF(OR($A406="",$B406=""),"",'OddsRatio_working_2-way'!M405)</f>
        <v>1.7919082295744857</v>
      </c>
      <c r="I406" s="44">
        <f>IF(OR($A406="",$B406=""),"",'OddsRatio_working_2-way'!N405)</f>
        <v>2.26277258229445</v>
      </c>
      <c r="J406" s="44">
        <f>IF('Log_working_2-way'!$D405="","",A406^('Log_working_2-way'!$D405))</f>
        <v>1.7891643629660847</v>
      </c>
      <c r="K406" s="46">
        <f>IF('Log_working_2-way'!$D405="","",B406^('Log_working_2-way'!$D405))</f>
        <v>2.2671631499443738</v>
      </c>
      <c r="L406" s="53">
        <f t="shared" si="72"/>
        <v>0.55612244897959184</v>
      </c>
      <c r="M406" s="53">
        <f t="shared" si="73"/>
        <v>0.44387755102040816</v>
      </c>
      <c r="N406" s="54">
        <v>503</v>
      </c>
      <c r="O406" s="54">
        <f t="shared" si="74"/>
        <v>213.91954022988506</v>
      </c>
      <c r="P406" s="54">
        <f t="shared" si="75"/>
        <v>272.26605504587161</v>
      </c>
      <c r="Q406" s="54">
        <f t="shared" si="76"/>
        <v>230.73394495412842</v>
      </c>
      <c r="R406" s="54">
        <f t="shared" si="77"/>
        <v>289.08045977011494</v>
      </c>
      <c r="S406" s="55">
        <f t="shared" si="78"/>
        <v>-16.81440472424336</v>
      </c>
      <c r="T406" s="55">
        <f t="shared" si="79"/>
        <v>-16.814404724243332</v>
      </c>
      <c r="U406" t="s">
        <v>226</v>
      </c>
      <c r="V406" t="s">
        <v>275</v>
      </c>
      <c r="W406" t="s">
        <v>231</v>
      </c>
      <c r="X406" s="38">
        <v>44379</v>
      </c>
      <c r="Y406" s="57"/>
    </row>
    <row r="407" spans="1:25" ht="15" x14ac:dyDescent="0.25">
      <c r="A407">
        <v>1.82</v>
      </c>
      <c r="B407">
        <v>2.06</v>
      </c>
      <c r="C407" s="43">
        <f t="shared" si="71"/>
        <v>3.4887442654432999E-2</v>
      </c>
      <c r="D407" s="44">
        <f>IF(OR($A407="",$B407=""),"",A407*'MPTO_working_2-way'!$G406)</f>
        <v>1.883495145631068</v>
      </c>
      <c r="E407" s="46">
        <f>IF(OR($A407="",$B407=""),"",B407*'MPTO_working_2-way'!$G406)</f>
        <v>2.1318681318681318</v>
      </c>
      <c r="F407" s="44">
        <f>IF(OR($A407="",$B407=""),"",'MPTO_working_2-way'!D406)</f>
        <v>1.8796751228316457</v>
      </c>
      <c r="G407" s="46">
        <f>IF(OR($A407="",$B407=""),"",'MPTO_working_2-way'!E406)</f>
        <v>2.1367833124358828</v>
      </c>
      <c r="H407" s="44">
        <f>IF(OR($A407="",$B407=""),"",'OddsRatio_working_2-way'!M406)</f>
        <v>1.8795367562872962</v>
      </c>
      <c r="I407" s="44">
        <f>IF(OR($A407="",$B407=""),"",'OddsRatio_working_2-way'!N406)</f>
        <v>2.1369621483713819</v>
      </c>
      <c r="J407" s="44">
        <f>IF('Log_working_2-way'!$D406="","",A407^('Log_working_2-way'!$D406))</f>
        <v>1.8777999804454721</v>
      </c>
      <c r="K407" s="46">
        <f>IF('Log_working_2-way'!$D406="","",B407^('Log_working_2-way'!$D406))</f>
        <v>2.139211690905316</v>
      </c>
      <c r="L407" s="53">
        <f t="shared" si="72"/>
        <v>0.53092783505154639</v>
      </c>
      <c r="M407" s="53">
        <f t="shared" si="73"/>
        <v>0.46907216494845361</v>
      </c>
      <c r="N407" s="54">
        <v>504</v>
      </c>
      <c r="O407" s="54">
        <f t="shared" si="74"/>
        <v>227.07692307692309</v>
      </c>
      <c r="P407" s="54">
        <f t="shared" si="75"/>
        <v>259.33980582524271</v>
      </c>
      <c r="Q407" s="54">
        <f t="shared" si="76"/>
        <v>244.66019417475729</v>
      </c>
      <c r="R407" s="54">
        <f t="shared" si="77"/>
        <v>276.92307692307691</v>
      </c>
      <c r="S407" s="55">
        <f t="shared" si="78"/>
        <v>-17.583271097834199</v>
      </c>
      <c r="T407" s="55">
        <f t="shared" si="79"/>
        <v>-17.583271097834199</v>
      </c>
      <c r="U407" t="s">
        <v>272</v>
      </c>
      <c r="V407" t="s">
        <v>229</v>
      </c>
      <c r="W407" t="s">
        <v>231</v>
      </c>
      <c r="X407" s="38">
        <v>44379</v>
      </c>
      <c r="Y407" s="57"/>
    </row>
    <row r="408" spans="1:25" ht="15" x14ac:dyDescent="0.25">
      <c r="A408">
        <v>1.8</v>
      </c>
      <c r="B408">
        <v>2.11</v>
      </c>
      <c r="C408" s="43">
        <f t="shared" si="71"/>
        <v>2.9489204844655115E-2</v>
      </c>
      <c r="D408" s="44">
        <f>IF(OR($A408="",$B408=""),"",A408*'MPTO_working_2-way'!$G407)</f>
        <v>1.8530805687203793</v>
      </c>
      <c r="E408" s="46">
        <f>IF(OR($A408="",$B408=""),"",B408*'MPTO_working_2-way'!$G407)</f>
        <v>2.1722222222222221</v>
      </c>
      <c r="F408" s="44">
        <f>IF(OR($A408="",$B408=""),"",'MPTO_working_2-way'!D407)</f>
        <v>1.8490749756572542</v>
      </c>
      <c r="G408" s="46">
        <f>IF(OR($A408="",$B408=""),"",'MPTO_working_2-way'!E407)</f>
        <v>2.1777522935779814</v>
      </c>
      <c r="H408" s="44">
        <f>IF(OR($A408="",$B408=""),"",'OddsRatio_working_2-way'!M407)</f>
        <v>1.8489527199560174</v>
      </c>
      <c r="I408" s="44">
        <f>IF(OR($A408="",$B408=""),"",'OddsRatio_working_2-way'!N407)</f>
        <v>2.1779218989389744</v>
      </c>
      <c r="J408" s="44">
        <f>IF('Log_working_2-way'!$D407="","",A408^('Log_working_2-way'!$D407))</f>
        <v>1.847139460573918</v>
      </c>
      <c r="K408" s="46">
        <f>IF('Log_working_2-way'!$D407="","",B408^('Log_working_2-way'!$D407))</f>
        <v>2.1804431814833727</v>
      </c>
      <c r="L408" s="53">
        <f t="shared" si="72"/>
        <v>0.53964194373401531</v>
      </c>
      <c r="M408" s="53">
        <f t="shared" si="73"/>
        <v>0.46035805626598469</v>
      </c>
      <c r="N408" s="54">
        <v>505</v>
      </c>
      <c r="O408" s="54">
        <f t="shared" si="74"/>
        <v>224.44444444444446</v>
      </c>
      <c r="P408" s="54">
        <f t="shared" si="75"/>
        <v>265.66350710900474</v>
      </c>
      <c r="Q408" s="54">
        <f t="shared" si="76"/>
        <v>239.33649289099526</v>
      </c>
      <c r="R408" s="54">
        <f t="shared" si="77"/>
        <v>280.55555555555554</v>
      </c>
      <c r="S408" s="55">
        <f t="shared" si="78"/>
        <v>-14.892048446550803</v>
      </c>
      <c r="T408" s="55">
        <f t="shared" si="79"/>
        <v>-14.892048446550803</v>
      </c>
      <c r="U408" t="s">
        <v>133</v>
      </c>
      <c r="V408" t="s">
        <v>78</v>
      </c>
      <c r="W408" t="s">
        <v>476</v>
      </c>
      <c r="X408" s="38">
        <v>44379</v>
      </c>
      <c r="Y408" s="57"/>
    </row>
    <row r="409" spans="1:25" ht="15" x14ac:dyDescent="0.25">
      <c r="A409">
        <v>2.29</v>
      </c>
      <c r="B409">
        <v>1.69</v>
      </c>
      <c r="C409" s="43">
        <f t="shared" si="71"/>
        <v>2.8397199038784571E-2</v>
      </c>
      <c r="D409" s="44">
        <f>IF(OR($A409="",$B409=""),"",A409*'MPTO_working_2-way'!$G408)</f>
        <v>2.3550295857988166</v>
      </c>
      <c r="E409" s="46">
        <f>IF(OR($A409="",$B409=""),"",B409*'MPTO_working_2-way'!$G408)</f>
        <v>1.7379912663755459</v>
      </c>
      <c r="F409" s="44">
        <f>IF(OR($A409="",$B409=""),"",'MPTO_working_2-way'!D408)</f>
        <v>2.3669612550074923</v>
      </c>
      <c r="G409" s="46">
        <f>IF(OR($A409="",$B409=""),"",'MPTO_working_2-way'!E408)</f>
        <v>1.7315496297621977</v>
      </c>
      <c r="H409" s="44">
        <f>IF(OR($A409="",$B409=""),"",'OddsRatio_working_2-way'!M408)</f>
        <v>2.3673204516101207</v>
      </c>
      <c r="I409" s="44">
        <f>IF(OR($A409="",$B409=""),"",'OddsRatio_working_2-way'!N408)</f>
        <v>1.7313574508612271</v>
      </c>
      <c r="J409" s="44">
        <f>IF('Log_working_2-way'!$D408="","",A409^('Log_working_2-way'!$D408))</f>
        <v>2.372791853383128</v>
      </c>
      <c r="K409" s="46">
        <f>IF('Log_working_2-way'!$D408="","",B409^('Log_working_2-way'!$D408))</f>
        <v>1.7284425512400656</v>
      </c>
      <c r="L409" s="53">
        <f t="shared" si="72"/>
        <v>0.42462311557788945</v>
      </c>
      <c r="M409" s="53">
        <f t="shared" si="73"/>
        <v>0.57537688442211055</v>
      </c>
      <c r="N409" s="54">
        <v>506</v>
      </c>
      <c r="O409" s="54">
        <f t="shared" si="74"/>
        <v>285.0393013100437</v>
      </c>
      <c r="P409" s="54">
        <f t="shared" si="75"/>
        <v>206.59171597633136</v>
      </c>
      <c r="Q409" s="54">
        <f t="shared" si="76"/>
        <v>299.40828402366867</v>
      </c>
      <c r="R409" s="54">
        <f t="shared" si="77"/>
        <v>220.96069868995633</v>
      </c>
      <c r="S409" s="55">
        <f t="shared" si="78"/>
        <v>-14.368982713624973</v>
      </c>
      <c r="T409" s="55">
        <f t="shared" si="79"/>
        <v>-14.368982713624973</v>
      </c>
      <c r="U409" t="s">
        <v>71</v>
      </c>
      <c r="V409" t="s">
        <v>39</v>
      </c>
      <c r="W409" t="s">
        <v>476</v>
      </c>
      <c r="X409" s="38">
        <v>44379</v>
      </c>
      <c r="Y409" s="57"/>
    </row>
    <row r="410" spans="1:25" ht="15" x14ac:dyDescent="0.25">
      <c r="A410">
        <v>1.74</v>
      </c>
      <c r="B410">
        <v>2.2000000000000002</v>
      </c>
      <c r="C410" s="43">
        <f t="shared" si="71"/>
        <v>2.925809822361547E-2</v>
      </c>
      <c r="D410" s="44">
        <f>IF(OR($A410="",$B410=""),"",A410*'MPTO_working_2-way'!$G409)</f>
        <v>1.790909090909091</v>
      </c>
      <c r="E410" s="46">
        <f>IF(OR($A410="",$B410=""),"",B410*'MPTO_working_2-way'!$G409)</f>
        <v>2.264367816091954</v>
      </c>
      <c r="F410" s="44">
        <f>IF(OR($A410="",$B410=""),"",'MPTO_working_2-way'!D409)</f>
        <v>1.78544776119403</v>
      </c>
      <c r="G410" s="46">
        <f>IF(OR($A410="",$B410=""),"",'MPTO_working_2-way'!E409)</f>
        <v>2.2731591448931119</v>
      </c>
      <c r="H410" s="44">
        <f>IF(OR($A410="",$B410=""),"",'OddsRatio_working_2-way'!M409)</f>
        <v>1.7852812659593167</v>
      </c>
      <c r="I410" s="44">
        <f>IF(OR($A410="",$B410=""),"",'OddsRatio_working_2-way'!N409)</f>
        <v>2.2734290799340271</v>
      </c>
      <c r="J410" s="44">
        <f>IF('Log_working_2-way'!$D409="","",A410^('Log_working_2-way'!$D409))</f>
        <v>1.7828096647750074</v>
      </c>
      <c r="K410" s="46">
        <f>IF('Log_working_2-way'!$D409="","",B410^('Log_working_2-way'!$D409))</f>
        <v>2.2774497365044657</v>
      </c>
      <c r="L410" s="53">
        <f t="shared" si="72"/>
        <v>0.55837563451776651</v>
      </c>
      <c r="M410" s="53">
        <f t="shared" si="73"/>
        <v>0.44162436548223349</v>
      </c>
      <c r="N410" s="54">
        <v>507</v>
      </c>
      <c r="O410" s="54">
        <f t="shared" si="74"/>
        <v>215.62068965517238</v>
      </c>
      <c r="P410" s="54">
        <f t="shared" si="75"/>
        <v>276.54545454545456</v>
      </c>
      <c r="Q410" s="54">
        <f t="shared" si="76"/>
        <v>230.45454545454544</v>
      </c>
      <c r="R410" s="54">
        <f t="shared" si="77"/>
        <v>291.37931034482756</v>
      </c>
      <c r="S410" s="55">
        <f t="shared" si="78"/>
        <v>-14.833855799373055</v>
      </c>
      <c r="T410" s="55">
        <f t="shared" si="79"/>
        <v>-14.833855799372998</v>
      </c>
      <c r="U410" t="s">
        <v>75</v>
      </c>
      <c r="V410" t="s">
        <v>68</v>
      </c>
      <c r="W410" t="s">
        <v>476</v>
      </c>
      <c r="X410" s="38">
        <v>44379</v>
      </c>
      <c r="Y410" s="57"/>
    </row>
    <row r="411" spans="1:25" ht="15" x14ac:dyDescent="0.25">
      <c r="A411">
        <v>1.93</v>
      </c>
      <c r="B411">
        <v>1.97</v>
      </c>
      <c r="C411" s="43">
        <f t="shared" si="71"/>
        <v>2.5748928223876311E-2</v>
      </c>
      <c r="D411" s="44">
        <f>IF(OR($A411="",$B411=""),"",A411*'MPTO_working_2-way'!$G410)</f>
        <v>1.9796954314720812</v>
      </c>
      <c r="E411" s="46">
        <f>IF(OR($A411="",$B411=""),"",B411*'MPTO_working_2-way'!$G410)</f>
        <v>2.0207253886010363</v>
      </c>
      <c r="F411" s="44">
        <f>IF(OR($A411="",$B411=""),"",'MPTO_working_2-way'!D410)</f>
        <v>1.9791780536685666</v>
      </c>
      <c r="G411" s="46">
        <f>IF(OR($A411="",$B411=""),"",'MPTO_working_2-way'!E410)</f>
        <v>2.0212647191728026</v>
      </c>
      <c r="H411" s="44">
        <f>IF(OR($A411="",$B411=""),"",'OddsRatio_working_2-way'!M410)</f>
        <v>1.9791643818062103</v>
      </c>
      <c r="I411" s="44">
        <f>IF(OR($A411="",$B411=""),"",'OddsRatio_working_2-way'!N410)</f>
        <v>2.021278978873144</v>
      </c>
      <c r="J411" s="44">
        <f>IF('Log_working_2-way'!$D410="","",A411^('Log_working_2-way'!$D410))</f>
        <v>1.9789304913693861</v>
      </c>
      <c r="K411" s="46">
        <f>IF('Log_working_2-way'!$D410="","",B411^('Log_working_2-way'!$D410))</f>
        <v>2.0215229873993761</v>
      </c>
      <c r="L411" s="53">
        <f t="shared" si="72"/>
        <v>0.50512820512820511</v>
      </c>
      <c r="M411" s="53">
        <f t="shared" si="73"/>
        <v>0.49487179487179483</v>
      </c>
      <c r="N411" s="54">
        <v>508</v>
      </c>
      <c r="O411" s="54">
        <f t="shared" si="74"/>
        <v>244.78756476683938</v>
      </c>
      <c r="P411" s="54">
        <f t="shared" si="75"/>
        <v>250.13197969543145</v>
      </c>
      <c r="Q411" s="54">
        <f t="shared" si="76"/>
        <v>257.86802030456852</v>
      </c>
      <c r="R411" s="54">
        <f t="shared" si="77"/>
        <v>263.21243523316065</v>
      </c>
      <c r="S411" s="55">
        <f t="shared" si="78"/>
        <v>-13.080455537729136</v>
      </c>
      <c r="T411" s="55">
        <f t="shared" si="79"/>
        <v>-13.080455537729193</v>
      </c>
      <c r="U411" t="s">
        <v>70</v>
      </c>
      <c r="V411" t="s">
        <v>35</v>
      </c>
      <c r="W411" t="s">
        <v>476</v>
      </c>
      <c r="X411" s="38">
        <v>44379</v>
      </c>
      <c r="Y411" s="57"/>
    </row>
    <row r="412" spans="1:25" ht="15" x14ac:dyDescent="0.25">
      <c r="A412">
        <v>2.0499999999999998</v>
      </c>
      <c r="B412">
        <v>1.86</v>
      </c>
      <c r="C412" s="43">
        <f t="shared" si="71"/>
        <v>2.5439286650930981E-2</v>
      </c>
      <c r="D412" s="44">
        <f>IF(OR($A412="",$B412=""),"",A412*'MPTO_working_2-way'!$G411)</f>
        <v>2.1021505376344085</v>
      </c>
      <c r="E412" s="46">
        <f>IF(OR($A412="",$B412=""),"",B412*'MPTO_working_2-way'!$G411)</f>
        <v>1.9073170731707316</v>
      </c>
      <c r="F412" s="44">
        <f>IF(OR($A412="",$B412=""),"",'MPTO_working_2-way'!D411)</f>
        <v>2.1048854540436102</v>
      </c>
      <c r="G412" s="46">
        <f>IF(OR($A412="",$B412=""),"",'MPTO_working_2-way'!E411)</f>
        <v>1.905071196602548</v>
      </c>
      <c r="H412" s="44">
        <f>IF(OR($A412="",$B412=""),"",'OddsRatio_working_2-way'!M411)</f>
        <v>2.1049571179725204</v>
      </c>
      <c r="I412" s="44">
        <f>IF(OR($A412="",$B412=""),"",'OddsRatio_working_2-way'!N411)</f>
        <v>1.9050124966251125</v>
      </c>
      <c r="J412" s="44">
        <f>IF('Log_working_2-way'!$D411="","",A412^('Log_working_2-way'!$D411))</f>
        <v>2.1061965618695773</v>
      </c>
      <c r="K412" s="46">
        <f>IF('Log_working_2-way'!$D411="","",B412^('Log_working_2-way'!$D411))</f>
        <v>1.9039984704977753</v>
      </c>
      <c r="L412" s="53">
        <f t="shared" si="72"/>
        <v>0.47570332480818417</v>
      </c>
      <c r="M412" s="53">
        <f t="shared" si="73"/>
        <v>0.52429667519181589</v>
      </c>
      <c r="N412" s="54">
        <v>509</v>
      </c>
      <c r="O412" s="54">
        <f t="shared" si="74"/>
        <v>260.70731707317066</v>
      </c>
      <c r="P412" s="54">
        <f t="shared" si="75"/>
        <v>235.34408602150538</v>
      </c>
      <c r="Q412" s="54">
        <f t="shared" si="76"/>
        <v>273.6559139784946</v>
      </c>
      <c r="R412" s="54">
        <f t="shared" si="77"/>
        <v>248.29268292682929</v>
      </c>
      <c r="S412" s="55">
        <f t="shared" si="78"/>
        <v>-12.948596905323939</v>
      </c>
      <c r="T412" s="55">
        <f t="shared" si="79"/>
        <v>-12.94859690532391</v>
      </c>
      <c r="U412" t="s">
        <v>429</v>
      </c>
      <c r="V412" t="s">
        <v>248</v>
      </c>
      <c r="W412" t="s">
        <v>473</v>
      </c>
      <c r="X412" s="38">
        <v>44379</v>
      </c>
      <c r="Y412" s="57"/>
    </row>
    <row r="413" spans="1:25" ht="15" x14ac:dyDescent="0.25">
      <c r="A413">
        <v>2.0099999999999998</v>
      </c>
      <c r="B413">
        <v>1.9</v>
      </c>
      <c r="C413" s="43">
        <f t="shared" si="71"/>
        <v>2.3828227284629522E-2</v>
      </c>
      <c r="D413" s="44">
        <f>IF(OR($A413="",$B413=""),"",A413*'MPTO_working_2-way'!$G412)</f>
        <v>2.0578947368421052</v>
      </c>
      <c r="E413" s="46">
        <f>IF(OR($A413="",$B413=""),"",B413*'MPTO_working_2-way'!$G412)</f>
        <v>1.9452736318407959</v>
      </c>
      <c r="F413" s="44">
        <f>IF(OR($A413="",$B413=""),"",'MPTO_working_2-way'!D412)</f>
        <v>2.05931517929361</v>
      </c>
      <c r="G413" s="46">
        <f>IF(OR($A413="",$B413=""),"",'MPTO_working_2-way'!E412)</f>
        <v>1.9440061084245355</v>
      </c>
      <c r="H413" s="44">
        <f>IF(OR($A413="",$B413=""),"",'OddsRatio_working_2-way'!M412)</f>
        <v>2.0593499054713802</v>
      </c>
      <c r="I413" s="44">
        <f>IF(OR($A413="",$B413=""),"",'OddsRatio_working_2-way'!N412)</f>
        <v>1.9439751632913294</v>
      </c>
      <c r="J413" s="44">
        <f>IF('Log_working_2-way'!$D412="","",A413^('Log_working_2-way'!$D412))</f>
        <v>2.0599919987911819</v>
      </c>
      <c r="K413" s="46">
        <f>IF('Log_working_2-way'!$D412="","",B413^('Log_working_2-way'!$D412))</f>
        <v>1.9434033475162076</v>
      </c>
      <c r="L413" s="53">
        <f t="shared" si="72"/>
        <v>0.48593350383631717</v>
      </c>
      <c r="M413" s="53">
        <f t="shared" si="73"/>
        <v>0.51406649616368294</v>
      </c>
      <c r="N413" s="54">
        <v>510</v>
      </c>
      <c r="O413" s="54">
        <f t="shared" si="74"/>
        <v>256.26865671641792</v>
      </c>
      <c r="P413" s="54">
        <f t="shared" si="75"/>
        <v>241.57894736842104</v>
      </c>
      <c r="Q413" s="54">
        <f t="shared" si="76"/>
        <v>268.42105263157896</v>
      </c>
      <c r="R413" s="54">
        <f t="shared" si="77"/>
        <v>253.73134328358213</v>
      </c>
      <c r="S413" s="55">
        <f t="shared" si="78"/>
        <v>-12.152395915161037</v>
      </c>
      <c r="T413" s="55">
        <f t="shared" si="79"/>
        <v>-12.152395915161094</v>
      </c>
      <c r="U413" t="s">
        <v>343</v>
      </c>
      <c r="V413" t="s">
        <v>436</v>
      </c>
      <c r="W413" t="s">
        <v>473</v>
      </c>
      <c r="X413" s="38">
        <v>44379</v>
      </c>
      <c r="Y413" s="57"/>
    </row>
    <row r="414" spans="1:25" ht="15" x14ac:dyDescent="0.25">
      <c r="A414">
        <v>2.2599999999999998</v>
      </c>
      <c r="B414">
        <v>1.7</v>
      </c>
      <c r="C414" s="43">
        <f t="shared" si="71"/>
        <v>3.0713170223841679E-2</v>
      </c>
      <c r="D414" s="44">
        <f>IF(OR($A414="",$B414=""),"",A414*'MPTO_working_2-way'!$G413)</f>
        <v>2.3294117647058821</v>
      </c>
      <c r="E414" s="46">
        <f>IF(OR($A414="",$B414=""),"",B414*'MPTO_working_2-way'!$G413)</f>
        <v>1.7522123893805308</v>
      </c>
      <c r="F414" s="44">
        <f>IF(OR($A414="",$B414=""),"",'MPTO_working_2-way'!D413)</f>
        <v>2.3412553321145642</v>
      </c>
      <c r="G414" s="46">
        <f>IF(OR($A414="",$B414=""),"",'MPTO_working_2-way'!E413)</f>
        <v>1.7455701953657428</v>
      </c>
      <c r="H414" s="44">
        <f>IF(OR($A414="",$B414=""),"",'OddsRatio_working_2-way'!M413)</f>
        <v>2.3416407864998732</v>
      </c>
      <c r="I414" s="44">
        <f>IF(OR($A414="",$B414=""),"",'OddsRatio_working_2-way'!N413)</f>
        <v>1.7453559924999296</v>
      </c>
      <c r="J414" s="44">
        <f>IF('Log_working_2-way'!$D413="","",A414^('Log_working_2-way'!$D413))</f>
        <v>2.3470801072340981</v>
      </c>
      <c r="K414" s="46">
        <f>IF('Log_working_2-way'!$D413="","",B414^('Log_working_2-way'!$D413))</f>
        <v>1.7423463494336857</v>
      </c>
      <c r="L414" s="53">
        <f t="shared" si="72"/>
        <v>0.42929292929292934</v>
      </c>
      <c r="M414" s="53">
        <f t="shared" si="73"/>
        <v>0.57070707070707072</v>
      </c>
      <c r="N414" s="54">
        <v>511</v>
      </c>
      <c r="O414" s="54">
        <f t="shared" si="74"/>
        <v>284.89380530973449</v>
      </c>
      <c r="P414" s="54">
        <f t="shared" si="75"/>
        <v>210.41176470588232</v>
      </c>
      <c r="Q414" s="54">
        <f t="shared" si="76"/>
        <v>300.58823529411768</v>
      </c>
      <c r="R414" s="54">
        <f t="shared" si="77"/>
        <v>226.10619469026551</v>
      </c>
      <c r="S414" s="55">
        <f t="shared" si="78"/>
        <v>-15.694429984383191</v>
      </c>
      <c r="T414" s="55">
        <f t="shared" si="79"/>
        <v>-15.694429984383191</v>
      </c>
      <c r="U414" t="s">
        <v>425</v>
      </c>
      <c r="V414" t="s">
        <v>427</v>
      </c>
      <c r="W414" t="s">
        <v>473</v>
      </c>
      <c r="X414" s="38">
        <v>44379</v>
      </c>
      <c r="Y414" s="57"/>
    </row>
    <row r="415" spans="1:25" ht="15" x14ac:dyDescent="0.25">
      <c r="A415">
        <v>1.58</v>
      </c>
      <c r="B415">
        <v>2.52</v>
      </c>
      <c r="C415" s="43">
        <f t="shared" si="71"/>
        <v>2.9736789230460081E-2</v>
      </c>
      <c r="D415" s="44">
        <f>IF(OR($A415="",$B415=""),"",A415*'MPTO_working_2-way'!$G414)</f>
        <v>1.626984126984127</v>
      </c>
      <c r="E415" s="46">
        <f>IF(OR($A415="",$B415=""),"",B415*'MPTO_working_2-way'!$G414)</f>
        <v>2.5949367088607596</v>
      </c>
      <c r="F415" s="44">
        <f>IF(OR($A415="",$B415=""),"",'MPTO_working_2-way'!D414)</f>
        <v>1.6180104031209364</v>
      </c>
      <c r="G415" s="46">
        <f>IF(OR($A415="",$B415=""),"",'MPTO_working_2-way'!E414)</f>
        <v>2.618095739084692</v>
      </c>
      <c r="H415" s="44">
        <f>IF(OR($A415="",$B415=""),"",'OddsRatio_working_2-way'!M414)</f>
        <v>1.6177207681213428</v>
      </c>
      <c r="I415" s="44">
        <f>IF(OR($A415="",$B415=""),"",'OddsRatio_working_2-way'!N414)</f>
        <v>2.618854426800759</v>
      </c>
      <c r="J415" s="44">
        <f>IF('Log_working_2-way'!$D414="","",A415^('Log_working_2-way'!$D414))</f>
        <v>1.6136452064390807</v>
      </c>
      <c r="K415" s="46">
        <f>IF('Log_working_2-way'!$D414="","",B415^('Log_working_2-way'!$D414))</f>
        <v>2.6296061462010867</v>
      </c>
      <c r="L415" s="53">
        <f t="shared" si="72"/>
        <v>0.61463414634146341</v>
      </c>
      <c r="M415" s="53">
        <f t="shared" si="73"/>
        <v>0.38536585365853659</v>
      </c>
      <c r="N415" s="54">
        <v>512</v>
      </c>
      <c r="O415" s="54">
        <f t="shared" si="74"/>
        <v>187.9493670886076</v>
      </c>
      <c r="P415" s="54">
        <f t="shared" si="75"/>
        <v>308.82539682539681</v>
      </c>
      <c r="Q415" s="54">
        <f t="shared" si="76"/>
        <v>203.17460317460316</v>
      </c>
      <c r="R415" s="54">
        <f t="shared" si="77"/>
        <v>324.05063291139237</v>
      </c>
      <c r="S415" s="55">
        <f t="shared" si="78"/>
        <v>-15.225236085995562</v>
      </c>
      <c r="T415" s="55">
        <f t="shared" si="79"/>
        <v>-15.225236085995562</v>
      </c>
      <c r="U415" t="s">
        <v>428</v>
      </c>
      <c r="V415" t="s">
        <v>438</v>
      </c>
      <c r="W415" t="s">
        <v>473</v>
      </c>
      <c r="X415" s="38">
        <v>44379</v>
      </c>
      <c r="Y415" s="57"/>
    </row>
    <row r="416" spans="1:25" ht="15" x14ac:dyDescent="0.25">
      <c r="A416">
        <v>2.25</v>
      </c>
      <c r="B416">
        <v>1.71</v>
      </c>
      <c r="C416" s="43">
        <f t="shared" si="71"/>
        <v>2.9239766081871288E-2</v>
      </c>
      <c r="D416" s="44">
        <f>IF(OR($A416="",$B416=""),"",A416*'MPTO_working_2-way'!$G415)</f>
        <v>2.3157894736842106</v>
      </c>
      <c r="E416" s="46">
        <f>IF(OR($A416="",$B416=""),"",B416*'MPTO_working_2-way'!$G415)</f>
        <v>1.7599999999999998</v>
      </c>
      <c r="F416" s="44">
        <f>IF(OR($A416="",$B416=""),"",'MPTO_working_2-way'!D415)</f>
        <v>2.3265306122448979</v>
      </c>
      <c r="G416" s="46">
        <f>IF(OR($A416="",$B416=""),"",'MPTO_working_2-way'!E415)</f>
        <v>1.7538461538461536</v>
      </c>
      <c r="H416" s="44">
        <f>IF(OR($A416="",$B416=""),"",'OddsRatio_working_2-way'!M415)</f>
        <v>2.3268622310856886</v>
      </c>
      <c r="I416" s="44">
        <f>IF(OR($A416="",$B416=""),"",'OddsRatio_working_2-way'!N415)</f>
        <v>1.753657747256671</v>
      </c>
      <c r="J416" s="44">
        <f>IF('Log_working_2-way'!$D415="","",A416^('Log_working_2-way'!$D415))</f>
        <v>2.331784466562643</v>
      </c>
      <c r="K416" s="46">
        <f>IF('Log_working_2-way'!$D415="","",B416^('Log_working_2-way'!$D415))</f>
        <v>1.7508722508087184</v>
      </c>
      <c r="L416" s="53">
        <f t="shared" si="72"/>
        <v>0.43181818181818182</v>
      </c>
      <c r="M416" s="53">
        <f t="shared" si="73"/>
        <v>0.56818181818181823</v>
      </c>
      <c r="N416" s="54">
        <v>513</v>
      </c>
      <c r="O416" s="54">
        <f t="shared" si="74"/>
        <v>285</v>
      </c>
      <c r="P416" s="54">
        <f t="shared" si="75"/>
        <v>213</v>
      </c>
      <c r="Q416" s="54">
        <f t="shared" si="76"/>
        <v>300</v>
      </c>
      <c r="R416" s="54">
        <f t="shared" si="77"/>
        <v>228</v>
      </c>
      <c r="S416" s="55">
        <f t="shared" si="78"/>
        <v>-15</v>
      </c>
      <c r="T416" s="55">
        <f t="shared" si="79"/>
        <v>-15</v>
      </c>
      <c r="U416" t="s">
        <v>426</v>
      </c>
      <c r="V416" t="s">
        <v>430</v>
      </c>
      <c r="W416" t="s">
        <v>473</v>
      </c>
      <c r="X416" s="38">
        <v>44379</v>
      </c>
      <c r="Y416" s="57"/>
    </row>
    <row r="417" spans="1:25" ht="15" x14ac:dyDescent="0.25">
      <c r="A417">
        <v>2.27</v>
      </c>
      <c r="B417">
        <v>1.7</v>
      </c>
      <c r="C417" s="43">
        <f t="shared" si="71"/>
        <v>2.876392847888054E-2</v>
      </c>
      <c r="D417" s="44">
        <f>IF(OR($A417="",$B417=""),"",A417*'MPTO_working_2-way'!$G416)</f>
        <v>2.335294117647059</v>
      </c>
      <c r="E417" s="46">
        <f>IF(OR($A417="",$B417=""),"",B417*'MPTO_working_2-way'!$G416)</f>
        <v>1.748898678414097</v>
      </c>
      <c r="F417" s="44">
        <f>IF(OR($A417="",$B417=""),"",'MPTO_working_2-way'!D416)</f>
        <v>2.3466099118273029</v>
      </c>
      <c r="G417" s="46">
        <f>IF(OR($A417="",$B417=""),"",'MPTO_working_2-way'!E416)</f>
        <v>1.7426055543011967</v>
      </c>
      <c r="H417" s="44">
        <f>IF(OR($A417="",$B417=""),"",'OddsRatio_working_2-way'!M416)</f>
        <v>2.3469542361512192</v>
      </c>
      <c r="I417" s="44">
        <f>IF(OR($A417="",$B417=""),"",'OddsRatio_working_2-way'!N416)</f>
        <v>1.7424157207132702</v>
      </c>
      <c r="J417" s="44">
        <f>IF('Log_working_2-way'!$D416="","",A417^('Log_working_2-way'!$D416))</f>
        <v>2.352141177157876</v>
      </c>
      <c r="K417" s="46">
        <f>IF('Log_working_2-way'!$D416="","",B417^('Log_working_2-way'!$D416))</f>
        <v>1.7395677440294552</v>
      </c>
      <c r="L417" s="53">
        <f t="shared" si="72"/>
        <v>0.4282115869017632</v>
      </c>
      <c r="M417" s="53">
        <f t="shared" si="73"/>
        <v>0.5717884130982368</v>
      </c>
      <c r="N417" s="54">
        <v>514</v>
      </c>
      <c r="O417" s="54">
        <f t="shared" si="74"/>
        <v>287.56828193832598</v>
      </c>
      <c r="P417" s="54">
        <f t="shared" si="75"/>
        <v>211.64705882352939</v>
      </c>
      <c r="Q417" s="54">
        <f t="shared" si="76"/>
        <v>302.35294117647061</v>
      </c>
      <c r="R417" s="54">
        <f t="shared" si="77"/>
        <v>226.43171806167399</v>
      </c>
      <c r="S417" s="55">
        <f t="shared" si="78"/>
        <v>-14.784659238144627</v>
      </c>
      <c r="T417" s="55">
        <f t="shared" si="79"/>
        <v>-14.784659238144599</v>
      </c>
      <c r="U417" t="s">
        <v>437</v>
      </c>
      <c r="V417" t="s">
        <v>435</v>
      </c>
      <c r="W417" t="s">
        <v>473</v>
      </c>
      <c r="X417" s="38">
        <v>44379</v>
      </c>
      <c r="Y417" s="57"/>
    </row>
    <row r="418" spans="1:25" ht="15" x14ac:dyDescent="0.25">
      <c r="A418">
        <v>1.52</v>
      </c>
      <c r="B418">
        <v>2.7</v>
      </c>
      <c r="C418" s="43">
        <f t="shared" si="71"/>
        <v>2.8265107212475549E-2</v>
      </c>
      <c r="D418" s="44">
        <f>IF(OR($A418="",$B418=""),"",A418*'MPTO_working_2-way'!$G417)</f>
        <v>1.5629629629629629</v>
      </c>
      <c r="E418" s="46">
        <f>IF(OR($A418="",$B418=""),"",B418*'MPTO_working_2-way'!$G417)</f>
        <v>2.7763157894736841</v>
      </c>
      <c r="F418" s="44">
        <f>IF(OR($A418="",$B418=""),"",'MPTO_working_2-way'!D417)</f>
        <v>1.5533686601059802</v>
      </c>
      <c r="G418" s="46">
        <f>IF(OR($A418="",$B418=""),"",'MPTO_working_2-way'!E417)</f>
        <v>2.807113543091655</v>
      </c>
      <c r="H418" s="44">
        <f>IF(OR($A418="",$B418=""),"",'OddsRatio_working_2-way'!M417)</f>
        <v>1.5530663187549718</v>
      </c>
      <c r="I418" s="44">
        <f>IF(OR($A418="",$B418=""),"",'OddsRatio_working_2-way'!N417)</f>
        <v>2.808101426698947</v>
      </c>
      <c r="J418" s="44">
        <f>IF('Log_working_2-way'!$D417="","",A418^('Log_working_2-way'!$D417))</f>
        <v>1.5486980941165203</v>
      </c>
      <c r="K418" s="46">
        <f>IF('Log_working_2-way'!$D417="","",B418^('Log_working_2-way'!$D417))</f>
        <v>2.8224958510382603</v>
      </c>
      <c r="L418" s="53">
        <f t="shared" si="72"/>
        <v>0.63981042654028442</v>
      </c>
      <c r="M418" s="53">
        <f t="shared" si="73"/>
        <v>0.36018957345971564</v>
      </c>
      <c r="N418" s="54">
        <v>515</v>
      </c>
      <c r="O418" s="54">
        <f t="shared" si="74"/>
        <v>176.18421052631578</v>
      </c>
      <c r="P418" s="54">
        <f t="shared" si="75"/>
        <v>324.25925925925924</v>
      </c>
      <c r="Q418" s="54">
        <f t="shared" si="76"/>
        <v>190.74074074074073</v>
      </c>
      <c r="R418" s="54">
        <f t="shared" si="77"/>
        <v>338.81578947368422</v>
      </c>
      <c r="S418" s="55">
        <f t="shared" si="78"/>
        <v>-14.556530214424953</v>
      </c>
      <c r="T418" s="55">
        <f t="shared" si="79"/>
        <v>-14.556530214424981</v>
      </c>
      <c r="U418" t="s">
        <v>345</v>
      </c>
      <c r="V418" t="s">
        <v>432</v>
      </c>
      <c r="W418" t="s">
        <v>473</v>
      </c>
      <c r="X418" s="38">
        <v>44379</v>
      </c>
      <c r="Y418" s="57"/>
    </row>
    <row r="419" spans="1:25" ht="15" x14ac:dyDescent="0.25">
      <c r="A419">
        <v>1.52</v>
      </c>
      <c r="B419">
        <v>2.5499999999999998</v>
      </c>
      <c r="C419" s="43">
        <f t="shared" si="71"/>
        <v>5.0051599587203288E-2</v>
      </c>
      <c r="D419" s="44">
        <f>IF(OR($A419="",$B419=""),"",A419*'MPTO_working_2-way'!$G418)</f>
        <v>1.5960784313725491</v>
      </c>
      <c r="E419" s="46">
        <f>IF(OR($A419="",$B419=""),"",B419*'MPTO_working_2-way'!$G418)</f>
        <v>2.6776315789473681</v>
      </c>
      <c r="F419" s="44">
        <f>IF(OR($A419="",$B419=""),"",'MPTO_working_2-way'!D418)</f>
        <v>1.5801059926620467</v>
      </c>
      <c r="G419" s="46">
        <f>IF(OR($A419="",$B419=""),"",'MPTO_working_2-way'!E418)</f>
        <v>2.7238229093464508</v>
      </c>
      <c r="H419" s="44">
        <f>IF(OR($A419="",$B419=""),"",'OddsRatio_working_2-way'!M418)</f>
        <v>1.5792096951603469</v>
      </c>
      <c r="I419" s="44">
        <f>IF(OR($A419="",$B419=""),"",'OddsRatio_working_2-way'!N418)</f>
        <v>2.7264904374971879</v>
      </c>
      <c r="J419" s="44">
        <f>IF('Log_working_2-way'!$D418="","",A419^('Log_working_2-way'!$D418))</f>
        <v>1.571868904809385</v>
      </c>
      <c r="K419" s="46">
        <f>IF('Log_working_2-way'!$D418="","",B419^('Log_working_2-way'!$D418))</f>
        <v>2.7486525173638419</v>
      </c>
      <c r="L419" s="53">
        <f t="shared" si="72"/>
        <v>0.62653562653562644</v>
      </c>
      <c r="M419" s="53">
        <f t="shared" si="73"/>
        <v>0.3734643734643735</v>
      </c>
      <c r="N419" s="54">
        <v>516</v>
      </c>
      <c r="O419" s="54">
        <f t="shared" si="74"/>
        <v>176.52631578947373</v>
      </c>
      <c r="P419" s="54">
        <f t="shared" si="75"/>
        <v>313.64705882352945</v>
      </c>
      <c r="Q419" s="54">
        <f t="shared" si="76"/>
        <v>202.35294117647061</v>
      </c>
      <c r="R419" s="54">
        <f t="shared" si="77"/>
        <v>339.47368421052636</v>
      </c>
      <c r="S419" s="55">
        <f t="shared" si="78"/>
        <v>-25.826625386996881</v>
      </c>
      <c r="T419" s="55">
        <f t="shared" si="79"/>
        <v>-25.826625386996909</v>
      </c>
      <c r="U419" t="s">
        <v>90</v>
      </c>
      <c r="V419" t="s">
        <v>442</v>
      </c>
      <c r="W419" t="s">
        <v>480</v>
      </c>
      <c r="X419" s="38">
        <v>44379</v>
      </c>
      <c r="Y419" s="57"/>
    </row>
    <row r="420" spans="1:25" ht="15" x14ac:dyDescent="0.25">
      <c r="A420">
        <v>1.42</v>
      </c>
      <c r="B420">
        <v>2.81</v>
      </c>
      <c r="C420" s="43">
        <f t="shared" si="71"/>
        <v>6.0097238233672634E-2</v>
      </c>
      <c r="D420" s="44">
        <f>IF(OR($A420="",$B420=""),"",A420*'MPTO_working_2-way'!$G419)</f>
        <v>1.5053380782918151</v>
      </c>
      <c r="E420" s="46">
        <f>IF(OR($A420="",$B420=""),"",B420*'MPTO_working_2-way'!$G419)</f>
        <v>2.97887323943662</v>
      </c>
      <c r="F420" s="44">
        <f>IF(OR($A420="",$B420=""),"",'MPTO_working_2-way'!D419)</f>
        <v>1.4832905839931603</v>
      </c>
      <c r="G420" s="46">
        <f>IF(OR($A420="",$B420=""),"",'MPTO_working_2-way'!E419)</f>
        <v>3.0691485270363827</v>
      </c>
      <c r="H420" s="44">
        <f>IF(OR($A420="",$B420=""),"",'OddsRatio_working_2-way'!M419)</f>
        <v>1.4817096624472339</v>
      </c>
      <c r="I420" s="44">
        <f>IF(OR($A420="",$B420=""),"",'OddsRatio_working_2-way'!N419)</f>
        <v>3.0759392595940303</v>
      </c>
      <c r="J420" s="44">
        <f>IF('Log_working_2-way'!$D419="","",A420^('Log_working_2-way'!$D419))</f>
        <v>1.4714902229748843</v>
      </c>
      <c r="K420" s="46">
        <f>IF('Log_working_2-way'!$D419="","",B420^('Log_working_2-way'!$D419))</f>
        <v>3.1209347537730148</v>
      </c>
      <c r="L420" s="53">
        <f t="shared" si="72"/>
        <v>0.6643026004728132</v>
      </c>
      <c r="M420" s="53">
        <f t="shared" si="73"/>
        <v>0.33569739952718675</v>
      </c>
      <c r="N420" s="54">
        <v>517</v>
      </c>
      <c r="O420" s="54">
        <f t="shared" si="74"/>
        <v>152.91549295774649</v>
      </c>
      <c r="P420" s="54">
        <f t="shared" si="75"/>
        <v>333.01423487544486</v>
      </c>
      <c r="Q420" s="54">
        <f t="shared" si="76"/>
        <v>183.98576512455517</v>
      </c>
      <c r="R420" s="54">
        <f t="shared" si="77"/>
        <v>364.08450704225356</v>
      </c>
      <c r="S420" s="55">
        <f t="shared" si="78"/>
        <v>-31.070272166808678</v>
      </c>
      <c r="T420" s="55">
        <f t="shared" si="79"/>
        <v>-31.070272166808707</v>
      </c>
      <c r="U420" t="s">
        <v>89</v>
      </c>
      <c r="V420" t="s">
        <v>93</v>
      </c>
      <c r="W420" t="s">
        <v>480</v>
      </c>
      <c r="X420" s="38">
        <v>44379</v>
      </c>
      <c r="Y420" s="57"/>
    </row>
    <row r="421" spans="1:25" ht="15" x14ac:dyDescent="0.25">
      <c r="A421">
        <v>2.44</v>
      </c>
      <c r="B421">
        <v>1.56</v>
      </c>
      <c r="C421" s="43">
        <f t="shared" si="71"/>
        <v>5.0861706599411471E-2</v>
      </c>
      <c r="D421" s="44">
        <f>IF(OR($A421="",$B421=""),"",A421*'MPTO_working_2-way'!$G420)</f>
        <v>2.5641025641025639</v>
      </c>
      <c r="E421" s="46">
        <f>IF(OR($A421="",$B421=""),"",B421*'MPTO_working_2-way'!$G420)</f>
        <v>1.639344262295082</v>
      </c>
      <c r="F421" s="44">
        <f>IF(OR($A421="",$B421=""),"",'MPTO_working_2-way'!D420)</f>
        <v>2.6014215418261344</v>
      </c>
      <c r="G421" s="46">
        <f>IF(OR($A421="",$B421=""),"",'MPTO_working_2-way'!E420)</f>
        <v>1.6244452031410037</v>
      </c>
      <c r="H421" s="44">
        <f>IF(OR($A421="",$B421=""),"",'OddsRatio_working_2-way'!M420)</f>
        <v>2.6035674514745457</v>
      </c>
      <c r="I421" s="44">
        <f>IF(OR($A421="",$B421=""),"",'OddsRatio_working_2-way'!N420)</f>
        <v>1.6236095644623239</v>
      </c>
      <c r="J421" s="44">
        <f>IF('Log_working_2-way'!$D420="","",A421^('Log_working_2-way'!$D420))</f>
        <v>2.6213601840763054</v>
      </c>
      <c r="K421" s="46">
        <f>IF('Log_working_2-way'!$D420="","",B421^('Log_working_2-way'!$D420))</f>
        <v>1.616766101584739</v>
      </c>
      <c r="L421" s="53">
        <f t="shared" si="72"/>
        <v>0.39</v>
      </c>
      <c r="M421" s="53">
        <f t="shared" si="73"/>
        <v>0.61</v>
      </c>
      <c r="N421" s="54">
        <v>518</v>
      </c>
      <c r="O421" s="54">
        <f t="shared" si="74"/>
        <v>305.70491803278691</v>
      </c>
      <c r="P421" s="54">
        <f t="shared" si="75"/>
        <v>185.94871794871796</v>
      </c>
      <c r="Q421" s="54">
        <f t="shared" si="76"/>
        <v>332.05128205128204</v>
      </c>
      <c r="R421" s="54">
        <f t="shared" si="77"/>
        <v>212.29508196721312</v>
      </c>
      <c r="S421" s="55">
        <f t="shared" si="78"/>
        <v>-26.346364018495137</v>
      </c>
      <c r="T421" s="55">
        <f t="shared" si="79"/>
        <v>-26.346364018495166</v>
      </c>
      <c r="U421" t="s">
        <v>368</v>
      </c>
      <c r="V421" t="s">
        <v>369</v>
      </c>
      <c r="W421" t="s">
        <v>480</v>
      </c>
      <c r="X421" s="38">
        <v>44379</v>
      </c>
      <c r="Y421" s="57"/>
    </row>
    <row r="422" spans="1:25" ht="15" x14ac:dyDescent="0.25">
      <c r="A422">
        <v>2.2799999999999998</v>
      </c>
      <c r="B422">
        <v>1.63</v>
      </c>
      <c r="C422" s="43">
        <f t="shared" si="71"/>
        <v>5.2093423743407641E-2</v>
      </c>
      <c r="D422" s="44">
        <f>IF(OR($A422="",$B422=""),"",A422*'MPTO_working_2-way'!$G421)</f>
        <v>2.3987730061349692</v>
      </c>
      <c r="E422" s="46">
        <f>IF(OR($A422="",$B422=""),"",B422*'MPTO_working_2-way'!$G421)</f>
        <v>1.7149122807017543</v>
      </c>
      <c r="F422" s="44">
        <f>IF(OR($A422="",$B422=""),"",'MPTO_working_2-way'!D421)</f>
        <v>2.4239499086877121</v>
      </c>
      <c r="G422" s="46">
        <f>IF(OR($A422="",$B422=""),"",'MPTO_working_2-way'!E421)</f>
        <v>1.7022718944668376</v>
      </c>
      <c r="H422" s="44">
        <f>IF(OR($A422="",$B422=""),"",'OddsRatio_working_2-way'!M421)</f>
        <v>2.4253932901995969</v>
      </c>
      <c r="I422" s="44">
        <f>IF(OR($A422="",$B422=""),"",'OddsRatio_working_2-way'!N421)</f>
        <v>1.7015607600201139</v>
      </c>
      <c r="J422" s="44">
        <f>IF('Log_working_2-way'!$D421="","",A422^('Log_working_2-way'!$D421))</f>
        <v>2.4372903209290904</v>
      </c>
      <c r="K422" s="46">
        <f>IF('Log_working_2-way'!$D421="","",B422^('Log_working_2-way'!$D421))</f>
        <v>1.6957536591156257</v>
      </c>
      <c r="L422" s="53">
        <f t="shared" si="72"/>
        <v>0.41687979539641945</v>
      </c>
      <c r="M422" s="53">
        <f t="shared" si="73"/>
        <v>0.58312020460358061</v>
      </c>
      <c r="N422" s="54">
        <v>519</v>
      </c>
      <c r="O422" s="54">
        <f t="shared" si="74"/>
        <v>291.36842105263156</v>
      </c>
      <c r="P422" s="54">
        <f t="shared" si="75"/>
        <v>200.59509202453984</v>
      </c>
      <c r="Q422" s="54">
        <f t="shared" si="76"/>
        <v>318.40490797546011</v>
      </c>
      <c r="R422" s="54">
        <f t="shared" si="77"/>
        <v>227.63157894736844</v>
      </c>
      <c r="S422" s="55">
        <f t="shared" si="78"/>
        <v>-27.036486922828544</v>
      </c>
      <c r="T422" s="55">
        <f t="shared" si="79"/>
        <v>-27.036486922828601</v>
      </c>
      <c r="U422" t="s">
        <v>92</v>
      </c>
      <c r="V422" t="s">
        <v>88</v>
      </c>
      <c r="W422" t="s">
        <v>480</v>
      </c>
      <c r="X422" s="38">
        <v>44379</v>
      </c>
      <c r="Y422" s="57"/>
    </row>
    <row r="423" spans="1:25" ht="15" x14ac:dyDescent="0.25">
      <c r="A423">
        <v>1.87</v>
      </c>
      <c r="B423">
        <v>2.04</v>
      </c>
      <c r="C423" s="43">
        <f t="shared" si="71"/>
        <v>2.4955436720142554E-2</v>
      </c>
      <c r="D423" s="44">
        <f>IF(OR($A423="",$B423=""),"",A423*'MPTO_working_2-way'!$G422)</f>
        <v>1.9166666666666667</v>
      </c>
      <c r="E423" s="46">
        <f>IF(OR($A423="",$B423=""),"",B423*'MPTO_working_2-way'!$G422)</f>
        <v>2.0909090909090908</v>
      </c>
      <c r="F423" s="44">
        <f>IF(OR($A423="",$B423=""),"",'MPTO_working_2-way'!D422)</f>
        <v>1.9146757679180888</v>
      </c>
      <c r="G423" s="46">
        <f>IF(OR($A423="",$B423=""),"",'MPTO_working_2-way'!E422)</f>
        <v>2.0932835820895521</v>
      </c>
      <c r="H423" s="44">
        <f>IF(OR($A423="",$B423=""),"",'OddsRatio_working_2-way'!M422)</f>
        <v>1.9146247654303168</v>
      </c>
      <c r="I423" s="44">
        <f>IF(OR($A423="",$B423=""),"",'OddsRatio_working_2-way'!N422)</f>
        <v>2.0933445471810685</v>
      </c>
      <c r="J423" s="44">
        <f>IF('Log_working_2-way'!$D422="","",A423^('Log_working_2-way'!$D422))</f>
        <v>1.9137261145840778</v>
      </c>
      <c r="K423" s="46">
        <f>IF('Log_working_2-way'!$D422="","",B423^('Log_working_2-way'!$D422))</f>
        <v>2.0944198529941209</v>
      </c>
      <c r="L423" s="53">
        <f t="shared" si="72"/>
        <v>0.52173913043478259</v>
      </c>
      <c r="M423" s="53">
        <f t="shared" si="73"/>
        <v>0.47826086956521741</v>
      </c>
      <c r="N423" s="54">
        <v>520</v>
      </c>
      <c r="O423" s="54">
        <f t="shared" si="74"/>
        <v>241.92513368983958</v>
      </c>
      <c r="P423" s="54">
        <f t="shared" si="75"/>
        <v>265.09803921568624</v>
      </c>
      <c r="Q423" s="54">
        <f t="shared" si="76"/>
        <v>254.9019607843137</v>
      </c>
      <c r="R423" s="54">
        <f t="shared" si="77"/>
        <v>278.07486631016036</v>
      </c>
      <c r="S423" s="55">
        <f t="shared" si="78"/>
        <v>-12.976827094474118</v>
      </c>
      <c r="T423" s="55">
        <f t="shared" si="79"/>
        <v>-12.976827094474118</v>
      </c>
      <c r="U423" t="s">
        <v>371</v>
      </c>
      <c r="V423" t="s">
        <v>99</v>
      </c>
      <c r="W423" t="s">
        <v>474</v>
      </c>
      <c r="X423" s="38">
        <v>44379</v>
      </c>
      <c r="Y423" s="57"/>
    </row>
    <row r="424" spans="1:25" ht="15" x14ac:dyDescent="0.25">
      <c r="A424">
        <v>1.52</v>
      </c>
      <c r="B424">
        <v>2.67</v>
      </c>
      <c r="C424" s="43">
        <f t="shared" si="71"/>
        <v>3.2426572048097846E-2</v>
      </c>
      <c r="D424" s="44">
        <f>IF(OR($A424="",$B424=""),"",A424*'MPTO_working_2-way'!$G423)</f>
        <v>1.5692883895131087</v>
      </c>
      <c r="E424" s="46">
        <f>IF(OR($A424="",$B424=""),"",B424*'MPTO_working_2-way'!$G423)</f>
        <v>2.7565789473684212</v>
      </c>
      <c r="F424" s="44">
        <f>IF(OR($A424="",$B424=""),"",'MPTO_working_2-way'!D423)</f>
        <v>1.5584056524076493</v>
      </c>
      <c r="G424" s="46">
        <f>IF(OR($A424="",$B424=""),"",'MPTO_working_2-way'!E423)</f>
        <v>2.7908128180442859</v>
      </c>
      <c r="H424" s="44">
        <f>IF(OR($A424="",$B424=""),"",'OddsRatio_working_2-way'!M423)</f>
        <v>1.5580118686094249</v>
      </c>
      <c r="I424" s="44">
        <f>IF(OR($A424="",$B424=""),"",'OddsRatio_working_2-way'!N423)</f>
        <v>2.7920765780341146</v>
      </c>
      <c r="J424" s="44">
        <f>IF('Log_working_2-way'!$D423="","",A424^('Log_working_2-way'!$D423))</f>
        <v>1.5530488105310012</v>
      </c>
      <c r="K424" s="46">
        <f>IF('Log_working_2-way'!$D423="","",B424^('Log_working_2-way'!$D423))</f>
        <v>2.808158666935292</v>
      </c>
      <c r="L424" s="53">
        <f t="shared" si="72"/>
        <v>0.63723150357995229</v>
      </c>
      <c r="M424" s="53">
        <f t="shared" si="73"/>
        <v>0.36276849642004771</v>
      </c>
      <c r="N424" s="54">
        <v>521</v>
      </c>
      <c r="O424" s="54">
        <f t="shared" si="74"/>
        <v>178.23684210526315</v>
      </c>
      <c r="P424" s="54">
        <f t="shared" si="75"/>
        <v>325.86891385767791</v>
      </c>
      <c r="Q424" s="54">
        <f t="shared" si="76"/>
        <v>195.13108614232212</v>
      </c>
      <c r="R424" s="54">
        <f t="shared" si="77"/>
        <v>342.76315789473688</v>
      </c>
      <c r="S424" s="55">
        <f t="shared" si="78"/>
        <v>-16.894244037058968</v>
      </c>
      <c r="T424" s="55">
        <f t="shared" si="79"/>
        <v>-16.894244037058968</v>
      </c>
      <c r="U424" t="s">
        <v>52</v>
      </c>
      <c r="V424" t="s">
        <v>444</v>
      </c>
      <c r="W424" t="s">
        <v>474</v>
      </c>
      <c r="X424" s="38">
        <v>44379</v>
      </c>
      <c r="Y424" s="57"/>
    </row>
    <row r="425" spans="1:25" ht="15" x14ac:dyDescent="0.25">
      <c r="A425">
        <v>2.31</v>
      </c>
      <c r="B425">
        <v>1.68</v>
      </c>
      <c r="C425" s="43">
        <f t="shared" si="71"/>
        <v>2.813852813852824E-2</v>
      </c>
      <c r="D425" s="44">
        <f>IF(OR($A425="",$B425=""),"",A425*'MPTO_working_2-way'!$G424)</f>
        <v>2.3750000000000004</v>
      </c>
      <c r="E425" s="46">
        <f>IF(OR($A425="",$B425=""),"",B425*'MPTO_working_2-way'!$G424)</f>
        <v>1.7272727272727273</v>
      </c>
      <c r="F425" s="44">
        <f>IF(OR($A425="",$B425=""),"",'MPTO_working_2-way'!D424)</f>
        <v>2.3875968992248064</v>
      </c>
      <c r="G425" s="46">
        <f>IF(OR($A425="",$B425=""),"",'MPTO_working_2-way'!E424)</f>
        <v>1.7206703910614525</v>
      </c>
      <c r="H425" s="44">
        <f>IF(OR($A425="",$B425=""),"",'OddsRatio_working_2-way'!M424)</f>
        <v>2.3879735545878726</v>
      </c>
      <c r="I425" s="44">
        <f>IF(OR($A425="",$B425=""),"",'OddsRatio_working_2-way'!N424)</f>
        <v>1.7204748222288193</v>
      </c>
      <c r="J425" s="44">
        <f>IF('Log_working_2-way'!$D424="","",A425^('Log_working_2-way'!$D424))</f>
        <v>2.3937530589126359</v>
      </c>
      <c r="K425" s="46">
        <f>IF('Log_working_2-way'!$D424="","",B425^('Log_working_2-way'!$D424))</f>
        <v>1.7174872145429791</v>
      </c>
      <c r="L425" s="53">
        <f t="shared" si="72"/>
        <v>0.42105263157894729</v>
      </c>
      <c r="M425" s="53">
        <f t="shared" si="73"/>
        <v>0.57894736842105265</v>
      </c>
      <c r="N425" s="54">
        <v>522</v>
      </c>
      <c r="O425" s="54">
        <f t="shared" si="74"/>
        <v>296.02597402597399</v>
      </c>
      <c r="P425" s="54">
        <f t="shared" si="75"/>
        <v>211.28571428571425</v>
      </c>
      <c r="Q425" s="54">
        <f t="shared" si="76"/>
        <v>310.71428571428572</v>
      </c>
      <c r="R425" s="54">
        <f t="shared" si="77"/>
        <v>225.97402597402598</v>
      </c>
      <c r="S425" s="55">
        <f t="shared" si="78"/>
        <v>-14.688311688311728</v>
      </c>
      <c r="T425" s="55">
        <f t="shared" si="79"/>
        <v>-14.688311688311728</v>
      </c>
      <c r="U425" t="s">
        <v>141</v>
      </c>
      <c r="V425" t="s">
        <v>142</v>
      </c>
      <c r="W425" t="s">
        <v>474</v>
      </c>
      <c r="X425" s="38">
        <v>44379</v>
      </c>
      <c r="Y425" s="57"/>
    </row>
    <row r="426" spans="1:25" ht="15" x14ac:dyDescent="0.25">
      <c r="A426">
        <v>2.0299999999999998</v>
      </c>
      <c r="B426">
        <v>1.88</v>
      </c>
      <c r="C426" s="43">
        <f t="shared" si="71"/>
        <v>2.4525731055444977E-2</v>
      </c>
      <c r="D426" s="44">
        <f>IF(OR($A426="",$B426=""),"",A426*'MPTO_working_2-way'!$G425)</f>
        <v>2.0797872340425529</v>
      </c>
      <c r="E426" s="46">
        <f>IF(OR($A426="",$B426=""),"",B426*'MPTO_working_2-way'!$G425)</f>
        <v>1.9261083743842364</v>
      </c>
      <c r="F426" s="44">
        <f>IF(OR($A426="",$B426=""),"",'MPTO_working_2-way'!D425)</f>
        <v>2.0818241326641935</v>
      </c>
      <c r="G426" s="46">
        <f>IF(OR($A426="",$B426=""),"",'MPTO_working_2-way'!E425)</f>
        <v>1.9243646631706333</v>
      </c>
      <c r="H426" s="44">
        <f>IF(OR($A426="",$B426=""),"",'OddsRatio_working_2-way'!M425)</f>
        <v>2.081875475946537</v>
      </c>
      <c r="I426" s="44">
        <f>IF(OR($A426="",$B426=""),"",'OddsRatio_working_2-way'!N425)</f>
        <v>1.9243207949834495</v>
      </c>
      <c r="J426" s="44">
        <f>IF('Log_working_2-way'!$D425="","",A426^('Log_working_2-way'!$D425))</f>
        <v>2.0827972819225606</v>
      </c>
      <c r="K426" s="46">
        <f>IF('Log_working_2-way'!$D425="","",B426^('Log_working_2-way'!$D425))</f>
        <v>1.9235339030630429</v>
      </c>
      <c r="L426" s="53">
        <f t="shared" si="72"/>
        <v>0.4808184143222507</v>
      </c>
      <c r="M426" s="53">
        <f t="shared" si="73"/>
        <v>0.51918158567774941</v>
      </c>
      <c r="N426" s="54">
        <v>523</v>
      </c>
      <c r="O426" s="54">
        <f t="shared" si="74"/>
        <v>265.36453201970437</v>
      </c>
      <c r="P426" s="54">
        <f t="shared" si="75"/>
        <v>244.8085106382978</v>
      </c>
      <c r="Q426" s="54">
        <f t="shared" si="76"/>
        <v>278.19148936170211</v>
      </c>
      <c r="R426" s="54">
        <f t="shared" si="77"/>
        <v>257.63546798029557</v>
      </c>
      <c r="S426" s="55">
        <f t="shared" si="78"/>
        <v>-12.826957341997741</v>
      </c>
      <c r="T426" s="55">
        <f t="shared" si="79"/>
        <v>-12.826957341997769</v>
      </c>
      <c r="U426" t="s">
        <v>103</v>
      </c>
      <c r="V426" t="s">
        <v>100</v>
      </c>
      <c r="W426" t="s">
        <v>474</v>
      </c>
      <c r="X426" s="38">
        <v>44379</v>
      </c>
      <c r="Y426" s="57"/>
    </row>
    <row r="427" spans="1:25" ht="15" x14ac:dyDescent="0.25">
      <c r="A427">
        <v>1.6</v>
      </c>
      <c r="B427">
        <v>2.4700000000000002</v>
      </c>
      <c r="C427" s="43">
        <f t="shared" si="71"/>
        <v>2.9858299595141746E-2</v>
      </c>
      <c r="D427" s="44">
        <f>IF(OR($A427="",$B427=""),"",A427*'MPTO_working_2-way'!$G426)</f>
        <v>1.6477732793522268</v>
      </c>
      <c r="E427" s="46">
        <f>IF(OR($A427="",$B427=""),"",B427*'MPTO_working_2-way'!$G426)</f>
        <v>2.5437500000000002</v>
      </c>
      <c r="F427" s="44">
        <f>IF(OR($A427="",$B427=""),"",'MPTO_working_2-way'!D426)</f>
        <v>1.6391538780588968</v>
      </c>
      <c r="G427" s="46">
        <f>IF(OR($A427="",$B427=""),"",'MPTO_working_2-way'!E426)</f>
        <v>2.5645684620376383</v>
      </c>
      <c r="H427" s="44">
        <f>IF(OR($A427="",$B427=""),"",'OddsRatio_working_2-way'!M426)</f>
        <v>1.6388765649999402</v>
      </c>
      <c r="I427" s="44">
        <f>IF(OR($A427="",$B427=""),"",'OddsRatio_working_2-way'!N426)</f>
        <v>2.5652475842498532</v>
      </c>
      <c r="J427" s="44">
        <f>IF('Log_working_2-way'!$D426="","",A427^('Log_working_2-way'!$D426))</f>
        <v>1.634964638533341</v>
      </c>
      <c r="K427" s="46">
        <f>IF('Log_working_2-way'!$D426="","",B427^('Log_working_2-way'!$D426))</f>
        <v>2.5748908511028135</v>
      </c>
      <c r="L427" s="53">
        <f t="shared" si="72"/>
        <v>0.60687960687960685</v>
      </c>
      <c r="M427" s="53">
        <f t="shared" si="73"/>
        <v>0.3931203931203931</v>
      </c>
      <c r="N427" s="54">
        <v>524</v>
      </c>
      <c r="O427" s="54">
        <f t="shared" si="74"/>
        <v>196.50000000000006</v>
      </c>
      <c r="P427" s="54">
        <f t="shared" si="75"/>
        <v>311.85425101214582</v>
      </c>
      <c r="Q427" s="54">
        <f t="shared" si="76"/>
        <v>212.14574898785423</v>
      </c>
      <c r="R427" s="54">
        <f t="shared" si="77"/>
        <v>327.5</v>
      </c>
      <c r="S427" s="55">
        <f t="shared" si="78"/>
        <v>-15.645748987854176</v>
      </c>
      <c r="T427" s="55">
        <f t="shared" si="79"/>
        <v>-15.645748987854176</v>
      </c>
      <c r="U427" t="s">
        <v>51</v>
      </c>
      <c r="V427" t="s">
        <v>95</v>
      </c>
      <c r="W427" t="s">
        <v>474</v>
      </c>
      <c r="X427" s="38">
        <v>44379</v>
      </c>
      <c r="Y427" s="57"/>
    </row>
    <row r="428" spans="1:25" ht="15" x14ac:dyDescent="0.25">
      <c r="A428">
        <v>2.2200000000000002</v>
      </c>
      <c r="B428">
        <v>1.71</v>
      </c>
      <c r="C428" s="43">
        <f t="shared" si="71"/>
        <v>3.5245772087877381E-2</v>
      </c>
      <c r="D428" s="44">
        <f>IF(OR($A428="",$B428=""),"",A428*'MPTO_working_2-way'!$G427)</f>
        <v>2.2982456140350882</v>
      </c>
      <c r="E428" s="46">
        <f>IF(OR($A428="",$B428=""),"",B428*'MPTO_working_2-way'!$G427)</f>
        <v>1.7702702702702702</v>
      </c>
      <c r="F428" s="44">
        <f>IF(OR($A428="",$B428=""),"",'MPTO_working_2-way'!D427)</f>
        <v>2.3103888990323171</v>
      </c>
      <c r="G428" s="46">
        <f>IF(OR($A428="",$B428=""),"",'MPTO_working_2-way'!E427)</f>
        <v>1.7631322279503969</v>
      </c>
      <c r="H428" s="44">
        <f>IF(OR($A428="",$B428=""),"",'OddsRatio_working_2-way'!M427)</f>
        <v>2.310843186332725</v>
      </c>
      <c r="I428" s="44">
        <f>IF(OR($A428="",$B428=""),"",'OddsRatio_working_2-way'!N427)</f>
        <v>1.7628677559805201</v>
      </c>
      <c r="J428" s="44">
        <f>IF('Log_working_2-way'!$D427="","",A428^('Log_working_2-way'!$D427))</f>
        <v>2.3164405926032319</v>
      </c>
      <c r="K428" s="46">
        <f>IF('Log_working_2-way'!$D427="","",B428^('Log_working_2-way'!$D427))</f>
        <v>1.7596240997267032</v>
      </c>
      <c r="L428" s="53">
        <f t="shared" si="72"/>
        <v>0.43511450381679379</v>
      </c>
      <c r="M428" s="53">
        <f t="shared" si="73"/>
        <v>0.56488549618320616</v>
      </c>
      <c r="N428" s="54">
        <v>525</v>
      </c>
      <c r="O428" s="54">
        <f t="shared" si="74"/>
        <v>288.51351351351349</v>
      </c>
      <c r="P428" s="54">
        <f t="shared" si="75"/>
        <v>217.98245614035088</v>
      </c>
      <c r="Q428" s="54">
        <f t="shared" si="76"/>
        <v>307.01754385964909</v>
      </c>
      <c r="R428" s="54">
        <f t="shared" si="77"/>
        <v>236.48648648648646</v>
      </c>
      <c r="S428" s="55">
        <f t="shared" si="78"/>
        <v>-18.504030346135607</v>
      </c>
      <c r="T428" s="55">
        <f t="shared" si="79"/>
        <v>-18.504030346135579</v>
      </c>
      <c r="U428" t="s">
        <v>379</v>
      </c>
      <c r="V428" t="s">
        <v>376</v>
      </c>
      <c r="W428" t="s">
        <v>467</v>
      </c>
      <c r="X428" s="38">
        <v>44379</v>
      </c>
      <c r="Y428" s="57"/>
    </row>
    <row r="429" spans="1:25" ht="15" x14ac:dyDescent="0.25">
      <c r="A429">
        <v>1.35</v>
      </c>
      <c r="B429">
        <v>3.33</v>
      </c>
      <c r="C429" s="43">
        <f t="shared" si="71"/>
        <v>4.1041041041041115E-2</v>
      </c>
      <c r="D429" s="44">
        <f>IF(OR($A429="",$B429=""),"",A429*'MPTO_working_2-way'!$G428)</f>
        <v>1.4054054054054057</v>
      </c>
      <c r="E429" s="46">
        <f>IF(OR($A429="",$B429=""),"",B429*'MPTO_working_2-way'!$G428)</f>
        <v>3.4666666666666668</v>
      </c>
      <c r="F429" s="44">
        <f>IF(OR($A429="",$B429=""),"",'MPTO_working_2-way'!D428)</f>
        <v>1.3884642112578183</v>
      </c>
      <c r="G429" s="46">
        <f>IF(OR($A429="",$B429=""),"",'MPTO_working_2-way'!E428)</f>
        <v>3.574239713774598</v>
      </c>
      <c r="H429" s="44">
        <f>IF(OR($A429="",$B429=""),"",'OddsRatio_working_2-way'!M428)</f>
        <v>1.3875752730434159</v>
      </c>
      <c r="I429" s="44">
        <f>IF(OR($A429="",$B429=""),"",'OddsRatio_working_2-way'!N428)</f>
        <v>3.5801439605461662</v>
      </c>
      <c r="J429" s="44">
        <f>IF('Log_working_2-way'!$D428="","",A429^('Log_working_2-way'!$D428))</f>
        <v>1.3797075675114829</v>
      </c>
      <c r="K429" s="46">
        <f>IF('Log_working_2-way'!$D428="","",B429^('Log_working_2-way'!$D428))</f>
        <v>3.6336056627707007</v>
      </c>
      <c r="L429" s="53">
        <f t="shared" si="72"/>
        <v>0.71153846153846134</v>
      </c>
      <c r="M429" s="53">
        <f t="shared" si="73"/>
        <v>0.28846153846153844</v>
      </c>
      <c r="N429" s="54">
        <v>526</v>
      </c>
      <c r="O429" s="54">
        <f t="shared" si="74"/>
        <v>136.37037037037038</v>
      </c>
      <c r="P429" s="54">
        <f t="shared" si="75"/>
        <v>368.042042042042</v>
      </c>
      <c r="Q429" s="54">
        <f t="shared" si="76"/>
        <v>157.95795795795797</v>
      </c>
      <c r="R429" s="54">
        <f t="shared" si="77"/>
        <v>389.62962962962962</v>
      </c>
      <c r="S429" s="55">
        <f t="shared" si="78"/>
        <v>-21.587587587587592</v>
      </c>
      <c r="T429" s="55">
        <f t="shared" si="79"/>
        <v>-21.58758758758762</v>
      </c>
      <c r="U429" t="s">
        <v>457</v>
      </c>
      <c r="V429" t="s">
        <v>382</v>
      </c>
      <c r="W429" t="s">
        <v>481</v>
      </c>
      <c r="X429" s="38">
        <v>44379</v>
      </c>
      <c r="Y429" s="57"/>
    </row>
    <row r="430" spans="1:25" ht="15" x14ac:dyDescent="0.25">
      <c r="A430">
        <v>1.74</v>
      </c>
      <c r="B430">
        <v>2.16</v>
      </c>
      <c r="C430" s="43">
        <f t="shared" si="71"/>
        <v>3.7675606641123682E-2</v>
      </c>
      <c r="D430" s="44">
        <f>IF(OR($A430="",$B430=""),"",A430*'MPTO_working_2-way'!$G429)</f>
        <v>1.8055555555555551</v>
      </c>
      <c r="E430" s="46">
        <f>IF(OR($A430="",$B430=""),"",B430*'MPTO_working_2-way'!$G429)</f>
        <v>2.2413793103448274</v>
      </c>
      <c r="F430" s="44">
        <f>IF(OR($A430="",$B430=""),"",'MPTO_working_2-way'!D429)</f>
        <v>1.7989661114302122</v>
      </c>
      <c r="G430" s="46">
        <f>IF(OR($A430="",$B430=""),"",'MPTO_working_2-way'!E429)</f>
        <v>2.2516175413371671</v>
      </c>
      <c r="H430" s="44">
        <f>IF(OR($A430="",$B430=""),"",'OddsRatio_working_2-way'!M429)</f>
        <v>1.7987058497862392</v>
      </c>
      <c r="I430" s="44">
        <f>IF(OR($A430="",$B430=""),"",'OddsRatio_working_2-way'!N429)</f>
        <v>2.2520253861514017</v>
      </c>
      <c r="J430" s="44">
        <f>IF('Log_working_2-way'!$D429="","",A430^('Log_working_2-way'!$D429))</f>
        <v>1.7957063007853538</v>
      </c>
      <c r="K430" s="46">
        <f>IF('Log_working_2-way'!$D429="","",B430^('Log_working_2-way'!$D429))</f>
        <v>2.2567451068476951</v>
      </c>
      <c r="L430" s="53">
        <f t="shared" si="72"/>
        <v>0.55384615384615399</v>
      </c>
      <c r="M430" s="53">
        <f t="shared" si="73"/>
        <v>0.44615384615384618</v>
      </c>
      <c r="N430" s="54">
        <v>527</v>
      </c>
      <c r="O430" s="54">
        <f t="shared" si="74"/>
        <v>224.12643678160919</v>
      </c>
      <c r="P430" s="54">
        <f t="shared" si="75"/>
        <v>283.01851851851853</v>
      </c>
      <c r="Q430" s="54">
        <f t="shared" si="76"/>
        <v>243.98148148148147</v>
      </c>
      <c r="R430" s="54">
        <f t="shared" si="77"/>
        <v>302.87356321839081</v>
      </c>
      <c r="S430" s="55">
        <f t="shared" si="78"/>
        <v>-19.85504469987228</v>
      </c>
      <c r="T430" s="55">
        <f t="shared" si="79"/>
        <v>-19.85504469987228</v>
      </c>
      <c r="U430" t="s">
        <v>381</v>
      </c>
      <c r="V430" t="s">
        <v>452</v>
      </c>
      <c r="W430" t="s">
        <v>481</v>
      </c>
      <c r="X430" s="38">
        <v>44379</v>
      </c>
      <c r="Y430" s="57"/>
    </row>
    <row r="431" spans="1:25" ht="15" x14ac:dyDescent="0.25">
      <c r="A431">
        <v>1.75</v>
      </c>
      <c r="B431">
        <v>2.17</v>
      </c>
      <c r="C431" s="43">
        <f t="shared" si="71"/>
        <v>3.2258064516129004E-2</v>
      </c>
      <c r="D431" s="44">
        <f>IF(OR($A431="",$B431=""),"",A431*'MPTO_working_2-way'!$G430)</f>
        <v>1.8064516129032258</v>
      </c>
      <c r="E431" s="46">
        <f>IF(OR($A431="",$B431=""),"",B431*'MPTO_working_2-way'!$G430)</f>
        <v>2.2399999999999998</v>
      </c>
      <c r="F431" s="44">
        <f>IF(OR($A431="",$B431=""),"",'MPTO_working_2-way'!D430)</f>
        <v>1.8008298755186722</v>
      </c>
      <c r="G431" s="46">
        <f>IF(OR($A431="",$B431=""),"",'MPTO_working_2-way'!E430)</f>
        <v>2.2487046632124348</v>
      </c>
      <c r="H431" s="44">
        <f>IF(OR($A431="",$B431=""),"",'OddsRatio_working_2-way'!M430)</f>
        <v>1.8006407690254356</v>
      </c>
      <c r="I431" s="44">
        <f>IF(OR($A431="",$B431=""),"",'OddsRatio_working_2-way'!N430)</f>
        <v>2.2489995996796797</v>
      </c>
      <c r="J431" s="44">
        <f>IF('Log_working_2-way'!$D430="","",A431^('Log_working_2-way'!$D430))</f>
        <v>1.798091355138193</v>
      </c>
      <c r="K431" s="46">
        <f>IF('Log_working_2-way'!$D430="","",B431^('Log_working_2-way'!$D430))</f>
        <v>2.2529893897006406</v>
      </c>
      <c r="L431" s="53">
        <f t="shared" si="72"/>
        <v>0.5535714285714286</v>
      </c>
      <c r="M431" s="53">
        <f t="shared" si="73"/>
        <v>0.44642857142857145</v>
      </c>
      <c r="N431" s="54">
        <v>528</v>
      </c>
      <c r="O431" s="54">
        <f t="shared" si="74"/>
        <v>226.28571428571428</v>
      </c>
      <c r="P431" s="54">
        <f t="shared" si="75"/>
        <v>284.68202764976957</v>
      </c>
      <c r="Q431" s="54">
        <f t="shared" si="76"/>
        <v>243.31797235023041</v>
      </c>
      <c r="R431" s="54">
        <f t="shared" si="77"/>
        <v>301.71428571428572</v>
      </c>
      <c r="S431" s="55">
        <f t="shared" si="78"/>
        <v>-17.032258064516128</v>
      </c>
      <c r="T431" s="55">
        <f t="shared" si="79"/>
        <v>-17.032258064516157</v>
      </c>
      <c r="U431" t="s">
        <v>454</v>
      </c>
      <c r="V431" t="s">
        <v>458</v>
      </c>
      <c r="W431" t="s">
        <v>481</v>
      </c>
      <c r="X431" s="38">
        <v>44379</v>
      </c>
      <c r="Y431" s="57"/>
    </row>
    <row r="432" spans="1:25" ht="15" x14ac:dyDescent="0.25">
      <c r="A432">
        <v>1.75</v>
      </c>
      <c r="B432">
        <v>2.17</v>
      </c>
      <c r="C432" s="43">
        <f t="shared" si="71"/>
        <v>3.2258064516129004E-2</v>
      </c>
      <c r="D432" s="44">
        <f>IF(OR($A432="",$B432=""),"",A432*'MPTO_working_2-way'!$G431)</f>
        <v>1.8064516129032258</v>
      </c>
      <c r="E432" s="46">
        <f>IF(OR($A432="",$B432=""),"",B432*'MPTO_working_2-way'!$G431)</f>
        <v>2.2399999999999998</v>
      </c>
      <c r="F432" s="44">
        <f>IF(OR($A432="",$B432=""),"",'MPTO_working_2-way'!D431)</f>
        <v>1.8008298755186722</v>
      </c>
      <c r="G432" s="46">
        <f>IF(OR($A432="",$B432=""),"",'MPTO_working_2-way'!E431)</f>
        <v>2.2487046632124348</v>
      </c>
      <c r="H432" s="44">
        <f>IF(OR($A432="",$B432=""),"",'OddsRatio_working_2-way'!M431)</f>
        <v>1.8006407690254356</v>
      </c>
      <c r="I432" s="44">
        <f>IF(OR($A432="",$B432=""),"",'OddsRatio_working_2-way'!N431)</f>
        <v>2.2489995996796797</v>
      </c>
      <c r="J432" s="44">
        <f>IF('Log_working_2-way'!$D431="","",A432^('Log_working_2-way'!$D431))</f>
        <v>1.798091355138193</v>
      </c>
      <c r="K432" s="46">
        <f>IF('Log_working_2-way'!$D431="","",B432^('Log_working_2-way'!$D431))</f>
        <v>2.2529893897006406</v>
      </c>
      <c r="L432" s="53">
        <f t="shared" si="72"/>
        <v>0.5535714285714286</v>
      </c>
      <c r="M432" s="53">
        <f t="shared" si="73"/>
        <v>0.44642857142857145</v>
      </c>
      <c r="N432" s="54">
        <v>529</v>
      </c>
      <c r="O432" s="54">
        <f t="shared" si="74"/>
        <v>226.71428571428569</v>
      </c>
      <c r="P432" s="54">
        <f t="shared" si="75"/>
        <v>285.22119815668208</v>
      </c>
      <c r="Q432" s="54">
        <f t="shared" si="76"/>
        <v>243.77880184331798</v>
      </c>
      <c r="R432" s="54">
        <f t="shared" si="77"/>
        <v>302.28571428571428</v>
      </c>
      <c r="S432" s="55">
        <f t="shared" si="78"/>
        <v>-17.064516129032285</v>
      </c>
      <c r="T432" s="55">
        <f t="shared" si="79"/>
        <v>-17.064516129032199</v>
      </c>
      <c r="U432" t="s">
        <v>385</v>
      </c>
      <c r="V432" t="s">
        <v>459</v>
      </c>
      <c r="W432" t="s">
        <v>481</v>
      </c>
      <c r="X432" s="38">
        <v>44379</v>
      </c>
      <c r="Y432" s="57"/>
    </row>
    <row r="433" spans="1:25" ht="15" x14ac:dyDescent="0.25">
      <c r="A433">
        <v>1.85</v>
      </c>
      <c r="B433">
        <v>2.0299999999999998</v>
      </c>
      <c r="C433" s="43">
        <f t="shared" si="71"/>
        <v>3.315137797896428E-2</v>
      </c>
      <c r="D433" s="44">
        <f>IF(OR($A433="",$B433=""),"",A433*'MPTO_working_2-way'!$G432)</f>
        <v>1.9113300492610841</v>
      </c>
      <c r="E433" s="46">
        <f>IF(OR($A433="",$B433=""),"",B433*'MPTO_working_2-way'!$G432)</f>
        <v>2.0972972972972972</v>
      </c>
      <c r="F433" s="44">
        <f>IF(OR($A433="",$B433=""),"",'MPTO_working_2-way'!D432)</f>
        <v>1.9085249650616189</v>
      </c>
      <c r="G433" s="46">
        <f>IF(OR($A433="",$B433=""),"",'MPTO_working_2-way'!E432)</f>
        <v>2.1006852188505105</v>
      </c>
      <c r="H433" s="44">
        <f>IF(OR($A433="",$B433=""),"",'OddsRatio_working_2-way'!M432)</f>
        <v>1.9084287085108012</v>
      </c>
      <c r="I433" s="44">
        <f>IF(OR($A433="",$B433=""),"",'OddsRatio_working_2-way'!N432)</f>
        <v>2.1008018467836762</v>
      </c>
      <c r="J433" s="44">
        <f>IF('Log_working_2-way'!$D432="","",A433^('Log_working_2-way'!$D432))</f>
        <v>1.9071545307970494</v>
      </c>
      <c r="K433" s="46">
        <f>IF('Log_working_2-way'!$D432="","",B433^('Log_working_2-way'!$D432))</f>
        <v>2.1023480190539692</v>
      </c>
      <c r="L433" s="53">
        <f t="shared" si="72"/>
        <v>0.52319587628865971</v>
      </c>
      <c r="M433" s="53">
        <f t="shared" si="73"/>
        <v>0.47680412371134023</v>
      </c>
      <c r="N433" s="54">
        <v>530</v>
      </c>
      <c r="O433" s="54">
        <f t="shared" si="74"/>
        <v>243.51351351351349</v>
      </c>
      <c r="P433" s="54">
        <f t="shared" si="75"/>
        <v>268.91625615763542</v>
      </c>
      <c r="Q433" s="54">
        <f t="shared" si="76"/>
        <v>261.08374384236458</v>
      </c>
      <c r="R433" s="54">
        <f t="shared" si="77"/>
        <v>286.48648648648646</v>
      </c>
      <c r="S433" s="55">
        <f t="shared" si="78"/>
        <v>-17.570230328851096</v>
      </c>
      <c r="T433" s="55">
        <f t="shared" si="79"/>
        <v>-17.570230328851039</v>
      </c>
      <c r="U433" t="s">
        <v>175</v>
      </c>
      <c r="V433" t="s">
        <v>147</v>
      </c>
      <c r="W433" t="s">
        <v>468</v>
      </c>
      <c r="X433" s="38">
        <v>44379</v>
      </c>
      <c r="Y433" s="57"/>
    </row>
    <row r="434" spans="1:25" ht="15" x14ac:dyDescent="0.25">
      <c r="A434">
        <v>1.4</v>
      </c>
      <c r="B434">
        <v>3</v>
      </c>
      <c r="C434" s="43">
        <f t="shared" si="71"/>
        <v>4.7619047619047672E-2</v>
      </c>
      <c r="D434" s="44">
        <f>IF(OR($A434="",$B434=""),"",A434*'MPTO_working_2-way'!$G433)</f>
        <v>1.4666666666666666</v>
      </c>
      <c r="E434" s="46">
        <f>IF(OR($A434="",$B434=""),"",B434*'MPTO_working_2-way'!$G433)</f>
        <v>3.1428571428571432</v>
      </c>
      <c r="F434" s="44">
        <f>IF(OR($A434="",$B434=""),"",'MPTO_working_2-way'!D433)</f>
        <v>1.4482758620689655</v>
      </c>
      <c r="G434" s="46">
        <f>IF(OR($A434="",$B434=""),"",'MPTO_working_2-way'!E433)</f>
        <v>3.2307692307692308</v>
      </c>
      <c r="H434" s="44">
        <f>IF(OR($A434="",$B434=""),"",'OddsRatio_working_2-way'!M433)</f>
        <v>1.4472135954999581</v>
      </c>
      <c r="I434" s="44">
        <f>IF(OR($A434="",$B434=""),"",'OddsRatio_working_2-way'!N433)</f>
        <v>3.2360679774997898</v>
      </c>
      <c r="J434" s="44">
        <f>IF('Log_working_2-way'!$D433="","",A434^('Log_working_2-way'!$D433))</f>
        <v>1.4387092456264723</v>
      </c>
      <c r="K434" s="46">
        <f>IF('Log_working_2-way'!$D433="","",B434^('Log_working_2-way'!$D433))</f>
        <v>3.2794140081664951</v>
      </c>
      <c r="L434" s="53">
        <f t="shared" si="72"/>
        <v>0.68181818181818188</v>
      </c>
      <c r="M434" s="53">
        <f t="shared" si="73"/>
        <v>0.31818181818181812</v>
      </c>
      <c r="N434" s="54">
        <v>531</v>
      </c>
      <c r="O434" s="54">
        <f t="shared" si="74"/>
        <v>151.71428571428569</v>
      </c>
      <c r="P434" s="54">
        <f t="shared" si="75"/>
        <v>354</v>
      </c>
      <c r="Q434" s="54">
        <f t="shared" si="76"/>
        <v>177</v>
      </c>
      <c r="R434" s="54">
        <f t="shared" si="77"/>
        <v>379.28571428571428</v>
      </c>
      <c r="S434" s="55">
        <f t="shared" si="78"/>
        <v>-25.285714285714306</v>
      </c>
      <c r="T434" s="55">
        <f t="shared" si="79"/>
        <v>-25.285714285714278</v>
      </c>
      <c r="U434" t="s">
        <v>516</v>
      </c>
      <c r="V434" t="s">
        <v>519</v>
      </c>
      <c r="W434" t="s">
        <v>482</v>
      </c>
      <c r="X434" s="38">
        <v>44379</v>
      </c>
      <c r="Y434" s="57"/>
    </row>
    <row r="435" spans="1:25" ht="15" x14ac:dyDescent="0.25">
      <c r="A435">
        <v>2.14</v>
      </c>
      <c r="B435">
        <v>1.78</v>
      </c>
      <c r="C435" s="43">
        <f t="shared" si="71"/>
        <v>2.908747243515708E-2</v>
      </c>
      <c r="D435" s="44">
        <f>IF(OR($A435="",$B435=""),"",A435*'MPTO_working_2-way'!$G434)</f>
        <v>2.2022471910112364</v>
      </c>
      <c r="E435" s="46">
        <f>IF(OR($A435="",$B435=""),"",B435*'MPTO_working_2-way'!$G434)</f>
        <v>1.8317757009345796</v>
      </c>
      <c r="F435" s="44">
        <f>IF(OR($A435="",$B435=""),"",'MPTO_working_2-way'!D434)</f>
        <v>2.2087440565928333</v>
      </c>
      <c r="G435" s="46">
        <f>IF(OR($A435="",$B435=""),"",'MPTO_working_2-way'!E434)</f>
        <v>1.8273049985608751</v>
      </c>
      <c r="H435" s="44">
        <f>IF(OR($A435="",$B435=""),"",'OddsRatio_working_2-way'!M434)</f>
        <v>2.2089410496539781</v>
      </c>
      <c r="I435" s="44">
        <f>IF(OR($A435="",$B435=""),"",'OddsRatio_working_2-way'!N434)</f>
        <v>1.8271701918685113</v>
      </c>
      <c r="J435" s="44">
        <f>IF('Log_working_2-way'!$D434="","",A435^('Log_working_2-way'!$D434))</f>
        <v>2.2119050245559748</v>
      </c>
      <c r="K435" s="46">
        <f>IF('Log_working_2-way'!$D434="","",B435^('Log_working_2-way'!$D434))</f>
        <v>1.8251471689098502</v>
      </c>
      <c r="L435" s="53">
        <f t="shared" si="72"/>
        <v>0.45408163265306112</v>
      </c>
      <c r="M435" s="53">
        <f t="shared" si="73"/>
        <v>0.54591836734693866</v>
      </c>
      <c r="N435" s="54">
        <v>532</v>
      </c>
      <c r="O435" s="54">
        <f t="shared" si="74"/>
        <v>283.40186915887853</v>
      </c>
      <c r="P435" s="54">
        <f t="shared" si="75"/>
        <v>233.12359550561803</v>
      </c>
      <c r="Q435" s="54">
        <f t="shared" si="76"/>
        <v>298.87640449438203</v>
      </c>
      <c r="R435" s="54">
        <f t="shared" si="77"/>
        <v>248.5981308411215</v>
      </c>
      <c r="S435" s="55">
        <f t="shared" si="78"/>
        <v>-15.474535335503504</v>
      </c>
      <c r="T435" s="55">
        <f t="shared" si="79"/>
        <v>-15.474535335503475</v>
      </c>
      <c r="U435" t="s">
        <v>176</v>
      </c>
      <c r="V435" t="s">
        <v>63</v>
      </c>
      <c r="W435" t="s">
        <v>469</v>
      </c>
      <c r="X435" s="38">
        <v>44379</v>
      </c>
      <c r="Y435" s="57"/>
    </row>
    <row r="436" spans="1:25" ht="15" x14ac:dyDescent="0.25">
      <c r="A436">
        <v>2.2400000000000002</v>
      </c>
      <c r="B436">
        <v>1.72</v>
      </c>
      <c r="C436" s="43">
        <f t="shared" si="71"/>
        <v>2.7823920265780622E-2</v>
      </c>
      <c r="D436" s="44">
        <f>IF(OR($A436="",$B436=""),"",A436*'MPTO_working_2-way'!$G435)</f>
        <v>2.3023255813953489</v>
      </c>
      <c r="E436" s="46">
        <f>IF(OR($A436="",$B436=""),"",B436*'MPTO_working_2-way'!$G435)</f>
        <v>1.7678571428571426</v>
      </c>
      <c r="F436" s="44">
        <f>IF(OR($A436="",$B436=""),"",'MPTO_working_2-way'!D435)</f>
        <v>2.3120499279884781</v>
      </c>
      <c r="G436" s="46">
        <f>IF(OR($A436="",$B436=""),"",'MPTO_working_2-way'!E435)</f>
        <v>1.762166117819246</v>
      </c>
      <c r="H436" s="44">
        <f>IF(OR($A436="",$B436=""),"",'OddsRatio_working_2-way'!M435)</f>
        <v>2.3123346456686344</v>
      </c>
      <c r="I436" s="44">
        <f>IF(OR($A436="",$B436=""),"",'OddsRatio_working_2-way'!N435)</f>
        <v>1.7620007620011424</v>
      </c>
      <c r="J436" s="44">
        <f>IF('Log_working_2-way'!$D435="","",A436^('Log_working_2-way'!$D435))</f>
        <v>2.3167816840015738</v>
      </c>
      <c r="K436" s="46">
        <f>IF('Log_working_2-way'!$D435="","",B436^('Log_working_2-way'!$D435))</f>
        <v>1.7594273311587105</v>
      </c>
      <c r="L436" s="53">
        <f t="shared" si="72"/>
        <v>0.43434343434343431</v>
      </c>
      <c r="M436" s="53">
        <f t="shared" si="73"/>
        <v>0.56565656565656575</v>
      </c>
      <c r="N436" s="54">
        <v>533</v>
      </c>
      <c r="O436" s="54">
        <f t="shared" si="74"/>
        <v>295.05357142857144</v>
      </c>
      <c r="P436" s="54">
        <f t="shared" si="75"/>
        <v>223.11627906976744</v>
      </c>
      <c r="Q436" s="54">
        <f t="shared" si="76"/>
        <v>309.88372093023258</v>
      </c>
      <c r="R436" s="54">
        <f t="shared" si="77"/>
        <v>237.94642857142856</v>
      </c>
      <c r="S436" s="55">
        <f t="shared" si="78"/>
        <v>-14.83014950166114</v>
      </c>
      <c r="T436" s="55">
        <f t="shared" si="79"/>
        <v>-14.830149501661111</v>
      </c>
      <c r="U436" t="s">
        <v>154</v>
      </c>
      <c r="V436" t="s">
        <v>54</v>
      </c>
      <c r="W436" t="s">
        <v>469</v>
      </c>
      <c r="X436" s="38">
        <v>44379</v>
      </c>
      <c r="Y436" s="57"/>
    </row>
    <row r="437" spans="1:25" ht="15" x14ac:dyDescent="0.25">
      <c r="A437">
        <v>2.5</v>
      </c>
      <c r="B437">
        <v>1.59</v>
      </c>
      <c r="C437" s="43">
        <f t="shared" si="71"/>
        <v>2.8930817610062887E-2</v>
      </c>
      <c r="D437" s="44">
        <f>IF(OR($A437="",$B437=""),"",A437*'MPTO_working_2-way'!$G436)</f>
        <v>2.5723270440251573</v>
      </c>
      <c r="E437" s="46">
        <f>IF(OR($A437="",$B437=""),"",B437*'MPTO_working_2-way'!$G436)</f>
        <v>1.6360000000000001</v>
      </c>
      <c r="F437" s="44">
        <f>IF(OR($A437="",$B437=""),"",'MPTO_working_2-way'!D436)</f>
        <v>2.5938009787928222</v>
      </c>
      <c r="G437" s="46">
        <f>IF(OR($A437="",$B437=""),"",'MPTO_working_2-way'!E436)</f>
        <v>1.6274309109518936</v>
      </c>
      <c r="H437" s="44">
        <f>IF(OR($A437="",$B437=""),"",'OddsRatio_working_2-way'!M436)</f>
        <v>2.594482010358202</v>
      </c>
      <c r="I437" s="44">
        <f>IF(OR($A437="",$B437=""),"",'OddsRatio_working_2-way'!N436)</f>
        <v>1.6271629240742262</v>
      </c>
      <c r="J437" s="44">
        <f>IF('Log_working_2-way'!$D436="","",A437^('Log_working_2-way'!$D436))</f>
        <v>2.6044302729451743</v>
      </c>
      <c r="K437" s="46">
        <f>IF('Log_working_2-way'!$D436="","",B437^('Log_working_2-way'!$D436))</f>
        <v>1.6232742032249983</v>
      </c>
      <c r="L437" s="53">
        <f t="shared" si="72"/>
        <v>0.38875305623471879</v>
      </c>
      <c r="M437" s="53">
        <f t="shared" si="73"/>
        <v>0.6112469437652811</v>
      </c>
      <c r="N437" s="54">
        <v>534</v>
      </c>
      <c r="O437" s="54">
        <f t="shared" si="74"/>
        <v>320.40000000000003</v>
      </c>
      <c r="P437" s="54">
        <f t="shared" si="75"/>
        <v>198.15094339622644</v>
      </c>
      <c r="Q437" s="54">
        <f t="shared" si="76"/>
        <v>335.84905660377359</v>
      </c>
      <c r="R437" s="54">
        <f t="shared" si="77"/>
        <v>213.60000000000002</v>
      </c>
      <c r="S437" s="55">
        <f t="shared" si="78"/>
        <v>-15.449056603773556</v>
      </c>
      <c r="T437" s="55">
        <f t="shared" si="79"/>
        <v>-15.449056603773585</v>
      </c>
      <c r="U437" t="s">
        <v>111</v>
      </c>
      <c r="V437" t="s">
        <v>150</v>
      </c>
      <c r="W437" t="s">
        <v>469</v>
      </c>
      <c r="X437" s="38">
        <v>44379</v>
      </c>
      <c r="Y437" s="57"/>
    </row>
    <row r="438" spans="1:25" ht="15" x14ac:dyDescent="0.25">
      <c r="A438">
        <v>1.43</v>
      </c>
      <c r="B438">
        <v>2.97</v>
      </c>
      <c r="C438" s="43">
        <f t="shared" si="71"/>
        <v>3.6001036001036102E-2</v>
      </c>
      <c r="D438" s="44">
        <f>IF(OR($A438="",$B438=""),"",A438*'MPTO_working_2-way'!$G437)</f>
        <v>1.4814814814814816</v>
      </c>
      <c r="E438" s="46">
        <f>IF(OR($A438="",$B438=""),"",B438*'MPTO_working_2-way'!$G437)</f>
        <v>3.0769230769230775</v>
      </c>
      <c r="F438" s="44">
        <f>IF(OR($A438="",$B438=""),"",'MPTO_working_2-way'!D437)</f>
        <v>1.4677817905341191</v>
      </c>
      <c r="G438" s="46">
        <f>IF(OR($A438="",$B438=""),"",'MPTO_working_2-way'!E437)</f>
        <v>3.1377488825680628</v>
      </c>
      <c r="H438" s="44">
        <f>IF(OR($A438="",$B438=""),"",'OddsRatio_working_2-way'!M437)</f>
        <v>1.4671981503335889</v>
      </c>
      <c r="I438" s="44">
        <f>IF(OR($A438="",$B438=""),"",'OddsRatio_working_2-way'!N437)</f>
        <v>3.1404194329236534</v>
      </c>
      <c r="J438" s="44">
        <f>IF('Log_working_2-way'!$D437="","",A438^('Log_working_2-way'!$D437))</f>
        <v>1.4609004052097585</v>
      </c>
      <c r="K438" s="46">
        <f>IF('Log_working_2-way'!$D437="","",B438^('Log_working_2-way'!$D437))</f>
        <v>3.1696661332816229</v>
      </c>
      <c r="L438" s="53">
        <f t="shared" si="72"/>
        <v>0.67499999999999993</v>
      </c>
      <c r="M438" s="53">
        <f t="shared" si="73"/>
        <v>0.32499999999999996</v>
      </c>
      <c r="N438" s="54">
        <v>535</v>
      </c>
      <c r="O438" s="54">
        <f t="shared" si="74"/>
        <v>160.87412587412587</v>
      </c>
      <c r="P438" s="54">
        <f t="shared" si="75"/>
        <v>354.86531986531986</v>
      </c>
      <c r="Q438" s="54">
        <f t="shared" si="76"/>
        <v>180.13468013468011</v>
      </c>
      <c r="R438" s="54">
        <f t="shared" si="77"/>
        <v>374.12587412587419</v>
      </c>
      <c r="S438" s="55">
        <f t="shared" si="78"/>
        <v>-19.260554260554244</v>
      </c>
      <c r="T438" s="55">
        <f t="shared" si="79"/>
        <v>-19.260554260554329</v>
      </c>
      <c r="U438" t="s">
        <v>110</v>
      </c>
      <c r="V438" t="s">
        <v>114</v>
      </c>
      <c r="W438" t="s">
        <v>469</v>
      </c>
      <c r="X438" s="38">
        <v>44379</v>
      </c>
      <c r="Y438" s="57"/>
    </row>
    <row r="439" spans="1:25" ht="15" x14ac:dyDescent="0.25">
      <c r="A439">
        <v>2.85</v>
      </c>
      <c r="B439">
        <v>1.44</v>
      </c>
      <c r="C439" s="43">
        <f t="shared" si="71"/>
        <v>4.5321637426900541E-2</v>
      </c>
      <c r="D439" s="44">
        <f>IF(OR($A439="",$B439=""),"",A439*'MPTO_working_2-way'!$G438)</f>
        <v>2.9791666666666665</v>
      </c>
      <c r="E439" s="46">
        <f>IF(OR($A439="",$B439=""),"",B439*'MPTO_working_2-way'!$G438)</f>
        <v>1.5052631578947366</v>
      </c>
      <c r="F439" s="44">
        <f>IF(OR($A439="",$B439=""),"",'MPTO_working_2-way'!D438)</f>
        <v>3.0467706013363025</v>
      </c>
      <c r="G439" s="46">
        <f>IF(OR($A439="",$B439=""),"",'MPTO_working_2-way'!E438)</f>
        <v>1.488574537540805</v>
      </c>
      <c r="H439" s="44">
        <f>IF(OR($A439="",$B439=""),"",'OddsRatio_working_2-way'!M438)</f>
        <v>3.0504988306618106</v>
      </c>
      <c r="I439" s="44">
        <f>IF(OR($A439="",$B439=""),"",'OddsRatio_working_2-way'!N438)</f>
        <v>1.4876862083736198</v>
      </c>
      <c r="J439" s="44">
        <f>IF('Log_working_2-way'!$D438="","",A439^('Log_working_2-way'!$D438))</f>
        <v>3.0833364341063403</v>
      </c>
      <c r="K439" s="46">
        <f>IF('Log_working_2-way'!$D438="","",B439^('Log_working_2-way'!$D438))</f>
        <v>1.4799992855815352</v>
      </c>
      <c r="L439" s="53">
        <f t="shared" si="72"/>
        <v>0.33566433566433568</v>
      </c>
      <c r="M439" s="53">
        <f t="shared" si="73"/>
        <v>0.66433566433566438</v>
      </c>
      <c r="N439" s="54">
        <v>536</v>
      </c>
      <c r="O439" s="54">
        <f t="shared" si="74"/>
        <v>347.92982456140356</v>
      </c>
      <c r="P439" s="54">
        <f t="shared" si="75"/>
        <v>163.77777777777771</v>
      </c>
      <c r="Q439" s="54">
        <f t="shared" si="76"/>
        <v>372.22222222222223</v>
      </c>
      <c r="R439" s="54">
        <f t="shared" si="77"/>
        <v>188.07017543859649</v>
      </c>
      <c r="S439" s="55">
        <f t="shared" si="78"/>
        <v>-24.292397660818665</v>
      </c>
      <c r="T439" s="55">
        <f t="shared" si="79"/>
        <v>-24.292397660818779</v>
      </c>
      <c r="U439" t="s">
        <v>160</v>
      </c>
      <c r="V439" t="s">
        <v>151</v>
      </c>
      <c r="W439" t="s">
        <v>470</v>
      </c>
      <c r="X439" s="38">
        <v>44379</v>
      </c>
      <c r="Y439" s="57"/>
    </row>
    <row r="440" spans="1:25" ht="15" x14ac:dyDescent="0.25">
      <c r="A440">
        <v>3.01</v>
      </c>
      <c r="B440">
        <v>1.41</v>
      </c>
      <c r="C440" s="43">
        <f t="shared" si="71"/>
        <v>4.1445771777290918E-2</v>
      </c>
      <c r="D440" s="44">
        <f>IF(OR($A440="",$B440=""),"",A440*'MPTO_working_2-way'!$G439)</f>
        <v>3.1347517730496453</v>
      </c>
      <c r="E440" s="46">
        <f>IF(OR($A440="",$B440=""),"",B440*'MPTO_working_2-way'!$G439)</f>
        <v>1.4684385382059801</v>
      </c>
      <c r="F440" s="44">
        <f>IF(OR($A440="",$B440=""),"",'MPTO_working_2-way'!D439)</f>
        <v>3.210241670133505</v>
      </c>
      <c r="G440" s="46">
        <f>IF(OR($A440="",$B440=""),"",'MPTO_working_2-way'!E439)</f>
        <v>1.4524392121969165</v>
      </c>
      <c r="H440" s="44">
        <f>IF(OR($A440="",$B440=""),"",'OddsRatio_working_2-way'!M439)</f>
        <v>3.214145213031486</v>
      </c>
      <c r="I440" s="44">
        <f>IF(OR($A440="",$B440=""),"",'OddsRatio_working_2-way'!N439)</f>
        <v>1.4516415608671192</v>
      </c>
      <c r="J440" s="44">
        <f>IF('Log_working_2-way'!$D439="","",A440^('Log_working_2-way'!$D439))</f>
        <v>3.2509243450889174</v>
      </c>
      <c r="K440" s="46">
        <f>IF('Log_working_2-way'!$D439="","",B440^('Log_working_2-way'!$D439))</f>
        <v>1.4442619327387027</v>
      </c>
      <c r="L440" s="53">
        <f t="shared" si="72"/>
        <v>0.31900452488687786</v>
      </c>
      <c r="M440" s="53">
        <f t="shared" si="73"/>
        <v>0.68099547511312208</v>
      </c>
      <c r="N440" s="54">
        <v>537</v>
      </c>
      <c r="O440" s="54">
        <f t="shared" si="74"/>
        <v>358.59468438538204</v>
      </c>
      <c r="P440" s="54">
        <f t="shared" si="75"/>
        <v>156.14893617021275</v>
      </c>
      <c r="Q440" s="54">
        <f t="shared" si="76"/>
        <v>380.85106382978722</v>
      </c>
      <c r="R440" s="54">
        <f t="shared" si="77"/>
        <v>178.40531561461793</v>
      </c>
      <c r="S440" s="55">
        <f t="shared" si="78"/>
        <v>-22.256379444405184</v>
      </c>
      <c r="T440" s="55">
        <f t="shared" si="79"/>
        <v>-22.256379444405184</v>
      </c>
      <c r="U440" t="s">
        <v>116</v>
      </c>
      <c r="V440" t="s">
        <v>163</v>
      </c>
      <c r="W440" t="s">
        <v>470</v>
      </c>
      <c r="X440" s="38">
        <v>44379</v>
      </c>
      <c r="Y440" s="57"/>
    </row>
    <row r="441" spans="1:25" ht="15" x14ac:dyDescent="0.25">
      <c r="A441">
        <v>2.65</v>
      </c>
      <c r="B441">
        <v>1.51</v>
      </c>
      <c r="C441" s="43">
        <f t="shared" si="71"/>
        <v>3.9610146195176998E-2</v>
      </c>
      <c r="D441" s="44">
        <f>IF(OR($A441="",$B441=""),"",A441*'MPTO_working_2-way'!$G440)</f>
        <v>2.7549668874172188</v>
      </c>
      <c r="E441" s="46">
        <f>IF(OR($A441="",$B441=""),"",B441*'MPTO_working_2-way'!$G440)</f>
        <v>1.5698113207547173</v>
      </c>
      <c r="F441" s="44">
        <f>IF(OR($A441="",$B441=""),"",'MPTO_working_2-way'!D440)</f>
        <v>2.7967849030228904</v>
      </c>
      <c r="G441" s="46">
        <f>IF(OR($A441="",$B441=""),"",'MPTO_working_2-way'!E440)</f>
        <v>1.5565496450452205</v>
      </c>
      <c r="H441" s="44">
        <f>IF(OR($A441="",$B441=""),"",'OddsRatio_working_2-way'!M440)</f>
        <v>2.7986923354612547</v>
      </c>
      <c r="I441" s="44">
        <f>IF(OR($A441="",$B441=""),"",'OddsRatio_working_2-way'!N440)</f>
        <v>1.5559594491425695</v>
      </c>
      <c r="J441" s="44">
        <f>IF('Log_working_2-way'!$D440="","",A441^('Log_working_2-way'!$D440))</f>
        <v>2.8185447427650114</v>
      </c>
      <c r="K441" s="46">
        <f>IF('Log_working_2-way'!$D440="","",B441^('Log_working_2-way'!$D440))</f>
        <v>1.5498902372228578</v>
      </c>
      <c r="L441" s="53">
        <f t="shared" si="72"/>
        <v>0.36298076923076922</v>
      </c>
      <c r="M441" s="53">
        <f t="shared" si="73"/>
        <v>0.63701923076923062</v>
      </c>
      <c r="N441" s="54">
        <v>538</v>
      </c>
      <c r="O441" s="54">
        <f t="shared" si="74"/>
        <v>334.98113207547175</v>
      </c>
      <c r="P441" s="54">
        <f t="shared" si="75"/>
        <v>181.70860927152319</v>
      </c>
      <c r="Q441" s="54">
        <f t="shared" si="76"/>
        <v>356.29139072847687</v>
      </c>
      <c r="R441" s="54">
        <f t="shared" si="77"/>
        <v>203.01886792452831</v>
      </c>
      <c r="S441" s="55">
        <f t="shared" si="78"/>
        <v>-21.310258653005121</v>
      </c>
      <c r="T441" s="55">
        <f t="shared" si="79"/>
        <v>-21.310258653005121</v>
      </c>
      <c r="U441" t="s">
        <v>408</v>
      </c>
      <c r="V441" t="s">
        <v>58</v>
      </c>
      <c r="W441" t="s">
        <v>470</v>
      </c>
      <c r="X441" s="38">
        <v>44379</v>
      </c>
      <c r="Y441" s="57"/>
    </row>
    <row r="442" spans="1:25" ht="15" x14ac:dyDescent="0.25">
      <c r="A442">
        <v>2.4500000000000002</v>
      </c>
      <c r="B442">
        <v>1.58</v>
      </c>
      <c r="C442" s="43">
        <f t="shared" si="71"/>
        <v>4.1074657711185569E-2</v>
      </c>
      <c r="D442" s="44">
        <f>IF(OR($A442="",$B442=""),"",A442*'MPTO_working_2-way'!$G441)</f>
        <v>2.5506329113924049</v>
      </c>
      <c r="E442" s="46">
        <f>IF(OR($A442="",$B442=""),"",B442*'MPTO_working_2-way'!$G441)</f>
        <v>1.6448979591836732</v>
      </c>
      <c r="F442" s="44">
        <f>IF(OR($A442="",$B442=""),"",'MPTO_working_2-way'!D441)</f>
        <v>2.5798067310896364</v>
      </c>
      <c r="G442" s="46">
        <f>IF(OR($A442="",$B442=""),"",'MPTO_working_2-way'!E441)</f>
        <v>1.6329888209238554</v>
      </c>
      <c r="H442" s="44">
        <f>IF(OR($A442="",$B442=""),"",'OddsRatio_working_2-way'!M441)</f>
        <v>2.5811388300841895</v>
      </c>
      <c r="I442" s="44">
        <f>IF(OR($A442="",$B442=""),"",'OddsRatio_working_2-way'!N441)</f>
        <v>1.6324555320336758</v>
      </c>
      <c r="J442" s="44">
        <f>IF('Log_working_2-way'!$D441="","",A442^('Log_working_2-way'!$D441))</f>
        <v>2.5948557176921749</v>
      </c>
      <c r="K442" s="46">
        <f>IF('Log_working_2-way'!$D441="","",B442^('Log_working_2-way'!$D441))</f>
        <v>1.6270159669657038</v>
      </c>
      <c r="L442" s="53">
        <f t="shared" si="72"/>
        <v>0.39205955334987597</v>
      </c>
      <c r="M442" s="53">
        <f t="shared" si="73"/>
        <v>0.60794044665012414</v>
      </c>
      <c r="N442" s="54">
        <v>539</v>
      </c>
      <c r="O442" s="54">
        <f t="shared" si="74"/>
        <v>319.00000000000006</v>
      </c>
      <c r="P442" s="54">
        <f t="shared" si="75"/>
        <v>197.86075949367086</v>
      </c>
      <c r="Q442" s="54">
        <f t="shared" si="76"/>
        <v>341.13924050632909</v>
      </c>
      <c r="R442" s="54">
        <f t="shared" si="77"/>
        <v>219.99999999999997</v>
      </c>
      <c r="S442" s="55">
        <f t="shared" si="78"/>
        <v>-22.139240506329031</v>
      </c>
      <c r="T442" s="55">
        <f t="shared" si="79"/>
        <v>-22.139240506329116</v>
      </c>
      <c r="U442" t="s">
        <v>158</v>
      </c>
      <c r="V442" t="s">
        <v>162</v>
      </c>
      <c r="W442" t="s">
        <v>470</v>
      </c>
      <c r="X442" s="38">
        <v>44379</v>
      </c>
      <c r="Y442" s="57"/>
    </row>
    <row r="443" spans="1:25" ht="15" x14ac:dyDescent="0.25">
      <c r="A443">
        <v>2.59</v>
      </c>
      <c r="B443">
        <v>1.53</v>
      </c>
      <c r="C443" s="43">
        <f t="shared" si="71"/>
        <v>3.9695157342216181E-2</v>
      </c>
      <c r="D443" s="44">
        <f>IF(OR($A443="",$B443=""),"",A443*'MPTO_working_2-way'!$G442)</f>
        <v>2.6928104575163396</v>
      </c>
      <c r="E443" s="46">
        <f>IF(OR($A443="",$B443=""),"",B443*'MPTO_working_2-way'!$G442)</f>
        <v>1.5907335907335909</v>
      </c>
      <c r="F443" s="44">
        <f>IF(OR($A443="",$B443=""),"",'MPTO_working_2-way'!D442)</f>
        <v>2.7303544975367759</v>
      </c>
      <c r="G443" s="46">
        <f>IF(OR($A443="",$B443=""),"",'MPTO_working_2-way'!E442)</f>
        <v>1.5779162601787884</v>
      </c>
      <c r="H443" s="44">
        <f>IF(OR($A443="",$B443=""),"",'OddsRatio_working_2-way'!M442)</f>
        <v>2.7320508075688767</v>
      </c>
      <c r="I443" s="44">
        <f>IF(OR($A443="",$B443=""),"",'OddsRatio_working_2-way'!N442)</f>
        <v>1.577350269189626</v>
      </c>
      <c r="J443" s="44">
        <f>IF('Log_working_2-way'!$D442="","",A443^('Log_working_2-way'!$D442))</f>
        <v>2.7498126453259264</v>
      </c>
      <c r="K443" s="46">
        <f>IF('Log_working_2-way'!$D442="","",B443^('Log_working_2-way'!$D442))</f>
        <v>1.5714897550150251</v>
      </c>
      <c r="L443" s="53">
        <f t="shared" si="72"/>
        <v>0.37135922330097093</v>
      </c>
      <c r="M443" s="53">
        <f t="shared" si="73"/>
        <v>0.62864077669902907</v>
      </c>
      <c r="N443" s="54">
        <v>540</v>
      </c>
      <c r="O443" s="54">
        <f t="shared" si="74"/>
        <v>331.50579150579148</v>
      </c>
      <c r="P443" s="54">
        <f t="shared" si="75"/>
        <v>187.0588235294118</v>
      </c>
      <c r="Q443" s="54">
        <f t="shared" si="76"/>
        <v>352.94117647058823</v>
      </c>
      <c r="R443" s="54">
        <f t="shared" si="77"/>
        <v>208.49420849420849</v>
      </c>
      <c r="S443" s="55">
        <f t="shared" si="78"/>
        <v>-21.435384964796754</v>
      </c>
      <c r="T443" s="55">
        <f t="shared" si="79"/>
        <v>-21.435384964796697</v>
      </c>
      <c r="U443" t="s">
        <v>119</v>
      </c>
      <c r="V443" t="s">
        <v>236</v>
      </c>
      <c r="W443" t="s">
        <v>470</v>
      </c>
      <c r="X443" s="38">
        <v>44379</v>
      </c>
      <c r="Y443" s="57"/>
    </row>
    <row r="444" spans="1:25" ht="15" x14ac:dyDescent="0.25">
      <c r="A444">
        <v>2.21</v>
      </c>
      <c r="B444">
        <v>1.69</v>
      </c>
      <c r="C444" s="43">
        <f t="shared" si="71"/>
        <v>4.4204664114166459E-2</v>
      </c>
      <c r="D444" s="44">
        <f>IF(OR($A444="",$B444=""),"",A444*'MPTO_working_2-way'!$G443)</f>
        <v>2.3076923076923079</v>
      </c>
      <c r="E444" s="46">
        <f>IF(OR($A444="",$B444=""),"",B444*'MPTO_working_2-way'!$G443)</f>
        <v>1.7647058823529413</v>
      </c>
      <c r="F444" s="44">
        <f>IF(OR($A444="",$B444=""),"",'MPTO_working_2-way'!D443)</f>
        <v>2.3234937323089366</v>
      </c>
      <c r="G444" s="46">
        <f>IF(OR($A444="",$B444=""),"",'MPTO_working_2-way'!E443)</f>
        <v>1.7555759242285367</v>
      </c>
      <c r="H444" s="44">
        <f>IF(OR($A444="",$B444=""),"",'OddsRatio_working_2-way'!M443)</f>
        <v>2.3242443839434617</v>
      </c>
      <c r="I444" s="44">
        <f>IF(OR($A444="",$B444=""),"",'OddsRatio_working_2-way'!N443)</f>
        <v>1.7551476239016437</v>
      </c>
      <c r="J444" s="44">
        <f>IF('Log_working_2-way'!$D443="","",A444^('Log_working_2-way'!$D443))</f>
        <v>2.3316041139779355</v>
      </c>
      <c r="K444" s="46">
        <f>IF('Log_working_2-way'!$D443="","",B444^('Log_working_2-way'!$D443))</f>
        <v>1.7509739490156586</v>
      </c>
      <c r="L444" s="53">
        <f t="shared" si="72"/>
        <v>0.43333333333333329</v>
      </c>
      <c r="M444" s="53">
        <f t="shared" si="73"/>
        <v>0.56666666666666665</v>
      </c>
      <c r="N444" s="54">
        <v>541</v>
      </c>
      <c r="O444" s="54">
        <f t="shared" si="74"/>
        <v>296.20361990950221</v>
      </c>
      <c r="P444" s="54">
        <f t="shared" si="75"/>
        <v>220.88165680473372</v>
      </c>
      <c r="Q444" s="54">
        <f t="shared" si="76"/>
        <v>320.11834319526628</v>
      </c>
      <c r="R444" s="54">
        <f t="shared" si="77"/>
        <v>244.79638009049773</v>
      </c>
      <c r="S444" s="55">
        <f t="shared" si="78"/>
        <v>-23.914723285764069</v>
      </c>
      <c r="T444" s="55">
        <f t="shared" si="79"/>
        <v>-23.914723285764012</v>
      </c>
      <c r="U444" t="s">
        <v>462</v>
      </c>
      <c r="V444" t="s">
        <v>165</v>
      </c>
      <c r="W444" t="s">
        <v>475</v>
      </c>
      <c r="X444" s="38">
        <v>44379</v>
      </c>
      <c r="Y444" s="57"/>
    </row>
    <row r="445" spans="1:25" ht="15" x14ac:dyDescent="0.25">
      <c r="A445">
        <v>2.08</v>
      </c>
      <c r="B445">
        <v>1.78</v>
      </c>
      <c r="C445" s="43">
        <f t="shared" si="71"/>
        <v>4.2566983578219642E-2</v>
      </c>
      <c r="D445" s="44">
        <f>IF(OR($A445="",$B445=""),"",A445*'MPTO_working_2-way'!$G444)</f>
        <v>2.1685393258426968</v>
      </c>
      <c r="E445" s="46">
        <f>IF(OR($A445="",$B445=""),"",B445*'MPTO_working_2-way'!$G444)</f>
        <v>1.8557692307692311</v>
      </c>
      <c r="F445" s="44">
        <f>IF(OR($A445="",$B445=""),"",'MPTO_working_2-way'!D444)</f>
        <v>2.1763461086292031</v>
      </c>
      <c r="G445" s="46">
        <f>IF(OR($A445="",$B445=""),"",'MPTO_working_2-way'!E444)</f>
        <v>1.8500899460323807</v>
      </c>
      <c r="H445" s="44">
        <f>IF(OR($A445="",$B445=""),"",'OddsRatio_working_2-way'!M444)</f>
        <v>2.1766968108291049</v>
      </c>
      <c r="I445" s="44">
        <f>IF(OR($A445="",$B445=""),"",'OddsRatio_working_2-way'!N444)</f>
        <v>1.8498365855987975</v>
      </c>
      <c r="J445" s="44">
        <f>IF('Log_working_2-way'!$D444="","",A445^('Log_working_2-way'!$D444))</f>
        <v>2.180302148833781</v>
      </c>
      <c r="K445" s="46">
        <f>IF('Log_working_2-way'!$D444="","",B445^('Log_working_2-way'!$D444))</f>
        <v>1.8472406840805713</v>
      </c>
      <c r="L445" s="53">
        <f t="shared" si="72"/>
        <v>0.46113989637305697</v>
      </c>
      <c r="M445" s="53">
        <f t="shared" si="73"/>
        <v>0.53886010362694292</v>
      </c>
      <c r="N445" s="54">
        <v>542</v>
      </c>
      <c r="O445" s="54">
        <f t="shared" si="74"/>
        <v>281.42307692307696</v>
      </c>
      <c r="P445" s="54">
        <f t="shared" si="75"/>
        <v>237.50561797752809</v>
      </c>
      <c r="Q445" s="54">
        <f t="shared" si="76"/>
        <v>304.49438202247194</v>
      </c>
      <c r="R445" s="54">
        <f t="shared" si="77"/>
        <v>260.57692307692304</v>
      </c>
      <c r="S445" s="55">
        <f t="shared" si="78"/>
        <v>-23.071305099394976</v>
      </c>
      <c r="T445" s="55">
        <f t="shared" si="79"/>
        <v>-23.071305099394948</v>
      </c>
      <c r="U445" t="s">
        <v>131</v>
      </c>
      <c r="V445" t="s">
        <v>124</v>
      </c>
      <c r="W445" t="s">
        <v>475</v>
      </c>
      <c r="X445" s="38">
        <v>44379</v>
      </c>
      <c r="Y445" s="57"/>
    </row>
    <row r="446" spans="1:25" ht="15" x14ac:dyDescent="0.25">
      <c r="A446">
        <v>2.15</v>
      </c>
      <c r="B446">
        <v>1.73</v>
      </c>
      <c r="C446" s="43">
        <f t="shared" si="71"/>
        <v>4.3150961150692391E-2</v>
      </c>
      <c r="D446" s="44">
        <f>IF(OR($A446="",$B446=""),"",A446*'MPTO_working_2-way'!$G445)</f>
        <v>2.2427745664739884</v>
      </c>
      <c r="E446" s="46">
        <f>IF(OR($A446="",$B446=""),"",B446*'MPTO_working_2-way'!$G445)</f>
        <v>1.8046511627906978</v>
      </c>
      <c r="F446" s="44">
        <f>IF(OR($A446="",$B446=""),"",'MPTO_working_2-way'!D445)</f>
        <v>2.2545840278830127</v>
      </c>
      <c r="G446" s="46">
        <f>IF(OR($A446="",$B446=""),"",'MPTO_working_2-way'!E445)</f>
        <v>1.7970769416596208</v>
      </c>
      <c r="H446" s="44">
        <f>IF(OR($A446="",$B446=""),"",'OddsRatio_working_2-way'!M445)</f>
        <v>2.2551264740070716</v>
      </c>
      <c r="I446" s="44">
        <f>IF(OR($A446="",$B446=""),"",'OddsRatio_working_2-way'!N445)</f>
        <v>1.7967324574131842</v>
      </c>
      <c r="J446" s="44">
        <f>IF('Log_working_2-way'!$D445="","",A446^('Log_working_2-way'!$D445))</f>
        <v>2.2606025771636125</v>
      </c>
      <c r="K446" s="46">
        <f>IF('Log_working_2-way'!$D445="","",B446^('Log_working_2-way'!$D445))</f>
        <v>1.7932714228219797</v>
      </c>
      <c r="L446" s="53">
        <f t="shared" si="72"/>
        <v>0.44587628865979384</v>
      </c>
      <c r="M446" s="53">
        <f t="shared" si="73"/>
        <v>0.5541237113402061</v>
      </c>
      <c r="N446" s="54">
        <v>543</v>
      </c>
      <c r="O446" s="54">
        <f t="shared" si="74"/>
        <v>290.44186046511629</v>
      </c>
      <c r="P446" s="54">
        <f t="shared" si="75"/>
        <v>229.12716763005781</v>
      </c>
      <c r="Q446" s="54">
        <f t="shared" si="76"/>
        <v>313.87283236994222</v>
      </c>
      <c r="R446" s="54">
        <f t="shared" si="77"/>
        <v>252.55813953488371</v>
      </c>
      <c r="S446" s="55">
        <f t="shared" si="78"/>
        <v>-23.430971904825924</v>
      </c>
      <c r="T446" s="55">
        <f t="shared" si="79"/>
        <v>-23.430971904825896</v>
      </c>
      <c r="U446" t="s">
        <v>67</v>
      </c>
      <c r="V446" t="s">
        <v>127</v>
      </c>
      <c r="W446" t="s">
        <v>475</v>
      </c>
      <c r="X446" s="38">
        <v>44379</v>
      </c>
      <c r="Y446" s="57"/>
    </row>
    <row r="447" spans="1:25" ht="15" x14ac:dyDescent="0.25">
      <c r="A447">
        <v>1.69</v>
      </c>
      <c r="B447">
        <v>2.21</v>
      </c>
      <c r="C447" s="43">
        <f t="shared" si="71"/>
        <v>4.4204664114166459E-2</v>
      </c>
      <c r="D447" s="44">
        <f>IF(OR($A447="",$B447=""),"",A447*'MPTO_working_2-way'!$G446)</f>
        <v>1.7647058823529413</v>
      </c>
      <c r="E447" s="46">
        <f>IF(OR($A447="",$B447=""),"",B447*'MPTO_working_2-way'!$G446)</f>
        <v>2.3076923076923079</v>
      </c>
      <c r="F447" s="44">
        <f>IF(OR($A447="",$B447=""),"",'MPTO_working_2-way'!D446)</f>
        <v>1.7555759242285367</v>
      </c>
      <c r="G447" s="46">
        <f>IF(OR($A447="",$B447=""),"",'MPTO_working_2-way'!E446)</f>
        <v>2.3234937323089366</v>
      </c>
      <c r="H447" s="44">
        <f>IF(OR($A447="",$B447=""),"",'OddsRatio_working_2-way'!M446)</f>
        <v>1.7551476239016437</v>
      </c>
      <c r="I447" s="44">
        <f>IF(OR($A447="",$B447=""),"",'OddsRatio_working_2-way'!N446)</f>
        <v>2.3242443839434617</v>
      </c>
      <c r="J447" s="44">
        <f>IF('Log_working_2-way'!$D446="","",A447^('Log_working_2-way'!$D446))</f>
        <v>1.7509739490156586</v>
      </c>
      <c r="K447" s="46">
        <f>IF('Log_working_2-way'!$D446="","",B447^('Log_working_2-way'!$D446))</f>
        <v>2.3316041139779355</v>
      </c>
      <c r="L447" s="53">
        <f t="shared" si="72"/>
        <v>0.56666666666666665</v>
      </c>
      <c r="M447" s="53">
        <f t="shared" si="73"/>
        <v>0.43333333333333329</v>
      </c>
      <c r="N447" s="54">
        <v>544</v>
      </c>
      <c r="O447" s="54">
        <f t="shared" si="74"/>
        <v>222.10650887573965</v>
      </c>
      <c r="P447" s="54">
        <f t="shared" si="75"/>
        <v>297.84615384615387</v>
      </c>
      <c r="Q447" s="54">
        <f t="shared" si="76"/>
        <v>246.15384615384616</v>
      </c>
      <c r="R447" s="54">
        <f t="shared" si="77"/>
        <v>321.89349112426038</v>
      </c>
      <c r="S447" s="55">
        <f t="shared" si="78"/>
        <v>-24.047337278106511</v>
      </c>
      <c r="T447" s="55">
        <f t="shared" si="79"/>
        <v>-24.047337278106511</v>
      </c>
      <c r="U447" t="s">
        <v>166</v>
      </c>
      <c r="V447" t="s">
        <v>169</v>
      </c>
      <c r="W447" t="s">
        <v>475</v>
      </c>
      <c r="X447" s="38">
        <v>44379</v>
      </c>
      <c r="Y447" s="57"/>
    </row>
    <row r="448" spans="1:25" ht="15" x14ac:dyDescent="0.25">
      <c r="A448">
        <v>1.89</v>
      </c>
      <c r="B448">
        <v>1.98</v>
      </c>
      <c r="C448" s="43">
        <f t="shared" si="71"/>
        <v>3.4151034151034265E-2</v>
      </c>
      <c r="D448" s="44">
        <f>IF(OR($A448="",$B448=""),"",A448*'MPTO_working_2-way'!$G447)</f>
        <v>1.9545454545454546</v>
      </c>
      <c r="E448" s="46">
        <f>IF(OR($A448="",$B448=""),"",B448*'MPTO_working_2-way'!$G447)</f>
        <v>2.0476190476190479</v>
      </c>
      <c r="F448" s="44">
        <f>IF(OR($A448="",$B448=""),"",'MPTO_working_2-way'!D447)</f>
        <v>1.9530295913574449</v>
      </c>
      <c r="G448" s="46">
        <f>IF(OR($A448="",$B448=""),"",'MPTO_working_2-way'!E447)</f>
        <v>2.0492853622474128</v>
      </c>
      <c r="H448" s="44">
        <f>IF(OR($A448="",$B448=""),"",'OddsRatio_working_2-way'!M447)</f>
        <v>1.9529760045804527</v>
      </c>
      <c r="I448" s="44">
        <f>IF(OR($A448="",$B448=""),"",'OddsRatio_working_2-way'!N447)</f>
        <v>2.0493443645942064</v>
      </c>
      <c r="J448" s="44">
        <f>IF('Log_working_2-way'!$D447="","",A448^('Log_working_2-way'!$D447))</f>
        <v>1.9522863194945297</v>
      </c>
      <c r="K448" s="46">
        <f>IF('Log_working_2-way'!$D447="","",B448^('Log_working_2-way'!$D447))</f>
        <v>2.0501043431252364</v>
      </c>
      <c r="L448" s="53">
        <f t="shared" si="72"/>
        <v>0.51162790697674421</v>
      </c>
      <c r="M448" s="53">
        <f t="shared" si="73"/>
        <v>0.48837209302325574</v>
      </c>
      <c r="N448" s="54">
        <v>545</v>
      </c>
      <c r="O448" s="54">
        <f t="shared" si="74"/>
        <v>256.64021164021165</v>
      </c>
      <c r="P448" s="54">
        <f t="shared" si="75"/>
        <v>269.74747474747471</v>
      </c>
      <c r="Q448" s="54">
        <f t="shared" si="76"/>
        <v>275.25252525252529</v>
      </c>
      <c r="R448" s="54">
        <f t="shared" si="77"/>
        <v>288.35978835978841</v>
      </c>
      <c r="S448" s="55">
        <f t="shared" si="78"/>
        <v>-18.612313612313642</v>
      </c>
      <c r="T448" s="55">
        <f t="shared" si="79"/>
        <v>-18.612313612313699</v>
      </c>
      <c r="U448" t="s">
        <v>244</v>
      </c>
      <c r="V448" t="s">
        <v>273</v>
      </c>
      <c r="W448" t="s">
        <v>231</v>
      </c>
      <c r="X448" s="38">
        <v>44410</v>
      </c>
      <c r="Y448" s="57"/>
    </row>
    <row r="449" spans="1:25" ht="15" x14ac:dyDescent="0.25">
      <c r="A449">
        <v>1.67</v>
      </c>
      <c r="B449">
        <v>2.33</v>
      </c>
      <c r="C449" s="43">
        <f t="shared" si="71"/>
        <v>2.7986944565804084E-2</v>
      </c>
      <c r="D449" s="44">
        <f>IF(OR($A449="",$B449=""),"",A449*'MPTO_working_2-way'!$G448)</f>
        <v>1.7167381974248928</v>
      </c>
      <c r="E449" s="46">
        <f>IF(OR($A449="",$B449=""),"",B449*'MPTO_working_2-way'!$G448)</f>
        <v>2.3952095808383236</v>
      </c>
      <c r="F449" s="44">
        <f>IF(OR($A449="",$B449=""),"",'MPTO_working_2-way'!D448)</f>
        <v>1.7099602293950913</v>
      </c>
      <c r="G449" s="46">
        <f>IF(OR($A449="",$B449=""),"",'MPTO_working_2-way'!E448)</f>
        <v>2.4085296029216061</v>
      </c>
      <c r="H449" s="44">
        <f>IF(OR($A449="",$B449=""),"",'OddsRatio_working_2-way'!M448)</f>
        <v>1.7097600992562489</v>
      </c>
      <c r="I449" s="44">
        <f>IF(OR($A449="",$B449=""),"",'OddsRatio_working_2-way'!N448)</f>
        <v>2.408926764195241</v>
      </c>
      <c r="J449" s="44">
        <f>IF('Log_working_2-way'!$D448="","",A449^('Log_working_2-way'!$D448))</f>
        <v>1.7066927473832643</v>
      </c>
      <c r="K449" s="46">
        <f>IF('Log_working_2-way'!$D448="","",B449^('Log_working_2-way'!$D448))</f>
        <v>2.4150421151239718</v>
      </c>
      <c r="L449" s="53">
        <f t="shared" si="72"/>
        <v>0.58250000000000002</v>
      </c>
      <c r="M449" s="53">
        <f t="shared" si="73"/>
        <v>0.41749999999999998</v>
      </c>
      <c r="N449" s="54">
        <v>546</v>
      </c>
      <c r="O449" s="54">
        <f t="shared" si="74"/>
        <v>219.05389221556885</v>
      </c>
      <c r="P449" s="54">
        <f t="shared" si="75"/>
        <v>311.66523605150218</v>
      </c>
      <c r="Q449" s="54">
        <f t="shared" si="76"/>
        <v>234.33476394849785</v>
      </c>
      <c r="R449" s="54">
        <f t="shared" si="77"/>
        <v>326.94610778443115</v>
      </c>
      <c r="S449" s="55">
        <f t="shared" si="78"/>
        <v>-15.280871732929</v>
      </c>
      <c r="T449" s="55">
        <f t="shared" si="79"/>
        <v>-15.280871732928972</v>
      </c>
      <c r="U449" t="s">
        <v>138</v>
      </c>
      <c r="V449" t="s">
        <v>34</v>
      </c>
      <c r="W449" t="s">
        <v>476</v>
      </c>
      <c r="X449" s="38">
        <v>44410</v>
      </c>
      <c r="Y449" s="57"/>
    </row>
    <row r="450" spans="1:25" ht="15" x14ac:dyDescent="0.25">
      <c r="A450">
        <v>2.33</v>
      </c>
      <c r="B450">
        <v>1.6</v>
      </c>
      <c r="C450" s="43">
        <f t="shared" si="71"/>
        <v>5.4184549356223188E-2</v>
      </c>
      <c r="D450" s="44">
        <f>IF(OR($A450="",$B450=""),"",A450*'MPTO_working_2-way'!$G449)</f>
        <v>2.4562500000000003</v>
      </c>
      <c r="E450" s="46">
        <f>IF(OR($A450="",$B450=""),"",B450*'MPTO_working_2-way'!$G449)</f>
        <v>1.6866952789699572</v>
      </c>
      <c r="F450" s="44">
        <f>IF(OR($A450="",$B450=""),"",'MPTO_working_2-way'!D449)</f>
        <v>2.486991327551701</v>
      </c>
      <c r="G450" s="46">
        <f>IF(OR($A450="",$B450=""),"",'MPTO_working_2-way'!E449)</f>
        <v>1.6724988784208166</v>
      </c>
      <c r="H450" s="44">
        <f>IF(OR($A450="",$B450=""),"",'OddsRatio_working_2-way'!M449)</f>
        <v>2.4888474289418197</v>
      </c>
      <c r="I450" s="44">
        <f>IF(OR($A450="",$B450=""),"",'OddsRatio_working_2-way'!N449)</f>
        <v>1.6716604942594677</v>
      </c>
      <c r="J450" s="44">
        <f>IF('Log_working_2-way'!$D449="","",A450^('Log_working_2-way'!$D449))</f>
        <v>2.5034652456852799</v>
      </c>
      <c r="K450" s="46">
        <f>IF('Log_working_2-way'!$D449="","",B450^('Log_working_2-way'!$D449))</f>
        <v>1.6651301071751408</v>
      </c>
      <c r="L450" s="53">
        <f t="shared" si="72"/>
        <v>0.40712468193384221</v>
      </c>
      <c r="M450" s="53">
        <f t="shared" si="73"/>
        <v>0.59287531806615767</v>
      </c>
      <c r="N450" s="54">
        <v>547</v>
      </c>
      <c r="O450" s="54">
        <f t="shared" si="74"/>
        <v>312.23605150214593</v>
      </c>
      <c r="P450" s="54">
        <f t="shared" si="75"/>
        <v>205.12500000000003</v>
      </c>
      <c r="Q450" s="54">
        <f t="shared" si="76"/>
        <v>341.875</v>
      </c>
      <c r="R450" s="54">
        <f t="shared" si="77"/>
        <v>234.76394849785407</v>
      </c>
      <c r="S450" s="55">
        <f t="shared" si="78"/>
        <v>-29.638948497854074</v>
      </c>
      <c r="T450" s="55">
        <f t="shared" si="79"/>
        <v>-29.638948497854045</v>
      </c>
      <c r="U450" t="s">
        <v>441</v>
      </c>
      <c r="V450" t="s">
        <v>439</v>
      </c>
      <c r="W450" t="s">
        <v>480</v>
      </c>
      <c r="X450" s="38">
        <v>44410</v>
      </c>
      <c r="Y450" s="57"/>
    </row>
    <row r="451" spans="1:25" ht="15" x14ac:dyDescent="0.25">
      <c r="A451">
        <v>2.17</v>
      </c>
      <c r="B451">
        <v>1.69</v>
      </c>
      <c r="C451" s="43">
        <f t="shared" si="71"/>
        <v>5.2545469418918689E-2</v>
      </c>
      <c r="D451" s="44">
        <f>IF(OR($A451="",$B451=""),"",A451*'MPTO_working_2-way'!$G450)</f>
        <v>2.2840236686390534</v>
      </c>
      <c r="E451" s="46">
        <f>IF(OR($A451="",$B451=""),"",B451*'MPTO_working_2-way'!$G450)</f>
        <v>1.7788018433179724</v>
      </c>
      <c r="F451" s="44">
        <f>IF(OR($A451="",$B451=""),"",'MPTO_working_2-way'!D450)</f>
        <v>2.3011953691211997</v>
      </c>
      <c r="G451" s="46">
        <f>IF(OR($A451="",$B451=""),"",'MPTO_working_2-way'!E450)</f>
        <v>1.7685241000168785</v>
      </c>
      <c r="H451" s="44">
        <f>IF(OR($A451="",$B451=""),"",'OddsRatio_working_2-way'!M450)</f>
        <v>2.3021720984236471</v>
      </c>
      <c r="I451" s="44">
        <f>IF(OR($A451="",$B451=""),"",'OddsRatio_working_2-way'!N450)</f>
        <v>1.7679476477883047</v>
      </c>
      <c r="J451" s="44">
        <f>IF('Log_working_2-way'!$D450="","",A451^('Log_working_2-way'!$D450))</f>
        <v>2.3102346859730591</v>
      </c>
      <c r="K451" s="46">
        <f>IF('Log_working_2-way'!$D450="","",B451^('Log_working_2-way'!$D450))</f>
        <v>1.763222047701722</v>
      </c>
      <c r="L451" s="53">
        <f t="shared" si="72"/>
        <v>0.43782383419689119</v>
      </c>
      <c r="M451" s="53">
        <f t="shared" si="73"/>
        <v>0.56217616580310881</v>
      </c>
      <c r="N451" s="54">
        <v>548</v>
      </c>
      <c r="O451" s="54">
        <f t="shared" si="74"/>
        <v>295.46543778801839</v>
      </c>
      <c r="P451" s="54">
        <f t="shared" si="75"/>
        <v>223.73964497041422</v>
      </c>
      <c r="Q451" s="54">
        <f t="shared" si="76"/>
        <v>324.26035502958581</v>
      </c>
      <c r="R451" s="54">
        <f t="shared" si="77"/>
        <v>252.53456221198158</v>
      </c>
      <c r="S451" s="55">
        <f t="shared" si="78"/>
        <v>-28.794917241567418</v>
      </c>
      <c r="T451" s="55">
        <f t="shared" si="79"/>
        <v>-28.794917241567362</v>
      </c>
      <c r="U451" t="s">
        <v>57</v>
      </c>
      <c r="V451" t="s">
        <v>56</v>
      </c>
      <c r="W451" t="s">
        <v>469</v>
      </c>
      <c r="X451" s="38">
        <v>44410</v>
      </c>
      <c r="Y451" s="57"/>
    </row>
    <row r="452" spans="1:25" ht="15" x14ac:dyDescent="0.25">
      <c r="A452">
        <v>2.9</v>
      </c>
      <c r="B452">
        <v>1.43</v>
      </c>
      <c r="C452" s="43">
        <f t="shared" si="71"/>
        <v>4.4128285507595955E-2</v>
      </c>
      <c r="D452" s="44">
        <f>IF(OR($A452="",$B452=""),"",A452*'MPTO_working_2-way'!$G451)</f>
        <v>3.0279720279720284</v>
      </c>
      <c r="E452" s="46">
        <f>IF(OR($A452="",$B452=""),"",B452*'MPTO_working_2-way'!$G451)</f>
        <v>1.4931034482758621</v>
      </c>
      <c r="F452" s="44">
        <f>IF(OR($A452="",$B452=""),"",'MPTO_working_2-way'!D451)</f>
        <v>3.0982443033246176</v>
      </c>
      <c r="G452" s="46">
        <f>IF(OR($A452="",$B452=""),"",'MPTO_working_2-way'!E451)</f>
        <v>1.4765889264732064</v>
      </c>
      <c r="H452" s="44">
        <f>IF(OR($A452="",$B452=""),"",'OddsRatio_working_2-way'!M451)</f>
        <v>3.1020477280886829</v>
      </c>
      <c r="I452" s="44">
        <f>IF(OR($A452="",$B452=""),"",'OddsRatio_working_2-way'!N451)</f>
        <v>1.4757265910937543</v>
      </c>
      <c r="J452" s="44">
        <f>IF('Log_working_2-way'!$D451="","",A452^('Log_working_2-way'!$D451))</f>
        <v>3.1362184372898758</v>
      </c>
      <c r="K452" s="46">
        <f>IF('Log_working_2-way'!$D451="","",B452^('Log_working_2-way'!$D451))</f>
        <v>1.4681169221935553</v>
      </c>
      <c r="L452" s="53">
        <f t="shared" si="72"/>
        <v>0.33025404157043875</v>
      </c>
      <c r="M452" s="53">
        <f t="shared" si="73"/>
        <v>0.66974595842956119</v>
      </c>
      <c r="N452" s="54">
        <v>549</v>
      </c>
      <c r="O452" s="54">
        <f t="shared" si="74"/>
        <v>359.68965517241378</v>
      </c>
      <c r="P452" s="54">
        <f t="shared" si="75"/>
        <v>165.08391608391605</v>
      </c>
      <c r="Q452" s="54">
        <f t="shared" si="76"/>
        <v>383.91608391608395</v>
      </c>
      <c r="R452" s="54">
        <f t="shared" si="77"/>
        <v>189.31034482758622</v>
      </c>
      <c r="S452" s="55">
        <f t="shared" si="78"/>
        <v>-24.226428743670169</v>
      </c>
      <c r="T452" s="55">
        <f t="shared" si="79"/>
        <v>-24.226428743670169</v>
      </c>
      <c r="U452" t="s">
        <v>122</v>
      </c>
      <c r="V452" t="s">
        <v>121</v>
      </c>
      <c r="W452" t="s">
        <v>470</v>
      </c>
      <c r="X452" s="38">
        <v>44410</v>
      </c>
      <c r="Y452" s="57"/>
    </row>
    <row r="453" spans="1:25" ht="15" x14ac:dyDescent="0.25">
      <c r="A453">
        <v>2.7</v>
      </c>
      <c r="B453">
        <v>1.5</v>
      </c>
      <c r="C453" s="43">
        <f t="shared" si="71"/>
        <v>3.7037037037036979E-2</v>
      </c>
      <c r="D453" s="44">
        <f>IF(OR($A453="",$B453=""),"",A453*'MPTO_working_2-way'!$G452)</f>
        <v>2.8</v>
      </c>
      <c r="E453" s="46">
        <f>IF(OR($A453="",$B453=""),"",B453*'MPTO_working_2-way'!$G452)</f>
        <v>1.5555555555555554</v>
      </c>
      <c r="F453" s="44">
        <f>IF(OR($A453="",$B453=""),"",'MPTO_working_2-way'!D452)</f>
        <v>2.8421052631578947</v>
      </c>
      <c r="G453" s="46">
        <f>IF(OR($A453="",$B453=""),"",'MPTO_working_2-way'!E452)</f>
        <v>1.5428571428571427</v>
      </c>
      <c r="H453" s="44">
        <f>IF(OR($A453="",$B453=""),"",'OddsRatio_working_2-way'!M452)</f>
        <v>2.8439088914585766</v>
      </c>
      <c r="I453" s="44">
        <f>IF(OR($A453="",$B453=""),"",'OddsRatio_working_2-way'!N452)</f>
        <v>1.5423261445466403</v>
      </c>
      <c r="J453" s="44">
        <f>IF('Log_working_2-way'!$D452="","",A453^('Log_working_2-way'!$D452))</f>
        <v>2.8638718557551206</v>
      </c>
      <c r="K453" s="46">
        <f>IF('Log_working_2-way'!$D452="","",B453^('Log_working_2-way'!$D452))</f>
        <v>1.5365175706215548</v>
      </c>
      <c r="L453" s="53">
        <f t="shared" si="72"/>
        <v>0.35714285714285715</v>
      </c>
      <c r="M453" s="53">
        <f t="shared" si="73"/>
        <v>0.6428571428571429</v>
      </c>
      <c r="N453" s="54">
        <v>550</v>
      </c>
      <c r="O453" s="54">
        <f t="shared" si="74"/>
        <v>346.2962962962963</v>
      </c>
      <c r="P453" s="54">
        <f t="shared" si="75"/>
        <v>183.33333333333331</v>
      </c>
      <c r="Q453" s="54">
        <f t="shared" si="76"/>
        <v>366.66666666666663</v>
      </c>
      <c r="R453" s="54">
        <f t="shared" si="77"/>
        <v>203.7037037037037</v>
      </c>
      <c r="S453" s="55">
        <f t="shared" si="78"/>
        <v>-20.370370370370324</v>
      </c>
      <c r="T453" s="55">
        <f t="shared" si="79"/>
        <v>-20.370370370370381</v>
      </c>
      <c r="U453" t="s">
        <v>123</v>
      </c>
      <c r="V453" t="s">
        <v>115</v>
      </c>
      <c r="W453" t="s">
        <v>470</v>
      </c>
      <c r="X453" s="38">
        <v>44410</v>
      </c>
      <c r="Y453" s="57"/>
    </row>
    <row r="454" spans="1:25" ht="15" x14ac:dyDescent="0.25">
      <c r="A454">
        <v>1.8</v>
      </c>
      <c r="B454">
        <v>2.0499999999999998</v>
      </c>
      <c r="C454" s="43">
        <f t="shared" si="71"/>
        <v>4.3360433604336057E-2</v>
      </c>
      <c r="D454" s="44">
        <f>IF(OR($A454="",$B454=""),"",A454*'MPTO_working_2-way'!$G453)</f>
        <v>1.878048780487805</v>
      </c>
      <c r="E454" s="46">
        <f>IF(OR($A454="",$B454=""),"",B454*'MPTO_working_2-way'!$G453)</f>
        <v>2.1388888888888888</v>
      </c>
      <c r="F454" s="44">
        <f>IF(OR($A454="",$B454=""),"",'MPTO_working_2-way'!D453)</f>
        <v>1.8730964467005078</v>
      </c>
      <c r="G454" s="46">
        <f>IF(OR($A454="",$B454=""),"",'MPTO_working_2-way'!E453)</f>
        <v>2.1453488372093021</v>
      </c>
      <c r="H454" s="44">
        <f>IF(OR($A454="",$B454=""),"",'OddsRatio_working_2-way'!M453)</f>
        <v>1.8728715609439694</v>
      </c>
      <c r="I454" s="44">
        <f>IF(OR($A454="",$B454=""),"",'OddsRatio_working_2-way'!N453)</f>
        <v>2.1456439237389602</v>
      </c>
      <c r="J454" s="44">
        <f>IF('Log_working_2-way'!$D453="","",A454^('Log_working_2-way'!$D453))</f>
        <v>1.8706056173612808</v>
      </c>
      <c r="K454" s="46">
        <f>IF('Log_working_2-way'!$D453="","",B454^('Log_working_2-way'!$D453))</f>
        <v>2.1486257153159274</v>
      </c>
      <c r="L454" s="53">
        <f t="shared" si="72"/>
        <v>0.53246753246753242</v>
      </c>
      <c r="M454" s="53">
        <f t="shared" si="73"/>
        <v>0.46753246753246752</v>
      </c>
      <c r="N454" s="54">
        <v>551</v>
      </c>
      <c r="O454" s="54">
        <f t="shared" si="74"/>
        <v>244.88888888888894</v>
      </c>
      <c r="P454" s="54">
        <f t="shared" si="75"/>
        <v>282.21951219512198</v>
      </c>
      <c r="Q454" s="54">
        <f t="shared" si="76"/>
        <v>268.78048780487808</v>
      </c>
      <c r="R454" s="54">
        <f t="shared" si="77"/>
        <v>306.11111111111114</v>
      </c>
      <c r="S454" s="55">
        <f t="shared" si="78"/>
        <v>-23.891598915989135</v>
      </c>
      <c r="T454" s="55">
        <f t="shared" si="79"/>
        <v>-23.891598915989164</v>
      </c>
      <c r="U454" t="s">
        <v>168</v>
      </c>
      <c r="V454" t="s">
        <v>130</v>
      </c>
      <c r="W454" t="s">
        <v>475</v>
      </c>
      <c r="X454" s="38">
        <v>44410</v>
      </c>
      <c r="Y454" s="57"/>
    </row>
    <row r="455" spans="1:25" ht="15" x14ac:dyDescent="0.25">
      <c r="A455">
        <v>2.14</v>
      </c>
      <c r="B455">
        <v>1.74</v>
      </c>
      <c r="C455" s="43">
        <f t="shared" si="71"/>
        <v>4.200236330432916E-2</v>
      </c>
      <c r="D455" s="44">
        <f>IF(OR($A455="",$B455=""),"",A455*'MPTO_working_2-way'!$G454)</f>
        <v>2.2298850574712645</v>
      </c>
      <c r="E455" s="46">
        <f>IF(OR($A455="",$B455=""),"",B455*'MPTO_working_2-way'!$G454)</f>
        <v>1.8130841121495327</v>
      </c>
      <c r="F455" s="44">
        <f>IF(OR($A455="",$B455=""),"",'MPTO_working_2-way'!D454)</f>
        <v>2.2407028523288002</v>
      </c>
      <c r="G455" s="46">
        <f>IF(OR($A455="",$B455=""),"",'MPTO_working_2-way'!E454)</f>
        <v>1.8059947618585701</v>
      </c>
      <c r="H455" s="44">
        <f>IF(OR($A455="",$B455=""),"",'OddsRatio_working_2-way'!M454)</f>
        <v>2.2411851354816257</v>
      </c>
      <c r="I455" s="44">
        <f>IF(OR($A455="",$B455=""),"",'OddsRatio_working_2-way'!N454)</f>
        <v>1.8056815791722833</v>
      </c>
      <c r="J455" s="44">
        <f>IF('Log_working_2-way'!$D454="","",A455^('Log_working_2-way'!$D454))</f>
        <v>2.2461922009554618</v>
      </c>
      <c r="K455" s="46">
        <f>IF('Log_working_2-way'!$D454="","",B455^('Log_working_2-way'!$D454))</f>
        <v>1.8024444377303941</v>
      </c>
      <c r="L455" s="53">
        <f t="shared" si="72"/>
        <v>0.44845360824742264</v>
      </c>
      <c r="M455" s="53">
        <f t="shared" si="73"/>
        <v>0.55154639175257736</v>
      </c>
      <c r="N455" s="54">
        <v>552</v>
      </c>
      <c r="O455" s="54">
        <f t="shared" si="74"/>
        <v>294.05607476635515</v>
      </c>
      <c r="P455" s="54">
        <f t="shared" si="75"/>
        <v>234.75862068965517</v>
      </c>
      <c r="Q455" s="54">
        <f t="shared" si="76"/>
        <v>317.24137931034483</v>
      </c>
      <c r="R455" s="54">
        <f t="shared" si="77"/>
        <v>257.94392523364485</v>
      </c>
      <c r="S455" s="55">
        <f t="shared" si="78"/>
        <v>-23.185304543989673</v>
      </c>
      <c r="T455" s="55">
        <f t="shared" si="79"/>
        <v>-23.185304543989673</v>
      </c>
      <c r="U455" t="s">
        <v>125</v>
      </c>
      <c r="V455" t="s">
        <v>126</v>
      </c>
      <c r="W455" t="s">
        <v>475</v>
      </c>
      <c r="X455" s="38">
        <v>44410</v>
      </c>
      <c r="Y455" s="57"/>
    </row>
    <row r="456" spans="1:25" ht="15" x14ac:dyDescent="0.25">
      <c r="A456"/>
      <c r="B456"/>
      <c r="C456" s="20"/>
      <c r="D456" s="44"/>
      <c r="E456" s="46"/>
      <c r="F456" s="44"/>
      <c r="G456" s="46"/>
      <c r="H456" s="44"/>
      <c r="I456" s="44"/>
      <c r="J456" s="44"/>
      <c r="K456" s="46"/>
      <c r="L456" s="53"/>
      <c r="M456" s="53"/>
      <c r="N456" s="54"/>
      <c r="O456" s="54"/>
      <c r="P456" s="54"/>
      <c r="Q456" s="54"/>
      <c r="R456" s="54"/>
      <c r="S456" s="55"/>
      <c r="T456" s="55"/>
      <c r="U456"/>
      <c r="V456"/>
      <c r="W456"/>
      <c r="X456" s="70"/>
      <c r="Y456" s="57"/>
    </row>
    <row r="457" spans="1:25" ht="15" x14ac:dyDescent="0.25">
      <c r="A457"/>
      <c r="B457"/>
      <c r="C457" s="20"/>
      <c r="D457" s="44"/>
      <c r="E457" s="46"/>
      <c r="F457" s="44"/>
      <c r="G457" s="46"/>
      <c r="H457" s="44"/>
      <c r="I457" s="44"/>
      <c r="J457" s="44"/>
      <c r="K457" s="46"/>
      <c r="L457" s="53"/>
      <c r="M457" s="53"/>
      <c r="N457" s="54"/>
      <c r="O457" s="54"/>
      <c r="P457" s="54"/>
      <c r="Q457" s="54"/>
      <c r="R457" s="54"/>
      <c r="S457" s="55"/>
      <c r="T457" s="55"/>
      <c r="U457"/>
      <c r="V457"/>
      <c r="W457"/>
      <c r="X457" s="70"/>
      <c r="Y457" s="57"/>
    </row>
    <row r="458" spans="1:25" ht="15" x14ac:dyDescent="0.25">
      <c r="A458"/>
      <c r="B458"/>
      <c r="C458" s="20"/>
      <c r="D458" s="44"/>
      <c r="E458" s="46"/>
      <c r="F458" s="44"/>
      <c r="G458" s="46"/>
      <c r="H458" s="44"/>
      <c r="I458" s="44"/>
      <c r="J458" s="44"/>
      <c r="K458" s="46"/>
      <c r="L458" s="53"/>
      <c r="M458" s="53"/>
      <c r="N458" s="54"/>
      <c r="O458" s="54"/>
      <c r="P458" s="54"/>
      <c r="Q458" s="54"/>
      <c r="R458" s="54"/>
      <c r="S458" s="55"/>
      <c r="T458" s="55"/>
      <c r="U458"/>
      <c r="V458"/>
      <c r="W458"/>
      <c r="X458" s="70"/>
      <c r="Y458" s="57"/>
    </row>
    <row r="459" spans="1:25" ht="15" x14ac:dyDescent="0.25">
      <c r="A459"/>
      <c r="B459"/>
      <c r="C459" s="20"/>
      <c r="D459" s="44"/>
      <c r="E459" s="46"/>
      <c r="F459" s="44"/>
      <c r="G459" s="46"/>
      <c r="H459" s="44"/>
      <c r="I459" s="44"/>
      <c r="J459" s="44"/>
      <c r="K459" s="46"/>
      <c r="L459" s="53"/>
      <c r="M459" s="53"/>
      <c r="N459" s="54"/>
      <c r="O459" s="54"/>
      <c r="P459" s="54"/>
      <c r="Q459" s="54"/>
      <c r="R459" s="54"/>
      <c r="S459" s="55"/>
      <c r="T459" s="55"/>
      <c r="U459"/>
      <c r="V459"/>
      <c r="W459"/>
      <c r="X459" s="70"/>
      <c r="Y459" s="57"/>
    </row>
    <row r="460" spans="1:25" ht="15" x14ac:dyDescent="0.25">
      <c r="A460"/>
      <c r="B460"/>
      <c r="C460" s="20"/>
      <c r="D460" s="44"/>
      <c r="E460" s="46"/>
      <c r="F460" s="44"/>
      <c r="G460" s="46"/>
      <c r="H460" s="44"/>
      <c r="I460" s="44"/>
      <c r="J460" s="44"/>
      <c r="K460" s="46"/>
      <c r="L460" s="53"/>
      <c r="M460" s="53"/>
      <c r="N460" s="54"/>
      <c r="O460" s="54"/>
      <c r="P460" s="54"/>
      <c r="Q460" s="54"/>
      <c r="R460" s="54"/>
      <c r="S460" s="55"/>
      <c r="T460" s="55"/>
      <c r="U460"/>
      <c r="V460"/>
      <c r="W460"/>
      <c r="X460" s="70"/>
      <c r="Y460" s="57"/>
    </row>
    <row r="461" spans="1:25" ht="15" x14ac:dyDescent="0.25">
      <c r="A461"/>
      <c r="B461"/>
      <c r="C461" s="20"/>
      <c r="D461" s="44"/>
      <c r="E461" s="46"/>
      <c r="F461" s="44"/>
      <c r="G461" s="46"/>
      <c r="H461" s="44"/>
      <c r="I461" s="44"/>
      <c r="J461" s="44"/>
      <c r="K461" s="46"/>
      <c r="L461" s="53"/>
      <c r="M461" s="53"/>
      <c r="N461" s="54"/>
      <c r="O461" s="54"/>
      <c r="P461" s="54"/>
      <c r="Q461" s="54"/>
      <c r="R461" s="54"/>
      <c r="S461" s="55"/>
      <c r="T461" s="55"/>
      <c r="U461"/>
      <c r="V461"/>
      <c r="W461"/>
      <c r="X461" s="70"/>
      <c r="Y461" s="57"/>
    </row>
    <row r="462" spans="1:25" ht="15" x14ac:dyDescent="0.25">
      <c r="A462"/>
      <c r="B462"/>
      <c r="C462" s="20"/>
      <c r="D462" s="44"/>
      <c r="E462" s="46"/>
      <c r="F462" s="44"/>
      <c r="G462" s="46"/>
      <c r="H462" s="44"/>
      <c r="I462" s="44"/>
      <c r="J462" s="44"/>
      <c r="K462" s="46"/>
      <c r="L462" s="53"/>
      <c r="M462" s="53"/>
      <c r="N462" s="54"/>
      <c r="O462" s="54"/>
      <c r="P462" s="54"/>
      <c r="Q462" s="54"/>
      <c r="R462" s="54"/>
      <c r="S462" s="55"/>
      <c r="T462" s="55"/>
      <c r="U462"/>
      <c r="V462"/>
      <c r="W462"/>
      <c r="X462" s="70"/>
      <c r="Y462" s="57"/>
    </row>
    <row r="463" spans="1:25" ht="15" x14ac:dyDescent="0.25">
      <c r="A463"/>
      <c r="B463"/>
      <c r="C463" s="20"/>
      <c r="D463" s="44"/>
      <c r="E463" s="46"/>
      <c r="F463" s="44"/>
      <c r="G463" s="46"/>
      <c r="H463" s="44"/>
      <c r="I463" s="44"/>
      <c r="J463" s="44"/>
      <c r="K463" s="46"/>
      <c r="L463" s="53"/>
      <c r="M463" s="53"/>
      <c r="N463" s="54"/>
      <c r="O463" s="54"/>
      <c r="P463" s="54"/>
      <c r="Q463" s="54"/>
      <c r="R463" s="54"/>
      <c r="S463" s="55"/>
      <c r="T463" s="55"/>
      <c r="U463"/>
      <c r="V463"/>
      <c r="W463"/>
      <c r="X463" s="70"/>
      <c r="Y463" s="57"/>
    </row>
    <row r="464" spans="1:25" ht="15" x14ac:dyDescent="0.25">
      <c r="A464"/>
      <c r="B464"/>
      <c r="C464" s="20"/>
      <c r="D464" s="44"/>
      <c r="E464" s="46"/>
      <c r="F464" s="44"/>
      <c r="G464" s="46"/>
      <c r="H464" s="44"/>
      <c r="I464" s="44"/>
      <c r="J464" s="44"/>
      <c r="K464" s="46"/>
      <c r="L464" s="53"/>
      <c r="M464" s="53"/>
      <c r="N464" s="54"/>
      <c r="O464" s="54"/>
      <c r="P464" s="54"/>
      <c r="Q464" s="54"/>
      <c r="R464" s="54"/>
      <c r="S464" s="55"/>
      <c r="T464" s="55"/>
      <c r="U464"/>
      <c r="V464"/>
      <c r="W464"/>
      <c r="X464" s="70"/>
      <c r="Y464" s="57"/>
    </row>
    <row r="465" spans="1:25" ht="15" x14ac:dyDescent="0.25">
      <c r="A465"/>
      <c r="B465"/>
      <c r="C465" s="20"/>
      <c r="D465" s="44"/>
      <c r="E465" s="46"/>
      <c r="F465" s="44"/>
      <c r="G465" s="46"/>
      <c r="H465" s="44"/>
      <c r="I465" s="44"/>
      <c r="J465" s="44"/>
      <c r="K465" s="46"/>
      <c r="L465" s="53"/>
      <c r="M465" s="53"/>
      <c r="N465" s="54"/>
      <c r="O465" s="54"/>
      <c r="P465" s="54"/>
      <c r="Q465" s="54"/>
      <c r="R465" s="54"/>
      <c r="S465" s="55"/>
      <c r="T465" s="55"/>
      <c r="U465"/>
      <c r="V465"/>
      <c r="W465"/>
      <c r="X465" s="70"/>
      <c r="Y465" s="57"/>
    </row>
    <row r="466" spans="1:25" ht="15" x14ac:dyDescent="0.25">
      <c r="A466"/>
      <c r="B466"/>
      <c r="C466" s="20"/>
      <c r="D466" s="44"/>
      <c r="E466" s="46"/>
      <c r="F466" s="44"/>
      <c r="G466" s="46"/>
      <c r="H466" s="44"/>
      <c r="I466" s="44"/>
      <c r="J466" s="44"/>
      <c r="K466" s="46"/>
      <c r="L466" s="53"/>
      <c r="M466" s="53"/>
      <c r="N466" s="54"/>
      <c r="O466" s="54"/>
      <c r="P466" s="54"/>
      <c r="Q466" s="54"/>
      <c r="R466" s="54"/>
      <c r="S466" s="55"/>
      <c r="T466" s="55"/>
      <c r="U466"/>
      <c r="V466"/>
      <c r="W466"/>
      <c r="X466" s="70"/>
      <c r="Y466" s="57"/>
    </row>
    <row r="467" spans="1:25" ht="15" x14ac:dyDescent="0.25">
      <c r="A467"/>
      <c r="B467"/>
      <c r="C467" s="20"/>
      <c r="D467" s="44"/>
      <c r="E467" s="46"/>
      <c r="F467" s="44"/>
      <c r="G467" s="46"/>
      <c r="H467" s="44"/>
      <c r="I467" s="44"/>
      <c r="J467" s="44"/>
      <c r="K467" s="46"/>
      <c r="L467" s="53"/>
      <c r="M467" s="53"/>
      <c r="N467" s="54"/>
      <c r="O467" s="54"/>
      <c r="P467" s="54"/>
      <c r="Q467" s="54"/>
      <c r="R467" s="54"/>
      <c r="S467" s="55"/>
      <c r="T467" s="55"/>
      <c r="U467"/>
      <c r="V467"/>
      <c r="W467"/>
      <c r="X467" s="70"/>
      <c r="Y467" s="57"/>
    </row>
    <row r="468" spans="1:25" ht="15" x14ac:dyDescent="0.25">
      <c r="A468"/>
      <c r="B468"/>
      <c r="C468" s="20"/>
      <c r="D468" s="44"/>
      <c r="E468" s="46"/>
      <c r="F468" s="44"/>
      <c r="G468" s="46"/>
      <c r="H468" s="44"/>
      <c r="I468" s="44"/>
      <c r="J468" s="44"/>
      <c r="K468" s="46"/>
      <c r="L468" s="53"/>
      <c r="M468" s="53"/>
      <c r="N468" s="54"/>
      <c r="O468" s="54"/>
      <c r="P468" s="54"/>
      <c r="Q468" s="54"/>
      <c r="R468" s="54"/>
      <c r="S468" s="55"/>
      <c r="T468" s="55"/>
      <c r="U468"/>
      <c r="V468"/>
      <c r="W468"/>
      <c r="X468" s="70"/>
      <c r="Y468" s="57"/>
    </row>
    <row r="469" spans="1:25" ht="15" x14ac:dyDescent="0.25">
      <c r="A469"/>
      <c r="B469"/>
      <c r="C469" s="20"/>
      <c r="D469" s="44"/>
      <c r="E469" s="46"/>
      <c r="F469" s="44"/>
      <c r="G469" s="46"/>
      <c r="H469" s="44"/>
      <c r="I469" s="44"/>
      <c r="J469" s="44"/>
      <c r="K469" s="46"/>
      <c r="L469" s="53"/>
      <c r="M469" s="53"/>
      <c r="N469" s="54"/>
      <c r="O469" s="54"/>
      <c r="P469" s="54"/>
      <c r="Q469" s="54"/>
      <c r="R469" s="54"/>
      <c r="S469" s="55"/>
      <c r="T469" s="55"/>
      <c r="U469"/>
      <c r="V469"/>
      <c r="W469"/>
      <c r="X469" s="70"/>
      <c r="Y469" s="57"/>
    </row>
    <row r="470" spans="1:25" ht="15" x14ac:dyDescent="0.25">
      <c r="A470"/>
      <c r="B470"/>
      <c r="C470" s="20"/>
      <c r="D470" s="44"/>
      <c r="E470" s="46"/>
      <c r="F470" s="44"/>
      <c r="G470" s="46"/>
      <c r="H470" s="44"/>
      <c r="I470" s="44"/>
      <c r="J470" s="44"/>
      <c r="K470" s="46"/>
      <c r="L470" s="53"/>
      <c r="M470" s="53"/>
      <c r="N470" s="54"/>
      <c r="O470" s="54"/>
      <c r="P470" s="54"/>
      <c r="Q470" s="54"/>
      <c r="R470" s="54"/>
      <c r="S470" s="55"/>
      <c r="T470" s="55"/>
      <c r="U470"/>
      <c r="V470"/>
      <c r="W470"/>
      <c r="X470" s="70"/>
      <c r="Y470" s="57"/>
    </row>
    <row r="471" spans="1:25" ht="15" x14ac:dyDescent="0.25">
      <c r="A471"/>
      <c r="B471"/>
      <c r="C471" s="20"/>
      <c r="D471" s="44"/>
      <c r="E471" s="46"/>
      <c r="F471" s="44"/>
      <c r="G471" s="46"/>
      <c r="H471" s="44"/>
      <c r="I471" s="44"/>
      <c r="J471" s="44"/>
      <c r="K471" s="46"/>
      <c r="L471" s="53"/>
      <c r="M471" s="53"/>
      <c r="N471" s="54"/>
      <c r="O471" s="54"/>
      <c r="P471" s="54"/>
      <c r="Q471" s="54"/>
      <c r="R471" s="54"/>
      <c r="S471" s="55"/>
      <c r="T471" s="55"/>
      <c r="U471"/>
      <c r="V471"/>
      <c r="W471"/>
      <c r="X471" s="70"/>
      <c r="Y471" s="57"/>
    </row>
    <row r="472" spans="1:25" ht="15" x14ac:dyDescent="0.25">
      <c r="A472"/>
      <c r="B472"/>
      <c r="C472" s="20"/>
      <c r="D472" s="44"/>
      <c r="E472" s="46"/>
      <c r="F472" s="44"/>
      <c r="G472" s="46"/>
      <c r="H472" s="44"/>
      <c r="I472" s="44"/>
      <c r="J472" s="44"/>
      <c r="K472" s="46"/>
      <c r="L472" s="53"/>
      <c r="M472" s="53"/>
      <c r="N472" s="54"/>
      <c r="O472" s="54"/>
      <c r="P472" s="54"/>
      <c r="Q472" s="54"/>
      <c r="R472" s="54"/>
      <c r="S472" s="55"/>
      <c r="T472" s="55"/>
      <c r="U472"/>
      <c r="V472"/>
      <c r="W472"/>
      <c r="X472" s="70"/>
      <c r="Y472" s="57"/>
    </row>
    <row r="473" spans="1:25" ht="15" x14ac:dyDescent="0.25">
      <c r="A473"/>
      <c r="B473"/>
      <c r="C473" s="20"/>
      <c r="D473" s="44"/>
      <c r="E473" s="46"/>
      <c r="F473" s="44"/>
      <c r="G473" s="46"/>
      <c r="H473" s="44"/>
      <c r="I473" s="44"/>
      <c r="J473" s="44"/>
      <c r="K473" s="46"/>
      <c r="L473" s="53"/>
      <c r="M473" s="53"/>
      <c r="N473" s="54"/>
      <c r="O473" s="54"/>
      <c r="P473" s="54"/>
      <c r="Q473" s="54"/>
      <c r="R473" s="54"/>
      <c r="S473" s="55"/>
      <c r="T473" s="55"/>
      <c r="U473"/>
      <c r="V473"/>
      <c r="W473"/>
      <c r="X473" s="70"/>
      <c r="Y473" s="57"/>
    </row>
    <row r="474" spans="1:25" ht="15" x14ac:dyDescent="0.25">
      <c r="A474"/>
      <c r="B474"/>
      <c r="C474" s="20"/>
      <c r="D474" s="44"/>
      <c r="E474" s="46"/>
      <c r="F474" s="44"/>
      <c r="G474" s="46"/>
      <c r="H474" s="44"/>
      <c r="I474" s="44"/>
      <c r="J474" s="44"/>
      <c r="K474" s="46"/>
      <c r="L474" s="53"/>
      <c r="M474" s="53"/>
      <c r="N474" s="54"/>
      <c r="O474" s="54"/>
      <c r="P474" s="54"/>
      <c r="Q474" s="54"/>
      <c r="R474" s="54"/>
      <c r="S474" s="55"/>
      <c r="T474" s="55"/>
      <c r="U474"/>
      <c r="V474"/>
      <c r="W474"/>
      <c r="X474" s="70"/>
      <c r="Y474" s="57"/>
    </row>
    <row r="475" spans="1:25" ht="15" x14ac:dyDescent="0.25">
      <c r="A475"/>
      <c r="B475"/>
      <c r="C475" s="20"/>
      <c r="D475" s="44"/>
      <c r="E475" s="46"/>
      <c r="F475" s="44"/>
      <c r="G475" s="46"/>
      <c r="H475" s="44"/>
      <c r="I475" s="44"/>
      <c r="J475" s="44"/>
      <c r="K475" s="46"/>
      <c r="L475" s="53"/>
      <c r="M475" s="53"/>
      <c r="N475" s="54"/>
      <c r="O475" s="54"/>
      <c r="P475" s="54"/>
      <c r="Q475" s="54"/>
      <c r="R475" s="54"/>
      <c r="S475" s="55"/>
      <c r="T475" s="55"/>
      <c r="U475"/>
      <c r="V475"/>
      <c r="W475"/>
      <c r="X475" s="70"/>
      <c r="Y475" s="57"/>
    </row>
    <row r="476" spans="1:25" ht="15" x14ac:dyDescent="0.25">
      <c r="A476"/>
      <c r="B476"/>
      <c r="C476" s="20"/>
      <c r="D476" s="44"/>
      <c r="E476" s="46"/>
      <c r="F476" s="44"/>
      <c r="G476" s="46"/>
      <c r="H476" s="44"/>
      <c r="I476" s="44"/>
      <c r="J476" s="44"/>
      <c r="K476" s="46"/>
      <c r="L476" s="53"/>
      <c r="M476" s="53"/>
      <c r="N476" s="54"/>
      <c r="O476" s="54"/>
      <c r="P476" s="54"/>
      <c r="Q476" s="54"/>
      <c r="R476" s="54"/>
      <c r="S476" s="55"/>
      <c r="T476" s="55"/>
      <c r="U476"/>
      <c r="V476"/>
      <c r="W476"/>
      <c r="X476" s="70"/>
      <c r="Y476" s="57"/>
    </row>
    <row r="477" spans="1:25" ht="15" x14ac:dyDescent="0.25">
      <c r="A477"/>
      <c r="B477"/>
      <c r="C477" s="20"/>
      <c r="D477" s="44"/>
      <c r="E477" s="46"/>
      <c r="F477" s="44"/>
      <c r="G477" s="46"/>
      <c r="H477" s="44"/>
      <c r="I477" s="44"/>
      <c r="J477" s="44"/>
      <c r="K477" s="46"/>
      <c r="L477" s="53"/>
      <c r="M477" s="53"/>
      <c r="N477" s="54"/>
      <c r="O477" s="54"/>
      <c r="P477" s="54"/>
      <c r="Q477" s="54"/>
      <c r="R477" s="54"/>
      <c r="S477" s="55"/>
      <c r="T477" s="55"/>
      <c r="U477"/>
      <c r="V477"/>
      <c r="W477"/>
      <c r="X477" s="70"/>
      <c r="Y477" s="57"/>
    </row>
    <row r="478" spans="1:25" ht="15" x14ac:dyDescent="0.25">
      <c r="A478"/>
      <c r="B478"/>
      <c r="C478" s="20"/>
      <c r="D478" s="44"/>
      <c r="E478" s="46"/>
      <c r="F478" s="44"/>
      <c r="G478" s="46"/>
      <c r="H478" s="44"/>
      <c r="I478" s="44"/>
      <c r="J478" s="44"/>
      <c r="K478" s="46"/>
      <c r="L478" s="53"/>
      <c r="M478" s="53"/>
      <c r="N478" s="54"/>
      <c r="O478" s="54"/>
      <c r="P478" s="54"/>
      <c r="Q478" s="54"/>
      <c r="R478" s="54"/>
      <c r="S478" s="55"/>
      <c r="T478" s="55"/>
      <c r="U478"/>
      <c r="V478"/>
      <c r="W478"/>
      <c r="X478" s="70"/>
      <c r="Y478" s="57"/>
    </row>
    <row r="479" spans="1:25" ht="15" x14ac:dyDescent="0.25">
      <c r="A479"/>
      <c r="B479"/>
      <c r="C479" s="20"/>
      <c r="D479" s="44"/>
      <c r="E479" s="46"/>
      <c r="F479" s="44"/>
      <c r="G479" s="46"/>
      <c r="H479" s="44"/>
      <c r="I479" s="44"/>
      <c r="J479" s="44"/>
      <c r="K479" s="46"/>
      <c r="L479" s="53"/>
      <c r="M479" s="53"/>
      <c r="N479" s="54"/>
      <c r="O479" s="54"/>
      <c r="P479" s="54"/>
      <c r="Q479" s="54"/>
      <c r="R479" s="54"/>
      <c r="S479" s="55"/>
      <c r="T479" s="55"/>
      <c r="U479"/>
      <c r="V479"/>
      <c r="W479"/>
      <c r="X479" s="70"/>
      <c r="Y479" s="57"/>
    </row>
    <row r="480" spans="1:25" ht="15" x14ac:dyDescent="0.25">
      <c r="A480"/>
      <c r="B480"/>
      <c r="C480" s="20"/>
      <c r="D480" s="44"/>
      <c r="E480" s="46"/>
      <c r="F480" s="44"/>
      <c r="G480" s="46"/>
      <c r="H480" s="44"/>
      <c r="I480" s="44"/>
      <c r="J480" s="44"/>
      <c r="K480" s="46"/>
      <c r="L480" s="53"/>
      <c r="M480" s="53"/>
      <c r="N480" s="54"/>
      <c r="O480" s="54"/>
      <c r="P480" s="54"/>
      <c r="Q480" s="54"/>
      <c r="R480" s="54"/>
      <c r="S480" s="55"/>
      <c r="T480" s="55"/>
      <c r="U480"/>
      <c r="V480"/>
      <c r="W480"/>
      <c r="X480" s="70"/>
      <c r="Y480" s="57"/>
    </row>
    <row r="481" spans="1:25" ht="15" x14ac:dyDescent="0.25">
      <c r="A481"/>
      <c r="B481"/>
      <c r="C481" s="20"/>
      <c r="D481" s="44"/>
      <c r="E481" s="46"/>
      <c r="F481" s="44"/>
      <c r="G481" s="46"/>
      <c r="H481" s="44"/>
      <c r="I481" s="44"/>
      <c r="J481" s="44"/>
      <c r="K481" s="46"/>
      <c r="L481" s="53"/>
      <c r="M481" s="53"/>
      <c r="N481" s="54"/>
      <c r="O481" s="54"/>
      <c r="P481" s="54"/>
      <c r="Q481" s="54"/>
      <c r="R481" s="54"/>
      <c r="S481" s="55"/>
      <c r="T481" s="55"/>
      <c r="U481"/>
      <c r="V481"/>
      <c r="W481"/>
      <c r="X481" s="70"/>
      <c r="Y481" s="57"/>
    </row>
    <row r="482" spans="1:25" ht="15" x14ac:dyDescent="0.25">
      <c r="A482"/>
      <c r="B482"/>
      <c r="C482" s="20"/>
      <c r="D482" s="44"/>
      <c r="E482" s="46"/>
      <c r="F482" s="44"/>
      <c r="G482" s="46"/>
      <c r="H482" s="44"/>
      <c r="I482" s="44"/>
      <c r="J482" s="44"/>
      <c r="K482" s="46"/>
      <c r="L482" s="53"/>
      <c r="M482" s="53"/>
      <c r="N482" s="54"/>
      <c r="O482" s="54"/>
      <c r="P482" s="54"/>
      <c r="Q482" s="54"/>
      <c r="R482" s="54"/>
      <c r="S482" s="55"/>
      <c r="T482" s="55"/>
      <c r="U482"/>
      <c r="V482"/>
      <c r="W482"/>
      <c r="X482" s="70"/>
      <c r="Y482" s="57"/>
    </row>
    <row r="483" spans="1:25" ht="15" x14ac:dyDescent="0.25">
      <c r="A483"/>
      <c r="B483"/>
      <c r="C483" s="20"/>
      <c r="D483" s="44"/>
      <c r="E483" s="46"/>
      <c r="F483" s="44"/>
      <c r="G483" s="46"/>
      <c r="H483" s="44"/>
      <c r="I483" s="44"/>
      <c r="J483" s="44"/>
      <c r="K483" s="46"/>
      <c r="L483" s="53"/>
      <c r="M483" s="53"/>
      <c r="N483" s="54"/>
      <c r="O483" s="54"/>
      <c r="P483" s="54"/>
      <c r="Q483" s="54"/>
      <c r="R483" s="54"/>
      <c r="S483" s="55"/>
      <c r="T483" s="55"/>
      <c r="U483"/>
      <c r="V483"/>
      <c r="W483"/>
      <c r="X483" s="70"/>
      <c r="Y483" s="57"/>
    </row>
    <row r="484" spans="1:25" ht="15" x14ac:dyDescent="0.25">
      <c r="A484"/>
      <c r="B484"/>
      <c r="C484" s="20"/>
      <c r="D484" s="44"/>
      <c r="E484" s="46"/>
      <c r="F484" s="44"/>
      <c r="G484" s="46"/>
      <c r="H484" s="44"/>
      <c r="I484" s="44"/>
      <c r="J484" s="44"/>
      <c r="K484" s="46"/>
      <c r="L484" s="53"/>
      <c r="M484" s="53"/>
      <c r="N484" s="54"/>
      <c r="O484" s="54"/>
      <c r="P484" s="54"/>
      <c r="Q484" s="54"/>
      <c r="R484" s="54"/>
      <c r="S484" s="55"/>
      <c r="T484" s="55"/>
      <c r="U484"/>
      <c r="V484"/>
      <c r="W484"/>
      <c r="X484" s="70"/>
      <c r="Y484" s="57"/>
    </row>
    <row r="485" spans="1:25" ht="15" x14ac:dyDescent="0.25">
      <c r="A485"/>
      <c r="B485"/>
      <c r="C485" s="20"/>
      <c r="D485" s="44"/>
      <c r="E485" s="46"/>
      <c r="F485" s="44"/>
      <c r="G485" s="46"/>
      <c r="H485" s="44"/>
      <c r="I485" s="44"/>
      <c r="J485" s="44"/>
      <c r="K485" s="46"/>
      <c r="L485" s="53"/>
      <c r="M485" s="53"/>
      <c r="N485" s="54"/>
      <c r="O485" s="54"/>
      <c r="P485" s="54"/>
      <c r="Q485" s="54"/>
      <c r="R485" s="54"/>
      <c r="S485" s="55"/>
      <c r="T485" s="55"/>
      <c r="U485"/>
      <c r="V485"/>
      <c r="W485"/>
      <c r="X485" s="70"/>
      <c r="Y485" s="57"/>
    </row>
    <row r="486" spans="1:25" ht="15" x14ac:dyDescent="0.25">
      <c r="A486"/>
      <c r="B486"/>
      <c r="C486" s="20"/>
      <c r="D486" s="44"/>
      <c r="E486" s="46"/>
      <c r="F486" s="44"/>
      <c r="G486" s="46"/>
      <c r="H486" s="44"/>
      <c r="I486" s="44"/>
      <c r="J486" s="44"/>
      <c r="K486" s="46"/>
      <c r="L486" s="53"/>
      <c r="M486" s="53"/>
      <c r="N486" s="54"/>
      <c r="O486" s="54"/>
      <c r="P486" s="54"/>
      <c r="Q486" s="54"/>
      <c r="R486" s="54"/>
      <c r="S486" s="55"/>
      <c r="T486" s="55"/>
      <c r="U486"/>
      <c r="V486"/>
      <c r="W486"/>
      <c r="X486" s="70"/>
      <c r="Y486" s="57"/>
    </row>
    <row r="487" spans="1:25" ht="15" x14ac:dyDescent="0.25">
      <c r="A487"/>
      <c r="B487"/>
      <c r="C487" s="20"/>
      <c r="D487" s="44"/>
      <c r="E487" s="46"/>
      <c r="F487" s="44"/>
      <c r="G487" s="46"/>
      <c r="H487" s="44"/>
      <c r="I487" s="44"/>
      <c r="J487" s="44"/>
      <c r="K487" s="46"/>
      <c r="L487" s="53"/>
      <c r="M487" s="53"/>
      <c r="N487" s="54"/>
      <c r="O487" s="54"/>
      <c r="P487" s="54"/>
      <c r="Q487" s="54"/>
      <c r="R487" s="54"/>
      <c r="S487" s="55"/>
      <c r="T487" s="55"/>
      <c r="U487"/>
      <c r="V487"/>
      <c r="W487"/>
      <c r="X487" s="70"/>
      <c r="Y487" s="57"/>
    </row>
    <row r="488" spans="1:25" ht="15" x14ac:dyDescent="0.25">
      <c r="A488"/>
      <c r="B488"/>
      <c r="C488" s="20"/>
      <c r="D488" s="44"/>
      <c r="E488" s="46"/>
      <c r="F488" s="44"/>
      <c r="G488" s="46"/>
      <c r="H488" s="44"/>
      <c r="I488" s="44"/>
      <c r="J488" s="44"/>
      <c r="K488" s="46"/>
      <c r="L488" s="53"/>
      <c r="M488" s="53"/>
      <c r="N488" s="54"/>
      <c r="O488" s="54"/>
      <c r="P488" s="54"/>
      <c r="Q488" s="54"/>
      <c r="R488" s="54"/>
      <c r="S488" s="55"/>
      <c r="T488" s="55"/>
      <c r="U488"/>
      <c r="V488"/>
      <c r="W488"/>
      <c r="X488" s="70"/>
      <c r="Y488" s="57"/>
    </row>
    <row r="489" spans="1:25" ht="15" x14ac:dyDescent="0.25">
      <c r="A489"/>
      <c r="B489"/>
      <c r="C489" s="20"/>
      <c r="D489" s="44"/>
      <c r="E489" s="46"/>
      <c r="F489" s="44"/>
      <c r="G489" s="46"/>
      <c r="H489" s="44"/>
      <c r="I489" s="44"/>
      <c r="J489" s="44"/>
      <c r="K489" s="46"/>
      <c r="L489" s="53"/>
      <c r="M489" s="53"/>
      <c r="N489" s="54"/>
      <c r="O489" s="54"/>
      <c r="P489" s="54"/>
      <c r="Q489" s="54"/>
      <c r="R489" s="54"/>
      <c r="S489" s="55"/>
      <c r="T489" s="55"/>
      <c r="U489"/>
      <c r="V489"/>
      <c r="W489"/>
      <c r="X489" s="70"/>
      <c r="Y489" s="57"/>
    </row>
    <row r="490" spans="1:25" ht="15" x14ac:dyDescent="0.25">
      <c r="A490"/>
      <c r="B490"/>
      <c r="C490" s="20"/>
      <c r="D490" s="44"/>
      <c r="E490" s="46"/>
      <c r="F490" s="44"/>
      <c r="G490" s="46"/>
      <c r="H490" s="44"/>
      <c r="I490" s="44"/>
      <c r="J490" s="44"/>
      <c r="K490" s="46"/>
      <c r="L490" s="53"/>
      <c r="M490" s="53"/>
      <c r="N490" s="54"/>
      <c r="O490" s="54"/>
      <c r="P490" s="54"/>
      <c r="Q490" s="54"/>
      <c r="R490" s="54"/>
      <c r="S490" s="55"/>
      <c r="T490" s="55"/>
      <c r="U490"/>
      <c r="V490"/>
      <c r="W490"/>
      <c r="X490" s="70"/>
      <c r="Y490" s="57"/>
    </row>
    <row r="491" spans="1:25" ht="15" x14ac:dyDescent="0.25">
      <c r="A491"/>
      <c r="B491"/>
      <c r="C491" s="20"/>
      <c r="D491" s="44"/>
      <c r="E491" s="46"/>
      <c r="F491" s="44"/>
      <c r="G491" s="46"/>
      <c r="H491" s="44"/>
      <c r="I491" s="44"/>
      <c r="J491" s="44"/>
      <c r="K491" s="46"/>
      <c r="L491" s="53"/>
      <c r="M491" s="53"/>
      <c r="N491" s="54"/>
      <c r="O491" s="54"/>
      <c r="P491" s="54"/>
      <c r="Q491" s="54"/>
      <c r="R491" s="54"/>
      <c r="S491" s="55"/>
      <c r="T491" s="55"/>
      <c r="U491"/>
      <c r="V491"/>
      <c r="W491"/>
      <c r="X491" s="70"/>
      <c r="Y491" s="57"/>
    </row>
    <row r="492" spans="1:25" ht="15" x14ac:dyDescent="0.25">
      <c r="A492"/>
      <c r="B492"/>
      <c r="C492" s="20"/>
      <c r="D492" s="44"/>
      <c r="E492" s="46"/>
      <c r="F492" s="44"/>
      <c r="G492" s="46"/>
      <c r="H492" s="44"/>
      <c r="I492" s="44"/>
      <c r="J492" s="44"/>
      <c r="K492" s="46"/>
      <c r="L492" s="53"/>
      <c r="M492" s="53"/>
      <c r="N492" s="54"/>
      <c r="O492" s="54"/>
      <c r="P492" s="54"/>
      <c r="Q492" s="54"/>
      <c r="R492" s="54"/>
      <c r="S492" s="55"/>
      <c r="T492" s="55"/>
      <c r="U492"/>
      <c r="V492"/>
      <c r="W492"/>
      <c r="X492" s="70"/>
      <c r="Y492" s="57"/>
    </row>
    <row r="493" spans="1:25" ht="15" x14ac:dyDescent="0.25">
      <c r="A493"/>
      <c r="B493"/>
      <c r="C493" s="20"/>
      <c r="D493" s="44"/>
      <c r="E493" s="46"/>
      <c r="F493" s="44"/>
      <c r="G493" s="46"/>
      <c r="H493" s="44"/>
      <c r="I493" s="44"/>
      <c r="J493" s="44"/>
      <c r="K493" s="46"/>
      <c r="L493" s="53"/>
      <c r="M493" s="53"/>
      <c r="N493" s="54"/>
      <c r="O493" s="54"/>
      <c r="P493" s="54"/>
      <c r="Q493" s="54"/>
      <c r="R493" s="54"/>
      <c r="S493" s="55"/>
      <c r="T493" s="55"/>
      <c r="U493"/>
      <c r="V493"/>
      <c r="W493"/>
      <c r="X493" s="70"/>
      <c r="Y493" s="57"/>
    </row>
    <row r="494" spans="1:25" ht="15" x14ac:dyDescent="0.25">
      <c r="A494"/>
      <c r="B494"/>
      <c r="C494" s="20"/>
      <c r="D494" s="44"/>
      <c r="E494" s="46"/>
      <c r="F494" s="44"/>
      <c r="G494" s="46"/>
      <c r="H494" s="44"/>
      <c r="I494" s="44"/>
      <c r="J494" s="44"/>
      <c r="K494" s="46"/>
      <c r="L494" s="53"/>
      <c r="M494" s="53"/>
      <c r="N494" s="54"/>
      <c r="O494" s="54"/>
      <c r="P494" s="54"/>
      <c r="Q494" s="54"/>
      <c r="R494" s="54"/>
      <c r="S494" s="55"/>
      <c r="T494" s="55"/>
      <c r="U494"/>
      <c r="V494"/>
      <c r="W494"/>
      <c r="X494" s="70"/>
      <c r="Y494" s="57"/>
    </row>
    <row r="495" spans="1:25" ht="15" x14ac:dyDescent="0.25">
      <c r="A495"/>
      <c r="B495"/>
      <c r="C495" s="20"/>
      <c r="D495" s="44"/>
      <c r="E495" s="46"/>
      <c r="F495" s="44"/>
      <c r="G495" s="46"/>
      <c r="H495" s="44"/>
      <c r="I495" s="44"/>
      <c r="J495" s="44"/>
      <c r="K495" s="46"/>
      <c r="L495" s="53"/>
      <c r="M495" s="53"/>
      <c r="N495" s="54"/>
      <c r="O495" s="54"/>
      <c r="P495" s="54"/>
      <c r="Q495" s="54"/>
      <c r="R495" s="54"/>
      <c r="S495" s="55"/>
      <c r="T495" s="55"/>
      <c r="U495"/>
      <c r="V495"/>
      <c r="W495"/>
      <c r="X495" s="70"/>
      <c r="Y495" s="57"/>
    </row>
    <row r="496" spans="1:25" ht="15" x14ac:dyDescent="0.25">
      <c r="A496"/>
      <c r="B496"/>
      <c r="C496" s="20"/>
      <c r="D496" s="44"/>
      <c r="E496" s="46"/>
      <c r="F496" s="44"/>
      <c r="G496" s="46"/>
      <c r="H496" s="44"/>
      <c r="I496" s="44"/>
      <c r="J496" s="44"/>
      <c r="K496" s="46"/>
      <c r="L496" s="53"/>
      <c r="M496" s="53"/>
      <c r="N496" s="54"/>
      <c r="O496" s="54"/>
      <c r="P496" s="54"/>
      <c r="Q496" s="54"/>
      <c r="R496" s="54"/>
      <c r="S496" s="55"/>
      <c r="T496" s="55"/>
      <c r="U496"/>
      <c r="V496"/>
      <c r="W496"/>
      <c r="X496" s="70"/>
      <c r="Y496" s="57"/>
    </row>
    <row r="497" spans="1:25" ht="15" x14ac:dyDescent="0.25">
      <c r="A497"/>
      <c r="B497"/>
      <c r="C497" s="20"/>
      <c r="D497" s="44"/>
      <c r="E497" s="46"/>
      <c r="F497" s="44"/>
      <c r="G497" s="46"/>
      <c r="H497" s="44"/>
      <c r="I497" s="44"/>
      <c r="J497" s="44"/>
      <c r="K497" s="46"/>
      <c r="L497" s="53"/>
      <c r="M497" s="53"/>
      <c r="N497" s="54"/>
      <c r="O497" s="54"/>
      <c r="P497" s="54"/>
      <c r="Q497" s="54"/>
      <c r="R497" s="54"/>
      <c r="S497" s="55"/>
      <c r="T497" s="55"/>
      <c r="U497"/>
      <c r="V497"/>
      <c r="W497"/>
      <c r="X497" s="70"/>
      <c r="Y497" s="57"/>
    </row>
    <row r="498" spans="1:25" ht="15" x14ac:dyDescent="0.25">
      <c r="A498"/>
      <c r="B498"/>
      <c r="C498" s="20"/>
      <c r="D498" s="44"/>
      <c r="E498" s="46"/>
      <c r="F498" s="44"/>
      <c r="G498" s="46"/>
      <c r="H498" s="44"/>
      <c r="I498" s="44"/>
      <c r="J498" s="44"/>
      <c r="K498" s="46"/>
      <c r="L498" s="53"/>
      <c r="M498" s="53"/>
      <c r="N498" s="54"/>
      <c r="O498" s="54"/>
      <c r="P498" s="54"/>
      <c r="Q498" s="54"/>
      <c r="R498" s="54"/>
      <c r="S498" s="55"/>
      <c r="T498" s="55"/>
      <c r="U498"/>
      <c r="V498"/>
      <c r="W498"/>
      <c r="X498" s="70"/>
      <c r="Y498" s="57"/>
    </row>
    <row r="499" spans="1:25" ht="15" x14ac:dyDescent="0.25">
      <c r="A499"/>
      <c r="B499"/>
      <c r="C499" s="20"/>
      <c r="D499" s="44"/>
      <c r="E499" s="46"/>
      <c r="F499" s="44"/>
      <c r="G499" s="46"/>
      <c r="H499" s="44"/>
      <c r="I499" s="44"/>
      <c r="J499" s="44"/>
      <c r="K499" s="46"/>
      <c r="L499" s="53"/>
      <c r="M499" s="53"/>
      <c r="N499" s="54"/>
      <c r="O499" s="54"/>
      <c r="P499" s="54"/>
      <c r="Q499" s="54"/>
      <c r="R499" s="54"/>
      <c r="S499" s="55"/>
      <c r="T499" s="55"/>
      <c r="U499"/>
      <c r="V499"/>
      <c r="W499"/>
      <c r="X499" s="70"/>
      <c r="Y499" s="57"/>
    </row>
    <row r="500" spans="1:25" ht="15" x14ac:dyDescent="0.25">
      <c r="A500"/>
      <c r="B500"/>
      <c r="C500" s="20"/>
      <c r="D500" s="44"/>
      <c r="E500" s="46"/>
      <c r="F500" s="44"/>
      <c r="G500" s="46"/>
      <c r="H500" s="44"/>
      <c r="I500" s="44"/>
      <c r="J500" s="44"/>
      <c r="K500" s="46"/>
      <c r="L500" s="53"/>
      <c r="M500" s="53"/>
      <c r="N500" s="54"/>
      <c r="O500" s="54"/>
      <c r="P500" s="54"/>
      <c r="Q500" s="54"/>
      <c r="R500" s="54"/>
      <c r="S500" s="55"/>
      <c r="T500" s="55"/>
      <c r="U500"/>
      <c r="V500"/>
      <c r="W500"/>
      <c r="X500" s="70"/>
      <c r="Y500" s="57"/>
    </row>
    <row r="501" spans="1:25" ht="15" x14ac:dyDescent="0.25">
      <c r="A501"/>
      <c r="B501"/>
      <c r="C501" s="20"/>
      <c r="D501" s="44"/>
      <c r="E501" s="46"/>
      <c r="F501" s="44"/>
      <c r="G501" s="46"/>
      <c r="H501" s="44"/>
      <c r="I501" s="44"/>
      <c r="J501" s="44"/>
      <c r="K501" s="46"/>
      <c r="L501" s="53"/>
      <c r="M501" s="53"/>
      <c r="N501" s="54"/>
      <c r="O501" s="54"/>
      <c r="P501" s="54"/>
      <c r="Q501" s="54"/>
      <c r="R501" s="54"/>
      <c r="S501" s="55"/>
      <c r="T501" s="55"/>
      <c r="U501"/>
      <c r="V501"/>
      <c r="W501"/>
      <c r="X501" s="70"/>
      <c r="Y501" s="57"/>
    </row>
    <row r="502" spans="1:25" ht="15" x14ac:dyDescent="0.25">
      <c r="A502"/>
      <c r="B502"/>
      <c r="C502" s="20"/>
      <c r="D502" s="44"/>
      <c r="E502" s="46"/>
      <c r="F502" s="44"/>
      <c r="G502" s="46"/>
      <c r="H502" s="44"/>
      <c r="I502" s="44"/>
      <c r="J502" s="44"/>
      <c r="K502" s="46"/>
      <c r="L502" s="53"/>
      <c r="M502" s="53"/>
      <c r="N502" s="54"/>
      <c r="O502" s="54"/>
      <c r="P502" s="54"/>
      <c r="Q502" s="54"/>
      <c r="R502" s="54"/>
      <c r="S502" s="55"/>
      <c r="T502" s="55"/>
      <c r="U502"/>
      <c r="V502"/>
      <c r="W502"/>
      <c r="X502" s="70"/>
      <c r="Y502" s="57"/>
    </row>
    <row r="503" spans="1:25" ht="15" x14ac:dyDescent="0.25">
      <c r="A503"/>
      <c r="B503"/>
      <c r="C503" s="20"/>
      <c r="D503" s="44"/>
      <c r="E503" s="46"/>
      <c r="F503" s="44"/>
      <c r="G503" s="46"/>
      <c r="H503" s="44"/>
      <c r="I503" s="44"/>
      <c r="J503" s="44"/>
      <c r="K503" s="46"/>
      <c r="L503" s="53"/>
      <c r="M503" s="53"/>
      <c r="N503" s="54"/>
      <c r="O503" s="54"/>
      <c r="P503" s="54"/>
      <c r="Q503" s="54"/>
      <c r="R503" s="54"/>
      <c r="S503" s="55"/>
      <c r="T503" s="55"/>
      <c r="U503"/>
      <c r="V503"/>
      <c r="W503"/>
      <c r="X503" s="70"/>
      <c r="Y503" s="57"/>
    </row>
    <row r="504" spans="1:25" ht="15" x14ac:dyDescent="0.25">
      <c r="A504"/>
      <c r="B504"/>
      <c r="C504" s="20"/>
      <c r="D504" s="44"/>
      <c r="E504" s="46"/>
      <c r="F504" s="44"/>
      <c r="G504" s="46"/>
      <c r="H504" s="44"/>
      <c r="I504" s="44"/>
      <c r="J504" s="44"/>
      <c r="K504" s="46"/>
      <c r="L504" s="53"/>
      <c r="M504" s="53"/>
      <c r="N504" s="54"/>
      <c r="O504" s="54"/>
      <c r="P504" s="54"/>
      <c r="Q504" s="54"/>
      <c r="R504" s="54"/>
      <c r="S504" s="55"/>
      <c r="T504" s="55"/>
      <c r="U504"/>
      <c r="V504"/>
      <c r="W504"/>
      <c r="X504" s="70"/>
      <c r="Y504" s="57"/>
    </row>
    <row r="505" spans="1:25" ht="15" x14ac:dyDescent="0.25">
      <c r="A505"/>
      <c r="B505"/>
      <c r="C505" s="20"/>
      <c r="D505" s="44"/>
      <c r="E505" s="46"/>
      <c r="F505" s="44"/>
      <c r="G505" s="46"/>
      <c r="H505" s="44"/>
      <c r="I505" s="44"/>
      <c r="J505" s="44"/>
      <c r="K505" s="46"/>
      <c r="L505" s="53"/>
      <c r="M505" s="53"/>
      <c r="N505" s="54"/>
      <c r="O505" s="54"/>
      <c r="P505" s="54"/>
      <c r="Q505" s="54"/>
      <c r="R505" s="54"/>
      <c r="S505" s="55"/>
      <c r="T505" s="55"/>
      <c r="U505"/>
      <c r="V505"/>
      <c r="W505"/>
      <c r="X505" s="70"/>
      <c r="Y505" s="57"/>
    </row>
    <row r="506" spans="1:25" ht="15" x14ac:dyDescent="0.25">
      <c r="A506"/>
      <c r="B506"/>
      <c r="C506" s="20"/>
      <c r="D506" s="44"/>
      <c r="E506" s="46"/>
      <c r="F506" s="44"/>
      <c r="G506" s="46"/>
      <c r="H506" s="44"/>
      <c r="I506" s="44"/>
      <c r="J506" s="44"/>
      <c r="K506" s="46"/>
      <c r="L506" s="53"/>
      <c r="M506" s="53"/>
      <c r="N506" s="54"/>
      <c r="O506" s="54"/>
      <c r="P506" s="54"/>
      <c r="Q506" s="54"/>
      <c r="R506" s="54"/>
      <c r="S506" s="55"/>
      <c r="T506" s="55"/>
      <c r="U506"/>
      <c r="V506"/>
      <c r="W506"/>
      <c r="X506" s="70"/>
      <c r="Y506" s="57"/>
    </row>
    <row r="507" spans="1:25" ht="15" x14ac:dyDescent="0.25">
      <c r="A507"/>
      <c r="B507"/>
      <c r="C507" s="20"/>
      <c r="D507" s="44"/>
      <c r="E507" s="46"/>
      <c r="F507" s="44"/>
      <c r="G507" s="46"/>
      <c r="H507" s="44"/>
      <c r="I507" s="44"/>
      <c r="J507" s="44"/>
      <c r="K507" s="46"/>
      <c r="L507" s="53"/>
      <c r="M507" s="53"/>
      <c r="N507" s="54"/>
      <c r="O507" s="54"/>
      <c r="P507" s="54"/>
      <c r="Q507" s="54"/>
      <c r="R507" s="54"/>
      <c r="S507" s="55"/>
      <c r="T507" s="55"/>
      <c r="U507"/>
      <c r="V507"/>
      <c r="W507"/>
      <c r="X507" s="70"/>
      <c r="Y507" s="57"/>
    </row>
    <row r="508" spans="1:25" ht="15" x14ac:dyDescent="0.25">
      <c r="A508"/>
      <c r="B508"/>
      <c r="C508" s="20"/>
      <c r="D508" s="44"/>
      <c r="E508" s="46"/>
      <c r="F508" s="44"/>
      <c r="G508" s="46"/>
      <c r="H508" s="44"/>
      <c r="I508" s="44"/>
      <c r="J508" s="44"/>
      <c r="K508" s="46"/>
      <c r="L508" s="53"/>
      <c r="M508" s="53"/>
      <c r="N508" s="54"/>
      <c r="O508" s="54"/>
      <c r="P508" s="54"/>
      <c r="Q508" s="54"/>
      <c r="R508" s="54"/>
      <c r="S508" s="55"/>
      <c r="T508" s="55"/>
      <c r="U508"/>
      <c r="V508"/>
      <c r="W508"/>
      <c r="X508" s="70"/>
      <c r="Y508" s="57"/>
    </row>
    <row r="509" spans="1:25" ht="15" x14ac:dyDescent="0.25">
      <c r="A509"/>
      <c r="B509"/>
      <c r="C509" s="20"/>
      <c r="D509" s="44"/>
      <c r="E509" s="46"/>
      <c r="F509" s="44"/>
      <c r="G509" s="46"/>
      <c r="H509" s="44"/>
      <c r="I509" s="44"/>
      <c r="J509" s="44"/>
      <c r="K509" s="46"/>
      <c r="L509" s="53"/>
      <c r="M509" s="53"/>
      <c r="N509" s="54"/>
      <c r="O509" s="54"/>
      <c r="P509" s="54"/>
      <c r="Q509" s="54"/>
      <c r="R509" s="54"/>
      <c r="S509" s="55"/>
      <c r="T509" s="55"/>
      <c r="U509"/>
      <c r="V509"/>
      <c r="W509"/>
      <c r="X509" s="70"/>
      <c r="Y509" s="57"/>
    </row>
    <row r="510" spans="1:25" ht="15" x14ac:dyDescent="0.25">
      <c r="A510"/>
      <c r="B510"/>
      <c r="C510" s="20"/>
      <c r="D510" s="44"/>
      <c r="E510" s="46"/>
      <c r="F510" s="44"/>
      <c r="G510" s="46"/>
      <c r="H510" s="44"/>
      <c r="I510" s="44"/>
      <c r="J510" s="44"/>
      <c r="K510" s="46"/>
      <c r="L510" s="53"/>
      <c r="M510" s="53"/>
      <c r="N510" s="54"/>
      <c r="O510" s="54"/>
      <c r="P510" s="54"/>
      <c r="Q510" s="54"/>
      <c r="R510" s="54"/>
      <c r="S510" s="55"/>
      <c r="T510" s="55"/>
      <c r="U510"/>
      <c r="V510"/>
      <c r="W510"/>
      <c r="X510" s="70"/>
      <c r="Y510" s="57"/>
    </row>
    <row r="511" spans="1:25" ht="15" x14ac:dyDescent="0.25">
      <c r="A511"/>
      <c r="B511"/>
      <c r="C511" s="20"/>
      <c r="D511" s="44"/>
      <c r="E511" s="46"/>
      <c r="F511" s="44"/>
      <c r="G511" s="46"/>
      <c r="H511" s="44"/>
      <c r="I511" s="44"/>
      <c r="J511" s="44"/>
      <c r="K511" s="46"/>
      <c r="L511" s="53"/>
      <c r="M511" s="53"/>
      <c r="N511" s="54"/>
      <c r="O511" s="54"/>
      <c r="P511" s="54"/>
      <c r="Q511" s="54"/>
      <c r="R511" s="54"/>
      <c r="S511" s="55"/>
      <c r="T511" s="55"/>
      <c r="U511"/>
      <c r="V511"/>
      <c r="W511"/>
      <c r="X511" s="70"/>
      <c r="Y511" s="57"/>
    </row>
    <row r="512" spans="1:25" ht="15" x14ac:dyDescent="0.25">
      <c r="A512"/>
      <c r="B512"/>
      <c r="C512" s="20"/>
      <c r="D512" s="44"/>
      <c r="E512" s="46"/>
      <c r="F512" s="44"/>
      <c r="G512" s="46"/>
      <c r="H512" s="44"/>
      <c r="I512" s="44"/>
      <c r="J512" s="44"/>
      <c r="K512" s="46"/>
      <c r="L512" s="53"/>
      <c r="M512" s="53"/>
      <c r="N512" s="54"/>
      <c r="O512" s="54"/>
      <c r="P512" s="54"/>
      <c r="Q512" s="54"/>
      <c r="R512" s="54"/>
      <c r="S512" s="55"/>
      <c r="T512" s="55"/>
      <c r="U512"/>
      <c r="V512"/>
      <c r="W512"/>
      <c r="X512" s="70"/>
      <c r="Y512" s="57"/>
    </row>
    <row r="513" spans="1:25" ht="15" x14ac:dyDescent="0.25">
      <c r="A513"/>
      <c r="B513"/>
      <c r="C513" s="20"/>
      <c r="D513" s="44"/>
      <c r="E513" s="46"/>
      <c r="F513" s="44"/>
      <c r="G513" s="46"/>
      <c r="H513" s="44"/>
      <c r="I513" s="44"/>
      <c r="J513" s="44"/>
      <c r="K513" s="46"/>
      <c r="L513" s="53"/>
      <c r="M513" s="53"/>
      <c r="N513" s="54"/>
      <c r="O513" s="54"/>
      <c r="P513" s="54"/>
      <c r="Q513" s="54"/>
      <c r="R513" s="54"/>
      <c r="S513" s="55"/>
      <c r="T513" s="55"/>
      <c r="U513"/>
      <c r="V513"/>
      <c r="W513"/>
      <c r="X513" s="70"/>
      <c r="Y513" s="57"/>
    </row>
    <row r="514" spans="1:25" ht="15" x14ac:dyDescent="0.25">
      <c r="A514"/>
      <c r="B514"/>
      <c r="C514" s="20"/>
      <c r="D514" s="44"/>
      <c r="E514" s="46"/>
      <c r="F514" s="44"/>
      <c r="G514" s="46"/>
      <c r="H514" s="44"/>
      <c r="I514" s="44"/>
      <c r="J514" s="44"/>
      <c r="K514" s="46"/>
      <c r="L514" s="53"/>
      <c r="M514" s="53"/>
      <c r="N514" s="54"/>
      <c r="O514" s="54"/>
      <c r="P514" s="54"/>
      <c r="Q514" s="54"/>
      <c r="R514" s="54"/>
      <c r="S514" s="55"/>
      <c r="T514" s="55"/>
      <c r="U514"/>
      <c r="V514"/>
      <c r="W514"/>
      <c r="X514" s="70"/>
      <c r="Y514" s="57"/>
    </row>
    <row r="515" spans="1:25" ht="15" x14ac:dyDescent="0.25">
      <c r="A515"/>
      <c r="B515"/>
      <c r="C515" s="20"/>
      <c r="D515" s="44"/>
      <c r="E515" s="46"/>
      <c r="F515" s="44"/>
      <c r="G515" s="46"/>
      <c r="H515" s="44"/>
      <c r="I515" s="44"/>
      <c r="J515" s="44"/>
      <c r="K515" s="46"/>
      <c r="L515" s="53"/>
      <c r="M515" s="53"/>
      <c r="N515" s="54"/>
      <c r="O515" s="54"/>
      <c r="P515" s="54"/>
      <c r="Q515" s="54"/>
      <c r="R515" s="54"/>
      <c r="S515" s="55"/>
      <c r="T515" s="55"/>
      <c r="U515"/>
      <c r="V515"/>
      <c r="W515"/>
      <c r="X515" s="70"/>
      <c r="Y515" s="57"/>
    </row>
    <row r="516" spans="1:25" ht="15" x14ac:dyDescent="0.25">
      <c r="A516"/>
      <c r="B516"/>
      <c r="C516" s="20"/>
      <c r="D516" s="44"/>
      <c r="E516" s="46"/>
      <c r="F516" s="44"/>
      <c r="G516" s="46"/>
      <c r="H516" s="44"/>
      <c r="I516" s="44"/>
      <c r="J516" s="44"/>
      <c r="K516" s="46"/>
      <c r="L516" s="53"/>
      <c r="M516" s="53"/>
      <c r="N516" s="54"/>
      <c r="O516" s="54"/>
      <c r="P516" s="54"/>
      <c r="Q516" s="54"/>
      <c r="R516" s="54"/>
      <c r="S516" s="55"/>
      <c r="T516" s="55"/>
      <c r="U516"/>
      <c r="V516"/>
      <c r="W516"/>
      <c r="X516" s="70"/>
      <c r="Y516" s="57"/>
    </row>
    <row r="517" spans="1:25" ht="15" x14ac:dyDescent="0.25">
      <c r="A517"/>
      <c r="B517"/>
      <c r="C517" s="20"/>
      <c r="D517" s="44"/>
      <c r="E517" s="46"/>
      <c r="F517" s="44"/>
      <c r="G517" s="46"/>
      <c r="H517" s="44"/>
      <c r="I517" s="44"/>
      <c r="J517" s="44"/>
      <c r="K517" s="46"/>
      <c r="L517" s="53"/>
      <c r="M517" s="53"/>
      <c r="N517" s="54"/>
      <c r="O517" s="54"/>
      <c r="P517" s="54"/>
      <c r="Q517" s="54"/>
      <c r="R517" s="54"/>
      <c r="S517" s="55"/>
      <c r="T517" s="55"/>
      <c r="U517"/>
      <c r="V517"/>
      <c r="W517"/>
      <c r="X517" s="70"/>
      <c r="Y517" s="57"/>
    </row>
    <row r="518" spans="1:25" ht="15" x14ac:dyDescent="0.25">
      <c r="A518"/>
      <c r="B518"/>
      <c r="C518" s="20"/>
      <c r="D518" s="44"/>
      <c r="E518" s="46"/>
      <c r="F518" s="44"/>
      <c r="G518" s="46"/>
      <c r="H518" s="44"/>
      <c r="I518" s="44"/>
      <c r="J518" s="44"/>
      <c r="K518" s="46"/>
      <c r="L518" s="53"/>
      <c r="M518" s="53"/>
      <c r="N518" s="54"/>
      <c r="O518" s="54"/>
      <c r="P518" s="54"/>
      <c r="Q518" s="54"/>
      <c r="R518" s="54"/>
      <c r="S518" s="55"/>
      <c r="T518" s="55"/>
      <c r="U518"/>
      <c r="V518"/>
      <c r="W518"/>
      <c r="X518" s="70"/>
      <c r="Y518" s="57"/>
    </row>
    <row r="519" spans="1:25" ht="15" x14ac:dyDescent="0.25">
      <c r="A519"/>
      <c r="B519"/>
      <c r="C519" s="20"/>
      <c r="D519" s="44"/>
      <c r="E519" s="46"/>
      <c r="F519" s="44"/>
      <c r="G519" s="46"/>
      <c r="H519" s="44"/>
      <c r="I519" s="44"/>
      <c r="J519" s="44"/>
      <c r="K519" s="46"/>
      <c r="L519" s="53"/>
      <c r="M519" s="53"/>
      <c r="N519" s="54"/>
      <c r="O519" s="54"/>
      <c r="P519" s="54"/>
      <c r="Q519" s="54"/>
      <c r="R519" s="54"/>
      <c r="S519" s="55"/>
      <c r="T519" s="55"/>
      <c r="U519"/>
      <c r="V519"/>
      <c r="W519"/>
      <c r="X519" s="70"/>
      <c r="Y519" s="57"/>
    </row>
    <row r="520" spans="1:25" ht="15" x14ac:dyDescent="0.25">
      <c r="A520"/>
      <c r="B520"/>
      <c r="C520" s="20"/>
      <c r="D520" s="44"/>
      <c r="E520" s="46"/>
      <c r="F520" s="44"/>
      <c r="G520" s="46"/>
      <c r="H520" s="44"/>
      <c r="I520" s="44"/>
      <c r="J520" s="44"/>
      <c r="K520" s="46"/>
      <c r="L520" s="53"/>
      <c r="M520" s="53"/>
      <c r="N520" s="54"/>
      <c r="O520" s="54"/>
      <c r="P520" s="54"/>
      <c r="Q520" s="54"/>
      <c r="R520" s="54"/>
      <c r="S520" s="55"/>
      <c r="T520" s="55"/>
      <c r="U520"/>
      <c r="V520"/>
      <c r="W520"/>
      <c r="X520" s="70"/>
      <c r="Y520" s="57"/>
    </row>
    <row r="521" spans="1:25" ht="15" x14ac:dyDescent="0.25">
      <c r="A521"/>
      <c r="B521"/>
      <c r="C521" s="20"/>
      <c r="D521" s="44"/>
      <c r="E521" s="46"/>
      <c r="F521" s="44"/>
      <c r="G521" s="46"/>
      <c r="H521" s="44"/>
      <c r="I521" s="44"/>
      <c r="J521" s="44"/>
      <c r="K521" s="46"/>
      <c r="L521" s="53"/>
      <c r="M521" s="53"/>
      <c r="N521" s="54"/>
      <c r="O521" s="54"/>
      <c r="P521" s="54"/>
      <c r="Q521" s="54"/>
      <c r="R521" s="54"/>
      <c r="S521" s="55"/>
      <c r="T521" s="55"/>
      <c r="U521"/>
      <c r="V521"/>
      <c r="W521"/>
      <c r="X521" s="70"/>
      <c r="Y521" s="57"/>
    </row>
    <row r="522" spans="1:25" ht="15" x14ac:dyDescent="0.25">
      <c r="A522"/>
      <c r="B522"/>
      <c r="C522" s="20"/>
      <c r="D522" s="44"/>
      <c r="E522" s="46"/>
      <c r="F522" s="44"/>
      <c r="G522" s="46"/>
      <c r="H522" s="44"/>
      <c r="I522" s="44"/>
      <c r="J522" s="44"/>
      <c r="K522" s="46"/>
      <c r="L522" s="53"/>
      <c r="M522" s="53"/>
      <c r="N522" s="54"/>
      <c r="O522" s="54"/>
      <c r="P522" s="54"/>
      <c r="Q522" s="54"/>
      <c r="R522" s="54"/>
      <c r="S522" s="55"/>
      <c r="T522" s="55"/>
      <c r="U522"/>
      <c r="V522"/>
      <c r="W522"/>
      <c r="X522" s="70"/>
      <c r="Y522" s="57"/>
    </row>
    <row r="523" spans="1:25" ht="15" x14ac:dyDescent="0.25">
      <c r="A523"/>
      <c r="B523"/>
      <c r="C523" s="20"/>
      <c r="D523" s="44"/>
      <c r="E523" s="46"/>
      <c r="F523" s="44"/>
      <c r="G523" s="46"/>
      <c r="H523" s="44"/>
      <c r="I523" s="44"/>
      <c r="J523" s="44"/>
      <c r="K523" s="46"/>
      <c r="L523" s="53"/>
      <c r="M523" s="53"/>
      <c r="N523" s="54"/>
      <c r="O523" s="54"/>
      <c r="P523" s="54"/>
      <c r="Q523" s="54"/>
      <c r="R523" s="54"/>
      <c r="S523" s="55"/>
      <c r="T523" s="55"/>
      <c r="U523"/>
      <c r="V523"/>
      <c r="W523"/>
      <c r="X523" s="70"/>
      <c r="Y523" s="57"/>
    </row>
    <row r="524" spans="1:25" ht="15" x14ac:dyDescent="0.25">
      <c r="A524"/>
      <c r="B524"/>
      <c r="C524" s="20"/>
      <c r="D524" s="44"/>
      <c r="E524" s="46"/>
      <c r="F524" s="44"/>
      <c r="G524" s="46"/>
      <c r="H524" s="44"/>
      <c r="I524" s="44"/>
      <c r="J524" s="44"/>
      <c r="K524" s="46"/>
      <c r="L524" s="53"/>
      <c r="M524" s="53"/>
      <c r="N524" s="54"/>
      <c r="O524" s="54"/>
      <c r="P524" s="54"/>
      <c r="Q524" s="54"/>
      <c r="R524" s="54"/>
      <c r="S524" s="55"/>
      <c r="T524" s="55"/>
      <c r="U524"/>
      <c r="V524"/>
      <c r="W524"/>
      <c r="X524" s="70"/>
      <c r="Y524" s="57"/>
    </row>
    <row r="525" spans="1:25" ht="15" x14ac:dyDescent="0.25">
      <c r="A525"/>
      <c r="B525"/>
      <c r="C525" s="20"/>
      <c r="D525" s="44"/>
      <c r="E525" s="46"/>
      <c r="F525" s="44"/>
      <c r="G525" s="46"/>
      <c r="H525" s="44"/>
      <c r="I525" s="44"/>
      <c r="J525" s="44"/>
      <c r="K525" s="46"/>
      <c r="L525" s="53"/>
      <c r="M525" s="53"/>
      <c r="N525" s="54"/>
      <c r="O525" s="54"/>
      <c r="P525" s="54"/>
      <c r="Q525" s="54"/>
      <c r="R525" s="54"/>
      <c r="S525" s="55"/>
      <c r="T525" s="55"/>
      <c r="U525"/>
      <c r="V525"/>
      <c r="W525"/>
      <c r="X525" s="70"/>
      <c r="Y525" s="57"/>
    </row>
    <row r="526" spans="1:25" ht="15" x14ac:dyDescent="0.25">
      <c r="A526"/>
      <c r="B526"/>
      <c r="C526" s="20"/>
      <c r="D526" s="44"/>
      <c r="E526" s="46"/>
      <c r="F526" s="44"/>
      <c r="G526" s="46"/>
      <c r="H526" s="44"/>
      <c r="I526" s="44"/>
      <c r="J526" s="44"/>
      <c r="K526" s="46"/>
      <c r="L526" s="53"/>
      <c r="M526" s="53"/>
      <c r="N526" s="54"/>
      <c r="O526" s="54"/>
      <c r="P526" s="54"/>
      <c r="Q526" s="54"/>
      <c r="R526" s="54"/>
      <c r="S526" s="55"/>
      <c r="T526" s="55"/>
      <c r="U526"/>
      <c r="V526"/>
      <c r="W526"/>
      <c r="X526" s="70"/>
      <c r="Y526" s="57"/>
    </row>
    <row r="527" spans="1:25" ht="15" x14ac:dyDescent="0.25">
      <c r="A527"/>
      <c r="B527"/>
      <c r="C527" s="20"/>
      <c r="D527" s="44"/>
      <c r="E527" s="46"/>
      <c r="F527" s="44"/>
      <c r="G527" s="46"/>
      <c r="H527" s="44"/>
      <c r="I527" s="44"/>
      <c r="J527" s="44"/>
      <c r="K527" s="46"/>
      <c r="L527" s="53"/>
      <c r="M527" s="53"/>
      <c r="N527" s="54"/>
      <c r="O527" s="54"/>
      <c r="P527" s="54"/>
      <c r="Q527" s="54"/>
      <c r="R527" s="54"/>
      <c r="S527" s="55"/>
      <c r="T527" s="55"/>
      <c r="U527"/>
      <c r="V527"/>
      <c r="W527"/>
      <c r="X527" s="70"/>
      <c r="Y527" s="57"/>
    </row>
    <row r="528" spans="1:25" ht="15" x14ac:dyDescent="0.25">
      <c r="A528"/>
      <c r="B528"/>
      <c r="C528" s="20"/>
      <c r="D528" s="44"/>
      <c r="E528" s="46"/>
      <c r="F528" s="44"/>
      <c r="G528" s="46"/>
      <c r="H528" s="44"/>
      <c r="I528" s="44"/>
      <c r="J528" s="44"/>
      <c r="K528" s="46"/>
      <c r="L528" s="53"/>
      <c r="M528" s="53"/>
      <c r="N528" s="54"/>
      <c r="O528" s="54"/>
      <c r="P528" s="54"/>
      <c r="Q528" s="54"/>
      <c r="R528" s="54"/>
      <c r="S528" s="55"/>
      <c r="T528" s="55"/>
      <c r="U528"/>
      <c r="V528"/>
      <c r="W528"/>
      <c r="X528" s="70"/>
      <c r="Y528" s="57"/>
    </row>
    <row r="529" spans="1:25" ht="15" x14ac:dyDescent="0.25">
      <c r="A529"/>
      <c r="B529"/>
      <c r="C529" s="20"/>
      <c r="D529" s="44"/>
      <c r="E529" s="46"/>
      <c r="F529" s="44"/>
      <c r="G529" s="46"/>
      <c r="H529" s="44"/>
      <c r="I529" s="44"/>
      <c r="J529" s="44"/>
      <c r="K529" s="46"/>
      <c r="L529" s="53"/>
      <c r="M529" s="53"/>
      <c r="N529" s="54"/>
      <c r="O529" s="54"/>
      <c r="P529" s="54"/>
      <c r="Q529" s="54"/>
      <c r="R529" s="54"/>
      <c r="S529" s="55"/>
      <c r="T529" s="55"/>
      <c r="U529"/>
      <c r="V529"/>
      <c r="W529"/>
      <c r="X529" s="70"/>
      <c r="Y529" s="57"/>
    </row>
    <row r="530" spans="1:25" ht="15" x14ac:dyDescent="0.25">
      <c r="A530"/>
      <c r="B530"/>
      <c r="C530" s="20"/>
      <c r="D530" s="44"/>
      <c r="E530" s="46"/>
      <c r="F530" s="44"/>
      <c r="G530" s="46"/>
      <c r="H530" s="44"/>
      <c r="I530" s="44"/>
      <c r="J530" s="44"/>
      <c r="K530" s="46"/>
      <c r="L530" s="53"/>
      <c r="M530" s="53"/>
      <c r="N530" s="54"/>
      <c r="O530" s="54"/>
      <c r="P530" s="54"/>
      <c r="Q530" s="54"/>
      <c r="R530" s="54"/>
      <c r="S530" s="55"/>
      <c r="T530" s="55"/>
      <c r="U530"/>
      <c r="V530"/>
      <c r="W530"/>
      <c r="X530" s="70"/>
      <c r="Y530" s="57"/>
    </row>
    <row r="531" spans="1:25" ht="15" x14ac:dyDescent="0.25">
      <c r="A531"/>
      <c r="B531"/>
      <c r="C531" s="20"/>
      <c r="D531" s="44"/>
      <c r="E531" s="46"/>
      <c r="F531" s="44"/>
      <c r="G531" s="46"/>
      <c r="H531" s="44"/>
      <c r="I531" s="44"/>
      <c r="J531" s="44"/>
      <c r="K531" s="46"/>
      <c r="L531" s="53"/>
      <c r="M531" s="53"/>
      <c r="N531" s="54"/>
      <c r="O531" s="54"/>
      <c r="P531" s="54"/>
      <c r="Q531" s="54"/>
      <c r="R531" s="54"/>
      <c r="S531" s="55"/>
      <c r="T531" s="55"/>
      <c r="U531"/>
      <c r="V531"/>
      <c r="W531"/>
      <c r="X531" s="70"/>
      <c r="Y531" s="57"/>
    </row>
    <row r="532" spans="1:25" ht="15" x14ac:dyDescent="0.25">
      <c r="A532"/>
      <c r="B532"/>
      <c r="C532" s="20"/>
      <c r="D532" s="44"/>
      <c r="E532" s="46"/>
      <c r="F532" s="44"/>
      <c r="G532" s="46"/>
      <c r="H532" s="44"/>
      <c r="I532" s="44"/>
      <c r="J532" s="44"/>
      <c r="K532" s="46"/>
      <c r="L532" s="53"/>
      <c r="M532" s="53"/>
      <c r="N532" s="54"/>
      <c r="O532" s="54"/>
      <c r="P532" s="54"/>
      <c r="Q532" s="54"/>
      <c r="R532" s="54"/>
      <c r="S532" s="55"/>
      <c r="T532" s="55"/>
      <c r="U532"/>
      <c r="V532"/>
      <c r="W532"/>
      <c r="X532" s="70"/>
      <c r="Y532" s="57"/>
    </row>
    <row r="533" spans="1:25" ht="15" x14ac:dyDescent="0.25">
      <c r="A533"/>
      <c r="B533"/>
      <c r="C533" s="20"/>
      <c r="D533" s="44"/>
      <c r="E533" s="46"/>
      <c r="F533" s="44"/>
      <c r="G533" s="46"/>
      <c r="H533" s="44"/>
      <c r="I533" s="44"/>
      <c r="J533" s="44"/>
      <c r="K533" s="46"/>
      <c r="L533" s="53"/>
      <c r="M533" s="53"/>
      <c r="N533" s="54"/>
      <c r="O533" s="54"/>
      <c r="P533" s="54"/>
      <c r="Q533" s="54"/>
      <c r="R533" s="54"/>
      <c r="S533" s="55"/>
      <c r="T533" s="55"/>
      <c r="U533"/>
      <c r="V533"/>
      <c r="W533"/>
      <c r="X533" s="70"/>
      <c r="Y533" s="57"/>
    </row>
    <row r="534" spans="1:25" ht="15" x14ac:dyDescent="0.25">
      <c r="A534"/>
      <c r="B534"/>
      <c r="C534" s="20"/>
      <c r="D534" s="44"/>
      <c r="E534" s="46"/>
      <c r="F534" s="44"/>
      <c r="G534" s="46"/>
      <c r="H534" s="44"/>
      <c r="I534" s="44"/>
      <c r="J534" s="44"/>
      <c r="K534" s="46"/>
      <c r="L534" s="53"/>
      <c r="M534" s="53"/>
      <c r="N534" s="54"/>
      <c r="O534" s="54"/>
      <c r="P534" s="54"/>
      <c r="Q534" s="54"/>
      <c r="R534" s="54"/>
      <c r="S534" s="55"/>
      <c r="T534" s="55"/>
      <c r="U534"/>
      <c r="V534"/>
      <c r="W534"/>
      <c r="X534" s="70"/>
      <c r="Y534" s="57"/>
    </row>
    <row r="535" spans="1:25" ht="15" x14ac:dyDescent="0.25">
      <c r="A535"/>
      <c r="B535"/>
      <c r="C535" s="20"/>
      <c r="D535" s="44"/>
      <c r="E535" s="46"/>
      <c r="F535" s="44"/>
      <c r="G535" s="46"/>
      <c r="H535" s="44"/>
      <c r="I535" s="44"/>
      <c r="J535" s="44"/>
      <c r="K535" s="46"/>
      <c r="L535" s="53"/>
      <c r="M535" s="53"/>
      <c r="N535" s="54"/>
      <c r="O535" s="54"/>
      <c r="P535" s="54"/>
      <c r="Q535" s="54"/>
      <c r="R535" s="54"/>
      <c r="S535" s="55"/>
      <c r="T535" s="55"/>
      <c r="U535"/>
      <c r="V535"/>
      <c r="W535"/>
      <c r="X535" s="70"/>
      <c r="Y535" s="57"/>
    </row>
    <row r="536" spans="1:25" ht="15" x14ac:dyDescent="0.25">
      <c r="A536"/>
      <c r="B536"/>
      <c r="C536" s="20"/>
      <c r="D536" s="44"/>
      <c r="E536" s="46"/>
      <c r="F536" s="44"/>
      <c r="G536" s="46"/>
      <c r="H536" s="44"/>
      <c r="I536" s="44"/>
      <c r="J536" s="44"/>
      <c r="K536" s="46"/>
      <c r="L536" s="53"/>
      <c r="M536" s="53"/>
      <c r="N536" s="54"/>
      <c r="O536" s="54"/>
      <c r="P536" s="54"/>
      <c r="Q536" s="54"/>
      <c r="R536" s="54"/>
      <c r="S536" s="55"/>
      <c r="T536" s="55"/>
      <c r="U536"/>
      <c r="V536"/>
      <c r="W536"/>
      <c r="X536" s="70"/>
      <c r="Y536" s="57"/>
    </row>
    <row r="537" spans="1:25" ht="15" x14ac:dyDescent="0.25">
      <c r="A537"/>
      <c r="B537"/>
      <c r="C537" s="20"/>
      <c r="D537" s="44"/>
      <c r="E537" s="46"/>
      <c r="F537" s="44"/>
      <c r="G537" s="46"/>
      <c r="H537" s="44"/>
      <c r="I537" s="44"/>
      <c r="J537" s="44"/>
      <c r="K537" s="46"/>
      <c r="L537" s="53"/>
      <c r="M537" s="53"/>
      <c r="N537" s="54"/>
      <c r="O537" s="54"/>
      <c r="P537" s="54"/>
      <c r="Q537" s="54"/>
      <c r="R537" s="54"/>
      <c r="S537" s="55"/>
      <c r="T537" s="55"/>
      <c r="U537"/>
      <c r="V537"/>
      <c r="W537"/>
      <c r="X537" s="70"/>
      <c r="Y537" s="57"/>
    </row>
    <row r="538" spans="1:25" ht="15" x14ac:dyDescent="0.25">
      <c r="A538"/>
      <c r="B538"/>
      <c r="C538" s="20"/>
      <c r="D538" s="44"/>
      <c r="E538" s="46"/>
      <c r="F538" s="44"/>
      <c r="G538" s="46"/>
      <c r="H538" s="44"/>
      <c r="I538" s="44"/>
      <c r="J538" s="44"/>
      <c r="K538" s="46"/>
      <c r="L538" s="53"/>
      <c r="M538" s="53"/>
      <c r="N538" s="54"/>
      <c r="O538" s="54"/>
      <c r="P538" s="54"/>
      <c r="Q538" s="54"/>
      <c r="R538" s="54"/>
      <c r="S538" s="55"/>
      <c r="T538" s="55"/>
      <c r="U538"/>
      <c r="V538"/>
      <c r="W538"/>
      <c r="X538" s="70"/>
      <c r="Y538" s="57"/>
    </row>
    <row r="539" spans="1:25" ht="15" x14ac:dyDescent="0.25">
      <c r="A539"/>
      <c r="B539"/>
      <c r="C539" s="20"/>
      <c r="D539" s="44"/>
      <c r="E539" s="46"/>
      <c r="F539" s="44"/>
      <c r="G539" s="46"/>
      <c r="H539" s="44"/>
      <c r="I539" s="44"/>
      <c r="J539" s="44"/>
      <c r="K539" s="46"/>
      <c r="L539" s="53"/>
      <c r="M539" s="53"/>
      <c r="N539" s="54"/>
      <c r="O539" s="54"/>
      <c r="P539" s="54"/>
      <c r="Q539" s="54"/>
      <c r="R539" s="54"/>
      <c r="S539" s="55"/>
      <c r="T539" s="55"/>
      <c r="U539"/>
      <c r="V539"/>
      <c r="W539"/>
      <c r="X539" s="70"/>
      <c r="Y539" s="57"/>
    </row>
    <row r="540" spans="1:25" ht="15" x14ac:dyDescent="0.25">
      <c r="A540"/>
      <c r="B540"/>
      <c r="C540" s="20"/>
      <c r="D540" s="44"/>
      <c r="E540" s="46"/>
      <c r="F540" s="44"/>
      <c r="G540" s="46"/>
      <c r="H540" s="44"/>
      <c r="I540" s="44"/>
      <c r="J540" s="44"/>
      <c r="K540" s="46"/>
      <c r="L540" s="53"/>
      <c r="M540" s="53"/>
      <c r="N540" s="54"/>
      <c r="O540" s="54"/>
      <c r="P540" s="54"/>
      <c r="Q540" s="54"/>
      <c r="R540" s="54"/>
      <c r="S540" s="55"/>
      <c r="T540" s="55"/>
      <c r="U540"/>
      <c r="V540"/>
      <c r="W540"/>
      <c r="X540" s="70"/>
      <c r="Y540" s="57"/>
    </row>
    <row r="541" spans="1:25" ht="15" x14ac:dyDescent="0.25">
      <c r="A541"/>
      <c r="B541"/>
      <c r="C541" s="20"/>
      <c r="D541" s="44"/>
      <c r="E541" s="46"/>
      <c r="F541" s="44"/>
      <c r="G541" s="46"/>
      <c r="H541" s="44"/>
      <c r="I541" s="44"/>
      <c r="J541" s="44"/>
      <c r="K541" s="46"/>
      <c r="L541" s="53"/>
      <c r="M541" s="53"/>
      <c r="N541" s="54"/>
      <c r="O541" s="54"/>
      <c r="P541" s="54"/>
      <c r="Q541" s="54"/>
      <c r="R541" s="54"/>
      <c r="S541" s="55"/>
      <c r="T541" s="55"/>
      <c r="U541"/>
      <c r="V541"/>
      <c r="W541"/>
      <c r="X541" s="70"/>
      <c r="Y541" s="57"/>
    </row>
    <row r="542" spans="1:25" ht="15" x14ac:dyDescent="0.25">
      <c r="A542"/>
      <c r="B542"/>
      <c r="C542" s="20"/>
      <c r="D542" s="44"/>
      <c r="E542" s="46"/>
      <c r="F542" s="44"/>
      <c r="G542" s="46"/>
      <c r="H542" s="44"/>
      <c r="I542" s="44"/>
      <c r="J542" s="44"/>
      <c r="K542" s="46"/>
      <c r="L542" s="53"/>
      <c r="M542" s="53"/>
      <c r="N542" s="54"/>
      <c r="O542" s="54"/>
      <c r="P542" s="54"/>
      <c r="Q542" s="54"/>
      <c r="R542" s="54"/>
      <c r="S542" s="55"/>
      <c r="T542" s="55"/>
      <c r="U542"/>
      <c r="V542"/>
      <c r="W542"/>
      <c r="X542" s="70"/>
      <c r="Y542" s="57"/>
    </row>
    <row r="543" spans="1:25" ht="15" x14ac:dyDescent="0.25">
      <c r="A543"/>
      <c r="B543"/>
      <c r="C543" s="20"/>
      <c r="D543" s="44"/>
      <c r="E543" s="46"/>
      <c r="F543" s="44"/>
      <c r="G543" s="46"/>
      <c r="H543" s="44"/>
      <c r="I543" s="44"/>
      <c r="J543" s="44"/>
      <c r="K543" s="46"/>
      <c r="L543" s="53"/>
      <c r="M543" s="53"/>
      <c r="N543" s="54"/>
      <c r="O543" s="54"/>
      <c r="P543" s="54"/>
      <c r="Q543" s="54"/>
      <c r="R543" s="54"/>
      <c r="S543" s="55"/>
      <c r="T543" s="55"/>
      <c r="U543"/>
      <c r="V543"/>
      <c r="W543"/>
      <c r="X543" s="70"/>
      <c r="Y543" s="57"/>
    </row>
    <row r="544" spans="1:25" ht="15" x14ac:dyDescent="0.25">
      <c r="A544"/>
      <c r="B544"/>
      <c r="C544" s="20"/>
      <c r="D544" s="44"/>
      <c r="E544" s="46"/>
      <c r="F544" s="44"/>
      <c r="G544" s="46"/>
      <c r="H544" s="44"/>
      <c r="I544" s="44"/>
      <c r="J544" s="44"/>
      <c r="K544" s="46"/>
      <c r="L544" s="53"/>
      <c r="M544" s="53"/>
      <c r="N544" s="54"/>
      <c r="O544" s="54"/>
      <c r="P544" s="54"/>
      <c r="Q544" s="54"/>
      <c r="R544" s="54"/>
      <c r="S544" s="55"/>
      <c r="T544" s="55"/>
      <c r="U544"/>
      <c r="V544"/>
      <c r="W544"/>
      <c r="X544" s="70"/>
      <c r="Y544" s="57"/>
    </row>
    <row r="545" spans="1:25" ht="15" x14ac:dyDescent="0.25">
      <c r="A545"/>
      <c r="B545"/>
      <c r="C545" s="20"/>
      <c r="D545" s="44"/>
      <c r="E545" s="46"/>
      <c r="F545" s="44"/>
      <c r="G545" s="46"/>
      <c r="H545" s="44"/>
      <c r="I545" s="44"/>
      <c r="J545" s="44"/>
      <c r="K545" s="46"/>
      <c r="L545" s="53"/>
      <c r="M545" s="53"/>
      <c r="N545" s="54"/>
      <c r="O545" s="54"/>
      <c r="P545" s="54"/>
      <c r="Q545" s="54"/>
      <c r="R545" s="54"/>
      <c r="S545" s="55"/>
      <c r="T545" s="55"/>
      <c r="U545"/>
      <c r="V545"/>
      <c r="W545"/>
      <c r="X545" s="70"/>
      <c r="Y545" s="57"/>
    </row>
    <row r="546" spans="1:25" ht="15" x14ac:dyDescent="0.25">
      <c r="A546"/>
      <c r="B546"/>
      <c r="C546" s="20"/>
      <c r="D546" s="44"/>
      <c r="E546" s="46"/>
      <c r="F546" s="44"/>
      <c r="G546" s="46"/>
      <c r="H546" s="44"/>
      <c r="I546" s="44"/>
      <c r="J546" s="44"/>
      <c r="K546" s="46"/>
      <c r="L546" s="53"/>
      <c r="M546" s="53"/>
      <c r="N546" s="54"/>
      <c r="O546" s="54"/>
      <c r="P546" s="54"/>
      <c r="Q546" s="54"/>
      <c r="R546" s="54"/>
      <c r="S546" s="55"/>
      <c r="T546" s="55"/>
      <c r="U546"/>
      <c r="V546"/>
      <c r="W546"/>
      <c r="X546" s="70"/>
      <c r="Y546" s="57"/>
    </row>
    <row r="547" spans="1:25" ht="15" x14ac:dyDescent="0.25">
      <c r="A547"/>
      <c r="B547"/>
      <c r="C547" s="20"/>
      <c r="D547" s="44"/>
      <c r="E547" s="46"/>
      <c r="F547" s="44"/>
      <c r="G547" s="46"/>
      <c r="H547" s="44"/>
      <c r="I547" s="44"/>
      <c r="J547" s="44"/>
      <c r="K547" s="46"/>
      <c r="L547" s="53"/>
      <c r="M547" s="53"/>
      <c r="N547" s="54"/>
      <c r="O547" s="54"/>
      <c r="P547" s="54"/>
      <c r="Q547" s="54"/>
      <c r="R547" s="54"/>
      <c r="S547" s="55"/>
      <c r="T547" s="55"/>
      <c r="U547"/>
      <c r="V547"/>
      <c r="W547"/>
      <c r="X547" s="70"/>
      <c r="Y547" s="57"/>
    </row>
    <row r="548" spans="1:25" ht="15" x14ac:dyDescent="0.25">
      <c r="A548"/>
      <c r="B548"/>
      <c r="C548" s="20"/>
      <c r="D548" s="44"/>
      <c r="E548" s="46"/>
      <c r="F548" s="44"/>
      <c r="G548" s="46"/>
      <c r="H548" s="44"/>
      <c r="I548" s="44"/>
      <c r="J548" s="44"/>
      <c r="K548" s="46"/>
      <c r="L548" s="53"/>
      <c r="M548" s="53"/>
      <c r="N548" s="54"/>
      <c r="O548" s="54"/>
      <c r="P548" s="54"/>
      <c r="Q548" s="54"/>
      <c r="R548" s="54"/>
      <c r="S548" s="55"/>
      <c r="T548" s="55"/>
      <c r="U548"/>
      <c r="V548"/>
      <c r="W548"/>
      <c r="X548" s="70"/>
      <c r="Y548" s="57"/>
    </row>
    <row r="549" spans="1:25" ht="15" x14ac:dyDescent="0.25">
      <c r="A549"/>
      <c r="B549"/>
      <c r="C549" s="20"/>
      <c r="D549" s="44"/>
      <c r="E549" s="46"/>
      <c r="F549" s="44"/>
      <c r="G549" s="46"/>
      <c r="H549" s="44"/>
      <c r="I549" s="44"/>
      <c r="J549" s="44"/>
      <c r="K549" s="46"/>
      <c r="L549" s="53"/>
      <c r="M549" s="53"/>
      <c r="N549" s="54"/>
      <c r="O549" s="54"/>
      <c r="P549" s="54"/>
      <c r="Q549" s="54"/>
      <c r="R549" s="54"/>
      <c r="S549" s="55"/>
      <c r="T549" s="55"/>
      <c r="U549"/>
      <c r="V549"/>
      <c r="W549"/>
      <c r="X549" s="70"/>
      <c r="Y549" s="57"/>
    </row>
    <row r="550" spans="1:25" ht="15" x14ac:dyDescent="0.25">
      <c r="A550"/>
      <c r="B550"/>
      <c r="C550" s="20"/>
      <c r="D550" s="44"/>
      <c r="E550" s="46"/>
      <c r="F550" s="44"/>
      <c r="G550" s="46"/>
      <c r="H550" s="44"/>
      <c r="I550" s="44"/>
      <c r="J550" s="44"/>
      <c r="K550" s="46"/>
      <c r="L550" s="53"/>
      <c r="M550" s="53"/>
      <c r="N550" s="54"/>
      <c r="O550" s="54"/>
      <c r="P550" s="54"/>
      <c r="Q550" s="54"/>
      <c r="R550" s="54"/>
      <c r="S550" s="55"/>
      <c r="T550" s="55"/>
      <c r="U550"/>
      <c r="V550"/>
      <c r="W550"/>
      <c r="X550" s="70"/>
      <c r="Y550" s="57"/>
    </row>
    <row r="551" spans="1:25" ht="15" x14ac:dyDescent="0.25">
      <c r="A551"/>
      <c r="B551"/>
      <c r="C551" s="20"/>
      <c r="D551" s="44"/>
      <c r="E551" s="46"/>
      <c r="F551" s="44"/>
      <c r="G551" s="46"/>
      <c r="H551" s="44"/>
      <c r="I551" s="44"/>
      <c r="J551" s="44"/>
      <c r="K551" s="46"/>
      <c r="L551" s="53"/>
      <c r="M551" s="53"/>
      <c r="N551" s="54"/>
      <c r="O551" s="54"/>
      <c r="P551" s="54"/>
      <c r="Q551" s="54"/>
      <c r="R551" s="54"/>
      <c r="S551" s="55"/>
      <c r="T551" s="55"/>
      <c r="U551"/>
      <c r="V551"/>
      <c r="W551"/>
      <c r="X551" s="70"/>
      <c r="Y551" s="57"/>
    </row>
    <row r="552" spans="1:25" ht="15" x14ac:dyDescent="0.25">
      <c r="A552"/>
      <c r="B552"/>
      <c r="C552" s="20"/>
      <c r="D552" s="44"/>
      <c r="E552" s="46"/>
      <c r="F552" s="44"/>
      <c r="G552" s="46"/>
      <c r="H552" s="44"/>
      <c r="I552" s="44"/>
      <c r="J552" s="44"/>
      <c r="K552" s="46"/>
      <c r="L552" s="53"/>
      <c r="M552" s="53"/>
      <c r="N552" s="54"/>
      <c r="O552" s="54"/>
      <c r="P552" s="54"/>
      <c r="Q552" s="54"/>
      <c r="R552" s="54"/>
      <c r="S552" s="55"/>
      <c r="T552" s="55"/>
      <c r="U552"/>
      <c r="V552"/>
      <c r="W552"/>
      <c r="X552" s="70"/>
      <c r="Y552" s="57"/>
    </row>
    <row r="553" spans="1:25" ht="15" x14ac:dyDescent="0.25">
      <c r="A553"/>
      <c r="B553"/>
      <c r="C553" s="20"/>
      <c r="D553" s="44"/>
      <c r="E553" s="46"/>
      <c r="F553" s="44"/>
      <c r="G553" s="46"/>
      <c r="H553" s="44"/>
      <c r="I553" s="44"/>
      <c r="J553" s="44"/>
      <c r="K553" s="46"/>
      <c r="L553" s="53"/>
      <c r="M553" s="53"/>
      <c r="N553" s="54"/>
      <c r="O553" s="54"/>
      <c r="P553" s="54"/>
      <c r="Q553" s="54"/>
      <c r="R553" s="54"/>
      <c r="S553" s="55"/>
      <c r="T553" s="55"/>
      <c r="U553"/>
      <c r="V553"/>
      <c r="W553"/>
      <c r="X553" s="70"/>
      <c r="Y553" s="57"/>
    </row>
    <row r="554" spans="1:25" ht="15" x14ac:dyDescent="0.25">
      <c r="A554"/>
      <c r="B554"/>
      <c r="C554" s="20"/>
      <c r="D554" s="44"/>
      <c r="E554" s="46"/>
      <c r="F554" s="44"/>
      <c r="G554" s="46"/>
      <c r="H554" s="44"/>
      <c r="I554" s="44"/>
      <c r="J554" s="44"/>
      <c r="K554" s="46"/>
      <c r="L554" s="53"/>
      <c r="M554" s="53"/>
      <c r="N554" s="54"/>
      <c r="O554" s="54"/>
      <c r="P554" s="54"/>
      <c r="Q554" s="54"/>
      <c r="R554" s="54"/>
      <c r="S554" s="55"/>
      <c r="T554" s="55"/>
      <c r="U554"/>
      <c r="V554"/>
      <c r="W554"/>
      <c r="X554" s="70"/>
      <c r="Y554" s="57"/>
    </row>
    <row r="555" spans="1:25" ht="15" x14ac:dyDescent="0.25">
      <c r="A555"/>
      <c r="B555"/>
      <c r="C555" s="20"/>
      <c r="D555" s="44"/>
      <c r="E555" s="46"/>
      <c r="F555" s="44"/>
      <c r="G555" s="46"/>
      <c r="H555" s="44"/>
      <c r="I555" s="44"/>
      <c r="J555" s="44"/>
      <c r="K555" s="46"/>
      <c r="L555" s="53"/>
      <c r="M555" s="53"/>
      <c r="N555" s="54"/>
      <c r="O555" s="54"/>
      <c r="P555" s="54"/>
      <c r="Q555" s="54"/>
      <c r="R555" s="54"/>
      <c r="S555" s="55"/>
      <c r="T555" s="55"/>
      <c r="U555"/>
      <c r="V555"/>
      <c r="W555"/>
      <c r="X555" s="70"/>
      <c r="Y555" s="57"/>
    </row>
    <row r="556" spans="1:25" ht="15" x14ac:dyDescent="0.25">
      <c r="A556"/>
      <c r="B556"/>
      <c r="C556" s="20"/>
      <c r="D556" s="44"/>
      <c r="E556" s="46"/>
      <c r="F556" s="44"/>
      <c r="G556" s="46"/>
      <c r="H556" s="44"/>
      <c r="I556" s="44"/>
      <c r="J556" s="44"/>
      <c r="K556" s="46"/>
      <c r="L556" s="53"/>
      <c r="M556" s="53"/>
      <c r="N556" s="54"/>
      <c r="O556" s="54"/>
      <c r="P556" s="54"/>
      <c r="Q556" s="54"/>
      <c r="R556" s="54"/>
      <c r="S556" s="55"/>
      <c r="T556" s="55"/>
      <c r="U556"/>
      <c r="V556"/>
      <c r="W556"/>
      <c r="X556" s="70"/>
      <c r="Y556" s="57"/>
    </row>
    <row r="557" spans="1:25" ht="15" x14ac:dyDescent="0.25">
      <c r="A557"/>
      <c r="B557"/>
      <c r="C557" s="20"/>
      <c r="D557" s="44"/>
      <c r="E557" s="46"/>
      <c r="F557" s="44"/>
      <c r="G557" s="46"/>
      <c r="H557" s="44"/>
      <c r="I557" s="44"/>
      <c r="J557" s="44"/>
      <c r="K557" s="46"/>
      <c r="L557" s="53"/>
      <c r="M557" s="53"/>
      <c r="N557" s="54"/>
      <c r="O557" s="54"/>
      <c r="P557" s="54"/>
      <c r="Q557" s="54"/>
      <c r="R557" s="54"/>
      <c r="S557" s="55"/>
      <c r="T557" s="55"/>
      <c r="U557"/>
      <c r="V557"/>
      <c r="W557"/>
      <c r="X557" s="70"/>
      <c r="Y557" s="57"/>
    </row>
    <row r="558" spans="1:25" ht="15" x14ac:dyDescent="0.25">
      <c r="A558"/>
      <c r="B558"/>
      <c r="C558" s="20"/>
      <c r="D558" s="44"/>
      <c r="E558" s="46"/>
      <c r="F558" s="44"/>
      <c r="G558" s="46"/>
      <c r="H558" s="44"/>
      <c r="I558" s="44"/>
      <c r="J558" s="44"/>
      <c r="K558" s="46"/>
      <c r="L558" s="53"/>
      <c r="M558" s="53"/>
      <c r="N558" s="54"/>
      <c r="O558" s="54"/>
      <c r="P558" s="54"/>
      <c r="Q558" s="54"/>
      <c r="R558" s="54"/>
      <c r="S558" s="55"/>
      <c r="T558" s="55"/>
      <c r="U558"/>
      <c r="V558"/>
      <c r="W558"/>
      <c r="X558" s="70"/>
      <c r="Y558" s="57"/>
    </row>
    <row r="559" spans="1:25" ht="15" x14ac:dyDescent="0.25">
      <c r="A559"/>
      <c r="B559"/>
      <c r="C559" s="20"/>
      <c r="D559" s="44"/>
      <c r="E559" s="46"/>
      <c r="F559" s="44"/>
      <c r="G559" s="46"/>
      <c r="H559" s="44"/>
      <c r="I559" s="44"/>
      <c r="J559" s="44"/>
      <c r="K559" s="46"/>
      <c r="L559" s="53"/>
      <c r="M559" s="53"/>
      <c r="N559" s="54"/>
      <c r="O559" s="54"/>
      <c r="P559" s="54"/>
      <c r="Q559" s="54"/>
      <c r="R559" s="54"/>
      <c r="S559" s="55"/>
      <c r="T559" s="55"/>
      <c r="U559"/>
      <c r="V559"/>
      <c r="W559"/>
      <c r="X559" s="70"/>
      <c r="Y559" s="57"/>
    </row>
    <row r="560" spans="1:25" s="50" customFormat="1" ht="15" x14ac:dyDescent="0.25">
      <c r="A560" s="42"/>
      <c r="B560" s="42"/>
      <c r="C560" s="43"/>
      <c r="D560" s="44"/>
      <c r="E560" s="46"/>
      <c r="F560" s="44"/>
      <c r="G560" s="46"/>
      <c r="H560" s="44"/>
      <c r="I560" s="44"/>
      <c r="J560" s="44"/>
      <c r="K560" s="46"/>
      <c r="L560" s="53"/>
      <c r="M560" s="53"/>
      <c r="N560" s="54"/>
      <c r="O560" s="54"/>
      <c r="P560" s="54"/>
      <c r="Q560" s="54"/>
      <c r="R560" s="54"/>
      <c r="S560" s="55"/>
      <c r="T560" s="55"/>
      <c r="U560" s="42"/>
      <c r="V560" s="42"/>
      <c r="W560" s="42"/>
      <c r="X560" s="72"/>
      <c r="Y560" s="67"/>
    </row>
    <row r="561" spans="1:25" ht="15" x14ac:dyDescent="0.25">
      <c r="A561"/>
      <c r="B561"/>
      <c r="C561" s="20"/>
      <c r="D561" s="44"/>
      <c r="E561" s="46"/>
      <c r="F561" s="44"/>
      <c r="G561" s="46"/>
      <c r="H561" s="44"/>
      <c r="I561" s="44"/>
      <c r="J561" s="44"/>
      <c r="K561" s="46"/>
      <c r="L561" s="53"/>
      <c r="M561" s="53"/>
      <c r="N561" s="54"/>
      <c r="O561" s="54"/>
      <c r="P561" s="54"/>
      <c r="Q561" s="54"/>
      <c r="R561" s="54"/>
      <c r="S561" s="55"/>
      <c r="T561" s="55"/>
      <c r="U561"/>
      <c r="V561"/>
      <c r="W561"/>
      <c r="X561" s="69"/>
      <c r="Y561" s="57"/>
    </row>
    <row r="562" spans="1:25" ht="15" x14ac:dyDescent="0.25">
      <c r="A562"/>
      <c r="B562"/>
      <c r="C562" s="20"/>
      <c r="D562" s="44"/>
      <c r="E562" s="46"/>
      <c r="F562" s="44"/>
      <c r="G562" s="46"/>
      <c r="H562" s="44"/>
      <c r="I562" s="44"/>
      <c r="J562" s="44"/>
      <c r="K562" s="46"/>
      <c r="L562" s="53"/>
      <c r="M562" s="53"/>
      <c r="N562" s="54"/>
      <c r="O562" s="54"/>
      <c r="P562" s="54"/>
      <c r="Q562" s="54"/>
      <c r="R562" s="54"/>
      <c r="S562" s="55"/>
      <c r="T562" s="55"/>
      <c r="U562"/>
      <c r="V562"/>
      <c r="W562"/>
      <c r="X562" s="69"/>
      <c r="Y562" s="57"/>
    </row>
    <row r="563" spans="1:25" ht="15" x14ac:dyDescent="0.25">
      <c r="A563"/>
      <c r="B563"/>
      <c r="C563" s="20"/>
      <c r="D563" s="44"/>
      <c r="E563" s="46"/>
      <c r="F563" s="44"/>
      <c r="G563" s="46"/>
      <c r="H563" s="44"/>
      <c r="I563" s="44"/>
      <c r="J563" s="44"/>
      <c r="K563" s="46"/>
      <c r="L563" s="53"/>
      <c r="M563" s="53"/>
      <c r="N563" s="54"/>
      <c r="O563" s="54"/>
      <c r="P563" s="54"/>
      <c r="Q563" s="54"/>
      <c r="R563" s="54"/>
      <c r="S563" s="55"/>
      <c r="T563" s="55"/>
      <c r="U563"/>
      <c r="V563"/>
      <c r="W563"/>
      <c r="X563" s="69"/>
      <c r="Y563" s="57"/>
    </row>
    <row r="564" spans="1:25" ht="15" x14ac:dyDescent="0.25">
      <c r="A564"/>
      <c r="B564"/>
      <c r="C564" s="20"/>
      <c r="D564" s="44"/>
      <c r="E564" s="46"/>
      <c r="F564" s="44"/>
      <c r="G564" s="46"/>
      <c r="H564" s="44"/>
      <c r="I564" s="44"/>
      <c r="J564" s="44"/>
      <c r="K564" s="46"/>
      <c r="L564" s="53"/>
      <c r="M564" s="53"/>
      <c r="N564" s="54"/>
      <c r="O564" s="54"/>
      <c r="P564" s="54"/>
      <c r="Q564" s="54"/>
      <c r="R564" s="54"/>
      <c r="S564" s="55"/>
      <c r="T564" s="55"/>
      <c r="U564"/>
      <c r="V564"/>
      <c r="W564"/>
      <c r="X564" s="69"/>
      <c r="Y564" s="57"/>
    </row>
    <row r="565" spans="1:25" ht="15" x14ac:dyDescent="0.25">
      <c r="A565"/>
      <c r="B565"/>
      <c r="C565" s="20"/>
      <c r="D565" s="44"/>
      <c r="E565" s="46"/>
      <c r="F565" s="44"/>
      <c r="G565" s="46"/>
      <c r="H565" s="44"/>
      <c r="I565" s="44"/>
      <c r="J565" s="44"/>
      <c r="K565" s="46"/>
      <c r="L565" s="53"/>
      <c r="M565" s="53"/>
      <c r="N565" s="54"/>
      <c r="O565" s="54"/>
      <c r="P565" s="54"/>
      <c r="Q565" s="54"/>
      <c r="R565" s="54"/>
      <c r="S565" s="55"/>
      <c r="T565" s="55"/>
      <c r="U565"/>
      <c r="V565"/>
      <c r="W565"/>
      <c r="X565" s="69"/>
      <c r="Y565" s="57"/>
    </row>
    <row r="566" spans="1:25" ht="15" x14ac:dyDescent="0.25">
      <c r="A566"/>
      <c r="B566"/>
      <c r="C566" s="20"/>
      <c r="D566" s="44"/>
      <c r="E566" s="46"/>
      <c r="F566" s="44"/>
      <c r="G566" s="46"/>
      <c r="H566" s="44"/>
      <c r="I566" s="44"/>
      <c r="J566" s="44"/>
      <c r="K566" s="46"/>
      <c r="L566" s="53"/>
      <c r="M566" s="53"/>
      <c r="N566" s="54"/>
      <c r="O566" s="54"/>
      <c r="P566" s="54"/>
      <c r="Q566" s="54"/>
      <c r="R566" s="54"/>
      <c r="S566" s="55"/>
      <c r="T566" s="55"/>
      <c r="U566"/>
      <c r="V566"/>
      <c r="W566"/>
      <c r="X566" s="69"/>
      <c r="Y566" s="57"/>
    </row>
    <row r="567" spans="1:25" ht="15" x14ac:dyDescent="0.25">
      <c r="A567"/>
      <c r="B567"/>
      <c r="C567" s="20"/>
      <c r="D567" s="44"/>
      <c r="E567" s="46"/>
      <c r="F567" s="44"/>
      <c r="G567" s="46"/>
      <c r="H567" s="44"/>
      <c r="I567" s="44"/>
      <c r="J567" s="44"/>
      <c r="K567" s="46"/>
      <c r="L567" s="53"/>
      <c r="M567" s="53"/>
      <c r="N567" s="54"/>
      <c r="O567" s="54"/>
      <c r="P567" s="54"/>
      <c r="Q567" s="54"/>
      <c r="R567" s="54"/>
      <c r="S567" s="55"/>
      <c r="T567" s="55"/>
      <c r="U567"/>
      <c r="V567"/>
      <c r="W567"/>
      <c r="X567" s="69"/>
      <c r="Y567" s="57"/>
    </row>
    <row r="568" spans="1:25" ht="15" x14ac:dyDescent="0.25">
      <c r="A568"/>
      <c r="B568"/>
      <c r="C568" s="20"/>
      <c r="D568" s="44"/>
      <c r="E568" s="46"/>
      <c r="F568" s="44"/>
      <c r="G568" s="46"/>
      <c r="H568" s="44"/>
      <c r="I568" s="44"/>
      <c r="J568" s="44"/>
      <c r="K568" s="46"/>
      <c r="L568" s="53"/>
      <c r="M568" s="53"/>
      <c r="N568" s="54"/>
      <c r="O568" s="54"/>
      <c r="P568" s="54"/>
      <c r="Q568" s="54"/>
      <c r="R568" s="54"/>
      <c r="S568" s="55"/>
      <c r="T568" s="55"/>
      <c r="U568"/>
      <c r="V568"/>
      <c r="W568"/>
      <c r="X568" s="69"/>
      <c r="Y568" s="57"/>
    </row>
    <row r="569" spans="1:25" ht="15" x14ac:dyDescent="0.25">
      <c r="A569"/>
      <c r="B569"/>
      <c r="C569" s="20"/>
      <c r="D569" s="44"/>
      <c r="E569" s="46"/>
      <c r="F569" s="44"/>
      <c r="G569" s="46"/>
      <c r="H569" s="44"/>
      <c r="I569" s="44"/>
      <c r="J569" s="44"/>
      <c r="K569" s="46"/>
      <c r="L569" s="53"/>
      <c r="M569" s="53"/>
      <c r="N569" s="54"/>
      <c r="O569" s="54"/>
      <c r="P569" s="54"/>
      <c r="Q569" s="54"/>
      <c r="R569" s="54"/>
      <c r="S569" s="55"/>
      <c r="T569" s="55"/>
      <c r="U569"/>
      <c r="V569"/>
      <c r="W569"/>
      <c r="X569" s="69"/>
      <c r="Y569" s="57"/>
    </row>
    <row r="570" spans="1:25" ht="15" x14ac:dyDescent="0.25">
      <c r="A570" s="42"/>
      <c r="B570" s="42"/>
      <c r="C570" s="20"/>
      <c r="D570" s="44"/>
      <c r="E570" s="46"/>
      <c r="F570" s="44"/>
      <c r="G570" s="46"/>
      <c r="H570" s="44"/>
      <c r="I570" s="44"/>
      <c r="J570" s="44"/>
      <c r="K570" s="46"/>
      <c r="L570" s="53"/>
      <c r="M570" s="53"/>
      <c r="N570" s="54"/>
      <c r="O570" s="54"/>
      <c r="P570" s="54"/>
      <c r="Q570" s="54"/>
      <c r="R570" s="54"/>
      <c r="S570" s="55"/>
      <c r="T570" s="55"/>
      <c r="U570"/>
      <c r="V570"/>
      <c r="W570"/>
      <c r="X570" s="69"/>
      <c r="Y570" s="57"/>
    </row>
    <row r="571" spans="1:25" ht="15" x14ac:dyDescent="0.25">
      <c r="A571"/>
      <c r="B571"/>
      <c r="C571" s="20"/>
      <c r="D571" s="44"/>
      <c r="E571" s="46"/>
      <c r="F571" s="44"/>
      <c r="G571" s="46"/>
      <c r="H571" s="44"/>
      <c r="I571" s="44"/>
      <c r="J571" s="44"/>
      <c r="K571" s="46"/>
      <c r="L571" s="53"/>
      <c r="M571" s="53"/>
      <c r="N571" s="54"/>
      <c r="O571" s="54"/>
      <c r="P571" s="54"/>
      <c r="Q571" s="54"/>
      <c r="R571" s="54"/>
      <c r="S571" s="55"/>
      <c r="T571" s="55"/>
      <c r="U571"/>
      <c r="V571"/>
      <c r="W571"/>
      <c r="X571" s="69"/>
      <c r="Y571" s="57"/>
    </row>
    <row r="572" spans="1:25" ht="15" x14ac:dyDescent="0.25">
      <c r="A572"/>
      <c r="B572"/>
      <c r="C572" s="20"/>
      <c r="D572" s="44"/>
      <c r="E572" s="46"/>
      <c r="F572" s="44"/>
      <c r="G572" s="46"/>
      <c r="H572" s="44"/>
      <c r="I572" s="44"/>
      <c r="J572" s="44"/>
      <c r="K572" s="46"/>
      <c r="L572" s="53"/>
      <c r="M572" s="53"/>
      <c r="N572" s="54"/>
      <c r="O572" s="54"/>
      <c r="P572" s="54"/>
      <c r="Q572" s="54"/>
      <c r="R572" s="54"/>
      <c r="S572" s="55"/>
      <c r="T572" s="55"/>
      <c r="U572"/>
      <c r="V572"/>
      <c r="W572"/>
      <c r="X572" s="69"/>
      <c r="Y572" s="57"/>
    </row>
    <row r="573" spans="1:25" ht="15" x14ac:dyDescent="0.25">
      <c r="A573"/>
      <c r="B573"/>
      <c r="C573" s="20"/>
      <c r="D573" s="44"/>
      <c r="E573" s="46"/>
      <c r="F573" s="44"/>
      <c r="G573" s="46"/>
      <c r="H573" s="44"/>
      <c r="I573" s="44"/>
      <c r="J573" s="44"/>
      <c r="K573" s="46"/>
      <c r="L573" s="53"/>
      <c r="M573" s="53"/>
      <c r="N573" s="54"/>
      <c r="O573" s="54"/>
      <c r="P573" s="54"/>
      <c r="Q573" s="54"/>
      <c r="R573" s="54"/>
      <c r="S573" s="55"/>
      <c r="T573" s="55"/>
      <c r="U573"/>
      <c r="V573"/>
      <c r="W573"/>
      <c r="X573" s="69"/>
      <c r="Y573" s="57"/>
    </row>
    <row r="574" spans="1:25" ht="15" x14ac:dyDescent="0.25">
      <c r="A574"/>
      <c r="B574"/>
      <c r="C574" s="20"/>
      <c r="D574" s="44"/>
      <c r="E574" s="46"/>
      <c r="F574" s="44"/>
      <c r="G574" s="46"/>
      <c r="H574" s="44"/>
      <c r="I574" s="44"/>
      <c r="J574" s="44"/>
      <c r="K574" s="46"/>
      <c r="L574" s="53"/>
      <c r="M574" s="53"/>
      <c r="N574" s="54"/>
      <c r="O574" s="54"/>
      <c r="P574" s="54"/>
      <c r="Q574" s="54"/>
      <c r="R574" s="54"/>
      <c r="S574" s="55"/>
      <c r="T574" s="55"/>
      <c r="U574"/>
      <c r="V574"/>
      <c r="W574"/>
      <c r="X574" s="69"/>
      <c r="Y574" s="57"/>
    </row>
    <row r="575" spans="1:25" ht="15" x14ac:dyDescent="0.25">
      <c r="A575"/>
      <c r="B575"/>
      <c r="C575" s="20"/>
      <c r="D575" s="44"/>
      <c r="E575" s="46"/>
      <c r="F575" s="44"/>
      <c r="G575" s="46"/>
      <c r="H575" s="44"/>
      <c r="I575" s="44"/>
      <c r="J575" s="44"/>
      <c r="K575" s="46"/>
      <c r="L575" s="53"/>
      <c r="M575" s="53"/>
      <c r="N575" s="54"/>
      <c r="O575" s="54"/>
      <c r="P575" s="54"/>
      <c r="Q575" s="54"/>
      <c r="R575" s="54"/>
      <c r="S575" s="55"/>
      <c r="T575" s="55"/>
      <c r="U575"/>
      <c r="V575"/>
      <c r="W575"/>
      <c r="X575" s="69"/>
      <c r="Y575" s="57"/>
    </row>
    <row r="576" spans="1:25" ht="15" x14ac:dyDescent="0.25">
      <c r="A576"/>
      <c r="B576"/>
      <c r="C576" s="20"/>
      <c r="D576" s="44"/>
      <c r="E576" s="46"/>
      <c r="F576" s="44"/>
      <c r="G576" s="46"/>
      <c r="H576" s="44"/>
      <c r="I576" s="44"/>
      <c r="J576" s="44"/>
      <c r="K576" s="46"/>
      <c r="L576" s="53"/>
      <c r="M576" s="53"/>
      <c r="N576" s="54"/>
      <c r="O576" s="54"/>
      <c r="P576" s="54"/>
      <c r="Q576" s="54"/>
      <c r="R576" s="54"/>
      <c r="S576" s="55"/>
      <c r="T576" s="55"/>
      <c r="U576"/>
      <c r="V576"/>
      <c r="W576"/>
      <c r="X576" s="69"/>
      <c r="Y576" s="57"/>
    </row>
    <row r="577" spans="1:25" ht="15" x14ac:dyDescent="0.25">
      <c r="A577"/>
      <c r="B577"/>
      <c r="C577" s="20"/>
      <c r="D577" s="44"/>
      <c r="E577" s="46"/>
      <c r="F577" s="44"/>
      <c r="G577" s="46"/>
      <c r="H577" s="44"/>
      <c r="I577" s="44"/>
      <c r="J577" s="44"/>
      <c r="K577" s="46"/>
      <c r="L577" s="53"/>
      <c r="M577" s="53"/>
      <c r="N577" s="54"/>
      <c r="O577" s="54"/>
      <c r="P577" s="54"/>
      <c r="Q577" s="54"/>
      <c r="R577" s="54"/>
      <c r="S577" s="55"/>
      <c r="T577" s="55"/>
      <c r="U577"/>
      <c r="V577"/>
      <c r="W577"/>
      <c r="X577" s="69"/>
      <c r="Y577" s="57"/>
    </row>
    <row r="578" spans="1:25" ht="15" x14ac:dyDescent="0.25">
      <c r="A578"/>
      <c r="B578"/>
      <c r="C578" s="20"/>
      <c r="D578" s="44"/>
      <c r="E578" s="46"/>
      <c r="F578" s="44"/>
      <c r="G578" s="46"/>
      <c r="H578" s="44"/>
      <c r="I578" s="44"/>
      <c r="J578" s="44"/>
      <c r="K578" s="46"/>
      <c r="L578" s="53"/>
      <c r="M578" s="53"/>
      <c r="N578" s="54"/>
      <c r="O578" s="54"/>
      <c r="P578" s="54"/>
      <c r="Q578" s="54"/>
      <c r="R578" s="54"/>
      <c r="S578" s="55"/>
      <c r="T578" s="55"/>
      <c r="U578"/>
      <c r="V578"/>
      <c r="W578"/>
      <c r="X578" s="69"/>
      <c r="Y578" s="57"/>
    </row>
    <row r="579" spans="1:25" ht="15" x14ac:dyDescent="0.25">
      <c r="A579"/>
      <c r="B579"/>
      <c r="C579" s="20"/>
      <c r="D579" s="44"/>
      <c r="E579" s="46"/>
      <c r="F579" s="44"/>
      <c r="G579" s="46"/>
      <c r="H579" s="44"/>
      <c r="I579" s="44"/>
      <c r="J579" s="44"/>
      <c r="K579" s="46"/>
      <c r="L579" s="53"/>
      <c r="M579" s="53"/>
      <c r="N579" s="54"/>
      <c r="O579" s="54"/>
      <c r="P579" s="54"/>
      <c r="Q579" s="54"/>
      <c r="R579" s="54"/>
      <c r="S579" s="55"/>
      <c r="T579" s="55"/>
      <c r="U579"/>
      <c r="V579"/>
      <c r="W579"/>
      <c r="X579" s="69"/>
      <c r="Y579" s="57"/>
    </row>
    <row r="580" spans="1:25" ht="15" x14ac:dyDescent="0.25">
      <c r="A580"/>
      <c r="B580"/>
      <c r="C580" s="20"/>
      <c r="D580" s="44"/>
      <c r="E580" s="46"/>
      <c r="F580" s="44"/>
      <c r="G580" s="46"/>
      <c r="H580" s="44"/>
      <c r="I580" s="44"/>
      <c r="J580" s="44"/>
      <c r="K580" s="46"/>
      <c r="L580" s="53"/>
      <c r="M580" s="53"/>
      <c r="N580" s="54"/>
      <c r="O580" s="54"/>
      <c r="P580" s="54"/>
      <c r="Q580" s="54"/>
      <c r="R580" s="54"/>
      <c r="S580" s="55"/>
      <c r="T580" s="55"/>
      <c r="U580"/>
      <c r="V580"/>
      <c r="W580"/>
      <c r="X580" s="69"/>
      <c r="Y580" s="57"/>
    </row>
    <row r="581" spans="1:25" ht="15" x14ac:dyDescent="0.25">
      <c r="A581"/>
      <c r="B581"/>
      <c r="C581" s="20"/>
      <c r="D581" s="44"/>
      <c r="E581" s="46"/>
      <c r="F581" s="44"/>
      <c r="G581" s="46"/>
      <c r="H581" s="44"/>
      <c r="I581" s="44"/>
      <c r="J581" s="44"/>
      <c r="K581" s="46"/>
      <c r="L581" s="53"/>
      <c r="M581" s="53"/>
      <c r="N581" s="54"/>
      <c r="O581" s="54"/>
      <c r="P581" s="54"/>
      <c r="Q581" s="54"/>
      <c r="R581" s="54"/>
      <c r="S581" s="55"/>
      <c r="T581" s="55"/>
      <c r="U581"/>
      <c r="V581"/>
      <c r="W581"/>
      <c r="X581" s="69"/>
      <c r="Y581" s="57"/>
    </row>
    <row r="582" spans="1:25" ht="15" x14ac:dyDescent="0.25">
      <c r="A582"/>
      <c r="B582"/>
      <c r="C582" s="20"/>
      <c r="D582" s="44"/>
      <c r="E582" s="46"/>
      <c r="F582" s="44"/>
      <c r="G582" s="46"/>
      <c r="H582" s="44"/>
      <c r="I582" s="44"/>
      <c r="J582" s="44"/>
      <c r="K582" s="46"/>
      <c r="L582" s="53"/>
      <c r="M582" s="53"/>
      <c r="N582" s="54"/>
      <c r="O582" s="54"/>
      <c r="P582" s="54"/>
      <c r="Q582" s="54"/>
      <c r="R582" s="54"/>
      <c r="S582" s="55"/>
      <c r="T582" s="55"/>
      <c r="U582"/>
      <c r="V582"/>
      <c r="W582"/>
      <c r="X582" s="69"/>
      <c r="Y582" s="57"/>
    </row>
    <row r="583" spans="1:25" ht="15" x14ac:dyDescent="0.25">
      <c r="A583"/>
      <c r="B583"/>
      <c r="C583" s="20"/>
      <c r="D583" s="44"/>
      <c r="E583" s="46"/>
      <c r="F583" s="44"/>
      <c r="G583" s="46"/>
      <c r="H583" s="44"/>
      <c r="I583" s="44"/>
      <c r="J583" s="44"/>
      <c r="K583" s="46"/>
      <c r="L583" s="53"/>
      <c r="M583" s="53"/>
      <c r="N583" s="54"/>
      <c r="O583" s="54"/>
      <c r="P583" s="54"/>
      <c r="Q583" s="54"/>
      <c r="R583" s="54"/>
      <c r="S583" s="55"/>
      <c r="T583" s="55"/>
      <c r="U583"/>
      <c r="V583"/>
      <c r="W583"/>
      <c r="X583" s="69"/>
      <c r="Y583" s="57"/>
    </row>
    <row r="584" spans="1:25" ht="15" x14ac:dyDescent="0.25">
      <c r="A584"/>
      <c r="B584"/>
      <c r="C584" s="20"/>
      <c r="D584" s="44"/>
      <c r="E584" s="46"/>
      <c r="F584" s="44"/>
      <c r="G584" s="46"/>
      <c r="H584" s="44"/>
      <c r="I584" s="44"/>
      <c r="J584" s="44"/>
      <c r="K584" s="46"/>
      <c r="L584" s="53"/>
      <c r="M584" s="53"/>
      <c r="N584" s="54"/>
      <c r="O584" s="54"/>
      <c r="P584" s="54"/>
      <c r="Q584" s="54"/>
      <c r="R584" s="54"/>
      <c r="S584" s="55"/>
      <c r="T584" s="55"/>
      <c r="U584"/>
      <c r="V584"/>
      <c r="W584"/>
      <c r="X584" s="69"/>
      <c r="Y584" s="57"/>
    </row>
    <row r="585" spans="1:25" ht="15" x14ac:dyDescent="0.25">
      <c r="A585"/>
      <c r="B585"/>
      <c r="C585" s="20"/>
      <c r="D585" s="44"/>
      <c r="E585" s="46"/>
      <c r="F585" s="44"/>
      <c r="G585" s="46"/>
      <c r="H585" s="44"/>
      <c r="I585" s="44"/>
      <c r="J585" s="44"/>
      <c r="K585" s="46"/>
      <c r="L585" s="53"/>
      <c r="M585" s="53"/>
      <c r="N585" s="54"/>
      <c r="O585" s="54"/>
      <c r="P585" s="54"/>
      <c r="Q585" s="54"/>
      <c r="R585" s="54"/>
      <c r="S585" s="55"/>
      <c r="T585" s="55"/>
      <c r="U585"/>
      <c r="V585"/>
      <c r="W585"/>
      <c r="X585" s="69"/>
      <c r="Y585" s="57"/>
    </row>
    <row r="586" spans="1:25" ht="15" x14ac:dyDescent="0.25">
      <c r="A586"/>
      <c r="B586"/>
      <c r="C586" s="20"/>
      <c r="D586" s="44"/>
      <c r="E586" s="46"/>
      <c r="F586" s="44"/>
      <c r="G586" s="46"/>
      <c r="H586" s="44"/>
      <c r="I586" s="44"/>
      <c r="J586" s="44"/>
      <c r="K586" s="46"/>
      <c r="L586" s="53"/>
      <c r="M586" s="53"/>
      <c r="N586" s="54"/>
      <c r="O586" s="54"/>
      <c r="P586" s="54"/>
      <c r="Q586" s="54"/>
      <c r="R586" s="54"/>
      <c r="S586" s="55"/>
      <c r="T586" s="55"/>
      <c r="U586"/>
      <c r="V586"/>
      <c r="W586"/>
      <c r="X586" s="69"/>
      <c r="Y586" s="57"/>
    </row>
    <row r="587" spans="1:25" ht="15" x14ac:dyDescent="0.25">
      <c r="A587"/>
      <c r="B587"/>
      <c r="C587" s="20"/>
      <c r="D587" s="44"/>
      <c r="E587" s="46"/>
      <c r="F587" s="44"/>
      <c r="G587" s="46"/>
      <c r="H587" s="44"/>
      <c r="I587" s="44"/>
      <c r="J587" s="44"/>
      <c r="K587" s="46"/>
      <c r="L587" s="53"/>
      <c r="M587" s="53"/>
      <c r="N587" s="54"/>
      <c r="O587" s="54"/>
      <c r="P587" s="54"/>
      <c r="Q587" s="54"/>
      <c r="R587" s="54"/>
      <c r="S587" s="55"/>
      <c r="T587" s="55"/>
      <c r="U587"/>
      <c r="V587"/>
      <c r="W587"/>
      <c r="X587" s="69"/>
      <c r="Y587" s="57"/>
    </row>
    <row r="588" spans="1:25" ht="15" x14ac:dyDescent="0.25">
      <c r="A588"/>
      <c r="B588"/>
      <c r="C588" s="20"/>
      <c r="D588" s="44"/>
      <c r="E588" s="46"/>
      <c r="F588" s="44"/>
      <c r="G588" s="46"/>
      <c r="H588" s="44"/>
      <c r="I588" s="44"/>
      <c r="J588" s="44"/>
      <c r="K588" s="46"/>
      <c r="L588" s="53"/>
      <c r="M588" s="53"/>
      <c r="N588" s="54"/>
      <c r="O588" s="54"/>
      <c r="P588" s="54"/>
      <c r="Q588" s="54"/>
      <c r="R588" s="54"/>
      <c r="S588" s="55"/>
      <c r="T588" s="55"/>
      <c r="U588"/>
      <c r="V588"/>
      <c r="W588"/>
      <c r="X588" s="69"/>
      <c r="Y588" s="57"/>
    </row>
    <row r="589" spans="1:25" ht="15" x14ac:dyDescent="0.25">
      <c r="A589"/>
      <c r="B589"/>
      <c r="C589" s="20"/>
      <c r="D589" s="44"/>
      <c r="E589" s="46"/>
      <c r="F589" s="44"/>
      <c r="G589" s="46"/>
      <c r="H589" s="44"/>
      <c r="I589" s="44"/>
      <c r="J589" s="44"/>
      <c r="K589" s="46"/>
      <c r="L589" s="53"/>
      <c r="M589" s="53"/>
      <c r="N589" s="54"/>
      <c r="O589" s="54"/>
      <c r="P589" s="54"/>
      <c r="Q589" s="54"/>
      <c r="R589" s="54"/>
      <c r="S589" s="55"/>
      <c r="T589" s="55"/>
      <c r="U589"/>
      <c r="V589"/>
      <c r="W589"/>
      <c r="X589" s="69"/>
      <c r="Y589" s="57"/>
    </row>
    <row r="590" spans="1:25" ht="15" x14ac:dyDescent="0.25">
      <c r="A590"/>
      <c r="B590"/>
      <c r="C590" s="20"/>
      <c r="D590" s="44"/>
      <c r="E590" s="46"/>
      <c r="F590" s="44"/>
      <c r="G590" s="46"/>
      <c r="H590" s="44"/>
      <c r="I590" s="44"/>
      <c r="J590" s="44"/>
      <c r="K590" s="46"/>
      <c r="L590" s="53"/>
      <c r="M590" s="53"/>
      <c r="N590" s="54"/>
      <c r="O590" s="54"/>
      <c r="P590" s="54"/>
      <c r="Q590" s="54"/>
      <c r="R590" s="54"/>
      <c r="S590" s="55"/>
      <c r="T590" s="55"/>
      <c r="U590"/>
      <c r="V590"/>
      <c r="W590"/>
      <c r="X590" s="69"/>
      <c r="Y590" s="57"/>
    </row>
    <row r="591" spans="1:25" ht="15" x14ac:dyDescent="0.25">
      <c r="A591"/>
      <c r="B591"/>
      <c r="C591" s="20"/>
      <c r="D591" s="44"/>
      <c r="E591" s="46"/>
      <c r="F591" s="44"/>
      <c r="G591" s="46"/>
      <c r="H591" s="44"/>
      <c r="I591" s="44"/>
      <c r="J591" s="44"/>
      <c r="K591" s="46"/>
      <c r="L591" s="53"/>
      <c r="M591" s="53"/>
      <c r="N591" s="54"/>
      <c r="O591" s="54"/>
      <c r="P591" s="54"/>
      <c r="Q591" s="54"/>
      <c r="R591" s="54"/>
      <c r="S591" s="55"/>
      <c r="T591" s="55"/>
      <c r="U591"/>
      <c r="V591"/>
      <c r="W591"/>
      <c r="X591" s="69"/>
      <c r="Y591" s="57"/>
    </row>
    <row r="592" spans="1:25" ht="15" x14ac:dyDescent="0.25">
      <c r="A592"/>
      <c r="B592"/>
      <c r="C592" s="20"/>
      <c r="D592" s="44"/>
      <c r="E592" s="46"/>
      <c r="F592" s="44"/>
      <c r="G592" s="46"/>
      <c r="H592" s="44"/>
      <c r="I592" s="44"/>
      <c r="J592" s="44"/>
      <c r="K592" s="46"/>
      <c r="L592" s="53"/>
      <c r="M592" s="53"/>
      <c r="N592" s="54"/>
      <c r="O592" s="54"/>
      <c r="P592" s="54"/>
      <c r="Q592" s="54"/>
      <c r="R592" s="54"/>
      <c r="S592" s="55"/>
      <c r="T592" s="55"/>
      <c r="U592"/>
      <c r="V592"/>
      <c r="W592"/>
      <c r="X592" s="69"/>
      <c r="Y592" s="57"/>
    </row>
    <row r="593" spans="1:25" ht="15" x14ac:dyDescent="0.25">
      <c r="A593"/>
      <c r="B593"/>
      <c r="C593" s="20"/>
      <c r="D593" s="44"/>
      <c r="E593" s="46"/>
      <c r="F593" s="44"/>
      <c r="G593" s="46"/>
      <c r="H593" s="44"/>
      <c r="I593" s="44"/>
      <c r="J593" s="44"/>
      <c r="K593" s="46"/>
      <c r="L593" s="53"/>
      <c r="M593" s="53"/>
      <c r="N593" s="54"/>
      <c r="O593" s="54"/>
      <c r="P593" s="54"/>
      <c r="Q593" s="54"/>
      <c r="R593" s="54"/>
      <c r="S593" s="55"/>
      <c r="T593" s="55"/>
      <c r="U593"/>
      <c r="V593"/>
      <c r="W593"/>
      <c r="X593" s="69"/>
      <c r="Y593" s="57"/>
    </row>
    <row r="594" spans="1:25" ht="15" x14ac:dyDescent="0.25">
      <c r="A594"/>
      <c r="B594"/>
      <c r="C594" s="20"/>
      <c r="D594" s="44"/>
      <c r="E594" s="46"/>
      <c r="F594" s="44"/>
      <c r="G594" s="46"/>
      <c r="H594" s="44"/>
      <c r="I594" s="44"/>
      <c r="J594" s="44"/>
      <c r="K594" s="46"/>
      <c r="L594" s="53"/>
      <c r="M594" s="53"/>
      <c r="N594" s="54"/>
      <c r="O594" s="54"/>
      <c r="P594" s="54"/>
      <c r="Q594" s="54"/>
      <c r="R594" s="54"/>
      <c r="S594" s="55"/>
      <c r="T594" s="55"/>
      <c r="U594"/>
      <c r="V594"/>
      <c r="W594"/>
      <c r="X594" s="69"/>
      <c r="Y594" s="57"/>
    </row>
    <row r="595" spans="1:25" ht="15" x14ac:dyDescent="0.25">
      <c r="A595"/>
      <c r="B595"/>
      <c r="C595" s="20"/>
      <c r="D595" s="44"/>
      <c r="E595" s="46"/>
      <c r="F595" s="44"/>
      <c r="G595" s="46"/>
      <c r="H595" s="44"/>
      <c r="I595" s="44"/>
      <c r="J595" s="44"/>
      <c r="K595" s="46"/>
      <c r="L595" s="53"/>
      <c r="M595" s="53"/>
      <c r="N595" s="54"/>
      <c r="O595" s="54"/>
      <c r="P595" s="54"/>
      <c r="Q595" s="54"/>
      <c r="R595" s="54"/>
      <c r="S595" s="55"/>
      <c r="T595" s="55"/>
      <c r="U595"/>
      <c r="V595"/>
      <c r="W595"/>
      <c r="X595" s="69"/>
      <c r="Y595" s="57"/>
    </row>
    <row r="596" spans="1:25" ht="15" x14ac:dyDescent="0.25">
      <c r="A596"/>
      <c r="B596"/>
      <c r="C596" s="20"/>
      <c r="D596" s="44"/>
      <c r="E596" s="46"/>
      <c r="F596" s="44"/>
      <c r="G596" s="46"/>
      <c r="H596" s="44"/>
      <c r="I596" s="44"/>
      <c r="J596" s="44"/>
      <c r="K596" s="46"/>
      <c r="L596" s="53"/>
      <c r="M596" s="53"/>
      <c r="N596" s="54"/>
      <c r="O596" s="54"/>
      <c r="P596" s="54"/>
      <c r="Q596" s="54"/>
      <c r="R596" s="54"/>
      <c r="S596" s="55"/>
      <c r="T596" s="55"/>
      <c r="U596"/>
      <c r="V596"/>
      <c r="W596"/>
      <c r="X596" s="69"/>
      <c r="Y596" s="57"/>
    </row>
    <row r="597" spans="1:25" ht="15" x14ac:dyDescent="0.25">
      <c r="A597"/>
      <c r="B597"/>
      <c r="C597" s="20"/>
      <c r="D597" s="44"/>
      <c r="E597" s="46"/>
      <c r="F597" s="44"/>
      <c r="G597" s="46"/>
      <c r="H597" s="44"/>
      <c r="I597" s="44"/>
      <c r="J597" s="44"/>
      <c r="K597" s="46"/>
      <c r="L597" s="53"/>
      <c r="M597" s="53"/>
      <c r="N597" s="54"/>
      <c r="O597" s="54"/>
      <c r="P597" s="54"/>
      <c r="Q597" s="54"/>
      <c r="R597" s="54"/>
      <c r="S597" s="55"/>
      <c r="T597" s="55"/>
      <c r="U597"/>
      <c r="V597"/>
      <c r="W597"/>
      <c r="X597" s="69"/>
      <c r="Y597" s="57"/>
    </row>
    <row r="598" spans="1:25" ht="15" x14ac:dyDescent="0.25">
      <c r="A598"/>
      <c r="B598"/>
      <c r="C598" s="20"/>
      <c r="D598" s="44"/>
      <c r="E598" s="46"/>
      <c r="F598" s="44"/>
      <c r="G598" s="46"/>
      <c r="H598" s="44"/>
      <c r="I598" s="44"/>
      <c r="J598" s="44"/>
      <c r="K598" s="46"/>
      <c r="L598" s="53"/>
      <c r="M598" s="53"/>
      <c r="N598" s="54"/>
      <c r="O598" s="54"/>
      <c r="P598" s="54"/>
      <c r="Q598" s="54"/>
      <c r="R598" s="54"/>
      <c r="S598" s="55"/>
      <c r="T598" s="55"/>
      <c r="U598"/>
      <c r="V598"/>
      <c r="W598"/>
      <c r="X598" s="69"/>
      <c r="Y598" s="57"/>
    </row>
    <row r="599" spans="1:25" ht="15" x14ac:dyDescent="0.25">
      <c r="A599"/>
      <c r="B599"/>
      <c r="C599" s="20"/>
      <c r="D599" s="44"/>
      <c r="E599" s="46"/>
      <c r="F599" s="44"/>
      <c r="G599" s="46"/>
      <c r="H599" s="44"/>
      <c r="I599" s="44"/>
      <c r="J599" s="44"/>
      <c r="K599" s="46"/>
      <c r="L599" s="53"/>
      <c r="M599" s="53"/>
      <c r="N599" s="54"/>
      <c r="O599" s="54"/>
      <c r="P599" s="54"/>
      <c r="Q599" s="54"/>
      <c r="R599" s="54"/>
      <c r="S599" s="55"/>
      <c r="T599" s="55"/>
      <c r="U599"/>
      <c r="V599"/>
      <c r="W599"/>
      <c r="X599" s="69"/>
      <c r="Y599" s="57"/>
    </row>
    <row r="600" spans="1:25" ht="15" x14ac:dyDescent="0.25">
      <c r="A600"/>
      <c r="B600"/>
      <c r="C600" s="20"/>
      <c r="D600" s="44"/>
      <c r="E600" s="46"/>
      <c r="F600" s="44"/>
      <c r="G600" s="46"/>
      <c r="H600" s="44"/>
      <c r="I600" s="44"/>
      <c r="J600" s="44"/>
      <c r="K600" s="46"/>
      <c r="L600" s="53"/>
      <c r="M600" s="53"/>
      <c r="N600" s="54"/>
      <c r="O600" s="54"/>
      <c r="P600" s="54"/>
      <c r="Q600" s="54"/>
      <c r="R600" s="54"/>
      <c r="S600" s="55"/>
      <c r="T600" s="55"/>
      <c r="U600"/>
      <c r="V600"/>
      <c r="W600"/>
      <c r="X600" s="69"/>
      <c r="Y600" s="57"/>
    </row>
    <row r="601" spans="1:25" ht="15" x14ac:dyDescent="0.25">
      <c r="A601"/>
      <c r="B601"/>
      <c r="C601" s="20"/>
      <c r="D601" s="44"/>
      <c r="E601" s="46"/>
      <c r="F601" s="44"/>
      <c r="G601" s="46"/>
      <c r="H601" s="44"/>
      <c r="I601" s="44"/>
      <c r="J601" s="44"/>
      <c r="K601" s="46"/>
      <c r="L601" s="53"/>
      <c r="M601" s="53"/>
      <c r="N601" s="54"/>
      <c r="O601" s="54"/>
      <c r="P601" s="54"/>
      <c r="Q601" s="54"/>
      <c r="R601" s="54"/>
      <c r="S601" s="55"/>
      <c r="T601" s="55"/>
      <c r="U601"/>
      <c r="V601"/>
      <c r="W601"/>
      <c r="X601" s="69"/>
      <c r="Y601" s="57"/>
    </row>
    <row r="602" spans="1:25" ht="15" x14ac:dyDescent="0.25">
      <c r="A602"/>
      <c r="B602"/>
      <c r="C602" s="20"/>
      <c r="D602" s="44"/>
      <c r="E602" s="46"/>
      <c r="F602" s="44"/>
      <c r="G602" s="46"/>
      <c r="H602" s="44"/>
      <c r="I602" s="44"/>
      <c r="J602" s="44"/>
      <c r="K602" s="46"/>
      <c r="L602" s="53"/>
      <c r="M602" s="53"/>
      <c r="N602" s="54"/>
      <c r="O602" s="54"/>
      <c r="P602" s="54"/>
      <c r="Q602" s="54"/>
      <c r="R602" s="54"/>
      <c r="S602" s="55"/>
      <c r="T602" s="55"/>
      <c r="U602"/>
      <c r="V602"/>
      <c r="W602"/>
      <c r="X602" s="69"/>
      <c r="Y602" s="57"/>
    </row>
    <row r="603" spans="1:25" ht="15" x14ac:dyDescent="0.25">
      <c r="A603"/>
      <c r="B603"/>
      <c r="C603" s="20"/>
      <c r="D603" s="44"/>
      <c r="E603" s="46"/>
      <c r="F603" s="44"/>
      <c r="G603" s="46"/>
      <c r="H603" s="44"/>
      <c r="I603" s="44"/>
      <c r="J603" s="44"/>
      <c r="K603" s="46"/>
      <c r="L603" s="53"/>
      <c r="M603" s="53"/>
      <c r="N603" s="54"/>
      <c r="O603" s="54"/>
      <c r="P603" s="54"/>
      <c r="Q603" s="54"/>
      <c r="R603" s="54"/>
      <c r="S603" s="55"/>
      <c r="T603" s="55"/>
      <c r="U603"/>
      <c r="V603"/>
      <c r="W603"/>
      <c r="X603" s="69"/>
      <c r="Y603" s="57"/>
    </row>
    <row r="604" spans="1:25" ht="15" x14ac:dyDescent="0.25">
      <c r="A604"/>
      <c r="B604"/>
      <c r="C604" s="20"/>
      <c r="D604" s="44"/>
      <c r="E604" s="46"/>
      <c r="F604" s="44"/>
      <c r="G604" s="46"/>
      <c r="H604" s="44"/>
      <c r="I604" s="44"/>
      <c r="J604" s="44"/>
      <c r="K604" s="46"/>
      <c r="L604" s="53"/>
      <c r="M604" s="53"/>
      <c r="N604" s="54"/>
      <c r="O604" s="54"/>
      <c r="P604" s="54"/>
      <c r="Q604" s="54"/>
      <c r="R604" s="54"/>
      <c r="S604" s="55"/>
      <c r="T604" s="55"/>
      <c r="U604"/>
      <c r="V604"/>
      <c r="W604"/>
      <c r="X604" s="69"/>
      <c r="Y604" s="57"/>
    </row>
    <row r="605" spans="1:25" ht="15" x14ac:dyDescent="0.25">
      <c r="A605"/>
      <c r="B605"/>
      <c r="C605" s="20"/>
      <c r="D605" s="44"/>
      <c r="E605" s="46"/>
      <c r="F605" s="44"/>
      <c r="G605" s="46"/>
      <c r="H605" s="44"/>
      <c r="I605" s="44"/>
      <c r="J605" s="44"/>
      <c r="K605" s="46"/>
      <c r="L605" s="53"/>
      <c r="M605" s="53"/>
      <c r="N605" s="54"/>
      <c r="O605" s="54"/>
      <c r="P605" s="54"/>
      <c r="Q605" s="54"/>
      <c r="R605" s="54"/>
      <c r="S605" s="55"/>
      <c r="T605" s="55"/>
      <c r="U605"/>
      <c r="V605"/>
      <c r="W605"/>
      <c r="X605" s="69"/>
      <c r="Y605" s="57"/>
    </row>
    <row r="606" spans="1:25" ht="15" x14ac:dyDescent="0.25">
      <c r="A606"/>
      <c r="B606"/>
      <c r="C606" s="20"/>
      <c r="D606" s="44"/>
      <c r="E606" s="46"/>
      <c r="F606" s="44"/>
      <c r="G606" s="46"/>
      <c r="H606" s="44"/>
      <c r="I606" s="44"/>
      <c r="J606" s="44"/>
      <c r="K606" s="46"/>
      <c r="L606" s="53"/>
      <c r="M606" s="53"/>
      <c r="N606" s="54"/>
      <c r="O606" s="54"/>
      <c r="P606" s="54"/>
      <c r="Q606" s="54"/>
      <c r="R606" s="54"/>
      <c r="S606" s="55"/>
      <c r="T606" s="55"/>
      <c r="U606"/>
      <c r="V606"/>
      <c r="W606"/>
      <c r="X606" s="69"/>
      <c r="Y606" s="57"/>
    </row>
    <row r="607" spans="1:25" ht="15" x14ac:dyDescent="0.25">
      <c r="A607"/>
      <c r="B607"/>
      <c r="C607" s="20"/>
      <c r="D607" s="44"/>
      <c r="E607" s="46"/>
      <c r="F607" s="44"/>
      <c r="G607" s="46"/>
      <c r="H607" s="44"/>
      <c r="I607" s="44"/>
      <c r="J607" s="44"/>
      <c r="K607" s="46"/>
      <c r="L607" s="53"/>
      <c r="M607" s="53"/>
      <c r="N607" s="54"/>
      <c r="O607" s="54"/>
      <c r="P607" s="54"/>
      <c r="Q607" s="54"/>
      <c r="R607" s="54"/>
      <c r="S607" s="55"/>
      <c r="T607" s="55"/>
      <c r="U607"/>
      <c r="V607"/>
      <c r="W607"/>
      <c r="X607" s="69"/>
      <c r="Y607" s="57"/>
    </row>
    <row r="608" spans="1:25" ht="15" x14ac:dyDescent="0.25">
      <c r="A608"/>
      <c r="B608"/>
      <c r="C608" s="20"/>
      <c r="D608" s="44"/>
      <c r="E608" s="46"/>
      <c r="F608" s="44"/>
      <c r="G608" s="46"/>
      <c r="H608" s="44"/>
      <c r="I608" s="44"/>
      <c r="J608" s="44"/>
      <c r="K608" s="46"/>
      <c r="L608" s="53"/>
      <c r="M608" s="53"/>
      <c r="N608" s="54"/>
      <c r="O608" s="54"/>
      <c r="P608" s="54"/>
      <c r="Q608" s="54"/>
      <c r="R608" s="54"/>
      <c r="S608" s="55"/>
      <c r="T608" s="55"/>
      <c r="U608"/>
      <c r="V608"/>
      <c r="W608"/>
      <c r="X608" s="69"/>
      <c r="Y608" s="57"/>
    </row>
    <row r="609" spans="1:25" ht="15" x14ac:dyDescent="0.25">
      <c r="A609"/>
      <c r="B609"/>
      <c r="C609" s="20"/>
      <c r="D609" s="44"/>
      <c r="E609" s="46"/>
      <c r="F609" s="44"/>
      <c r="G609" s="46"/>
      <c r="H609" s="44"/>
      <c r="I609" s="44"/>
      <c r="J609" s="44"/>
      <c r="K609" s="46"/>
      <c r="L609" s="53"/>
      <c r="M609" s="53"/>
      <c r="N609" s="54"/>
      <c r="O609" s="54"/>
      <c r="P609" s="54"/>
      <c r="Q609" s="54"/>
      <c r="R609" s="54"/>
      <c r="S609" s="55"/>
      <c r="T609" s="55"/>
      <c r="U609"/>
      <c r="V609"/>
      <c r="W609"/>
      <c r="X609" s="69"/>
      <c r="Y609" s="57"/>
    </row>
    <row r="610" spans="1:25" ht="15" x14ac:dyDescent="0.25">
      <c r="A610"/>
      <c r="B610"/>
      <c r="C610" s="20"/>
      <c r="D610" s="44"/>
      <c r="E610" s="46"/>
      <c r="F610" s="44"/>
      <c r="G610" s="46"/>
      <c r="H610" s="44"/>
      <c r="I610" s="44"/>
      <c r="J610" s="44"/>
      <c r="K610" s="46"/>
      <c r="L610" s="53"/>
      <c r="M610" s="53"/>
      <c r="N610" s="54"/>
      <c r="O610" s="54"/>
      <c r="P610" s="54"/>
      <c r="Q610" s="54"/>
      <c r="R610" s="54"/>
      <c r="S610" s="55"/>
      <c r="T610" s="55"/>
      <c r="U610"/>
      <c r="V610"/>
      <c r="W610"/>
      <c r="X610" s="69"/>
      <c r="Y610" s="57"/>
    </row>
    <row r="611" spans="1:25" ht="15" x14ac:dyDescent="0.25">
      <c r="A611"/>
      <c r="B611"/>
      <c r="C611" s="20"/>
      <c r="D611" s="44"/>
      <c r="E611" s="46"/>
      <c r="F611" s="44"/>
      <c r="G611" s="46"/>
      <c r="H611" s="44"/>
      <c r="I611" s="44"/>
      <c r="J611" s="44"/>
      <c r="K611" s="46"/>
      <c r="L611" s="53"/>
      <c r="M611" s="53"/>
      <c r="N611" s="54"/>
      <c r="O611" s="54"/>
      <c r="P611" s="54"/>
      <c r="Q611" s="54"/>
      <c r="R611" s="54"/>
      <c r="S611" s="55"/>
      <c r="T611" s="55"/>
      <c r="U611"/>
      <c r="V611"/>
      <c r="W611"/>
      <c r="X611" s="69"/>
      <c r="Y611" s="57"/>
    </row>
    <row r="612" spans="1:25" ht="15" x14ac:dyDescent="0.25">
      <c r="A612"/>
      <c r="B612"/>
      <c r="C612" s="20"/>
      <c r="D612" s="44"/>
      <c r="E612" s="46"/>
      <c r="F612" s="44"/>
      <c r="G612" s="46"/>
      <c r="H612" s="44"/>
      <c r="I612" s="44"/>
      <c r="J612" s="44"/>
      <c r="K612" s="46"/>
      <c r="L612" s="53"/>
      <c r="M612" s="53"/>
      <c r="N612" s="54"/>
      <c r="O612" s="54"/>
      <c r="P612" s="54"/>
      <c r="Q612" s="54"/>
      <c r="R612" s="54"/>
      <c r="S612" s="55"/>
      <c r="T612" s="55"/>
      <c r="U612"/>
      <c r="V612"/>
      <c r="W612"/>
      <c r="X612" s="69"/>
      <c r="Y612" s="57"/>
    </row>
    <row r="613" spans="1:25" ht="15" x14ac:dyDescent="0.25">
      <c r="A613"/>
      <c r="B613"/>
      <c r="C613" s="20"/>
      <c r="D613" s="44"/>
      <c r="E613" s="46"/>
      <c r="F613" s="44"/>
      <c r="G613" s="46"/>
      <c r="H613" s="44"/>
      <c r="I613" s="44"/>
      <c r="J613" s="44"/>
      <c r="K613" s="46"/>
      <c r="L613" s="53"/>
      <c r="M613" s="53"/>
      <c r="N613" s="54"/>
      <c r="O613" s="54"/>
      <c r="P613" s="54"/>
      <c r="Q613" s="54"/>
      <c r="R613" s="54"/>
      <c r="S613" s="55"/>
      <c r="T613" s="55"/>
      <c r="U613"/>
      <c r="V613"/>
      <c r="W613"/>
      <c r="X613" s="69"/>
      <c r="Y613" s="57"/>
    </row>
    <row r="614" spans="1:25" ht="15" x14ac:dyDescent="0.25">
      <c r="A614"/>
      <c r="B614"/>
      <c r="C614" s="20"/>
      <c r="D614" s="44"/>
      <c r="E614" s="46"/>
      <c r="F614" s="44"/>
      <c r="G614" s="46"/>
      <c r="H614" s="44"/>
      <c r="I614" s="44"/>
      <c r="J614" s="44"/>
      <c r="K614" s="46"/>
      <c r="L614" s="53"/>
      <c r="M614" s="53"/>
      <c r="N614" s="54"/>
      <c r="O614" s="54"/>
      <c r="P614" s="54"/>
      <c r="Q614" s="54"/>
      <c r="R614" s="54"/>
      <c r="S614" s="55"/>
      <c r="T614" s="55"/>
      <c r="U614"/>
      <c r="V614"/>
      <c r="W614"/>
      <c r="X614" s="69"/>
      <c r="Y614" s="57"/>
    </row>
    <row r="615" spans="1:25" ht="15" x14ac:dyDescent="0.25">
      <c r="A615"/>
      <c r="B615"/>
      <c r="C615" s="20"/>
      <c r="D615" s="44"/>
      <c r="E615" s="46"/>
      <c r="F615" s="44"/>
      <c r="G615" s="46"/>
      <c r="H615" s="44"/>
      <c r="I615" s="44"/>
      <c r="J615" s="44"/>
      <c r="K615" s="46"/>
      <c r="L615" s="53"/>
      <c r="M615" s="53"/>
      <c r="N615" s="54"/>
      <c r="O615" s="54"/>
      <c r="P615" s="54"/>
      <c r="Q615" s="54"/>
      <c r="R615" s="54"/>
      <c r="S615" s="55"/>
      <c r="T615" s="55"/>
      <c r="U615"/>
      <c r="V615"/>
      <c r="W615"/>
      <c r="X615" s="69"/>
      <c r="Y615" s="57"/>
    </row>
    <row r="616" spans="1:25" ht="15" x14ac:dyDescent="0.25">
      <c r="A616"/>
      <c r="B616"/>
      <c r="C616" s="20"/>
      <c r="D616" s="44"/>
      <c r="E616" s="46"/>
      <c r="F616" s="44"/>
      <c r="G616" s="46"/>
      <c r="H616" s="44"/>
      <c r="I616" s="44"/>
      <c r="J616" s="44"/>
      <c r="K616" s="46"/>
      <c r="L616" s="53"/>
      <c r="M616" s="53"/>
      <c r="N616" s="54"/>
      <c r="O616" s="54"/>
      <c r="P616" s="54"/>
      <c r="Q616" s="54"/>
      <c r="R616" s="54"/>
      <c r="S616" s="55"/>
      <c r="T616" s="55"/>
      <c r="U616"/>
      <c r="V616"/>
      <c r="W616"/>
      <c r="X616" s="69"/>
      <c r="Y616" s="57"/>
    </row>
    <row r="617" spans="1:25" ht="15" x14ac:dyDescent="0.25">
      <c r="A617"/>
      <c r="B617"/>
      <c r="C617" s="20"/>
      <c r="D617" s="44"/>
      <c r="E617" s="46"/>
      <c r="F617" s="44"/>
      <c r="G617" s="46"/>
      <c r="H617" s="44"/>
      <c r="I617" s="44"/>
      <c r="J617" s="44"/>
      <c r="K617" s="46"/>
      <c r="L617" s="53"/>
      <c r="M617" s="53"/>
      <c r="N617" s="54"/>
      <c r="O617" s="54"/>
      <c r="P617" s="54"/>
      <c r="Q617" s="54"/>
      <c r="R617" s="54"/>
      <c r="S617" s="55"/>
      <c r="T617" s="55"/>
      <c r="U617"/>
      <c r="V617"/>
      <c r="W617"/>
      <c r="X617" s="69"/>
      <c r="Y617" s="57"/>
    </row>
    <row r="618" spans="1:25" ht="15" x14ac:dyDescent="0.25">
      <c r="A618"/>
      <c r="B618"/>
      <c r="C618" s="20"/>
      <c r="D618" s="44"/>
      <c r="E618" s="46"/>
      <c r="F618" s="44"/>
      <c r="G618" s="46"/>
      <c r="H618" s="44"/>
      <c r="I618" s="44"/>
      <c r="J618" s="44"/>
      <c r="K618" s="46"/>
      <c r="L618" s="53"/>
      <c r="M618" s="53"/>
      <c r="N618" s="54"/>
      <c r="O618" s="54"/>
      <c r="P618" s="54"/>
      <c r="Q618" s="54"/>
      <c r="R618" s="54"/>
      <c r="S618" s="55"/>
      <c r="T618" s="55"/>
      <c r="U618"/>
      <c r="V618"/>
      <c r="W618"/>
      <c r="X618" s="69"/>
      <c r="Y618" s="57"/>
    </row>
    <row r="619" spans="1:25" ht="15" x14ac:dyDescent="0.25">
      <c r="A619"/>
      <c r="B619"/>
      <c r="C619" s="20"/>
      <c r="D619" s="44"/>
      <c r="E619" s="46"/>
      <c r="F619" s="44"/>
      <c r="G619" s="46"/>
      <c r="H619" s="44"/>
      <c r="I619" s="44"/>
      <c r="J619" s="44"/>
      <c r="K619" s="46"/>
      <c r="L619" s="53"/>
      <c r="M619" s="53"/>
      <c r="N619" s="54"/>
      <c r="O619" s="54"/>
      <c r="P619" s="54"/>
      <c r="Q619" s="54"/>
      <c r="R619" s="54"/>
      <c r="S619" s="55"/>
      <c r="T619" s="55"/>
      <c r="U619"/>
      <c r="V619"/>
      <c r="W619"/>
      <c r="X619" s="69"/>
      <c r="Y619" s="57"/>
    </row>
    <row r="620" spans="1:25" ht="15" x14ac:dyDescent="0.25">
      <c r="A620"/>
      <c r="B620"/>
      <c r="C620" s="20"/>
      <c r="D620" s="44"/>
      <c r="E620" s="46"/>
      <c r="F620" s="44"/>
      <c r="G620" s="46"/>
      <c r="H620" s="44"/>
      <c r="I620" s="44"/>
      <c r="J620" s="44"/>
      <c r="K620" s="46"/>
      <c r="L620" s="53"/>
      <c r="M620" s="53"/>
      <c r="N620" s="54"/>
      <c r="O620" s="54"/>
      <c r="P620" s="54"/>
      <c r="Q620" s="54"/>
      <c r="R620" s="54"/>
      <c r="S620" s="55"/>
      <c r="T620" s="55"/>
      <c r="U620"/>
      <c r="V620"/>
      <c r="W620"/>
      <c r="X620" s="69"/>
      <c r="Y620" s="57"/>
    </row>
    <row r="621" spans="1:25" ht="15" x14ac:dyDescent="0.25">
      <c r="A621"/>
      <c r="B621"/>
      <c r="C621" s="20"/>
      <c r="D621" s="44"/>
      <c r="E621" s="46"/>
      <c r="F621" s="44"/>
      <c r="G621" s="46"/>
      <c r="H621" s="44"/>
      <c r="I621" s="44"/>
      <c r="J621" s="44"/>
      <c r="K621" s="46"/>
      <c r="L621" s="53"/>
      <c r="M621" s="53"/>
      <c r="N621" s="54"/>
      <c r="O621" s="54"/>
      <c r="P621" s="54"/>
      <c r="Q621" s="54"/>
      <c r="R621" s="54"/>
      <c r="S621" s="55"/>
      <c r="T621" s="55"/>
      <c r="U621"/>
      <c r="V621"/>
      <c r="W621"/>
      <c r="X621" s="69"/>
      <c r="Y621" s="57"/>
    </row>
    <row r="622" spans="1:25" ht="15" x14ac:dyDescent="0.25">
      <c r="A622"/>
      <c r="B622"/>
      <c r="C622" s="20"/>
      <c r="D622" s="44"/>
      <c r="E622" s="46"/>
      <c r="F622" s="44"/>
      <c r="G622" s="46"/>
      <c r="H622" s="44"/>
      <c r="I622" s="44"/>
      <c r="J622" s="44"/>
      <c r="K622" s="46"/>
      <c r="L622" s="53"/>
      <c r="M622" s="53"/>
      <c r="N622" s="54"/>
      <c r="O622" s="54"/>
      <c r="P622" s="54"/>
      <c r="Q622" s="54"/>
      <c r="R622" s="54"/>
      <c r="S622" s="55"/>
      <c r="T622" s="55"/>
      <c r="U622"/>
      <c r="V622"/>
      <c r="W622"/>
      <c r="X622" s="69"/>
      <c r="Y622" s="57"/>
    </row>
    <row r="623" spans="1:25" ht="15" x14ac:dyDescent="0.25">
      <c r="A623"/>
      <c r="B623"/>
      <c r="C623" s="20"/>
      <c r="D623" s="44"/>
      <c r="E623" s="46"/>
      <c r="F623" s="44"/>
      <c r="G623" s="46"/>
      <c r="H623" s="44"/>
      <c r="I623" s="44"/>
      <c r="J623" s="44"/>
      <c r="K623" s="46"/>
      <c r="L623" s="53"/>
      <c r="M623" s="53"/>
      <c r="N623" s="54"/>
      <c r="O623" s="54"/>
      <c r="P623" s="54"/>
      <c r="Q623" s="54"/>
      <c r="R623" s="54"/>
      <c r="S623" s="55"/>
      <c r="T623" s="55"/>
      <c r="U623"/>
      <c r="V623"/>
      <c r="W623"/>
      <c r="X623" s="69"/>
      <c r="Y623" s="57"/>
    </row>
    <row r="624" spans="1:25" ht="15" x14ac:dyDescent="0.25">
      <c r="A624"/>
      <c r="B624"/>
      <c r="C624" s="20"/>
      <c r="D624" s="44"/>
      <c r="E624" s="46"/>
      <c r="F624" s="44"/>
      <c r="G624" s="46"/>
      <c r="H624" s="44"/>
      <c r="I624" s="44"/>
      <c r="J624" s="44"/>
      <c r="K624" s="46"/>
      <c r="L624" s="53"/>
      <c r="M624" s="53"/>
      <c r="N624" s="54"/>
      <c r="O624" s="54"/>
      <c r="P624" s="54"/>
      <c r="Q624" s="54"/>
      <c r="R624" s="54"/>
      <c r="S624" s="55"/>
      <c r="T624" s="55"/>
      <c r="U624"/>
      <c r="V624"/>
      <c r="W624"/>
      <c r="X624" s="69"/>
      <c r="Y624" s="57"/>
    </row>
    <row r="625" spans="1:25" ht="15" x14ac:dyDescent="0.25">
      <c r="A625"/>
      <c r="B625"/>
      <c r="C625" s="20"/>
      <c r="D625" s="44"/>
      <c r="E625" s="46"/>
      <c r="F625" s="44"/>
      <c r="G625" s="46"/>
      <c r="H625" s="44"/>
      <c r="I625" s="44"/>
      <c r="J625" s="44"/>
      <c r="K625" s="46"/>
      <c r="L625" s="53"/>
      <c r="M625" s="53"/>
      <c r="N625" s="54"/>
      <c r="O625" s="54"/>
      <c r="P625" s="54"/>
      <c r="Q625" s="54"/>
      <c r="R625" s="54"/>
      <c r="S625" s="55"/>
      <c r="T625" s="55"/>
      <c r="U625"/>
      <c r="V625"/>
      <c r="W625"/>
      <c r="X625" s="69"/>
      <c r="Y625" s="57"/>
    </row>
    <row r="626" spans="1:25" ht="15" x14ac:dyDescent="0.25">
      <c r="A626"/>
      <c r="B626"/>
      <c r="C626" s="20"/>
      <c r="D626" s="44"/>
      <c r="E626" s="46"/>
      <c r="F626" s="44"/>
      <c r="G626" s="46"/>
      <c r="H626" s="44"/>
      <c r="I626" s="44"/>
      <c r="J626" s="44"/>
      <c r="K626" s="46"/>
      <c r="L626" s="53"/>
      <c r="M626" s="53"/>
      <c r="N626" s="54"/>
      <c r="O626" s="54"/>
      <c r="P626" s="54"/>
      <c r="Q626" s="54"/>
      <c r="R626" s="54"/>
      <c r="S626" s="55"/>
      <c r="T626" s="55"/>
      <c r="U626"/>
      <c r="V626"/>
      <c r="W626"/>
      <c r="X626" s="69"/>
      <c r="Y626" s="57"/>
    </row>
    <row r="627" spans="1:25" ht="15" x14ac:dyDescent="0.25">
      <c r="A627"/>
      <c r="B627"/>
      <c r="C627" s="20"/>
      <c r="D627" s="44"/>
      <c r="E627" s="46"/>
      <c r="F627" s="44"/>
      <c r="G627" s="46"/>
      <c r="H627" s="44"/>
      <c r="I627" s="44"/>
      <c r="J627" s="44"/>
      <c r="K627" s="46"/>
      <c r="L627" s="53"/>
      <c r="M627" s="53"/>
      <c r="N627" s="54"/>
      <c r="O627" s="54"/>
      <c r="P627" s="54"/>
      <c r="Q627" s="54"/>
      <c r="R627" s="54"/>
      <c r="S627" s="55"/>
      <c r="T627" s="55"/>
      <c r="U627"/>
      <c r="V627"/>
      <c r="W627"/>
      <c r="X627" s="69"/>
      <c r="Y627" s="57"/>
    </row>
    <row r="628" spans="1:25" ht="15" x14ac:dyDescent="0.25">
      <c r="A628"/>
      <c r="B628"/>
      <c r="C628" s="20"/>
      <c r="D628" s="44"/>
      <c r="E628" s="46"/>
      <c r="F628" s="44"/>
      <c r="G628" s="46"/>
      <c r="H628" s="44"/>
      <c r="I628" s="44"/>
      <c r="J628" s="44"/>
      <c r="K628" s="46"/>
      <c r="L628" s="53"/>
      <c r="M628" s="53"/>
      <c r="N628" s="54"/>
      <c r="O628" s="54"/>
      <c r="P628" s="54"/>
      <c r="Q628" s="54"/>
      <c r="R628" s="54"/>
      <c r="S628" s="55"/>
      <c r="T628" s="55"/>
      <c r="U628"/>
      <c r="V628"/>
      <c r="W628"/>
      <c r="X628" s="69"/>
      <c r="Y628" s="57"/>
    </row>
    <row r="629" spans="1:25" ht="15" x14ac:dyDescent="0.25">
      <c r="A629"/>
      <c r="B629"/>
      <c r="C629" s="20"/>
      <c r="D629" s="44"/>
      <c r="E629" s="46"/>
      <c r="F629" s="44"/>
      <c r="G629" s="46"/>
      <c r="H629" s="44"/>
      <c r="I629" s="44"/>
      <c r="J629" s="44"/>
      <c r="K629" s="46"/>
      <c r="L629" s="53"/>
      <c r="M629" s="53"/>
      <c r="N629" s="54"/>
      <c r="O629" s="54"/>
      <c r="P629" s="54"/>
      <c r="Q629" s="54"/>
      <c r="R629" s="54"/>
      <c r="S629" s="55"/>
      <c r="T629" s="55"/>
      <c r="U629"/>
      <c r="V629"/>
      <c r="W629"/>
      <c r="X629" s="69"/>
      <c r="Y629" s="57"/>
    </row>
    <row r="630" spans="1:25" ht="15" x14ac:dyDescent="0.25">
      <c r="A630"/>
      <c r="B630"/>
      <c r="C630" s="20"/>
      <c r="D630" s="44"/>
      <c r="E630" s="46"/>
      <c r="F630" s="44"/>
      <c r="G630" s="46"/>
      <c r="H630" s="44"/>
      <c r="I630" s="44"/>
      <c r="J630" s="44"/>
      <c r="K630" s="46"/>
      <c r="L630" s="53"/>
      <c r="M630" s="53"/>
      <c r="N630" s="54"/>
      <c r="O630" s="54"/>
      <c r="P630" s="54"/>
      <c r="Q630" s="54"/>
      <c r="R630" s="54"/>
      <c r="S630" s="55"/>
      <c r="T630" s="55"/>
      <c r="U630"/>
      <c r="V630"/>
      <c r="W630"/>
      <c r="X630" s="69"/>
      <c r="Y630" s="57"/>
    </row>
    <row r="631" spans="1:25" ht="15" x14ac:dyDescent="0.25">
      <c r="A631"/>
      <c r="B631"/>
      <c r="C631" s="20"/>
      <c r="D631" s="44"/>
      <c r="E631" s="46"/>
      <c r="F631" s="44"/>
      <c r="G631" s="46"/>
      <c r="H631" s="44"/>
      <c r="I631" s="44"/>
      <c r="J631" s="44"/>
      <c r="K631" s="46"/>
      <c r="L631" s="53"/>
      <c r="M631" s="53"/>
      <c r="N631" s="54"/>
      <c r="O631" s="54"/>
      <c r="P631" s="54"/>
      <c r="Q631" s="54"/>
      <c r="R631" s="54"/>
      <c r="S631" s="55"/>
      <c r="T631" s="55"/>
      <c r="U631"/>
      <c r="V631"/>
      <c r="W631"/>
      <c r="X631" s="69"/>
      <c r="Y631" s="57"/>
    </row>
    <row r="632" spans="1:25" ht="15" x14ac:dyDescent="0.25">
      <c r="A632"/>
      <c r="B632"/>
      <c r="C632" s="20"/>
      <c r="D632" s="44"/>
      <c r="E632" s="46"/>
      <c r="F632" s="44"/>
      <c r="G632" s="46"/>
      <c r="H632" s="44"/>
      <c r="I632" s="44"/>
      <c r="J632" s="44"/>
      <c r="K632" s="46"/>
      <c r="L632" s="53"/>
      <c r="M632" s="53"/>
      <c r="N632" s="54"/>
      <c r="O632" s="54"/>
      <c r="P632" s="54"/>
      <c r="Q632" s="54"/>
      <c r="R632" s="54"/>
      <c r="S632" s="55"/>
      <c r="T632" s="55"/>
      <c r="U632"/>
      <c r="V632"/>
      <c r="W632"/>
      <c r="X632" s="69"/>
      <c r="Y632" s="57"/>
    </row>
    <row r="633" spans="1:25" ht="15" x14ac:dyDescent="0.25">
      <c r="A633"/>
      <c r="B633"/>
      <c r="C633" s="20"/>
      <c r="D633" s="44"/>
      <c r="E633" s="46"/>
      <c r="F633" s="44"/>
      <c r="G633" s="46"/>
      <c r="H633" s="44"/>
      <c r="I633" s="44"/>
      <c r="J633" s="44"/>
      <c r="K633" s="46"/>
      <c r="L633" s="53"/>
      <c r="M633" s="53"/>
      <c r="N633" s="54"/>
      <c r="O633" s="54"/>
      <c r="P633" s="54"/>
      <c r="Q633" s="54"/>
      <c r="R633" s="54"/>
      <c r="S633" s="55"/>
      <c r="T633" s="55"/>
      <c r="U633"/>
      <c r="V633"/>
      <c r="W633"/>
      <c r="X633" s="69"/>
      <c r="Y633" s="57"/>
    </row>
    <row r="634" spans="1:25" ht="15" x14ac:dyDescent="0.25">
      <c r="A634"/>
      <c r="B634"/>
      <c r="C634" s="20"/>
      <c r="D634" s="44"/>
      <c r="E634" s="46"/>
      <c r="F634" s="44"/>
      <c r="G634" s="46"/>
      <c r="H634" s="44"/>
      <c r="I634" s="44"/>
      <c r="J634" s="44"/>
      <c r="K634" s="46"/>
      <c r="L634" s="53"/>
      <c r="M634" s="53"/>
      <c r="N634" s="54"/>
      <c r="O634" s="54"/>
      <c r="P634" s="54"/>
      <c r="Q634" s="54"/>
      <c r="R634" s="54"/>
      <c r="S634" s="55"/>
      <c r="T634" s="55"/>
      <c r="U634"/>
      <c r="V634"/>
      <c r="W634"/>
      <c r="X634" s="69"/>
      <c r="Y634" s="57"/>
    </row>
    <row r="635" spans="1:25" ht="15" x14ac:dyDescent="0.25">
      <c r="A635"/>
      <c r="B635"/>
      <c r="C635" s="20"/>
      <c r="D635" s="44"/>
      <c r="E635" s="46"/>
      <c r="F635" s="44"/>
      <c r="G635" s="46"/>
      <c r="H635" s="44"/>
      <c r="I635" s="44"/>
      <c r="J635" s="44"/>
      <c r="K635" s="46"/>
      <c r="L635" s="53"/>
      <c r="M635" s="53"/>
      <c r="N635" s="54"/>
      <c r="O635" s="54"/>
      <c r="P635" s="54"/>
      <c r="Q635" s="54"/>
      <c r="R635" s="54"/>
      <c r="S635" s="55"/>
      <c r="T635" s="55"/>
      <c r="U635"/>
      <c r="V635"/>
      <c r="W635"/>
      <c r="X635" s="69"/>
      <c r="Y635" s="57"/>
    </row>
    <row r="636" spans="1:25" ht="15" x14ac:dyDescent="0.25">
      <c r="A636"/>
      <c r="B636"/>
      <c r="C636" s="20"/>
      <c r="D636" s="44"/>
      <c r="E636" s="46"/>
      <c r="F636" s="44"/>
      <c r="G636" s="46"/>
      <c r="H636" s="44"/>
      <c r="I636" s="44"/>
      <c r="J636" s="44"/>
      <c r="K636" s="46"/>
      <c r="L636" s="53"/>
      <c r="M636" s="53"/>
      <c r="N636" s="54"/>
      <c r="O636" s="54"/>
      <c r="P636" s="54"/>
      <c r="Q636" s="54"/>
      <c r="R636" s="54"/>
      <c r="S636" s="55"/>
      <c r="T636" s="55"/>
      <c r="U636"/>
      <c r="V636"/>
      <c r="W636"/>
      <c r="X636" s="69"/>
      <c r="Y636" s="57"/>
    </row>
    <row r="637" spans="1:25" ht="15" x14ac:dyDescent="0.25">
      <c r="A637"/>
      <c r="B637"/>
      <c r="C637" s="20"/>
      <c r="D637" s="44"/>
      <c r="E637" s="46"/>
      <c r="F637" s="44"/>
      <c r="G637" s="46"/>
      <c r="H637" s="44"/>
      <c r="I637" s="44"/>
      <c r="J637" s="44"/>
      <c r="K637" s="46"/>
      <c r="L637" s="53"/>
      <c r="M637" s="53"/>
      <c r="N637" s="54"/>
      <c r="O637" s="54"/>
      <c r="P637" s="54"/>
      <c r="Q637" s="54"/>
      <c r="R637" s="54"/>
      <c r="S637" s="55"/>
      <c r="T637" s="55"/>
      <c r="U637"/>
      <c r="V637"/>
      <c r="W637"/>
      <c r="X637" s="69"/>
      <c r="Y637" s="57"/>
    </row>
    <row r="638" spans="1:25" ht="15" x14ac:dyDescent="0.25">
      <c r="A638"/>
      <c r="B638"/>
      <c r="C638" s="20"/>
      <c r="D638" s="44"/>
      <c r="E638" s="46"/>
      <c r="F638" s="44"/>
      <c r="G638" s="46"/>
      <c r="H638" s="44"/>
      <c r="I638" s="44"/>
      <c r="J638" s="44"/>
      <c r="K638" s="46"/>
      <c r="L638" s="53"/>
      <c r="M638" s="53"/>
      <c r="N638" s="54"/>
      <c r="O638" s="54"/>
      <c r="P638" s="54"/>
      <c r="Q638" s="54"/>
      <c r="R638" s="54"/>
      <c r="S638" s="55"/>
      <c r="T638" s="55"/>
      <c r="U638"/>
      <c r="V638"/>
      <c r="W638"/>
      <c r="X638" s="69"/>
      <c r="Y638" s="57"/>
    </row>
    <row r="639" spans="1:25" ht="15" x14ac:dyDescent="0.25">
      <c r="A639"/>
      <c r="B639"/>
      <c r="C639" s="20"/>
      <c r="D639" s="44"/>
      <c r="E639" s="46"/>
      <c r="F639" s="44"/>
      <c r="G639" s="46"/>
      <c r="H639" s="44"/>
      <c r="I639" s="44"/>
      <c r="J639" s="44"/>
      <c r="K639" s="46"/>
      <c r="L639" s="53"/>
      <c r="M639" s="53"/>
      <c r="N639" s="54"/>
      <c r="O639" s="54"/>
      <c r="P639" s="54"/>
      <c r="Q639" s="54"/>
      <c r="R639" s="54"/>
      <c r="S639" s="55"/>
      <c r="T639" s="55"/>
      <c r="U639"/>
      <c r="V639"/>
      <c r="W639"/>
      <c r="X639" s="69"/>
      <c r="Y639" s="57"/>
    </row>
    <row r="640" spans="1:25" ht="15" x14ac:dyDescent="0.25">
      <c r="A640"/>
      <c r="B640"/>
      <c r="C640" s="20"/>
      <c r="D640" s="44"/>
      <c r="E640" s="46"/>
      <c r="F640" s="44"/>
      <c r="G640" s="46"/>
      <c r="H640" s="44"/>
      <c r="I640" s="44"/>
      <c r="J640" s="44"/>
      <c r="K640" s="46"/>
      <c r="L640" s="53"/>
      <c r="M640" s="53"/>
      <c r="N640" s="54"/>
      <c r="O640" s="54"/>
      <c r="P640" s="54"/>
      <c r="Q640" s="54"/>
      <c r="R640" s="54"/>
      <c r="S640" s="55"/>
      <c r="T640" s="55"/>
      <c r="U640"/>
      <c r="V640"/>
      <c r="W640"/>
      <c r="X640" s="69"/>
      <c r="Y640" s="57"/>
    </row>
    <row r="641" spans="1:25" ht="15" x14ac:dyDescent="0.25">
      <c r="A641"/>
      <c r="B641"/>
      <c r="C641" s="20"/>
      <c r="D641" s="44"/>
      <c r="E641" s="46"/>
      <c r="F641" s="44"/>
      <c r="G641" s="46"/>
      <c r="H641" s="44"/>
      <c r="I641" s="44"/>
      <c r="J641" s="44"/>
      <c r="K641" s="46"/>
      <c r="L641" s="53"/>
      <c r="M641" s="53"/>
      <c r="N641" s="54"/>
      <c r="O641" s="54"/>
      <c r="P641" s="54"/>
      <c r="Q641" s="54"/>
      <c r="R641" s="54"/>
      <c r="S641" s="55"/>
      <c r="T641" s="55"/>
      <c r="U641"/>
      <c r="V641"/>
      <c r="W641"/>
      <c r="X641" s="69"/>
      <c r="Y641" s="57"/>
    </row>
    <row r="642" spans="1:25" ht="15" x14ac:dyDescent="0.25">
      <c r="A642"/>
      <c r="B642"/>
      <c r="C642" s="20"/>
      <c r="D642" s="44"/>
      <c r="E642" s="46"/>
      <c r="F642" s="44"/>
      <c r="G642" s="46"/>
      <c r="H642" s="44"/>
      <c r="I642" s="44"/>
      <c r="J642" s="44"/>
      <c r="K642" s="46"/>
      <c r="L642" s="53"/>
      <c r="M642" s="53"/>
      <c r="N642" s="54"/>
      <c r="O642" s="54"/>
      <c r="P642" s="54"/>
      <c r="Q642" s="54"/>
      <c r="R642" s="54"/>
      <c r="S642" s="55"/>
      <c r="T642" s="55"/>
      <c r="U642"/>
      <c r="V642"/>
      <c r="W642"/>
      <c r="X642" s="69"/>
      <c r="Y642" s="57"/>
    </row>
    <row r="643" spans="1:25" ht="15" x14ac:dyDescent="0.25">
      <c r="A643"/>
      <c r="B643"/>
      <c r="C643" s="20"/>
      <c r="D643" s="44"/>
      <c r="E643" s="46"/>
      <c r="F643" s="44"/>
      <c r="G643" s="46"/>
      <c r="H643" s="44"/>
      <c r="I643" s="44"/>
      <c r="J643" s="44"/>
      <c r="K643" s="46"/>
      <c r="L643" s="53"/>
      <c r="M643" s="53"/>
      <c r="N643" s="54"/>
      <c r="O643" s="54"/>
      <c r="P643" s="54"/>
      <c r="Q643" s="54"/>
      <c r="R643" s="54"/>
      <c r="S643" s="55"/>
      <c r="T643" s="55"/>
      <c r="U643"/>
      <c r="V643"/>
      <c r="W643"/>
      <c r="X643" s="69"/>
      <c r="Y643" s="57"/>
    </row>
    <row r="644" spans="1:25" ht="15" x14ac:dyDescent="0.25">
      <c r="A644"/>
      <c r="B644"/>
      <c r="C644" s="20"/>
      <c r="D644" s="44"/>
      <c r="E644" s="46"/>
      <c r="F644" s="44"/>
      <c r="G644" s="46"/>
      <c r="H644" s="44"/>
      <c r="I644" s="44"/>
      <c r="J644" s="44"/>
      <c r="K644" s="46"/>
      <c r="L644" s="53"/>
      <c r="M644" s="53"/>
      <c r="N644" s="54"/>
      <c r="O644" s="54"/>
      <c r="P644" s="54"/>
      <c r="Q644" s="54"/>
      <c r="R644" s="54"/>
      <c r="S644" s="55"/>
      <c r="T644" s="55"/>
      <c r="U644"/>
      <c r="V644"/>
      <c r="W644"/>
      <c r="X644" s="69"/>
      <c r="Y644" s="57"/>
    </row>
    <row r="645" spans="1:25" ht="15" x14ac:dyDescent="0.25">
      <c r="A645"/>
      <c r="B645"/>
      <c r="C645" s="20"/>
      <c r="D645" s="44"/>
      <c r="E645" s="46"/>
      <c r="F645" s="44"/>
      <c r="G645" s="46"/>
      <c r="H645" s="44"/>
      <c r="I645" s="44"/>
      <c r="J645" s="44"/>
      <c r="K645" s="46"/>
      <c r="L645" s="53"/>
      <c r="M645" s="53"/>
      <c r="N645" s="54"/>
      <c r="O645" s="54"/>
      <c r="P645" s="54"/>
      <c r="Q645" s="54"/>
      <c r="R645" s="54"/>
      <c r="S645" s="55"/>
      <c r="T645" s="55"/>
      <c r="U645"/>
      <c r="V645"/>
      <c r="W645"/>
      <c r="X645" s="69"/>
      <c r="Y645" s="57"/>
    </row>
    <row r="646" spans="1:25" ht="15" x14ac:dyDescent="0.25">
      <c r="A646"/>
      <c r="B646"/>
      <c r="C646" s="20"/>
      <c r="D646" s="44"/>
      <c r="E646" s="46"/>
      <c r="F646" s="44"/>
      <c r="G646" s="46"/>
      <c r="H646" s="44"/>
      <c r="I646" s="44"/>
      <c r="J646" s="44"/>
      <c r="K646" s="46"/>
      <c r="L646" s="53"/>
      <c r="M646" s="53"/>
      <c r="N646" s="54"/>
      <c r="O646" s="54"/>
      <c r="P646" s="54"/>
      <c r="Q646" s="54"/>
      <c r="R646" s="54"/>
      <c r="S646" s="55"/>
      <c r="T646" s="55"/>
      <c r="U646"/>
      <c r="V646"/>
      <c r="W646"/>
      <c r="X646" s="69"/>
      <c r="Y646" s="57"/>
    </row>
    <row r="647" spans="1:25" ht="15" x14ac:dyDescent="0.25">
      <c r="A647"/>
      <c r="B647"/>
      <c r="C647" s="20"/>
      <c r="D647" s="44"/>
      <c r="E647" s="46"/>
      <c r="F647" s="44"/>
      <c r="G647" s="46"/>
      <c r="H647" s="44"/>
      <c r="I647" s="44"/>
      <c r="J647" s="44"/>
      <c r="K647" s="46"/>
      <c r="L647" s="53"/>
      <c r="M647" s="53"/>
      <c r="N647" s="54"/>
      <c r="O647" s="54"/>
      <c r="P647" s="54"/>
      <c r="Q647" s="54"/>
      <c r="R647" s="54"/>
      <c r="S647" s="55"/>
      <c r="T647" s="55"/>
      <c r="U647"/>
      <c r="V647"/>
      <c r="W647"/>
      <c r="X647" s="69"/>
      <c r="Y647" s="57"/>
    </row>
    <row r="648" spans="1:25" ht="15" x14ac:dyDescent="0.25">
      <c r="A648"/>
      <c r="B648"/>
      <c r="C648" s="20"/>
      <c r="D648" s="44"/>
      <c r="E648" s="46"/>
      <c r="F648" s="44"/>
      <c r="G648" s="46"/>
      <c r="H648" s="44"/>
      <c r="I648" s="44"/>
      <c r="J648" s="44"/>
      <c r="K648" s="46"/>
      <c r="L648" s="53"/>
      <c r="M648" s="53"/>
      <c r="N648" s="54"/>
      <c r="O648" s="54"/>
      <c r="P648" s="54"/>
      <c r="Q648" s="54"/>
      <c r="R648" s="54"/>
      <c r="S648" s="55"/>
      <c r="T648" s="55"/>
      <c r="U648"/>
      <c r="V648"/>
      <c r="W648"/>
      <c r="X648" s="69"/>
      <c r="Y648" s="57"/>
    </row>
    <row r="649" spans="1:25" ht="15" x14ac:dyDescent="0.25">
      <c r="A649"/>
      <c r="B649"/>
      <c r="C649" s="20"/>
      <c r="D649" s="44"/>
      <c r="E649" s="46"/>
      <c r="F649" s="44"/>
      <c r="G649" s="46"/>
      <c r="H649" s="44"/>
      <c r="I649" s="44"/>
      <c r="J649" s="44"/>
      <c r="K649" s="46"/>
      <c r="L649" s="53"/>
      <c r="M649" s="53"/>
      <c r="N649" s="54"/>
      <c r="O649" s="54"/>
      <c r="P649" s="54"/>
      <c r="Q649" s="54"/>
      <c r="R649" s="54"/>
      <c r="S649" s="55"/>
      <c r="T649" s="55"/>
      <c r="U649"/>
      <c r="V649"/>
      <c r="W649"/>
      <c r="X649" s="69"/>
      <c r="Y649" s="57"/>
    </row>
    <row r="650" spans="1:25" ht="15" x14ac:dyDescent="0.25">
      <c r="A650"/>
      <c r="B650"/>
      <c r="C650" s="20"/>
      <c r="D650" s="44"/>
      <c r="E650" s="46"/>
      <c r="F650" s="44"/>
      <c r="G650" s="46"/>
      <c r="H650" s="44"/>
      <c r="I650" s="44"/>
      <c r="J650" s="44"/>
      <c r="K650" s="46"/>
      <c r="L650" s="53"/>
      <c r="M650" s="53"/>
      <c r="N650" s="54"/>
      <c r="O650" s="54"/>
      <c r="P650" s="54"/>
      <c r="Q650" s="54"/>
      <c r="R650" s="54"/>
      <c r="S650" s="55"/>
      <c r="T650" s="55"/>
      <c r="U650"/>
      <c r="V650"/>
      <c r="W650"/>
      <c r="X650" s="69"/>
      <c r="Y650" s="57"/>
    </row>
    <row r="651" spans="1:25" ht="15" x14ac:dyDescent="0.25">
      <c r="A651"/>
      <c r="B651"/>
      <c r="C651" s="20"/>
      <c r="D651" s="44"/>
      <c r="E651" s="46"/>
      <c r="F651" s="44"/>
      <c r="G651" s="46"/>
      <c r="H651" s="44"/>
      <c r="I651" s="44"/>
      <c r="J651" s="44"/>
      <c r="K651" s="46"/>
      <c r="L651" s="53"/>
      <c r="M651" s="53"/>
      <c r="N651" s="54"/>
      <c r="O651" s="54"/>
      <c r="P651" s="54"/>
      <c r="Q651" s="54"/>
      <c r="R651" s="54"/>
      <c r="S651" s="55"/>
      <c r="T651" s="55"/>
      <c r="U651"/>
      <c r="V651"/>
      <c r="W651"/>
      <c r="X651" s="69"/>
      <c r="Y651" s="57"/>
    </row>
    <row r="652" spans="1:25" ht="15" x14ac:dyDescent="0.25">
      <c r="A652"/>
      <c r="B652"/>
      <c r="C652" s="20"/>
      <c r="D652" s="44"/>
      <c r="E652" s="46"/>
      <c r="F652" s="44"/>
      <c r="G652" s="46"/>
      <c r="H652" s="44"/>
      <c r="I652" s="44"/>
      <c r="J652" s="44"/>
      <c r="K652" s="46"/>
      <c r="L652" s="53"/>
      <c r="M652" s="53"/>
      <c r="N652" s="54"/>
      <c r="O652" s="54"/>
      <c r="P652" s="54"/>
      <c r="Q652" s="54"/>
      <c r="R652" s="54"/>
      <c r="S652" s="55"/>
      <c r="T652" s="55"/>
      <c r="U652"/>
      <c r="V652"/>
      <c r="W652"/>
      <c r="X652" s="69"/>
      <c r="Y652" s="57"/>
    </row>
    <row r="653" spans="1:25" ht="15" x14ac:dyDescent="0.25">
      <c r="A653"/>
      <c r="B653"/>
      <c r="C653" s="20"/>
      <c r="D653" s="44"/>
      <c r="E653" s="46"/>
      <c r="F653" s="44"/>
      <c r="G653" s="46"/>
      <c r="H653" s="44"/>
      <c r="I653" s="44"/>
      <c r="J653" s="44"/>
      <c r="K653" s="46"/>
      <c r="L653" s="53"/>
      <c r="M653" s="53"/>
      <c r="N653" s="54"/>
      <c r="O653" s="54"/>
      <c r="P653" s="54"/>
      <c r="Q653" s="54"/>
      <c r="R653" s="54"/>
      <c r="S653" s="55"/>
      <c r="T653" s="55"/>
      <c r="U653"/>
      <c r="V653"/>
      <c r="W653"/>
      <c r="X653" s="69"/>
      <c r="Y653" s="57"/>
    </row>
    <row r="654" spans="1:25" ht="15" x14ac:dyDescent="0.25">
      <c r="A654"/>
      <c r="B654"/>
      <c r="C654" s="20"/>
      <c r="D654" s="44"/>
      <c r="E654" s="46"/>
      <c r="F654" s="44"/>
      <c r="G654" s="46"/>
      <c r="H654" s="44"/>
      <c r="I654" s="44"/>
      <c r="J654" s="44"/>
      <c r="K654" s="46"/>
      <c r="L654" s="53"/>
      <c r="M654" s="53"/>
      <c r="N654" s="54"/>
      <c r="O654" s="54"/>
      <c r="P654" s="54"/>
      <c r="Q654" s="54"/>
      <c r="R654" s="54"/>
      <c r="S654" s="55"/>
      <c r="T654" s="55"/>
      <c r="U654"/>
      <c r="V654"/>
      <c r="W654"/>
      <c r="X654" s="69"/>
      <c r="Y654" s="57"/>
    </row>
    <row r="655" spans="1:25" ht="15" x14ac:dyDescent="0.25">
      <c r="A655"/>
      <c r="B655"/>
      <c r="C655" s="20"/>
      <c r="D655" s="44"/>
      <c r="E655" s="46"/>
      <c r="F655" s="44"/>
      <c r="G655" s="46"/>
      <c r="H655" s="44"/>
      <c r="I655" s="44"/>
      <c r="J655" s="44"/>
      <c r="K655" s="46"/>
      <c r="L655" s="53"/>
      <c r="M655" s="53"/>
      <c r="N655" s="54"/>
      <c r="O655" s="54"/>
      <c r="P655" s="54"/>
      <c r="Q655" s="54"/>
      <c r="R655" s="54"/>
      <c r="S655" s="55"/>
      <c r="T655" s="55"/>
      <c r="U655"/>
      <c r="V655"/>
      <c r="W655"/>
      <c r="X655" s="69"/>
      <c r="Y655" s="57"/>
    </row>
    <row r="656" spans="1:25" x14ac:dyDescent="0.2">
      <c r="C656" s="20" t="str">
        <f t="shared" ref="C656:C706" si="80">IF(OR($A656="",$B656=""),"",(1/A656)+(1/B656)-1)</f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8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8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8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8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8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8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8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8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8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8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8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8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8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8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8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8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8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8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8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8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8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8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8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8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8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8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8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8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8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8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8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8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8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8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8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8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8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8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8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8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8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8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8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8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8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8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8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8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8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8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8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8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8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8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8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8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8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8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8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8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8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8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8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8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8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8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8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8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8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8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8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8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8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8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8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8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8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8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8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8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8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8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8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8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8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8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8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8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8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8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8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8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8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8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8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8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8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8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8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8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8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8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8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8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8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8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8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8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8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8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8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8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8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8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8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8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8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8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8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8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8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8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8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8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8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8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8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8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8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8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8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8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8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8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8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8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8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8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8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8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8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8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8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8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8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8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8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8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8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8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8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8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8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8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8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8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8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8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8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8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8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8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8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8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8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8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8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8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8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8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8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8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8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8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8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8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8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8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8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8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8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8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8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8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8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8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8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8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8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8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8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8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8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8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8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8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8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8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8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8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8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8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8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8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8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8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8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8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8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8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8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8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8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8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8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8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8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8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8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8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8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8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8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8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8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8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8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8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8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8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8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8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8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8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8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8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8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8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8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8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8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8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8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8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8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8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8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8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8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8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8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8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8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8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8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8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8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8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8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8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8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8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8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8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8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8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8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8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8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8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8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8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8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8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8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8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8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8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8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8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8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8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8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8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8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8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8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8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8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8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8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8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8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8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8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8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8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8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8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8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8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8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8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8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8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8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8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8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8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8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8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8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8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8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8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8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8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8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8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8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8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8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8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8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8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8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8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8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8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8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8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8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8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8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8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8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8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8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8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8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8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8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8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8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8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8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9"/>
  <sheetViews>
    <sheetView tabSelected="1" zoomScale="80" zoomScaleNormal="80" workbookViewId="0">
      <pane ySplit="2" topLeftCell="A614" activePane="bottomLeft" state="frozen"/>
      <selection pane="bottomLeft" activeCell="AE628" sqref="AE628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4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0"/>
    <col min="32" max="33" width="10" style="4"/>
    <col min="34" max="35" width="10" style="40"/>
    <col min="36" max="16384" width="10" style="4"/>
  </cols>
  <sheetData>
    <row r="1" spans="1:36" s="13" customFormat="1" x14ac:dyDescent="0.2">
      <c r="A1" s="81" t="s">
        <v>9</v>
      </c>
      <c r="B1" s="81"/>
      <c r="C1" s="82"/>
      <c r="D1" s="18"/>
      <c r="E1" s="83" t="s">
        <v>25</v>
      </c>
      <c r="F1" s="81"/>
      <c r="G1" s="82"/>
      <c r="H1" s="83" t="s">
        <v>23</v>
      </c>
      <c r="I1" s="81"/>
      <c r="J1" s="82"/>
      <c r="K1" s="83" t="s">
        <v>11</v>
      </c>
      <c r="L1" s="81"/>
      <c r="M1" s="82"/>
      <c r="N1" s="83" t="s">
        <v>181</v>
      </c>
      <c r="O1" s="81"/>
      <c r="P1" s="81"/>
      <c r="Q1" s="13" t="s">
        <v>32</v>
      </c>
      <c r="R1" s="13" t="s">
        <v>33</v>
      </c>
      <c r="S1" s="33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39" t="s">
        <v>212</v>
      </c>
      <c r="AE1" s="39" t="s">
        <v>213</v>
      </c>
      <c r="AF1" s="13" t="s">
        <v>210</v>
      </c>
      <c r="AG1" s="13" t="s">
        <v>211</v>
      </c>
      <c r="AH1" s="39" t="s">
        <v>209</v>
      </c>
      <c r="AI1" s="39" t="s">
        <v>214</v>
      </c>
      <c r="AJ1" s="13" t="s">
        <v>224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4"/>
      <c r="AD3" s="40"/>
      <c r="AE3" s="40"/>
      <c r="AH3" s="40"/>
      <c r="AI3" s="40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4"/>
      <c r="AD4" s="40"/>
      <c r="AE4" s="40"/>
      <c r="AH4" s="40"/>
      <c r="AI4" s="40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4"/>
      <c r="AD5" s="40"/>
      <c r="AE5" s="40"/>
      <c r="AH5" s="40"/>
      <c r="AI5" s="40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4"/>
      <c r="AD6" s="40"/>
      <c r="AE6" s="40"/>
      <c r="AH6" s="40"/>
      <c r="AI6" s="40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4"/>
      <c r="AD7" s="40"/>
      <c r="AE7" s="40"/>
      <c r="AH7" s="40"/>
      <c r="AI7" s="40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5">
        <v>44019</v>
      </c>
      <c r="AD35" s="41"/>
      <c r="AE35" s="41"/>
      <c r="AH35" s="41"/>
      <c r="AI35" s="41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5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5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5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5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5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5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5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5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5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5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5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5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5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5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5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5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5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5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5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5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5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5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5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5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5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5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5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5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5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5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5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5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5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5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5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5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5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5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5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5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5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5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5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5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5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5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5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5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5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5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5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5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5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5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5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5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5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5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5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5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5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5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5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5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5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5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5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5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5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5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5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5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6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7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7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7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7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7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7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7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7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7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7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7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7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7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7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7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7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7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7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7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7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7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7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7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7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7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7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7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7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7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7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7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7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7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7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0" customFormat="1" ht="15" x14ac:dyDescent="0.25">
      <c r="A185" s="42">
        <v>2.4300000000000002</v>
      </c>
      <c r="B185" s="42">
        <v>3.04</v>
      </c>
      <c r="C185" s="42">
        <v>3.46</v>
      </c>
      <c r="D185" s="43">
        <f t="shared" si="17"/>
        <v>2.948734320637092E-2</v>
      </c>
      <c r="E185" s="44">
        <f>IF(OR($A185="",$B185="",$C185=""),"",A185*'MPTO_working_3-way'!$I184)</f>
        <v>2.5016542439914815</v>
      </c>
      <c r="F185" s="45">
        <f>IF(OR($A185="",$B185="",$C185=""),"",B185*'MPTO_working_3-way'!$I184)</f>
        <v>3.1296415233473676</v>
      </c>
      <c r="G185" s="46">
        <f>IF(OR($A185="",$B185="",$C185=""),"",C185*'MPTO_working_3-way'!$I184)</f>
        <v>3.5620262074940432</v>
      </c>
      <c r="H185" s="44">
        <f>IF(OR($A185="",$B185="",$C185=""),"",'MPTO_working_3-way'!E184)</f>
        <v>2.4894601278015185</v>
      </c>
      <c r="I185" s="45">
        <f>IF(OR($A185="",$B185="",$C185=""),"",'MPTO_working_3-way'!F184)</f>
        <v>3.1336345928386895</v>
      </c>
      <c r="J185" s="46">
        <f>IF(OR($A185="",$B185="",$C185=""),"",'MPTO_working_3-way'!G184)</f>
        <v>3.5818129297242991</v>
      </c>
      <c r="K185" s="44">
        <f>IF(OR($A185="",$B185="",$C185=""),"",'OddsRatio_working_3-way'!H184)</f>
        <v>2.4949585804921517</v>
      </c>
      <c r="L185" s="45">
        <f>IF(OR($A185="",$B185="",$C185=""),"",'OddsRatio_working_3-way'!I184)</f>
        <v>3.132668184758034</v>
      </c>
      <c r="M185" s="46">
        <f>IF(OR($A185="",$B185="",$C185=""),"",'OddsRatio_working_3-way'!J184)</f>
        <v>3.5717469286788055</v>
      </c>
      <c r="N185" s="47">
        <f t="shared" si="18"/>
        <v>39.973549598303528</v>
      </c>
      <c r="O185" s="48">
        <f t="shared" si="19"/>
        <v>31.952541290749203</v>
      </c>
      <c r="P185" s="48">
        <f t="shared" si="20"/>
        <v>28.073909110947277</v>
      </c>
      <c r="Q185" s="42" t="s">
        <v>72</v>
      </c>
      <c r="R185" s="42" t="s">
        <v>36</v>
      </c>
      <c r="S185" s="49" t="s">
        <v>190</v>
      </c>
      <c r="T185" s="50">
        <v>22</v>
      </c>
      <c r="U185" s="50">
        <f t="shared" si="30"/>
        <v>12.946502057613168</v>
      </c>
      <c r="V185" s="50">
        <f t="shared" si="31"/>
        <v>14.763157894736842</v>
      </c>
      <c r="W185" s="50">
        <f t="shared" si="32"/>
        <v>15.64161849710983</v>
      </c>
      <c r="X185" s="50">
        <f t="shared" si="33"/>
        <v>13.595223608153331</v>
      </c>
      <c r="Y185" s="50">
        <f t="shared" si="34"/>
        <v>15.411879445277004</v>
      </c>
      <c r="Z185" s="50">
        <f t="shared" si="35"/>
        <v>16.290340047649988</v>
      </c>
      <c r="AA185" s="50">
        <f t="shared" si="36"/>
        <v>-0.64872155054016289</v>
      </c>
      <c r="AB185" s="50">
        <f t="shared" si="37"/>
        <v>-0.64872155054016112</v>
      </c>
      <c r="AC185" s="50">
        <f t="shared" si="38"/>
        <v>-0.64872155054015757</v>
      </c>
      <c r="AD185" s="51"/>
      <c r="AE185" s="51"/>
      <c r="AH185" s="51"/>
      <c r="AI185" s="51"/>
    </row>
    <row r="186" spans="1:36" s="65" customFormat="1" ht="15" x14ac:dyDescent="0.25">
      <c r="A186" s="58">
        <v>3.01</v>
      </c>
      <c r="B186" s="58">
        <v>3.23</v>
      </c>
      <c r="C186" s="58">
        <v>2.59</v>
      </c>
      <c r="D186" s="59">
        <f t="shared" si="17"/>
        <v>2.7923822941462895E-2</v>
      </c>
      <c r="E186" s="60">
        <f>IF(OR($A186="",$B186="",$C186=""),"",A186*'MPTO_working_3-way'!$I185)</f>
        <v>3.0940507070538033</v>
      </c>
      <c r="F186" s="61">
        <f>IF(OR($A186="",$B186="",$C186=""),"",B186*'MPTO_working_3-way'!$I185)</f>
        <v>3.3201939481009251</v>
      </c>
      <c r="G186" s="62">
        <f>IF(OR($A186="",$B186="",$C186=""),"",C186*'MPTO_working_3-way'!$I185)</f>
        <v>2.6623227014183888</v>
      </c>
      <c r="H186" s="60">
        <f>IF(OR($A186="",$B186="",$C186=""),"",'MPTO_working_3-way'!E185)</f>
        <v>3.0967616692937519</v>
      </c>
      <c r="I186" s="61">
        <f>IF(OR($A186="",$B186="",$C186=""),"",'MPTO_working_3-way'!F185)</f>
        <v>3.3301188557484283</v>
      </c>
      <c r="J186" s="62">
        <f>IF(OR($A186="",$B186="",$C186=""),"",'MPTO_working_3-way'!G185)</f>
        <v>2.6539810257655025</v>
      </c>
      <c r="K186" s="60">
        <f>IF(OR($A186="",$B186="",$C186=""),"",'OddsRatio_working_3-way'!H185)</f>
        <v>3.0957803455834147</v>
      </c>
      <c r="L186" s="61">
        <f>IF(OR($A186="",$B186="",$C186=""),"",'OddsRatio_working_3-way'!I185)</f>
        <v>3.3251692391298584</v>
      </c>
      <c r="M186" s="62">
        <f>IF(OR($A186="",$B186="",$C186=""),"",'OddsRatio_working_3-way'!J185)</f>
        <v>2.657856094267478</v>
      </c>
      <c r="N186" s="63">
        <f t="shared" ref="N186" si="39">(1/E186)* 100</f>
        <v>32.320090867295889</v>
      </c>
      <c r="O186" s="64">
        <f t="shared" ref="O186" si="40">(1/F186)* 100</f>
        <v>30.118722449089972</v>
      </c>
      <c r="P186" s="64">
        <f t="shared" ref="P186" si="41">(1/G186)* 100</f>
        <v>37.561186683614132</v>
      </c>
      <c r="Q186" s="58" t="s">
        <v>208</v>
      </c>
      <c r="R186" s="58" t="s">
        <v>80</v>
      </c>
      <c r="S186" s="58" t="s">
        <v>215</v>
      </c>
      <c r="T186" s="65">
        <v>100</v>
      </c>
      <c r="U186" s="65">
        <f t="shared" si="30"/>
        <v>66.777408637873762</v>
      </c>
      <c r="V186" s="65">
        <f t="shared" si="31"/>
        <v>69.040247678018574</v>
      </c>
      <c r="W186" s="65">
        <f t="shared" si="32"/>
        <v>61.389961389961393</v>
      </c>
      <c r="X186" s="65">
        <f t="shared" si="33"/>
        <v>69.569790932020041</v>
      </c>
      <c r="Y186" s="65">
        <f t="shared" si="34"/>
        <v>71.832629972164867</v>
      </c>
      <c r="Z186" s="65">
        <f t="shared" si="35"/>
        <v>64.182343684107664</v>
      </c>
      <c r="AA186" s="65">
        <f t="shared" si="36"/>
        <v>-2.7923822941462788</v>
      </c>
      <c r="AB186" s="65">
        <f t="shared" si="37"/>
        <v>-2.792382294146293</v>
      </c>
      <c r="AC186" s="65">
        <f t="shared" si="38"/>
        <v>-2.7923822941462717</v>
      </c>
      <c r="AD186" s="66"/>
      <c r="AE186" s="66"/>
      <c r="AF186" s="58">
        <v>2.21</v>
      </c>
      <c r="AG186" s="58">
        <v>1.72</v>
      </c>
      <c r="AH186" s="66"/>
      <c r="AI186" s="66"/>
    </row>
    <row r="187" spans="1:36" ht="15" x14ac:dyDescent="0.25">
      <c r="A187">
        <v>1.7</v>
      </c>
      <c r="B187">
        <v>3.77</v>
      </c>
      <c r="C187">
        <v>5.43</v>
      </c>
      <c r="D187" s="43">
        <f t="shared" si="17"/>
        <v>3.7649346122668792E-2</v>
      </c>
      <c r="E187" s="44">
        <f>IF(OR($A187="",$B187="",$C187=""),"",A187*'MPTO_working_3-way'!$I186)</f>
        <v>1.7640038884085369</v>
      </c>
      <c r="F187" s="45">
        <f>IF(OR($A187="",$B187="",$C187=""),"",B187*'MPTO_working_3-way'!$I186)</f>
        <v>3.9119380348824615</v>
      </c>
      <c r="G187" s="46">
        <f>IF(OR($A187="",$B187="",$C187=""),"",C187*'MPTO_working_3-way'!$I186)</f>
        <v>5.6344359494460914</v>
      </c>
      <c r="H187" s="44">
        <f>IF(OR($A187="",$B187="",$C187=""),"",'MPTO_working_3-way'!E186)</f>
        <v>1.7370595212524085</v>
      </c>
      <c r="I187" s="45">
        <f>IF(OR($A187="",$B187="",$C187=""),"",'MPTO_working_3-way'!F186)</f>
        <v>3.9572270083846393</v>
      </c>
      <c r="J187" s="46">
        <f>IF(OR($A187="",$B187="",$C187=""),"",'MPTO_working_3-way'!G186)</f>
        <v>5.8270888112087169</v>
      </c>
      <c r="K187" s="44">
        <f>IF(OR($A187="",$B187="",$C187=""),"",'OddsRatio_working_3-way'!H186)</f>
        <v>1.7467276828775815</v>
      </c>
      <c r="L187" s="45">
        <f>IF(OR($A187="",$B187="",$C187=""),"",'OddsRatio_working_3-way'!I186)</f>
        <v>3.9549081165298583</v>
      </c>
      <c r="M187" s="46">
        <f>IF(OR($A187="",$B187="",$C187=""),"",'OddsRatio_working_3-way'!J186)</f>
        <v>5.7257194787824073</v>
      </c>
      <c r="N187" s="47">
        <f t="shared" ref="N187:N250" si="42">(1/E187)* 100</f>
        <v>56.689217442836139</v>
      </c>
      <c r="O187" s="48">
        <f t="shared" ref="O187:O250" si="43">(1/F187)* 100</f>
        <v>25.562777096239103</v>
      </c>
      <c r="P187" s="48">
        <f t="shared" ref="P187:P250" si="44">(1/G187)* 100</f>
        <v>17.748005460924755</v>
      </c>
      <c r="Q187" t="s">
        <v>232</v>
      </c>
      <c r="R187" t="s">
        <v>233</v>
      </c>
      <c r="S187" s="38">
        <v>44198</v>
      </c>
      <c r="T187" s="50">
        <v>100</v>
      </c>
      <c r="U187" s="50">
        <f t="shared" ref="U187:U250" si="45">(1/A187)*((T187*A187)-T187)</f>
        <v>41.176470588235297</v>
      </c>
      <c r="V187" s="50">
        <f t="shared" ref="V187:V250" si="46">(1/B187)*((T187*B187)-T187)</f>
        <v>73.474801061007966</v>
      </c>
      <c r="W187" s="50">
        <f t="shared" ref="W187:W250" si="47">(1/C187)*((T187*C187)-T187)</f>
        <v>81.583793738489874</v>
      </c>
      <c r="X187" s="50">
        <f t="shared" ref="X187:X250" si="48">((1/B187)+(1/C187))*T187</f>
        <v>44.941405200502174</v>
      </c>
      <c r="Y187" s="50">
        <f t="shared" ref="Y187:Y250" si="49">((1/A187)+(1/C187))*T187</f>
        <v>77.239735673274836</v>
      </c>
      <c r="Z187" s="50">
        <f t="shared" ref="Z187:Z250" si="50">((1/A187)+(1/B187))*T187</f>
        <v>85.348728350756758</v>
      </c>
      <c r="AA187" s="50">
        <f t="shared" ref="AA187:AA250" si="51">U187-X187</f>
        <v>-3.7649346122668774</v>
      </c>
      <c r="AB187" s="50">
        <f t="shared" ref="AB187:AB250" si="52">V187-Y187</f>
        <v>-3.7649346122668703</v>
      </c>
      <c r="AC187" s="50">
        <f t="shared" ref="AC187:AC250" si="53">W187-Z187</f>
        <v>-3.7649346122668845</v>
      </c>
      <c r="AF187">
        <v>1.85</v>
      </c>
      <c r="AG187">
        <v>2.0299999999999998</v>
      </c>
      <c r="AH187" s="57" t="s">
        <v>484</v>
      </c>
      <c r="AJ187" t="s">
        <v>231</v>
      </c>
    </row>
    <row r="188" spans="1:36" ht="15" x14ac:dyDescent="0.25">
      <c r="A188">
        <v>1.78</v>
      </c>
      <c r="B188">
        <v>3.64</v>
      </c>
      <c r="C188">
        <v>5.05</v>
      </c>
      <c r="D188" s="43">
        <f t="shared" si="17"/>
        <v>3.4542829514461415E-2</v>
      </c>
      <c r="E188" s="44">
        <f>IF(OR($A188="",$B188="",$C188=""),"",A188*'MPTO_working_3-way'!$I187)</f>
        <v>1.8414862365357414</v>
      </c>
      <c r="F188" s="45">
        <f>IF(OR($A188="",$B188="",$C188=""),"",B188*'MPTO_working_3-way'!$I187)</f>
        <v>3.7657358994326398</v>
      </c>
      <c r="G188" s="46">
        <f>IF(OR($A188="",$B188="",$C188=""),"",C188*'MPTO_working_3-way'!$I187)</f>
        <v>5.2244412890480296</v>
      </c>
      <c r="H188" s="44">
        <f>IF(OR($A188="",$B188="",$C188=""),"",'MPTO_working_3-way'!E187)</f>
        <v>1.8172451891818238</v>
      </c>
      <c r="I188" s="45">
        <f>IF(OR($A188="",$B188="",$C188=""),"",'MPTO_working_3-way'!F187)</f>
        <v>3.7992333404033629</v>
      </c>
      <c r="J188" s="46">
        <f>IF(OR($A188="",$B188="",$C188=""),"",'MPTO_working_3-way'!G187)</f>
        <v>5.3617714405572388</v>
      </c>
      <c r="K188" s="44">
        <f>IF(OR($A188="",$B188="",$C188=""),"",'OddsRatio_working_3-way'!H187)</f>
        <v>1.8262482676730218</v>
      </c>
      <c r="L188" s="45">
        <f>IF(OR($A188="",$B188="",$C188=""),"",'OddsRatio_working_3-way'!I187)</f>
        <v>3.7965325982779197</v>
      </c>
      <c r="M188" s="46">
        <f>IF(OR($A188="",$B188="",$C188=""),"",'OddsRatio_working_3-way'!J187)</f>
        <v>5.2901352359945353</v>
      </c>
      <c r="N188" s="47">
        <f t="shared" si="42"/>
        <v>54.303962753543559</v>
      </c>
      <c r="O188" s="48">
        <f t="shared" si="43"/>
        <v>26.555234533326242</v>
      </c>
      <c r="P188" s="48">
        <f t="shared" si="44"/>
        <v>19.140802713130206</v>
      </c>
      <c r="Q188" t="s">
        <v>36</v>
      </c>
      <c r="R188" t="s">
        <v>85</v>
      </c>
      <c r="S188" s="38">
        <v>44198</v>
      </c>
      <c r="T188" s="50">
        <v>100</v>
      </c>
      <c r="U188" s="50">
        <f t="shared" si="45"/>
        <v>43.820224719101127</v>
      </c>
      <c r="V188" s="50">
        <f t="shared" si="46"/>
        <v>72.527472527472526</v>
      </c>
      <c r="W188" s="50">
        <f t="shared" si="47"/>
        <v>80.198019801980209</v>
      </c>
      <c r="X188" s="50">
        <f t="shared" si="48"/>
        <v>47.274507670547273</v>
      </c>
      <c r="Y188" s="50">
        <f t="shared" si="49"/>
        <v>75.981755478918672</v>
      </c>
      <c r="Z188" s="50">
        <f t="shared" si="50"/>
        <v>83.652302753426341</v>
      </c>
      <c r="AA188" s="50">
        <f t="shared" si="51"/>
        <v>-3.4542829514461459</v>
      </c>
      <c r="AB188" s="50">
        <f t="shared" si="52"/>
        <v>-3.4542829514461459</v>
      </c>
      <c r="AC188" s="50">
        <f t="shared" si="53"/>
        <v>-3.4542829514461317</v>
      </c>
      <c r="AF188">
        <v>2.0499999999999998</v>
      </c>
      <c r="AG188">
        <v>1.83</v>
      </c>
      <c r="AH188" s="57" t="s">
        <v>485</v>
      </c>
      <c r="AJ188" t="s">
        <v>466</v>
      </c>
    </row>
    <row r="189" spans="1:36" ht="15" x14ac:dyDescent="0.25">
      <c r="A189">
        <v>2.19</v>
      </c>
      <c r="B189">
        <v>3.17</v>
      </c>
      <c r="C189">
        <v>3.83</v>
      </c>
      <c r="D189" s="43">
        <f t="shared" si="17"/>
        <v>3.3175023559546712E-2</v>
      </c>
      <c r="E189" s="44">
        <f>IF(OR($A189="",$B189="",$C189=""),"",A189*'MPTO_working_3-way'!$I188)</f>
        <v>2.2626533015954071</v>
      </c>
      <c r="F189" s="45">
        <f>IF(OR($A189="",$B189="",$C189=""),"",B189*'MPTO_working_3-way'!$I188)</f>
        <v>3.2751648246837628</v>
      </c>
      <c r="G189" s="46">
        <f>IF(OR($A189="",$B189="",$C189=""),"",C189*'MPTO_working_3-way'!$I188)</f>
        <v>3.9570603402330642</v>
      </c>
      <c r="H189" s="44">
        <f>IF(OR($A189="",$B189="",$C189=""),"",'MPTO_working_3-way'!E188)</f>
        <v>2.2443532238872348</v>
      </c>
      <c r="I189" s="45">
        <f>IF(OR($A189="",$B189="",$C189=""),"",'MPTO_working_3-way'!F188)</f>
        <v>3.2851611314834566</v>
      </c>
      <c r="J189" s="46">
        <f>IF(OR($A189="",$B189="",$C189=""),"",'MPTO_working_3-way'!G188)</f>
        <v>3.9993878607711912</v>
      </c>
      <c r="K189" s="44">
        <f>IF(OR($A189="",$B189="",$C189=""),"",'OddsRatio_working_3-way'!H188)</f>
        <v>2.2521188127448428</v>
      </c>
      <c r="L189" s="45">
        <f>IF(OR($A189="",$B189="",$C189=""),"",'OddsRatio_working_3-way'!I188)</f>
        <v>3.2832754820641257</v>
      </c>
      <c r="M189" s="46">
        <f>IF(OR($A189="",$B189="",$C189=""),"",'OddsRatio_working_3-way'!J188)</f>
        <v>3.9777279328301733</v>
      </c>
      <c r="N189" s="47">
        <f t="shared" si="42"/>
        <v>44.195900418985772</v>
      </c>
      <c r="O189" s="48">
        <f t="shared" si="43"/>
        <v>30.532814485040642</v>
      </c>
      <c r="P189" s="48">
        <f t="shared" si="44"/>
        <v>25.271285095973582</v>
      </c>
      <c r="Q189" t="s">
        <v>234</v>
      </c>
      <c r="R189" t="s">
        <v>235</v>
      </c>
      <c r="S189" s="38">
        <v>44198</v>
      </c>
      <c r="T189" s="50">
        <v>100</v>
      </c>
      <c r="U189" s="50">
        <f t="shared" si="45"/>
        <v>54.337899543379002</v>
      </c>
      <c r="V189" s="50">
        <f t="shared" si="46"/>
        <v>68.454258675078862</v>
      </c>
      <c r="W189" s="50">
        <f t="shared" si="47"/>
        <v>73.890339425587456</v>
      </c>
      <c r="X189" s="50">
        <f t="shared" si="48"/>
        <v>57.655401899333668</v>
      </c>
      <c r="Y189" s="50">
        <f t="shared" si="49"/>
        <v>71.771761031033535</v>
      </c>
      <c r="Z189" s="50">
        <f t="shared" si="50"/>
        <v>77.207841781542143</v>
      </c>
      <c r="AA189" s="50">
        <f t="shared" si="51"/>
        <v>-3.3175023559546659</v>
      </c>
      <c r="AB189" s="50">
        <f t="shared" si="52"/>
        <v>-3.317502355954673</v>
      </c>
      <c r="AC189" s="50">
        <f t="shared" si="53"/>
        <v>-3.3175023559546872</v>
      </c>
      <c r="AF189">
        <v>2.1800000000000002</v>
      </c>
      <c r="AG189">
        <v>1.72</v>
      </c>
      <c r="AH189" s="57" t="s">
        <v>486</v>
      </c>
      <c r="AJ189" t="s">
        <v>467</v>
      </c>
    </row>
    <row r="190" spans="1:36" ht="15" x14ac:dyDescent="0.25">
      <c r="A190">
        <v>2.31</v>
      </c>
      <c r="B190">
        <v>2.93</v>
      </c>
      <c r="C190">
        <v>3.85</v>
      </c>
      <c r="D190" s="43">
        <f t="shared" si="17"/>
        <v>3.3937620968337523E-2</v>
      </c>
      <c r="E190" s="44">
        <f>IF(OR($A190="",$B190="",$C190=""),"",A190*'MPTO_working_3-way'!$I189)</f>
        <v>2.3883959044368597</v>
      </c>
      <c r="F190" s="45">
        <f>IF(OR($A190="",$B190="",$C190=""),"",B190*'MPTO_working_3-way'!$I189)</f>
        <v>3.0294372294372289</v>
      </c>
      <c r="G190" s="46">
        <f>IF(OR($A190="",$B190="",$C190=""),"",C190*'MPTO_working_3-way'!$I189)</f>
        <v>3.9806598407280998</v>
      </c>
      <c r="H190" s="44">
        <f>IF(OR($A190="",$B190="",$C190=""),"",'MPTO_working_3-way'!E189)</f>
        <v>2.3719846267070075</v>
      </c>
      <c r="I190" s="45">
        <f>IF(OR($A190="",$B190="",$C190=""),"",'MPTO_working_3-way'!F189)</f>
        <v>3.0304463979224807</v>
      </c>
      <c r="J190" s="46">
        <f>IF(OR($A190="",$B190="",$C190=""),"",'MPTO_working_3-way'!G189)</f>
        <v>4.0253157028725486</v>
      </c>
      <c r="K190" s="44">
        <f>IF(OR($A190="",$B190="",$C190=""),"",'OddsRatio_working_3-way'!H189)</f>
        <v>2.3794022331580797</v>
      </c>
      <c r="L190" s="45">
        <f>IF(OR($A190="",$B190="",$C190=""),"",'OddsRatio_working_3-way'!I189)</f>
        <v>3.0322490915993088</v>
      </c>
      <c r="M190" s="46">
        <f>IF(OR($A190="",$B190="",$C190=""),"",'OddsRatio_working_3-way'!J189)</f>
        <v>4.000989591221777</v>
      </c>
      <c r="N190" s="47">
        <f t="shared" si="42"/>
        <v>41.869105458702492</v>
      </c>
      <c r="O190" s="48">
        <f t="shared" si="43"/>
        <v>33.009431266076028</v>
      </c>
      <c r="P190" s="48">
        <f t="shared" si="44"/>
        <v>25.121463275221494</v>
      </c>
      <c r="Q190" t="s">
        <v>173</v>
      </c>
      <c r="R190" t="s">
        <v>185</v>
      </c>
      <c r="S190" s="38">
        <v>44198</v>
      </c>
      <c r="T190" s="50">
        <v>100</v>
      </c>
      <c r="U190" s="50">
        <f t="shared" si="45"/>
        <v>56.709956709956707</v>
      </c>
      <c r="V190" s="50">
        <f t="shared" si="46"/>
        <v>65.870307167235495</v>
      </c>
      <c r="W190" s="50">
        <f t="shared" si="47"/>
        <v>74.025974025974023</v>
      </c>
      <c r="X190" s="50">
        <f t="shared" si="48"/>
        <v>60.103718806790475</v>
      </c>
      <c r="Y190" s="50">
        <f t="shared" si="49"/>
        <v>69.264069264069263</v>
      </c>
      <c r="Z190" s="50">
        <f t="shared" si="50"/>
        <v>77.419736122807791</v>
      </c>
      <c r="AA190" s="50">
        <f t="shared" si="51"/>
        <v>-3.3937620968337683</v>
      </c>
      <c r="AB190" s="50">
        <f t="shared" si="52"/>
        <v>-3.3937620968337683</v>
      </c>
      <c r="AC190" s="50">
        <f t="shared" si="53"/>
        <v>-3.3937620968337683</v>
      </c>
      <c r="AF190">
        <v>2.54</v>
      </c>
      <c r="AG190">
        <v>1.55</v>
      </c>
      <c r="AH190" s="57" t="s">
        <v>487</v>
      </c>
      <c r="AJ190" t="s">
        <v>468</v>
      </c>
    </row>
    <row r="191" spans="1:36" ht="15" x14ac:dyDescent="0.25">
      <c r="A191">
        <v>1.35</v>
      </c>
      <c r="B191">
        <v>5.25</v>
      </c>
      <c r="C191">
        <v>9.36</v>
      </c>
      <c r="D191" s="43">
        <f t="shared" si="17"/>
        <v>3.8054538054538067E-2</v>
      </c>
      <c r="E191" s="44">
        <f>IF(OR($A191="",$B191="",$C191=""),"",A191*'MPTO_working_3-way'!$I190)</f>
        <v>1.4013736263736265</v>
      </c>
      <c r="F191" s="45">
        <f>IF(OR($A191="",$B191="",$C191=""),"",B191*'MPTO_working_3-way'!$I190)</f>
        <v>5.4497863247863245</v>
      </c>
      <c r="G191" s="46">
        <f>IF(OR($A191="",$B191="",$C191=""),"",C191*'MPTO_working_3-way'!$I190)</f>
        <v>9.7161904761904765</v>
      </c>
      <c r="H191" s="44">
        <f>IF(OR($A191="",$B191="",$C191=""),"",'MPTO_working_3-way'!E190)</f>
        <v>1.3735209167986584</v>
      </c>
      <c r="I191" s="45">
        <f>IF(OR($A191="",$B191="",$C191=""),"",'MPTO_working_3-way'!F190)</f>
        <v>5.6245707745135451</v>
      </c>
      <c r="J191" s="46">
        <f>IF(OR($A191="",$B191="",$C191=""),"",'MPTO_working_3-way'!G190)</f>
        <v>10.621037463976945</v>
      </c>
      <c r="K191" s="44">
        <f>IF(OR($A191="",$B191="",$C191=""),"",'OddsRatio_working_3-way'!H190)</f>
        <v>1.3817460275126312</v>
      </c>
      <c r="L191" s="45">
        <f>IF(OR($A191="",$B191="",$C191=""),"",'OddsRatio_working_3-way'!I190)</f>
        <v>5.635487476939093</v>
      </c>
      <c r="M191" s="46">
        <f>IF(OR($A191="",$B191="",$C191=""),"",'OddsRatio_working_3-way'!J190)</f>
        <v>10.118276542873133</v>
      </c>
      <c r="N191" s="47">
        <f t="shared" si="42"/>
        <v>71.358557145657713</v>
      </c>
      <c r="O191" s="48">
        <f t="shared" si="43"/>
        <v>18.349343266026271</v>
      </c>
      <c r="P191" s="48">
        <f t="shared" si="44"/>
        <v>10.292099588316015</v>
      </c>
      <c r="Q191" t="s">
        <v>147</v>
      </c>
      <c r="R191" t="s">
        <v>144</v>
      </c>
      <c r="S191" s="38">
        <v>44198</v>
      </c>
      <c r="T191" s="50">
        <v>100</v>
      </c>
      <c r="U191" s="50">
        <f t="shared" si="45"/>
        <v>25.925925925925924</v>
      </c>
      <c r="V191" s="50">
        <f t="shared" si="46"/>
        <v>80.952380952380949</v>
      </c>
      <c r="W191" s="50">
        <f t="shared" si="47"/>
        <v>89.316239316239319</v>
      </c>
      <c r="X191" s="50">
        <f t="shared" si="48"/>
        <v>29.731379731379732</v>
      </c>
      <c r="Y191" s="50">
        <f t="shared" si="49"/>
        <v>84.757834757834758</v>
      </c>
      <c r="Z191" s="50">
        <f t="shared" si="50"/>
        <v>93.121693121693113</v>
      </c>
      <c r="AA191" s="50">
        <f t="shared" si="51"/>
        <v>-3.8054538054538085</v>
      </c>
      <c r="AB191" s="50">
        <f t="shared" si="52"/>
        <v>-3.8054538054538085</v>
      </c>
      <c r="AC191" s="50">
        <f t="shared" si="53"/>
        <v>-3.8054538054537943</v>
      </c>
      <c r="AF191">
        <v>1.75</v>
      </c>
      <c r="AG191">
        <v>2.15</v>
      </c>
      <c r="AH191" s="71" t="s">
        <v>487</v>
      </c>
      <c r="AJ191" t="s">
        <v>468</v>
      </c>
    </row>
    <row r="192" spans="1:36" ht="15" x14ac:dyDescent="0.25">
      <c r="A192">
        <v>5.95</v>
      </c>
      <c r="B192">
        <v>4.25</v>
      </c>
      <c r="C192">
        <v>1.57</v>
      </c>
      <c r="D192" s="43">
        <f t="shared" si="17"/>
        <v>4.0304019697050775E-2</v>
      </c>
      <c r="E192" s="44">
        <f>IF(OR($A192="",$B192="",$C192=""),"",A192*'MPTO_working_3-way'!$I191)</f>
        <v>6.1898089171974524</v>
      </c>
      <c r="F192" s="45">
        <f>IF(OR($A192="",$B192="",$C192=""),"",B192*'MPTO_working_3-way'!$I191)</f>
        <v>4.4212920837124656</v>
      </c>
      <c r="G192" s="46">
        <f>IF(OR($A192="",$B192="",$C192=""),"",C192*'MPTO_working_3-way'!$I191)</f>
        <v>1.6332773109243697</v>
      </c>
      <c r="H192" s="44">
        <f>IF(OR($A192="",$B192="",$C192=""),"",'MPTO_working_3-way'!E191)</f>
        <v>6.4669435790931127</v>
      </c>
      <c r="I192" s="45">
        <f>IF(OR($A192="",$B192="",$C192=""),"",'MPTO_working_3-way'!F191)</f>
        <v>4.50735826296743</v>
      </c>
      <c r="J192" s="46">
        <f>IF(OR($A192="",$B192="",$C192=""),"",'MPTO_working_3-way'!G191)</f>
        <v>1.6038286548201561</v>
      </c>
      <c r="K192" s="44">
        <f>IF(OR($A192="",$B192="",$C192=""),"",'OddsRatio_working_3-way'!H191)</f>
        <v>6.3289845233740136</v>
      </c>
      <c r="L192" s="45">
        <f>IF(OR($A192="",$B192="",$C192=""),"",'OddsRatio_working_3-way'!I191)</f>
        <v>4.4988282224172806</v>
      </c>
      <c r="M192" s="46">
        <f>IF(OR($A192="",$B192="",$C192=""),"",'OddsRatio_working_3-way'!J191)</f>
        <v>1.6136406420854923</v>
      </c>
      <c r="N192" s="47">
        <f t="shared" si="42"/>
        <v>16.155587569458735</v>
      </c>
      <c r="O192" s="48">
        <f t="shared" si="43"/>
        <v>22.617822597242231</v>
      </c>
      <c r="P192" s="48">
        <f t="shared" si="44"/>
        <v>61.226589833299037</v>
      </c>
      <c r="Q192" t="s">
        <v>182</v>
      </c>
      <c r="R192" t="s">
        <v>175</v>
      </c>
      <c r="S192" s="38">
        <v>44198</v>
      </c>
      <c r="T192" s="50">
        <v>100</v>
      </c>
      <c r="U192" s="50">
        <f t="shared" si="45"/>
        <v>83.193277310924358</v>
      </c>
      <c r="V192" s="50">
        <f t="shared" si="46"/>
        <v>76.470588235294116</v>
      </c>
      <c r="W192" s="50">
        <f t="shared" si="47"/>
        <v>36.30573248407643</v>
      </c>
      <c r="X192" s="50">
        <f t="shared" si="48"/>
        <v>87.22367928062944</v>
      </c>
      <c r="Y192" s="50">
        <f t="shared" si="49"/>
        <v>80.500990204999184</v>
      </c>
      <c r="Z192" s="50">
        <f t="shared" si="50"/>
        <v>40.336134453781511</v>
      </c>
      <c r="AA192" s="50">
        <f t="shared" si="51"/>
        <v>-4.0304019697050819</v>
      </c>
      <c r="AB192" s="50">
        <f t="shared" si="52"/>
        <v>-4.0304019697050677</v>
      </c>
      <c r="AC192" s="50">
        <f t="shared" si="53"/>
        <v>-4.0304019697050819</v>
      </c>
      <c r="AF192">
        <v>1.81</v>
      </c>
      <c r="AG192">
        <v>2.0499999999999998</v>
      </c>
      <c r="AH192" s="57" t="s">
        <v>488</v>
      </c>
      <c r="AJ192" t="s">
        <v>468</v>
      </c>
    </row>
    <row r="193" spans="1:36" ht="15" x14ac:dyDescent="0.25">
      <c r="A193">
        <v>2.61</v>
      </c>
      <c r="B193">
        <v>3.62</v>
      </c>
      <c r="C193">
        <v>2.68</v>
      </c>
      <c r="D193" s="43">
        <f t="shared" si="17"/>
        <v>3.251918473296822E-2</v>
      </c>
      <c r="E193" s="44">
        <f>IF(OR($A193="",$B193="",$C193=""),"",A193*'MPTO_working_3-way'!$I192)</f>
        <v>2.6948750721530468</v>
      </c>
      <c r="F193" s="45">
        <f>IF(OR($A193="",$B193="",$C193=""),"",B193*'MPTO_working_3-way'!$I192)</f>
        <v>3.7377194487333449</v>
      </c>
      <c r="G193" s="46">
        <f>IF(OR($A193="",$B193="",$C193=""),"",C193*'MPTO_working_3-way'!$I192)</f>
        <v>2.767151415084355</v>
      </c>
      <c r="H193" s="44">
        <f>IF(OR($A193="",$B193="",$C193=""),"",'MPTO_working_3-way'!E192)</f>
        <v>2.6859912332412681</v>
      </c>
      <c r="I193" s="45">
        <f>IF(OR($A193="",$B193="",$C193=""),"",'MPTO_working_3-way'!F192)</f>
        <v>3.7678497310844472</v>
      </c>
      <c r="J193" s="46">
        <f>IF(OR($A193="",$B193="",$C193=""),"",'MPTO_working_3-way'!G192)</f>
        <v>2.7601846665273322</v>
      </c>
      <c r="K193" s="44">
        <f>IF(OR($A193="",$B193="",$C193=""),"",'OddsRatio_working_3-way'!H192)</f>
        <v>2.6906747139210352</v>
      </c>
      <c r="L193" s="45">
        <f>IF(OR($A193="",$B193="",$C193=""),"",'OddsRatio_working_3-way'!I192)</f>
        <v>3.7512843170640449</v>
      </c>
      <c r="M193" s="46">
        <f>IF(OR($A193="",$B193="",$C193=""),"",'OddsRatio_working_3-way'!J192)</f>
        <v>2.7641823101784722</v>
      </c>
      <c r="N193" s="47">
        <f t="shared" si="42"/>
        <v>37.107471523756338</v>
      </c>
      <c r="O193" s="48">
        <f t="shared" si="43"/>
        <v>26.754281954973493</v>
      </c>
      <c r="P193" s="48">
        <f t="shared" si="44"/>
        <v>36.138246521270162</v>
      </c>
      <c r="Q193" t="s">
        <v>172</v>
      </c>
      <c r="R193" t="s">
        <v>149</v>
      </c>
      <c r="S193" s="38">
        <v>44198</v>
      </c>
      <c r="T193" s="50">
        <v>100</v>
      </c>
      <c r="U193" s="50">
        <f t="shared" si="45"/>
        <v>61.685823754789276</v>
      </c>
      <c r="V193" s="50">
        <f t="shared" si="46"/>
        <v>72.375690607734811</v>
      </c>
      <c r="W193" s="50">
        <f t="shared" si="47"/>
        <v>62.686567164179095</v>
      </c>
      <c r="X193" s="50">
        <f t="shared" si="48"/>
        <v>64.93774222808608</v>
      </c>
      <c r="Y193" s="50">
        <f t="shared" si="49"/>
        <v>75.627609081031622</v>
      </c>
      <c r="Z193" s="50">
        <f t="shared" si="50"/>
        <v>65.938485637475935</v>
      </c>
      <c r="AA193" s="50">
        <f t="shared" si="51"/>
        <v>-3.2519184732968043</v>
      </c>
      <c r="AB193" s="50">
        <f t="shared" si="52"/>
        <v>-3.2519184732968114</v>
      </c>
      <c r="AC193" s="50">
        <f t="shared" si="53"/>
        <v>-3.2519184732968398</v>
      </c>
      <c r="AF193">
        <v>2.0099999999999998</v>
      </c>
      <c r="AG193">
        <v>1.86</v>
      </c>
      <c r="AH193" s="57" t="s">
        <v>484</v>
      </c>
      <c r="AJ193" t="s">
        <v>468</v>
      </c>
    </row>
    <row r="194" spans="1:36" ht="15" x14ac:dyDescent="0.25">
      <c r="A194">
        <v>1.93</v>
      </c>
      <c r="B194">
        <v>3.49</v>
      </c>
      <c r="C194">
        <v>4.5999999999999996</v>
      </c>
      <c r="D194" s="43">
        <f t="shared" si="17"/>
        <v>2.2058970663131117E-2</v>
      </c>
      <c r="E194" s="44">
        <f>IF(OR($A194="",$B194="",$C194=""),"",A194*'MPTO_working_3-way'!$I193)</f>
        <v>1.9725738133798429</v>
      </c>
      <c r="F194" s="45">
        <f>IF(OR($A194="",$B194="",$C194=""),"",B194*'MPTO_working_3-way'!$I193)</f>
        <v>3.5669858076143277</v>
      </c>
      <c r="G194" s="46">
        <f>IF(OR($A194="",$B194="",$C194=""),"",C194*'MPTO_working_3-way'!$I193)</f>
        <v>4.7014712650504027</v>
      </c>
      <c r="H194" s="44">
        <f>IF(OR($A194="",$B194="",$C194=""),"",'MPTO_working_3-way'!E193)</f>
        <v>1.9577834355409562</v>
      </c>
      <c r="I194" s="45">
        <f>IF(OR($A194="",$B194="",$C194=""),"",'MPTO_working_3-way'!F193)</f>
        <v>3.5819189750340263</v>
      </c>
      <c r="J194" s="46">
        <f>IF(OR($A194="",$B194="",$C194=""),"",'MPTO_working_3-way'!G193)</f>
        <v>4.7610361193262314</v>
      </c>
      <c r="K194" s="44">
        <f>IF(OR($A194="",$B194="",$C194=""),"",'OddsRatio_working_3-way'!H193)</f>
        <v>1.9636232761500987</v>
      </c>
      <c r="L194" s="45">
        <f>IF(OR($A194="",$B194="",$C194=""),"",'OddsRatio_working_3-way'!I193)</f>
        <v>3.5800236103373613</v>
      </c>
      <c r="M194" s="46">
        <f>IF(OR($A194="",$B194="",$C194=""),"",'OddsRatio_working_3-way'!J193)</f>
        <v>4.7301546173552209</v>
      </c>
      <c r="N194" s="47">
        <f t="shared" si="42"/>
        <v>50.695187841238862</v>
      </c>
      <c r="O194" s="48">
        <f t="shared" si="43"/>
        <v>28.03487465145874</v>
      </c>
      <c r="P194" s="48">
        <f t="shared" si="44"/>
        <v>21.269937507302394</v>
      </c>
      <c r="Q194" t="s">
        <v>110</v>
      </c>
      <c r="R194" t="s">
        <v>111</v>
      </c>
      <c r="S194" s="38">
        <v>44198</v>
      </c>
      <c r="T194" s="50">
        <v>100</v>
      </c>
      <c r="U194" s="50">
        <f t="shared" si="45"/>
        <v>48.186528497409334</v>
      </c>
      <c r="V194" s="50">
        <f t="shared" si="46"/>
        <v>71.346704871060169</v>
      </c>
      <c r="W194" s="50">
        <f t="shared" si="47"/>
        <v>78.260869565217391</v>
      </c>
      <c r="X194" s="50">
        <f t="shared" si="48"/>
        <v>50.392425563722433</v>
      </c>
      <c r="Y194" s="50">
        <f t="shared" si="49"/>
        <v>73.552601937373296</v>
      </c>
      <c r="Z194" s="50">
        <f t="shared" si="50"/>
        <v>80.466766631530504</v>
      </c>
      <c r="AA194" s="50">
        <f t="shared" si="51"/>
        <v>-2.2058970663130992</v>
      </c>
      <c r="AB194" s="50">
        <f t="shared" si="52"/>
        <v>-2.2058970663131277</v>
      </c>
      <c r="AC194" s="50">
        <f t="shared" si="53"/>
        <v>-2.2058970663131134</v>
      </c>
      <c r="AF194">
        <v>2.04</v>
      </c>
      <c r="AG194">
        <v>1.87</v>
      </c>
      <c r="AH194" s="57" t="s">
        <v>484</v>
      </c>
      <c r="AJ194" t="s">
        <v>469</v>
      </c>
    </row>
    <row r="195" spans="1:36" ht="15" x14ac:dyDescent="0.25">
      <c r="A195">
        <v>1.78</v>
      </c>
      <c r="B195">
        <v>3.53</v>
      </c>
      <c r="C195">
        <v>5.26</v>
      </c>
      <c r="D195" s="43">
        <f t="shared" si="17"/>
        <v>3.5197940230223379E-2</v>
      </c>
      <c r="E195" s="44">
        <f>IF(OR($A195="",$B195="",$C195=""),"",A195*'MPTO_working_3-way'!$I194)</f>
        <v>1.8426523336097977</v>
      </c>
      <c r="F195" s="45">
        <f>IF(OR($A195="",$B195="",$C195=""),"",B195*'MPTO_working_3-way'!$I194)</f>
        <v>3.6542487290126884</v>
      </c>
      <c r="G195" s="46">
        <f>IF(OR($A195="",$B195="",$C195=""),"",C195*'MPTO_working_3-way'!$I194)</f>
        <v>5.4451411656109752</v>
      </c>
      <c r="H195" s="44">
        <f>IF(OR($A195="",$B195="",$C195=""),"",'MPTO_working_3-way'!E194)</f>
        <v>1.817966616993109</v>
      </c>
      <c r="I195" s="45">
        <f>IF(OR($A195="",$B195="",$C195=""),"",'MPTO_working_3-way'!F194)</f>
        <v>3.6825159765518283</v>
      </c>
      <c r="J195" s="46">
        <f>IF(OR($A195="",$B195="",$C195=""),"",'MPTO_working_3-way'!G194)</f>
        <v>5.6059649625112034</v>
      </c>
      <c r="K195" s="44">
        <f>IF(OR($A195="",$B195="",$C195=""),"",'OddsRatio_working_3-way'!H194)</f>
        <v>1.8272393054691616</v>
      </c>
      <c r="L195" s="45">
        <f>IF(OR($A195="",$B195="",$C195=""),"",'OddsRatio_working_3-way'!I194)</f>
        <v>3.6832249267140753</v>
      </c>
      <c r="M195" s="46">
        <f>IF(OR($A195="",$B195="",$C195=""),"",'OddsRatio_working_3-way'!J194)</f>
        <v>5.5179992837161889</v>
      </c>
      <c r="N195" s="47">
        <f t="shared" si="42"/>
        <v>54.269597240895543</v>
      </c>
      <c r="O195" s="48">
        <f t="shared" si="43"/>
        <v>27.365405974162627</v>
      </c>
      <c r="P195" s="48">
        <f t="shared" si="44"/>
        <v>18.364996784941837</v>
      </c>
      <c r="Q195" t="s">
        <v>151</v>
      </c>
      <c r="R195" t="s">
        <v>123</v>
      </c>
      <c r="S195" s="38">
        <v>44198</v>
      </c>
      <c r="T195" s="50">
        <v>100</v>
      </c>
      <c r="U195" s="50">
        <f t="shared" si="45"/>
        <v>43.820224719101127</v>
      </c>
      <c r="V195" s="50">
        <f t="shared" si="46"/>
        <v>71.671388101982998</v>
      </c>
      <c r="W195" s="50">
        <f t="shared" si="47"/>
        <v>80.98859315589354</v>
      </c>
      <c r="X195" s="50">
        <f t="shared" si="48"/>
        <v>47.340018742123462</v>
      </c>
      <c r="Y195" s="50">
        <f t="shared" si="49"/>
        <v>75.191182125005355</v>
      </c>
      <c r="Z195" s="50">
        <f t="shared" si="50"/>
        <v>84.508387178915882</v>
      </c>
      <c r="AA195" s="50">
        <f t="shared" si="51"/>
        <v>-3.5197940230223352</v>
      </c>
      <c r="AB195" s="50">
        <f t="shared" si="52"/>
        <v>-3.5197940230223566</v>
      </c>
      <c r="AC195" s="50">
        <f t="shared" si="53"/>
        <v>-3.5197940230223423</v>
      </c>
      <c r="AF195">
        <v>2.79</v>
      </c>
      <c r="AG195">
        <v>1.47</v>
      </c>
      <c r="AH195" s="57" t="s">
        <v>489</v>
      </c>
      <c r="AJ195" t="s">
        <v>470</v>
      </c>
    </row>
    <row r="196" spans="1:36" ht="15" x14ac:dyDescent="0.25">
      <c r="A196">
        <v>2.4</v>
      </c>
      <c r="B196">
        <v>2.84</v>
      </c>
      <c r="C196">
        <v>3.77</v>
      </c>
      <c r="D196" s="43">
        <f t="shared" si="17"/>
        <v>3.4031332112925305E-2</v>
      </c>
      <c r="E196" s="44">
        <f>IF(OR($A196="",$B196="",$C196=""),"",A196*'MPTO_working_3-way'!$I195)</f>
        <v>2.4816751970710205</v>
      </c>
      <c r="F196" s="45">
        <f>IF(OR($A196="",$B196="",$C196=""),"",B196*'MPTO_working_3-way'!$I195)</f>
        <v>2.9366489832007079</v>
      </c>
      <c r="G196" s="46">
        <f>IF(OR($A196="",$B196="",$C196=""),"",C196*'MPTO_working_3-way'!$I195)</f>
        <v>3.8982981220657282</v>
      </c>
      <c r="H196" s="44">
        <f>IF(OR($A196="",$B196="",$C196=""),"",'MPTO_working_3-way'!E195)</f>
        <v>2.4671688335629098</v>
      </c>
      <c r="I196" s="45">
        <f>IF(OR($A196="",$B196="",$C196=""),"",'MPTO_working_3-way'!F195)</f>
        <v>2.9345401057956146</v>
      </c>
      <c r="J196" s="46">
        <f>IF(OR($A196="",$B196="",$C196=""),"",'MPTO_working_3-way'!G195)</f>
        <v>3.9384311048804719</v>
      </c>
      <c r="K196" s="44">
        <f>IF(OR($A196="",$B196="",$C196=""),"",'OddsRatio_working_3-way'!H195)</f>
        <v>2.4739842589394954</v>
      </c>
      <c r="L196" s="45">
        <f>IF(OR($A196="",$B196="",$C196=""),"",'OddsRatio_working_3-way'!I195)</f>
        <v>2.9372364546061935</v>
      </c>
      <c r="M196" s="46">
        <f>IF(OR($A196="",$B196="",$C196=""),"",'OddsRatio_working_3-way'!J195)</f>
        <v>3.9163831409017149</v>
      </c>
      <c r="N196" s="47">
        <f t="shared" si="42"/>
        <v>40.295361825763614</v>
      </c>
      <c r="O196" s="48">
        <f t="shared" si="43"/>
        <v>34.052418444307278</v>
      </c>
      <c r="P196" s="48">
        <f t="shared" si="44"/>
        <v>25.652219729929094</v>
      </c>
      <c r="Q196" t="s">
        <v>236</v>
      </c>
      <c r="R196" t="s">
        <v>237</v>
      </c>
      <c r="S196" s="38">
        <v>44198</v>
      </c>
      <c r="T196" s="50">
        <v>100</v>
      </c>
      <c r="U196" s="50">
        <f t="shared" si="45"/>
        <v>58.333333333333336</v>
      </c>
      <c r="V196" s="50">
        <f t="shared" si="46"/>
        <v>64.788732394366207</v>
      </c>
      <c r="W196" s="50">
        <f t="shared" si="47"/>
        <v>73.474801061007966</v>
      </c>
      <c r="X196" s="50">
        <f t="shared" si="48"/>
        <v>61.736466544625856</v>
      </c>
      <c r="Y196" s="50">
        <f t="shared" si="49"/>
        <v>68.191865605658705</v>
      </c>
      <c r="Z196" s="50">
        <f t="shared" si="50"/>
        <v>76.877934272300479</v>
      </c>
      <c r="AA196" s="50">
        <f t="shared" si="51"/>
        <v>-3.4031332112925199</v>
      </c>
      <c r="AB196" s="50">
        <f t="shared" si="52"/>
        <v>-3.4031332112924986</v>
      </c>
      <c r="AC196" s="50">
        <f t="shared" si="53"/>
        <v>-3.4031332112925128</v>
      </c>
      <c r="AF196">
        <v>2.74</v>
      </c>
      <c r="AG196">
        <v>1.49</v>
      </c>
      <c r="AH196" s="57" t="s">
        <v>486</v>
      </c>
      <c r="AJ196" t="s">
        <v>470</v>
      </c>
    </row>
    <row r="197" spans="1:36" ht="15" x14ac:dyDescent="0.25">
      <c r="A197">
        <v>3.24</v>
      </c>
      <c r="B197">
        <v>3.11</v>
      </c>
      <c r="C197">
        <v>2.48</v>
      </c>
      <c r="D197" s="43">
        <f t="shared" ref="D197:D260" si="54">IF(OR($A197="",$B197="",$C197=""),"",(1/A197)+(1/B197)+(1/C197)-1)</f>
        <v>3.3411190120383516E-2</v>
      </c>
      <c r="E197" s="44">
        <f>IF(OR($A197="",$B197="",$C197=""),"",A197*'MPTO_working_3-way'!$I196)</f>
        <v>3.3482522559900429</v>
      </c>
      <c r="F197" s="45">
        <f>IF(OR($A197="",$B197="",$C197=""),"",B197*'MPTO_working_3-way'!$I196)</f>
        <v>3.2139088012743926</v>
      </c>
      <c r="G197" s="46">
        <f>IF(OR($A197="",$B197="",$C197=""),"",C197*'MPTO_working_3-way'!$I196)</f>
        <v>2.5628597514985509</v>
      </c>
      <c r="H197" s="44">
        <f>IF(OR($A197="",$B197="",$C197=""),"",'MPTO_working_3-way'!E196)</f>
        <v>3.3612890405583493</v>
      </c>
      <c r="I197" s="45">
        <f>IF(OR($A197="",$B197="",$C197=""),"",'MPTO_working_3-way'!F196)</f>
        <v>3.2215836311044219</v>
      </c>
      <c r="J197" s="46">
        <f>IF(OR($A197="",$B197="",$C197=""),"",'MPTO_working_3-way'!G196)</f>
        <v>2.550443025090058</v>
      </c>
      <c r="K197" s="44">
        <f>IF(OR($A197="",$B197="",$C197=""),"",'OddsRatio_working_3-way'!H196)</f>
        <v>3.3550789775636272</v>
      </c>
      <c r="L197" s="45">
        <f>IF(OR($A197="",$B197="",$C197=""),"",'OddsRatio_working_3-way'!I196)</f>
        <v>3.2184002869014519</v>
      </c>
      <c r="M197" s="46">
        <f>IF(OR($A197="",$B197="",$C197=""),"",'OddsRatio_working_3-way'!J196)</f>
        <v>2.5560343244616819</v>
      </c>
      <c r="N197" s="47">
        <f t="shared" si="42"/>
        <v>29.866327968897625</v>
      </c>
      <c r="O197" s="48">
        <f t="shared" si="43"/>
        <v>31.114759684639331</v>
      </c>
      <c r="P197" s="48">
        <f t="shared" si="44"/>
        <v>39.018912346463033</v>
      </c>
      <c r="Q197" t="s">
        <v>171</v>
      </c>
      <c r="R197" t="s">
        <v>174</v>
      </c>
      <c r="S197" s="38">
        <v>44229</v>
      </c>
      <c r="T197" s="50">
        <v>100</v>
      </c>
      <c r="U197" s="50">
        <f t="shared" si="45"/>
        <v>69.135802469135797</v>
      </c>
      <c r="V197" s="50">
        <f t="shared" si="46"/>
        <v>67.845659163987136</v>
      </c>
      <c r="W197" s="50">
        <f t="shared" si="47"/>
        <v>59.677419354838712</v>
      </c>
      <c r="X197" s="50">
        <f t="shared" si="48"/>
        <v>72.476921481174145</v>
      </c>
      <c r="Y197" s="50">
        <f t="shared" si="49"/>
        <v>71.186778176025484</v>
      </c>
      <c r="Z197" s="50">
        <f t="shared" si="50"/>
        <v>63.018538366877053</v>
      </c>
      <c r="AA197" s="50">
        <f t="shared" si="51"/>
        <v>-3.341119012038348</v>
      </c>
      <c r="AB197" s="50">
        <f t="shared" si="52"/>
        <v>-3.341119012038348</v>
      </c>
      <c r="AC197" s="50">
        <f t="shared" si="53"/>
        <v>-3.3411190120383409</v>
      </c>
      <c r="AF197">
        <v>2.4900000000000002</v>
      </c>
      <c r="AG197">
        <v>1.57</v>
      </c>
      <c r="AH197" s="57" t="s">
        <v>490</v>
      </c>
      <c r="AJ197" t="s">
        <v>468</v>
      </c>
    </row>
    <row r="198" spans="1:36" s="50" customFormat="1" ht="15" x14ac:dyDescent="0.25">
      <c r="A198">
        <v>1.52</v>
      </c>
      <c r="B198">
        <v>4.1399999999999997</v>
      </c>
      <c r="C198">
        <v>7.3</v>
      </c>
      <c r="D198" s="43">
        <f t="shared" si="54"/>
        <v>3.6426931931774931E-2</v>
      </c>
      <c r="E198" s="44">
        <f>IF(OR($A198="",$B198="",$C198=""),"",A198*'MPTO_working_3-way'!$I197)</f>
        <v>1.5753689365362979</v>
      </c>
      <c r="F198" s="45">
        <f>IF(OR($A198="",$B198="",$C198=""),"",B198*'MPTO_working_3-way'!$I197)</f>
        <v>4.2908074981975481</v>
      </c>
      <c r="G198" s="46">
        <f>IF(OR($A198="",$B198="",$C198=""),"",C198*'MPTO_working_3-way'!$I197)</f>
        <v>7.5659166031019565</v>
      </c>
      <c r="H198" s="44">
        <f>IF(OR($A198="",$B198="",$C198=""),"",'MPTO_working_3-way'!E197)</f>
        <v>1.5485810961445801</v>
      </c>
      <c r="I198" s="45">
        <f>IF(OR($A198="",$B198="",$C198=""),"",'MPTO_working_3-way'!F197)</f>
        <v>4.3591298208677989</v>
      </c>
      <c r="J198" s="46">
        <f>IF(OR($A198="",$B198="",$C198=""),"",'MPTO_working_3-way'!G197)</f>
        <v>8.0099970706258148</v>
      </c>
      <c r="K198" s="44">
        <f>IF(OR($A198="",$B198="",$C198=""),"",'OddsRatio_working_3-way'!H197)</f>
        <v>1.5575367939618217</v>
      </c>
      <c r="L198" s="45">
        <f>IF(OR($A198="",$B198="",$C198=""),"",'OddsRatio_working_3-way'!I197)</f>
        <v>4.3666644866156146</v>
      </c>
      <c r="M198" s="46">
        <f>IF(OR($A198="",$B198="",$C198=""),"",'OddsRatio_working_3-way'!J197)</f>
        <v>7.754772696075916</v>
      </c>
      <c r="N198" s="47">
        <f t="shared" si="42"/>
        <v>63.477194250044114</v>
      </c>
      <c r="O198" s="48">
        <f t="shared" si="43"/>
        <v>23.30563653624808</v>
      </c>
      <c r="P198" s="48">
        <f t="shared" si="44"/>
        <v>13.217169213707816</v>
      </c>
      <c r="Q198" t="s">
        <v>238</v>
      </c>
      <c r="R198" t="s">
        <v>239</v>
      </c>
      <c r="S198" t="s">
        <v>463</v>
      </c>
      <c r="T198" s="50">
        <v>100</v>
      </c>
      <c r="U198" s="50">
        <f t="shared" si="45"/>
        <v>34.21052631578948</v>
      </c>
      <c r="V198" s="50">
        <f t="shared" si="46"/>
        <v>75.845410628019309</v>
      </c>
      <c r="W198" s="50">
        <f t="shared" si="47"/>
        <v>86.30136986301369</v>
      </c>
      <c r="X198" s="50">
        <f t="shared" si="48"/>
        <v>37.85321950896698</v>
      </c>
      <c r="Y198" s="50">
        <f t="shared" si="49"/>
        <v>79.48810382119683</v>
      </c>
      <c r="Z198" s="50">
        <f t="shared" si="50"/>
        <v>89.944063056191197</v>
      </c>
      <c r="AA198" s="50">
        <f t="shared" si="51"/>
        <v>-3.6426931931775002</v>
      </c>
      <c r="AB198" s="50">
        <f t="shared" si="52"/>
        <v>-3.6426931931775215</v>
      </c>
      <c r="AC198" s="50">
        <f t="shared" si="53"/>
        <v>-3.6426931931775073</v>
      </c>
      <c r="AD198" s="51"/>
      <c r="AE198" s="51"/>
      <c r="AF198">
        <v>1.93</v>
      </c>
      <c r="AG198">
        <v>1.94</v>
      </c>
      <c r="AH198" s="57" t="s">
        <v>489</v>
      </c>
      <c r="AI198" s="51"/>
      <c r="AJ198" t="s">
        <v>471</v>
      </c>
    </row>
    <row r="199" spans="1:36" ht="15" x14ac:dyDescent="0.25">
      <c r="A199">
        <v>1.68</v>
      </c>
      <c r="B199">
        <v>4.2300000000000004</v>
      </c>
      <c r="C199">
        <v>5.18</v>
      </c>
      <c r="D199" s="43">
        <f t="shared" si="54"/>
        <v>2.4694907673631139E-2</v>
      </c>
      <c r="E199" s="44">
        <f>IF(OR($A199="",$B199="",$C199=""),"",A199*'MPTO_working_3-way'!$I198)</f>
        <v>1.7214874448917004</v>
      </c>
      <c r="F199" s="45">
        <f>IF(OR($A199="",$B199="",$C199=""),"",B199*'MPTO_working_3-way'!$I198)</f>
        <v>4.3344594594594605</v>
      </c>
      <c r="G199" s="46">
        <f>IF(OR($A199="",$B199="",$C199=""),"",C199*'MPTO_working_3-way'!$I198)</f>
        <v>5.3079196217494093</v>
      </c>
      <c r="H199" s="44">
        <f>IF(OR($A199="",$B199="",$C199=""),"",'MPTO_working_3-way'!E198)</f>
        <v>1.7035587668193977</v>
      </c>
      <c r="I199" s="45">
        <f>IF(OR($A199="",$B199="",$C199=""),"",'MPTO_working_3-way'!F198)</f>
        <v>4.3826013907686567</v>
      </c>
      <c r="J199" s="46">
        <f>IF(OR($A199="",$B199="",$C199=""),"",'MPTO_working_3-way'!G198)</f>
        <v>5.4107120809291374</v>
      </c>
      <c r="K199" s="44">
        <f>IF(OR($A199="",$B199="",$C199=""),"",'OddsRatio_working_3-way'!H198)</f>
        <v>1.7098895267161303</v>
      </c>
      <c r="L199" s="45">
        <f>IF(OR($A199="",$B199="",$C199=""),"",'OddsRatio_working_3-way'!I198)</f>
        <v>4.3719752519016177</v>
      </c>
      <c r="M199" s="46">
        <f>IF(OR($A199="",$B199="",$C199=""),"",'OddsRatio_working_3-way'!J198)</f>
        <v>5.3637326789315045</v>
      </c>
      <c r="N199" s="47">
        <f t="shared" si="42"/>
        <v>58.089299632557612</v>
      </c>
      <c r="O199" s="48">
        <f t="shared" si="43"/>
        <v>23.070927513639898</v>
      </c>
      <c r="P199" s="48">
        <f t="shared" si="44"/>
        <v>18.839772853802469</v>
      </c>
      <c r="Q199" t="s">
        <v>240</v>
      </c>
      <c r="R199" t="s">
        <v>241</v>
      </c>
      <c r="S199" t="s">
        <v>463</v>
      </c>
      <c r="T199" s="50">
        <v>100</v>
      </c>
      <c r="U199" s="50">
        <f t="shared" si="45"/>
        <v>40.476190476190474</v>
      </c>
      <c r="V199" s="50">
        <f t="shared" si="46"/>
        <v>76.359338061465735</v>
      </c>
      <c r="W199" s="50">
        <f t="shared" si="47"/>
        <v>80.6949806949807</v>
      </c>
      <c r="X199" s="50">
        <f t="shared" si="48"/>
        <v>42.94568124355358</v>
      </c>
      <c r="Y199" s="50">
        <f t="shared" si="49"/>
        <v>78.828828828828819</v>
      </c>
      <c r="Z199" s="50">
        <f t="shared" si="50"/>
        <v>83.164471462343798</v>
      </c>
      <c r="AA199" s="50">
        <f t="shared" si="51"/>
        <v>-2.469490767363105</v>
      </c>
      <c r="AB199" s="50">
        <f t="shared" si="52"/>
        <v>-2.4694907673630837</v>
      </c>
      <c r="AC199" s="50">
        <f t="shared" si="53"/>
        <v>-2.4694907673630979</v>
      </c>
      <c r="AF199">
        <v>1.55</v>
      </c>
      <c r="AG199">
        <v>2.62</v>
      </c>
      <c r="AH199" s="57" t="s">
        <v>487</v>
      </c>
      <c r="AJ199" t="s">
        <v>230</v>
      </c>
    </row>
    <row r="200" spans="1:36" ht="15" x14ac:dyDescent="0.25">
      <c r="A200">
        <v>1.57</v>
      </c>
      <c r="B200">
        <v>4.38</v>
      </c>
      <c r="C200">
        <v>6.01</v>
      </c>
      <c r="D200" s="43">
        <f t="shared" si="54"/>
        <v>3.1642528523871505E-2</v>
      </c>
      <c r="E200" s="44">
        <f>IF(OR($A200="",$B200="",$C200=""),"",A200*'MPTO_working_3-way'!$I199)</f>
        <v>1.6196787697824784</v>
      </c>
      <c r="F200" s="45">
        <f>IF(OR($A200="",$B200="",$C200=""),"",B200*'MPTO_working_3-way'!$I199)</f>
        <v>4.5185942749345571</v>
      </c>
      <c r="G200" s="46">
        <f>IF(OR($A200="",$B200="",$C200=""),"",C200*'MPTO_working_3-way'!$I199)</f>
        <v>6.2001715964284676</v>
      </c>
      <c r="H200" s="44">
        <f>IF(OR($A200="",$B200="",$C200=""),"",'MPTO_working_3-way'!E199)</f>
        <v>1.5964363309864873</v>
      </c>
      <c r="I200" s="45">
        <f>IF(OR($A200="",$B200="",$C200=""),"",'MPTO_working_3-way'!F199)</f>
        <v>4.592148497116562</v>
      </c>
      <c r="J200" s="46">
        <f>IF(OR($A200="",$B200="",$C200=""),"",'MPTO_working_3-way'!G199)</f>
        <v>6.4167619549586474</v>
      </c>
      <c r="K200" s="44">
        <f>IF(OR($A200="",$B200="",$C200=""),"",'OddsRatio_working_3-way'!H199)</f>
        <v>1.6042386018469454</v>
      </c>
      <c r="L200" s="45">
        <f>IF(OR($A200="",$B200="",$C200=""),"",'OddsRatio_working_3-way'!I199)</f>
        <v>4.5830289021801338</v>
      </c>
      <c r="M200" s="46">
        <f>IF(OR($A200="",$B200="",$C200=""),"",'OddsRatio_working_3-way'!J199)</f>
        <v>6.31093928991789</v>
      </c>
      <c r="N200" s="47">
        <f t="shared" si="42"/>
        <v>61.740637628676168</v>
      </c>
      <c r="O200" s="48">
        <f t="shared" si="43"/>
        <v>22.130776501603101</v>
      </c>
      <c r="P200" s="48">
        <f t="shared" si="44"/>
        <v>16.12858586972073</v>
      </c>
      <c r="Q200" t="s">
        <v>227</v>
      </c>
      <c r="R200" t="s">
        <v>242</v>
      </c>
      <c r="S200" t="s">
        <v>463</v>
      </c>
      <c r="T200" s="50">
        <v>100</v>
      </c>
      <c r="U200" s="50">
        <f t="shared" si="45"/>
        <v>36.30573248407643</v>
      </c>
      <c r="V200" s="50">
        <f t="shared" si="46"/>
        <v>77.168949771689498</v>
      </c>
      <c r="W200" s="50">
        <f t="shared" si="47"/>
        <v>83.361064891846937</v>
      </c>
      <c r="X200" s="50">
        <f t="shared" si="48"/>
        <v>39.469985336463587</v>
      </c>
      <c r="Y200" s="50">
        <f t="shared" si="49"/>
        <v>80.333202624076634</v>
      </c>
      <c r="Z200" s="50">
        <f t="shared" si="50"/>
        <v>86.525317744234059</v>
      </c>
      <c r="AA200" s="50">
        <f t="shared" si="51"/>
        <v>-3.1642528523871576</v>
      </c>
      <c r="AB200" s="50">
        <f t="shared" si="52"/>
        <v>-3.1642528523871363</v>
      </c>
      <c r="AC200" s="50">
        <f t="shared" si="53"/>
        <v>-3.1642528523871221</v>
      </c>
      <c r="AF200">
        <v>1.63</v>
      </c>
      <c r="AG200">
        <v>2.38</v>
      </c>
      <c r="AH200" s="57" t="s">
        <v>491</v>
      </c>
      <c r="AJ200" t="s">
        <v>231</v>
      </c>
    </row>
    <row r="201" spans="1:36" ht="15" x14ac:dyDescent="0.25">
      <c r="A201">
        <v>4.6500000000000004</v>
      </c>
      <c r="B201">
        <v>3.97</v>
      </c>
      <c r="C201">
        <v>1.78</v>
      </c>
      <c r="D201" s="43">
        <f t="shared" si="54"/>
        <v>2.8740685015592016E-2</v>
      </c>
      <c r="E201" s="44">
        <f>IF(OR($A201="",$B201="",$C201=""),"",A201*'MPTO_working_3-way'!$I200)</f>
        <v>4.7836441853225029</v>
      </c>
      <c r="F201" s="45">
        <f>IF(OR($A201="",$B201="",$C201=""),"",B201*'MPTO_working_3-way'!$I200)</f>
        <v>4.0841005195119005</v>
      </c>
      <c r="G201" s="46">
        <f>IF(OR($A201="",$B201="",$C201=""),"",C201*'MPTO_working_3-way'!$I200)</f>
        <v>1.8311584193277539</v>
      </c>
      <c r="H201" s="44">
        <f>IF(OR($A201="",$B201="",$C201=""),"",'MPTO_working_3-way'!E200)</f>
        <v>4.8668068104341611</v>
      </c>
      <c r="I201" s="45">
        <f>IF(OR($A201="",$B201="",$C201=""),"",'MPTO_working_3-way'!F200)</f>
        <v>4.1269628691244753</v>
      </c>
      <c r="J201" s="46">
        <f>IF(OR($A201="",$B201="",$C201=""),"",'MPTO_working_3-way'!G200)</f>
        <v>1.8108805962993246</v>
      </c>
      <c r="K201" s="44">
        <f>IF(OR($A201="",$B201="",$C201=""),"",'OddsRatio_working_3-way'!H200)</f>
        <v>4.8292303398699747</v>
      </c>
      <c r="L201" s="45">
        <f>IF(OR($A201="",$B201="",$C201=""),"",'OddsRatio_working_3-way'!I200)</f>
        <v>4.1158394820311841</v>
      </c>
      <c r="M201" s="46">
        <f>IF(OR($A201="",$B201="",$C201=""),"",'OddsRatio_working_3-way'!J200)</f>
        <v>1.8183012781091998</v>
      </c>
      <c r="N201" s="47">
        <f t="shared" si="42"/>
        <v>20.904564830893293</v>
      </c>
      <c r="O201" s="48">
        <f t="shared" si="43"/>
        <v>24.485195582784335</v>
      </c>
      <c r="P201" s="48">
        <f t="shared" si="44"/>
        <v>54.610239586322365</v>
      </c>
      <c r="Q201" t="s">
        <v>243</v>
      </c>
      <c r="R201" t="s">
        <v>244</v>
      </c>
      <c r="S201" t="s">
        <v>463</v>
      </c>
      <c r="T201" s="50">
        <v>100</v>
      </c>
      <c r="U201" s="50">
        <f t="shared" si="45"/>
        <v>78.494623655913983</v>
      </c>
      <c r="V201" s="50">
        <f t="shared" si="46"/>
        <v>74.811083123425689</v>
      </c>
      <c r="W201" s="50">
        <f t="shared" si="47"/>
        <v>43.820224719101127</v>
      </c>
      <c r="X201" s="50">
        <f t="shared" si="48"/>
        <v>81.368692157473191</v>
      </c>
      <c r="Y201" s="50">
        <f t="shared" si="49"/>
        <v>77.685151624984911</v>
      </c>
      <c r="Z201" s="50">
        <f t="shared" si="50"/>
        <v>46.694293220660327</v>
      </c>
      <c r="AA201" s="50">
        <f t="shared" si="51"/>
        <v>-2.8740685015592078</v>
      </c>
      <c r="AB201" s="50">
        <f t="shared" si="52"/>
        <v>-2.874068501559222</v>
      </c>
      <c r="AC201" s="50">
        <f t="shared" si="53"/>
        <v>-2.8740685015592007</v>
      </c>
      <c r="AF201">
        <v>1.88</v>
      </c>
      <c r="AG201">
        <v>2.0099999999999998</v>
      </c>
      <c r="AH201" s="57" t="s">
        <v>492</v>
      </c>
      <c r="AJ201" t="s">
        <v>231</v>
      </c>
    </row>
    <row r="202" spans="1:36" ht="15" x14ac:dyDescent="0.25">
      <c r="A202">
        <v>3.4</v>
      </c>
      <c r="B202">
        <v>3.38</v>
      </c>
      <c r="C202">
        <v>2.2799999999999998</v>
      </c>
      <c r="D202" s="43">
        <f t="shared" si="54"/>
        <v>2.8572126452574231E-2</v>
      </c>
      <c r="E202" s="44">
        <f>IF(OR($A202="",$B202="",$C202=""),"",A202*'MPTO_working_3-way'!$I201)</f>
        <v>3.4971452299387522</v>
      </c>
      <c r="F202" s="45">
        <f>IF(OR($A202="",$B202="",$C202=""),"",B202*'MPTO_working_3-way'!$I201)</f>
        <v>3.4765737874097007</v>
      </c>
      <c r="G202" s="46">
        <f>IF(OR($A202="",$B202="",$C202=""),"",C202*'MPTO_working_3-way'!$I201)</f>
        <v>2.3451444483118689</v>
      </c>
      <c r="H202" s="44">
        <f>IF(OR($A202="",$B202="",$C202=""),"",'MPTO_working_3-way'!E201)</f>
        <v>3.5137823997253532</v>
      </c>
      <c r="I202" s="45">
        <f>IF(OR($A202="",$B202="",$C202=""),"",'MPTO_working_3-way'!F201)</f>
        <v>3.4924255887851801</v>
      </c>
      <c r="J202" s="46">
        <f>IF(OR($A202="",$B202="",$C202=""),"",'MPTO_working_3-way'!G201)</f>
        <v>2.3306087402037989</v>
      </c>
      <c r="K202" s="44">
        <f>IF(OR($A202="",$B202="",$C202=""),"",'OddsRatio_working_3-way'!H201)</f>
        <v>3.5065534076956855</v>
      </c>
      <c r="L202" s="45">
        <f>IF(OR($A202="",$B202="",$C202=""),"",'OddsRatio_working_3-way'!I201)</f>
        <v>3.485665462631554</v>
      </c>
      <c r="M202" s="46">
        <f>IF(OR($A202="",$B202="",$C202=""),"",'OddsRatio_working_3-way'!J201)</f>
        <v>2.3368284841043656</v>
      </c>
      <c r="N202" s="47">
        <f t="shared" si="42"/>
        <v>28.594751840417953</v>
      </c>
      <c r="O202" s="48">
        <f t="shared" si="43"/>
        <v>28.763951555450014</v>
      </c>
      <c r="P202" s="48">
        <f t="shared" si="44"/>
        <v>42.641296604132037</v>
      </c>
      <c r="Q202" t="s">
        <v>46</v>
      </c>
      <c r="R202" t="s">
        <v>132</v>
      </c>
      <c r="S202" t="s">
        <v>463</v>
      </c>
      <c r="T202" s="50">
        <v>100</v>
      </c>
      <c r="U202" s="50">
        <f t="shared" si="45"/>
        <v>70.588235294117652</v>
      </c>
      <c r="V202" s="50">
        <f t="shared" si="46"/>
        <v>70.414201183431956</v>
      </c>
      <c r="W202" s="50">
        <f t="shared" si="47"/>
        <v>56.140350877192972</v>
      </c>
      <c r="X202" s="50">
        <f t="shared" si="48"/>
        <v>73.445447939375057</v>
      </c>
      <c r="Y202" s="50">
        <f t="shared" si="49"/>
        <v>73.271413828689376</v>
      </c>
      <c r="Z202" s="50">
        <f t="shared" si="50"/>
        <v>58.997563522450406</v>
      </c>
      <c r="AA202" s="50">
        <f t="shared" si="51"/>
        <v>-2.8572126452574054</v>
      </c>
      <c r="AB202" s="50">
        <f t="shared" si="52"/>
        <v>-2.8572126452574196</v>
      </c>
      <c r="AC202" s="50">
        <f t="shared" si="53"/>
        <v>-2.8572126452574338</v>
      </c>
      <c r="AF202">
        <v>2.16</v>
      </c>
      <c r="AG202">
        <v>1.75</v>
      </c>
      <c r="AH202" s="57" t="s">
        <v>493</v>
      </c>
      <c r="AJ202" t="s">
        <v>466</v>
      </c>
    </row>
    <row r="203" spans="1:36" ht="15" x14ac:dyDescent="0.25">
      <c r="A203">
        <v>2.73</v>
      </c>
      <c r="B203">
        <v>3.17</v>
      </c>
      <c r="C203">
        <v>2.89</v>
      </c>
      <c r="D203" s="43">
        <f t="shared" si="54"/>
        <v>2.7778540795252216E-2</v>
      </c>
      <c r="E203" s="44">
        <f>IF(OR($A203="",$B203="",$C203=""),"",A203*'MPTO_working_3-way'!$I202)</f>
        <v>2.8058354163710386</v>
      </c>
      <c r="F203" s="45">
        <f>IF(OR($A203="",$B203="",$C203=""),"",B203*'MPTO_working_3-way'!$I202)</f>
        <v>3.2580579743209492</v>
      </c>
      <c r="G203" s="46">
        <f>IF(OR($A203="",$B203="",$C203=""),"",C203*'MPTO_working_3-way'!$I202)</f>
        <v>2.9702799828982789</v>
      </c>
      <c r="H203" s="44">
        <f>IF(OR($A203="",$B203="",$C203=""),"",'MPTO_working_3-way'!E202)</f>
        <v>2.8007999432904711</v>
      </c>
      <c r="I203" s="45">
        <f>IF(OR($A203="",$B203="",$C203=""),"",'MPTO_working_3-way'!F202)</f>
        <v>3.2658617225671978</v>
      </c>
      <c r="J203" s="46">
        <f>IF(OR($A203="",$B203="",$C203=""),"",'MPTO_working_3-way'!G202)</f>
        <v>2.9694628078093359</v>
      </c>
      <c r="K203" s="44">
        <f>IF(OR($A203="",$B203="",$C203=""),"",'OddsRatio_working_3-way'!H202)</f>
        <v>2.8032446165238909</v>
      </c>
      <c r="L203" s="45">
        <f>IF(OR($A203="",$B203="",$C203=""),"",'OddsRatio_working_3-way'!I202)</f>
        <v>3.2618733051195621</v>
      </c>
      <c r="M203" s="46">
        <f>IF(OR($A203="",$B203="",$C203=""),"",'OddsRatio_working_3-way'!J202)</f>
        <v>2.9700186851041348</v>
      </c>
      <c r="N203" s="47">
        <f t="shared" si="42"/>
        <v>35.640009181057465</v>
      </c>
      <c r="O203" s="48">
        <f t="shared" si="43"/>
        <v>30.693130935106272</v>
      </c>
      <c r="P203" s="48">
        <f t="shared" si="44"/>
        <v>33.666859883836288</v>
      </c>
      <c r="Q203" t="s">
        <v>245</v>
      </c>
      <c r="R203" t="s">
        <v>246</v>
      </c>
      <c r="S203" t="s">
        <v>463</v>
      </c>
      <c r="T203" s="50">
        <v>100</v>
      </c>
      <c r="U203" s="50">
        <f t="shared" si="45"/>
        <v>63.369963369963365</v>
      </c>
      <c r="V203" s="50">
        <f t="shared" si="46"/>
        <v>68.454258675078862</v>
      </c>
      <c r="W203" s="50">
        <f t="shared" si="47"/>
        <v>65.397923875432525</v>
      </c>
      <c r="X203" s="50">
        <f t="shared" si="48"/>
        <v>66.147817449488613</v>
      </c>
      <c r="Y203" s="50">
        <f t="shared" si="49"/>
        <v>71.232112754604103</v>
      </c>
      <c r="Z203" s="50">
        <f t="shared" si="50"/>
        <v>68.175777954957766</v>
      </c>
      <c r="AA203" s="50">
        <f t="shared" si="51"/>
        <v>-2.7778540795252482</v>
      </c>
      <c r="AB203" s="50">
        <f t="shared" si="52"/>
        <v>-2.7778540795252411</v>
      </c>
      <c r="AC203" s="50">
        <f t="shared" si="53"/>
        <v>-2.7778540795252411</v>
      </c>
      <c r="AF203">
        <v>2.35</v>
      </c>
      <c r="AG203">
        <v>1.64</v>
      </c>
      <c r="AH203" s="57" t="s">
        <v>494</v>
      </c>
      <c r="AJ203" t="s">
        <v>472</v>
      </c>
    </row>
    <row r="204" spans="1:36" ht="15" x14ac:dyDescent="0.25">
      <c r="A204">
        <v>1.34</v>
      </c>
      <c r="B204">
        <v>5.83</v>
      </c>
      <c r="C204">
        <v>9.32</v>
      </c>
      <c r="D204" s="43">
        <f t="shared" si="54"/>
        <v>2.5091380676399933E-2</v>
      </c>
      <c r="E204" s="44">
        <f>IF(OR($A204="",$B204="",$C204=""),"",A204*'MPTO_working_3-way'!$I203)</f>
        <v>1.3736224501063761</v>
      </c>
      <c r="F204" s="45">
        <f>IF(OR($A204="",$B204="",$C204=""),"",B204*'MPTO_working_3-way'!$I203)</f>
        <v>5.9762827493434116</v>
      </c>
      <c r="G204" s="46">
        <f>IF(OR($A204="",$B204="",$C204=""),"",C204*'MPTO_working_3-way'!$I203)</f>
        <v>9.5538516679040484</v>
      </c>
      <c r="H204" s="44">
        <f>IF(OR($A204="",$B204="",$C204=""),"",'MPTO_working_3-way'!E203)</f>
        <v>1.3551882497708898</v>
      </c>
      <c r="I204" s="45">
        <f>IF(OR($A204="",$B204="",$C204=""),"",'MPTO_working_3-way'!F203)</f>
        <v>6.1288482578208727</v>
      </c>
      <c r="J204" s="46">
        <f>IF(OR($A204="",$B204="",$C204=""),"",'MPTO_working_3-way'!G203)</f>
        <v>10.107917813219467</v>
      </c>
      <c r="K204" s="44">
        <f>IF(OR($A204="",$B204="",$C204=""),"",'OddsRatio_working_3-way'!H203)</f>
        <v>1.3606755863114384</v>
      </c>
      <c r="L204" s="45">
        <f>IF(OR($A204="",$B204="",$C204=""),"",'OddsRatio_working_3-way'!I203)</f>
        <v>6.1237149467183745</v>
      </c>
      <c r="M204" s="46">
        <f>IF(OR($A204="",$B204="",$C204=""),"",'OddsRatio_working_3-way'!J203)</f>
        <v>9.8259437591504906</v>
      </c>
      <c r="N204" s="47">
        <f t="shared" si="42"/>
        <v>72.800207940876177</v>
      </c>
      <c r="O204" s="48">
        <f t="shared" si="43"/>
        <v>16.732809372345471</v>
      </c>
      <c r="P204" s="48">
        <f t="shared" si="44"/>
        <v>10.466982686778335</v>
      </c>
      <c r="Q204" t="s">
        <v>247</v>
      </c>
      <c r="R204" t="s">
        <v>248</v>
      </c>
      <c r="S204" t="s">
        <v>463</v>
      </c>
      <c r="T204" s="50">
        <v>100</v>
      </c>
      <c r="U204" s="50">
        <f t="shared" si="45"/>
        <v>25.373134328358205</v>
      </c>
      <c r="V204" s="50">
        <f t="shared" si="46"/>
        <v>82.847341337907366</v>
      </c>
      <c r="W204" s="50">
        <f t="shared" si="47"/>
        <v>89.27038626609442</v>
      </c>
      <c r="X204" s="50">
        <f t="shared" si="48"/>
        <v>27.882272395998204</v>
      </c>
      <c r="Y204" s="50">
        <f t="shared" si="49"/>
        <v>85.356479405547361</v>
      </c>
      <c r="Z204" s="50">
        <f t="shared" si="50"/>
        <v>91.779524333734415</v>
      </c>
      <c r="AA204" s="50">
        <f t="shared" si="51"/>
        <v>-2.5091380676399986</v>
      </c>
      <c r="AB204" s="50">
        <f t="shared" si="52"/>
        <v>-2.509138067639995</v>
      </c>
      <c r="AC204" s="50">
        <f t="shared" si="53"/>
        <v>-2.509138067639995</v>
      </c>
      <c r="AF204">
        <v>1.45</v>
      </c>
      <c r="AG204">
        <v>2.9</v>
      </c>
      <c r="AH204" s="71" t="s">
        <v>492</v>
      </c>
      <c r="AJ204" t="s">
        <v>473</v>
      </c>
    </row>
    <row r="205" spans="1:36" ht="15" x14ac:dyDescent="0.25">
      <c r="A205">
        <v>2.75</v>
      </c>
      <c r="B205">
        <v>3.3</v>
      </c>
      <c r="C205">
        <v>2.82</v>
      </c>
      <c r="D205" s="43">
        <f t="shared" si="54"/>
        <v>2.1276595744680993E-2</v>
      </c>
      <c r="E205" s="44">
        <f>IF(OR($A205="",$B205="",$C205=""),"",A205*'MPTO_working_3-way'!$I204)</f>
        <v>2.8085106382978728</v>
      </c>
      <c r="F205" s="45">
        <f>IF(OR($A205="",$B205="",$C205=""),"",B205*'MPTO_working_3-way'!$I204)</f>
        <v>3.3702127659574472</v>
      </c>
      <c r="G205" s="46">
        <f>IF(OR($A205="",$B205="",$C205=""),"",C205*'MPTO_working_3-way'!$I204)</f>
        <v>2.8800000000000003</v>
      </c>
      <c r="H205" s="44">
        <f>IF(OR($A205="",$B205="",$C205=""),"",'MPTO_working_3-way'!E204)</f>
        <v>2.804701627486438</v>
      </c>
      <c r="I205" s="45">
        <f>IF(OR($A205="",$B205="",$C205=""),"",'MPTO_working_3-way'!F204)</f>
        <v>3.3790849673202619</v>
      </c>
      <c r="J205" s="46">
        <f>IF(OR($A205="",$B205="",$C205=""),"",'MPTO_working_3-way'!G204)</f>
        <v>2.8775510204081636</v>
      </c>
      <c r="K205" s="44">
        <f>IF(OR($A205="",$B205="",$C205=""),"",'OddsRatio_working_3-way'!H204)</f>
        <v>2.8066332206933282</v>
      </c>
      <c r="L205" s="45">
        <f>IF(OR($A205="",$B205="",$C205=""),"",'OddsRatio_working_3-way'!I204)</f>
        <v>3.3744322329112317</v>
      </c>
      <c r="M205" s="46">
        <f>IF(OR($A205="",$B205="",$C205=""),"",'OddsRatio_working_3-way'!J204)</f>
        <v>2.8788985495210619</v>
      </c>
      <c r="N205" s="47">
        <f t="shared" si="42"/>
        <v>35.606060606060602</v>
      </c>
      <c r="O205" s="48">
        <f t="shared" si="43"/>
        <v>29.671717171717166</v>
      </c>
      <c r="P205" s="48">
        <f t="shared" si="44"/>
        <v>34.722222222222214</v>
      </c>
      <c r="Q205" t="s">
        <v>104</v>
      </c>
      <c r="R205" t="s">
        <v>94</v>
      </c>
      <c r="S205" t="s">
        <v>463</v>
      </c>
      <c r="T205" s="50">
        <v>100</v>
      </c>
      <c r="U205" s="50">
        <f t="shared" si="45"/>
        <v>63.63636363636364</v>
      </c>
      <c r="V205" s="50">
        <f t="shared" si="46"/>
        <v>69.696969696969703</v>
      </c>
      <c r="W205" s="50">
        <f t="shared" si="47"/>
        <v>64.539007092198588</v>
      </c>
      <c r="X205" s="50">
        <f t="shared" si="48"/>
        <v>65.764023210831724</v>
      </c>
      <c r="Y205" s="50">
        <f t="shared" si="49"/>
        <v>71.824629271437772</v>
      </c>
      <c r="Z205" s="50">
        <f t="shared" si="50"/>
        <v>66.666666666666671</v>
      </c>
      <c r="AA205" s="50">
        <f t="shared" si="51"/>
        <v>-2.1276595744680833</v>
      </c>
      <c r="AB205" s="50">
        <f t="shared" si="52"/>
        <v>-2.1276595744680691</v>
      </c>
      <c r="AC205" s="50">
        <f t="shared" si="53"/>
        <v>-2.1276595744680833</v>
      </c>
      <c r="AF205">
        <v>2.21</v>
      </c>
      <c r="AG205">
        <v>1.74</v>
      </c>
      <c r="AH205" s="57" t="s">
        <v>495</v>
      </c>
      <c r="AJ205" t="s">
        <v>474</v>
      </c>
    </row>
    <row r="206" spans="1:36" ht="15" x14ac:dyDescent="0.25">
      <c r="A206">
        <v>3.48</v>
      </c>
      <c r="B206">
        <v>2.99</v>
      </c>
      <c r="C206">
        <v>2.4700000000000002</v>
      </c>
      <c r="D206" s="43">
        <f t="shared" si="54"/>
        <v>2.6662781969339244E-2</v>
      </c>
      <c r="E206" s="44">
        <f>IF(OR($A206="",$B206="",$C206=""),"",A206*'MPTO_working_3-way'!$I205)</f>
        <v>3.5727864812533006</v>
      </c>
      <c r="F206" s="45">
        <f>IF(OR($A206="",$B206="",$C206=""),"",B206*'MPTO_working_3-way'!$I205)</f>
        <v>3.0697217180883247</v>
      </c>
      <c r="G206" s="46">
        <f>IF(OR($A206="",$B206="",$C206=""),"",C206*'MPTO_working_3-way'!$I205)</f>
        <v>2.5358570714642683</v>
      </c>
      <c r="H206" s="44">
        <f>IF(OR($A206="",$B206="",$C206=""),"",'MPTO_working_3-way'!E205)</f>
        <v>3.5910675059397379</v>
      </c>
      <c r="I206" s="45">
        <f>IF(OR($A206="",$B206="",$C206=""),"",'MPTO_working_3-way'!F205)</f>
        <v>3.0716250761307755</v>
      </c>
      <c r="J206" s="46">
        <f>IF(OR($A206="",$B206="",$C206=""),"",'MPTO_working_3-way'!G205)</f>
        <v>2.5254393465071998</v>
      </c>
      <c r="K206" s="44">
        <f>IF(OR($A206="",$B206="",$C206=""),"",'OddsRatio_working_3-way'!H205)</f>
        <v>3.5815924092185538</v>
      </c>
      <c r="L206" s="45">
        <f>IF(OR($A206="",$B206="",$C206=""),"",'OddsRatio_working_3-way'!I205)</f>
        <v>3.0715197154616622</v>
      </c>
      <c r="M206" s="46">
        <f>IF(OR($A206="",$B206="",$C206=""),"",'OddsRatio_working_3-way'!J205)</f>
        <v>2.5302180812706752</v>
      </c>
      <c r="N206" s="47">
        <f t="shared" si="42"/>
        <v>27.98935803320688</v>
      </c>
      <c r="O206" s="48">
        <f t="shared" si="43"/>
        <v>32.576242794501646</v>
      </c>
      <c r="P206" s="48">
        <f t="shared" si="44"/>
        <v>39.434399172291464</v>
      </c>
      <c r="Q206" t="s">
        <v>249</v>
      </c>
      <c r="R206" t="s">
        <v>250</v>
      </c>
      <c r="S206" t="s">
        <v>463</v>
      </c>
      <c r="T206" s="50">
        <v>100</v>
      </c>
      <c r="U206" s="50">
        <f t="shared" si="45"/>
        <v>71.264367816091948</v>
      </c>
      <c r="V206" s="50">
        <f t="shared" si="46"/>
        <v>66.555183946488299</v>
      </c>
      <c r="W206" s="50">
        <f t="shared" si="47"/>
        <v>59.514170040485837</v>
      </c>
      <c r="X206" s="50">
        <f t="shared" si="48"/>
        <v>73.930646013025878</v>
      </c>
      <c r="Y206" s="50">
        <f t="shared" si="49"/>
        <v>69.221462143422215</v>
      </c>
      <c r="Z206" s="50">
        <f t="shared" si="50"/>
        <v>62.180448237419753</v>
      </c>
      <c r="AA206" s="50">
        <f t="shared" si="51"/>
        <v>-2.6662781969339306</v>
      </c>
      <c r="AB206" s="50">
        <f t="shared" si="52"/>
        <v>-2.6662781969339164</v>
      </c>
      <c r="AC206" s="50">
        <f t="shared" si="53"/>
        <v>-2.6662781969339164</v>
      </c>
      <c r="AF206">
        <v>2.39</v>
      </c>
      <c r="AG206">
        <v>1.63</v>
      </c>
      <c r="AH206" s="57" t="s">
        <v>486</v>
      </c>
      <c r="AJ206" t="s">
        <v>467</v>
      </c>
    </row>
    <row r="207" spans="1:36" ht="15" x14ac:dyDescent="0.25">
      <c r="A207">
        <v>2.2599999999999998</v>
      </c>
      <c r="B207">
        <v>3.23</v>
      </c>
      <c r="C207">
        <v>3.7</v>
      </c>
      <c r="D207" s="43">
        <f t="shared" si="54"/>
        <v>2.234566959627915E-2</v>
      </c>
      <c r="E207" s="44">
        <f>IF(OR($A207="",$B207="",$C207=""),"",A207*'MPTO_working_3-way'!$I206)</f>
        <v>2.3105012132875906</v>
      </c>
      <c r="F207" s="45">
        <f>IF(OR($A207="",$B207="",$C207=""),"",B207*'MPTO_working_3-way'!$I206)</f>
        <v>3.3021765127959815</v>
      </c>
      <c r="G207" s="46">
        <f>IF(OR($A207="",$B207="",$C207=""),"",C207*'MPTO_working_3-way'!$I206)</f>
        <v>3.7826789775062331</v>
      </c>
      <c r="H207" s="44">
        <f>IF(OR($A207="",$B207="",$C207=""),"",'MPTO_working_3-way'!E206)</f>
        <v>2.2986956395927765</v>
      </c>
      <c r="I207" s="45">
        <f>IF(OR($A207="",$B207="",$C207=""),"",'MPTO_working_3-way'!F206)</f>
        <v>3.3096257483929303</v>
      </c>
      <c r="J207" s="46">
        <f>IF(OR($A207="",$B207="",$C207=""),"",'MPTO_working_3-way'!G206)</f>
        <v>3.8048606630584541</v>
      </c>
      <c r="K207" s="44">
        <f>IF(OR($A207="",$B207="",$C207=""),"",'OddsRatio_working_3-way'!H206)</f>
        <v>2.3037816953333068</v>
      </c>
      <c r="L207" s="45">
        <f>IF(OR($A207="",$B207="",$C207=""),"",'OddsRatio_working_3-way'!I206)</f>
        <v>3.3074866512645036</v>
      </c>
      <c r="M207" s="46">
        <f>IF(OR($A207="",$B207="",$C207=""),"",'OddsRatio_working_3-way'!J206)</f>
        <v>3.7938179185713725</v>
      </c>
      <c r="N207" s="47">
        <f t="shared" si="42"/>
        <v>43.280652451037206</v>
      </c>
      <c r="O207" s="48">
        <f t="shared" si="43"/>
        <v>30.283057132923862</v>
      </c>
      <c r="P207" s="48">
        <f t="shared" si="44"/>
        <v>26.436290416038936</v>
      </c>
      <c r="Q207" t="s">
        <v>55</v>
      </c>
      <c r="R207" t="s">
        <v>120</v>
      </c>
      <c r="S207" t="s">
        <v>463</v>
      </c>
      <c r="T207" s="50">
        <v>100</v>
      </c>
      <c r="U207" s="50">
        <f t="shared" si="45"/>
        <v>55.752212389380524</v>
      </c>
      <c r="V207" s="50">
        <f t="shared" si="46"/>
        <v>69.040247678018574</v>
      </c>
      <c r="W207" s="50">
        <f t="shared" si="47"/>
        <v>72.972972972972968</v>
      </c>
      <c r="X207" s="50">
        <f t="shared" si="48"/>
        <v>57.986779349008444</v>
      </c>
      <c r="Y207" s="50">
        <f t="shared" si="49"/>
        <v>71.274814637646486</v>
      </c>
      <c r="Z207" s="50">
        <f t="shared" si="50"/>
        <v>75.207539932600895</v>
      </c>
      <c r="AA207" s="50">
        <f t="shared" si="51"/>
        <v>-2.2345669596279194</v>
      </c>
      <c r="AB207" s="50">
        <f t="shared" si="52"/>
        <v>-2.2345669596279123</v>
      </c>
      <c r="AC207" s="50">
        <f t="shared" si="53"/>
        <v>-2.2345669596279265</v>
      </c>
      <c r="AF207">
        <v>2.36</v>
      </c>
      <c r="AG207">
        <v>1.65</v>
      </c>
      <c r="AH207" s="57" t="s">
        <v>496</v>
      </c>
      <c r="AJ207" t="s">
        <v>469</v>
      </c>
    </row>
    <row r="208" spans="1:36" ht="15" x14ac:dyDescent="0.25">
      <c r="A208">
        <v>1.74</v>
      </c>
      <c r="B208">
        <v>3.47</v>
      </c>
      <c r="C208">
        <v>5.95</v>
      </c>
      <c r="D208" s="43">
        <f t="shared" si="54"/>
        <v>3.0964308609263025E-2</v>
      </c>
      <c r="E208" s="44">
        <f>IF(OR($A208="",$B208="",$C208=""),"",A208*'MPTO_working_3-way'!$I207)</f>
        <v>1.7938778969801177</v>
      </c>
      <c r="F208" s="45">
        <f>IF(OR($A208="",$B208="",$C208=""),"",B208*'MPTO_working_3-way'!$I207)</f>
        <v>3.5774461508741431</v>
      </c>
      <c r="G208" s="46">
        <f>IF(OR($A208="",$B208="",$C208=""),"",C208*'MPTO_working_3-way'!$I207)</f>
        <v>6.134237636225115</v>
      </c>
      <c r="H208" s="44">
        <f>IF(OR($A208="",$B208="",$C208=""),"",'MPTO_working_3-way'!E207)</f>
        <v>1.7718206569406305</v>
      </c>
      <c r="I208" s="45">
        <f>IF(OR($A208="",$B208="",$C208=""),"",'MPTO_working_3-way'!F207)</f>
        <v>3.5988958349542739</v>
      </c>
      <c r="J208" s="46">
        <f>IF(OR($A208="",$B208="",$C208=""),"",'MPTO_working_3-way'!G207)</f>
        <v>6.3393133702056526</v>
      </c>
      <c r="K208" s="44">
        <f>IF(OR($A208="",$B208="",$C208=""),"",'OddsRatio_working_3-way'!H207)</f>
        <v>1.7801868217225303</v>
      </c>
      <c r="L208" s="45">
        <f>IF(OR($A208="",$B208="",$C208=""),"",'OddsRatio_working_3-way'!I207)</f>
        <v>3.6041370941279038</v>
      </c>
      <c r="M208" s="46">
        <f>IF(OR($A208="",$B208="",$C208=""),"",'OddsRatio_working_3-way'!J207)</f>
        <v>6.2188172534142216</v>
      </c>
      <c r="N208" s="47">
        <f t="shared" si="42"/>
        <v>55.745154209405115</v>
      </c>
      <c r="O208" s="48">
        <f t="shared" si="43"/>
        <v>27.952901534399103</v>
      </c>
      <c r="P208" s="48">
        <f t="shared" si="44"/>
        <v>16.301944256195782</v>
      </c>
      <c r="Q208" t="s">
        <v>163</v>
      </c>
      <c r="R208" t="s">
        <v>122</v>
      </c>
      <c r="S208" t="s">
        <v>463</v>
      </c>
      <c r="T208" s="50">
        <v>100</v>
      </c>
      <c r="U208" s="50">
        <f t="shared" si="45"/>
        <v>42.528735632183903</v>
      </c>
      <c r="V208" s="50">
        <f t="shared" si="46"/>
        <v>71.181556195965413</v>
      </c>
      <c r="W208" s="50">
        <f t="shared" si="47"/>
        <v>83.193277310924358</v>
      </c>
      <c r="X208" s="50">
        <f t="shared" si="48"/>
        <v>45.625166493110214</v>
      </c>
      <c r="Y208" s="50">
        <f t="shared" si="49"/>
        <v>74.277987056891718</v>
      </c>
      <c r="Z208" s="50">
        <f t="shared" si="50"/>
        <v>86.289708171850663</v>
      </c>
      <c r="AA208" s="50">
        <f t="shared" si="51"/>
        <v>-3.0964308609263114</v>
      </c>
      <c r="AB208" s="50">
        <f t="shared" si="52"/>
        <v>-3.0964308609263043</v>
      </c>
      <c r="AC208" s="50">
        <f t="shared" si="53"/>
        <v>-3.0964308609263043</v>
      </c>
      <c r="AF208">
        <v>2.61</v>
      </c>
      <c r="AG208">
        <v>1.54</v>
      </c>
      <c r="AH208" s="57" t="s">
        <v>484</v>
      </c>
      <c r="AJ208" t="s">
        <v>470</v>
      </c>
    </row>
    <row r="209" spans="1:36" ht="15" x14ac:dyDescent="0.25">
      <c r="A209">
        <v>2.42</v>
      </c>
      <c r="B209">
        <v>3.44</v>
      </c>
      <c r="C209">
        <v>3.04</v>
      </c>
      <c r="D209" s="43">
        <f t="shared" si="54"/>
        <v>3.2868183335525103E-2</v>
      </c>
      <c r="E209" s="44">
        <f>IF(OR($A209="",$B209="",$C209=""),"",A209*'MPTO_working_3-way'!$I208)</f>
        <v>2.4995410036719705</v>
      </c>
      <c r="F209" s="45">
        <f>IF(OR($A209="",$B209="",$C209=""),"",B209*'MPTO_working_3-way'!$I208)</f>
        <v>3.5530665506742065</v>
      </c>
      <c r="G209" s="46">
        <f>IF(OR($A209="",$B209="",$C209=""),"",C209*'MPTO_working_3-way'!$I208)</f>
        <v>3.1399192773399962</v>
      </c>
      <c r="H209" s="44">
        <f>IF(OR($A209="",$B209="",$C209=""),"",'MPTO_working_3-way'!E208)</f>
        <v>2.4859106082736275</v>
      </c>
      <c r="I209" s="45">
        <f>IF(OR($A209="",$B209="",$C209=""),"",'MPTO_working_3-way'!F208)</f>
        <v>3.5747273642245219</v>
      </c>
      <c r="J209" s="46">
        <f>IF(OR($A209="",$B209="",$C209=""),"",'MPTO_working_3-way'!G208)</f>
        <v>3.1447400511096739</v>
      </c>
      <c r="K209" s="44">
        <f>IF(OR($A209="",$B209="",$C209=""),"",'OddsRatio_working_3-way'!H208)</f>
        <v>2.4920295768548417</v>
      </c>
      <c r="L209" s="45">
        <f>IF(OR($A209="",$B209="",$C209=""),"",'OddsRatio_working_3-way'!I208)</f>
        <v>3.563769132060433</v>
      </c>
      <c r="M209" s="46">
        <f>IF(OR($A209="",$B209="",$C209=""),"",'OddsRatio_working_3-way'!J208)</f>
        <v>3.1434791104111812</v>
      </c>
      <c r="N209" s="47">
        <f t="shared" si="42"/>
        <v>40.007345289832898</v>
      </c>
      <c r="O209" s="48">
        <f t="shared" si="43"/>
        <v>28.144702209708022</v>
      </c>
      <c r="P209" s="48">
        <f t="shared" si="44"/>
        <v>31.84795250045908</v>
      </c>
      <c r="Q209" t="s">
        <v>125</v>
      </c>
      <c r="R209" t="s">
        <v>251</v>
      </c>
      <c r="S209" t="s">
        <v>463</v>
      </c>
      <c r="T209" s="50">
        <v>100</v>
      </c>
      <c r="U209" s="50">
        <f t="shared" si="45"/>
        <v>58.677685950413228</v>
      </c>
      <c r="V209" s="50">
        <f t="shared" si="46"/>
        <v>70.930232558139537</v>
      </c>
      <c r="W209" s="50">
        <f t="shared" si="47"/>
        <v>67.10526315789474</v>
      </c>
      <c r="X209" s="50">
        <f t="shared" si="48"/>
        <v>61.964504283965738</v>
      </c>
      <c r="Y209" s="50">
        <f t="shared" si="49"/>
        <v>74.21705089169204</v>
      </c>
      <c r="Z209" s="50">
        <f t="shared" si="50"/>
        <v>70.392081491447243</v>
      </c>
      <c r="AA209" s="50">
        <f t="shared" si="51"/>
        <v>-3.2868183335525103</v>
      </c>
      <c r="AB209" s="50">
        <f t="shared" si="52"/>
        <v>-3.2868183335525032</v>
      </c>
      <c r="AC209" s="50">
        <f t="shared" si="53"/>
        <v>-3.2868183335525032</v>
      </c>
      <c r="AF209">
        <v>1.79</v>
      </c>
      <c r="AG209">
        <v>2.08</v>
      </c>
      <c r="AH209" s="57" t="s">
        <v>486</v>
      </c>
      <c r="AJ209" t="s">
        <v>475</v>
      </c>
    </row>
    <row r="210" spans="1:36" ht="15" x14ac:dyDescent="0.25">
      <c r="A210">
        <v>4.01</v>
      </c>
      <c r="B210">
        <v>3.89</v>
      </c>
      <c r="C210">
        <v>1.89</v>
      </c>
      <c r="D210" s="43">
        <f t="shared" si="54"/>
        <v>3.5546496444380349E-2</v>
      </c>
      <c r="E210" s="44">
        <f>IF(OR($A210="",$B210="",$C210=""),"",A210*'MPTO_working_3-way'!$I209)</f>
        <v>4.1525414507419649</v>
      </c>
      <c r="F210" s="45">
        <f>IF(OR($A210="",$B210="",$C210=""),"",B210*'MPTO_working_3-way'!$I209)</f>
        <v>4.0282758711686393</v>
      </c>
      <c r="G210" s="46">
        <f>IF(OR($A210="",$B210="",$C210=""),"",C210*'MPTO_working_3-way'!$I209)</f>
        <v>1.9571828782798788</v>
      </c>
      <c r="H210" s="44">
        <f>IF(OR($A210="",$B210="",$C210=""),"",'MPTO_working_3-way'!E209)</f>
        <v>4.2100348238205232</v>
      </c>
      <c r="I210" s="45">
        <f>IF(OR($A210="",$B210="",$C210=""),"",'MPTO_working_3-way'!F209)</f>
        <v>4.0779612131116449</v>
      </c>
      <c r="J210" s="46">
        <f>IF(OR($A210="",$B210="",$C210=""),"",'MPTO_working_3-way'!G209)</f>
        <v>1.9332947690493907</v>
      </c>
      <c r="K210" s="44">
        <f>IF(OR($A210="",$B210="",$C210=""),"",'OddsRatio_working_3-way'!H209)</f>
        <v>4.1869351171826468</v>
      </c>
      <c r="L210" s="45">
        <f>IF(OR($A210="",$B210="",$C210=""),"",'OddsRatio_working_3-way'!I209)</f>
        <v>4.0598812254677252</v>
      </c>
      <c r="M210" s="46">
        <f>IF(OR($A210="",$B210="",$C210=""),"",'OddsRatio_working_3-way'!J209)</f>
        <v>1.9423163635523435</v>
      </c>
      <c r="N210" s="47">
        <f t="shared" si="42"/>
        <v>24.081638000779563</v>
      </c>
      <c r="O210" s="48">
        <f t="shared" si="43"/>
        <v>24.82451629386274</v>
      </c>
      <c r="P210" s="48">
        <f t="shared" si="44"/>
        <v>51.093845705357701</v>
      </c>
      <c r="Q210" t="s">
        <v>168</v>
      </c>
      <c r="R210" t="s">
        <v>129</v>
      </c>
      <c r="S210" t="s">
        <v>463</v>
      </c>
      <c r="T210" s="50">
        <v>100</v>
      </c>
      <c r="U210" s="50">
        <f t="shared" si="45"/>
        <v>75.062344139650875</v>
      </c>
      <c r="V210" s="50">
        <f t="shared" si="46"/>
        <v>74.293059125964007</v>
      </c>
      <c r="W210" s="50">
        <f t="shared" si="47"/>
        <v>47.089947089947096</v>
      </c>
      <c r="X210" s="50">
        <f t="shared" si="48"/>
        <v>78.616993784088905</v>
      </c>
      <c r="Y210" s="50">
        <f t="shared" si="49"/>
        <v>77.847708770402051</v>
      </c>
      <c r="Z210" s="50">
        <f t="shared" si="50"/>
        <v>50.644596734385118</v>
      </c>
      <c r="AA210" s="50">
        <f t="shared" si="51"/>
        <v>-3.5546496444380296</v>
      </c>
      <c r="AB210" s="50">
        <f t="shared" si="52"/>
        <v>-3.5546496444380438</v>
      </c>
      <c r="AC210" s="50">
        <f t="shared" si="53"/>
        <v>-3.5546496444380224</v>
      </c>
      <c r="AF210">
        <v>1.71</v>
      </c>
      <c r="AG210">
        <v>2.21</v>
      </c>
      <c r="AH210" s="57" t="s">
        <v>485</v>
      </c>
      <c r="AJ210" t="s">
        <v>475</v>
      </c>
    </row>
    <row r="211" spans="1:36" ht="15" x14ac:dyDescent="0.25">
      <c r="A211">
        <v>2.76</v>
      </c>
      <c r="B211">
        <v>3.41</v>
      </c>
      <c r="C211">
        <v>2.61</v>
      </c>
      <c r="D211" s="43">
        <f t="shared" si="54"/>
        <v>3.8715734996626949E-2</v>
      </c>
      <c r="E211" s="44">
        <f>IF(OR($A211="",$B211="",$C211=""),"",A211*'MPTO_working_3-way'!$I210)</f>
        <v>2.8668554285906902</v>
      </c>
      <c r="F211" s="45">
        <f>IF(OR($A211="",$B211="",$C211=""),"",B211*'MPTO_working_3-way'!$I210)</f>
        <v>3.5420206563384982</v>
      </c>
      <c r="G211" s="46">
        <f>IF(OR($A211="",$B211="",$C211=""),"",C211*'MPTO_working_3-way'!$I210)</f>
        <v>2.7110480683411962</v>
      </c>
      <c r="H211" s="44">
        <f>IF(OR($A211="",$B211="",$C211=""),"",'MPTO_working_3-way'!E210)</f>
        <v>2.861937865748148</v>
      </c>
      <c r="I211" s="45">
        <f>IF(OR($A211="",$B211="",$C211=""),"",'MPTO_working_3-way'!F210)</f>
        <v>3.5669712972686645</v>
      </c>
      <c r="J211" s="46">
        <f>IF(OR($A211="",$B211="",$C211=""),"",'MPTO_working_3-way'!G210)</f>
        <v>2.7009761405459423</v>
      </c>
      <c r="K211" s="44">
        <f>IF(OR($A211="",$B211="",$C211=""),"",'OddsRatio_working_3-way'!H210)</f>
        <v>2.8649238470584253</v>
      </c>
      <c r="L211" s="45">
        <f>IF(OR($A211="",$B211="",$C211=""),"",'OddsRatio_working_3-way'!I210)</f>
        <v>3.5536741314834135</v>
      </c>
      <c r="M211" s="46">
        <f>IF(OR($A211="",$B211="",$C211=""),"",'OddsRatio_working_3-way'!J210)</f>
        <v>2.7059814737295835</v>
      </c>
      <c r="N211" s="47">
        <f t="shared" si="42"/>
        <v>34.881424086724437</v>
      </c>
      <c r="O211" s="48">
        <f t="shared" si="43"/>
        <v>28.232472281337074</v>
      </c>
      <c r="P211" s="48">
        <f t="shared" si="44"/>
        <v>36.886103631938482</v>
      </c>
      <c r="Q211" t="s">
        <v>252</v>
      </c>
      <c r="R211" t="s">
        <v>253</v>
      </c>
      <c r="S211" t="s">
        <v>464</v>
      </c>
      <c r="T211" s="50">
        <v>100</v>
      </c>
      <c r="U211" s="50">
        <f t="shared" si="45"/>
        <v>63.768115942028999</v>
      </c>
      <c r="V211" s="50">
        <f t="shared" si="46"/>
        <v>70.674486803519059</v>
      </c>
      <c r="W211" s="50">
        <f t="shared" si="47"/>
        <v>61.685823754789276</v>
      </c>
      <c r="X211" s="50">
        <f t="shared" si="48"/>
        <v>67.639689441691658</v>
      </c>
      <c r="Y211" s="50">
        <f t="shared" si="49"/>
        <v>74.546060303181747</v>
      </c>
      <c r="Z211" s="50">
        <f t="shared" si="50"/>
        <v>65.557397254451956</v>
      </c>
      <c r="AA211" s="50">
        <f t="shared" si="51"/>
        <v>-3.8715734996626594</v>
      </c>
      <c r="AB211" s="50">
        <f t="shared" si="52"/>
        <v>-3.8715734996626878</v>
      </c>
      <c r="AC211" s="50">
        <f t="shared" si="53"/>
        <v>-3.8715734996626807</v>
      </c>
      <c r="AF211">
        <v>1.6</v>
      </c>
      <c r="AG211">
        <v>2.38</v>
      </c>
      <c r="AH211" s="57" t="s">
        <v>486</v>
      </c>
      <c r="AJ211" t="s">
        <v>471</v>
      </c>
    </row>
    <row r="212" spans="1:36" ht="15" x14ac:dyDescent="0.25">
      <c r="A212">
        <v>2.11</v>
      </c>
      <c r="B212">
        <v>3.55</v>
      </c>
      <c r="C212">
        <v>3.51</v>
      </c>
      <c r="D212" s="43">
        <f t="shared" si="54"/>
        <v>4.0524075034454876E-2</v>
      </c>
      <c r="E212" s="44">
        <f>IF(OR($A212="",$B212="",$C212=""),"",A212*'MPTO_working_3-way'!$I211)</f>
        <v>2.1955057983226998</v>
      </c>
      <c r="F212" s="45">
        <f>IF(OR($A212="",$B212="",$C212=""),"",B212*'MPTO_working_3-way'!$I211)</f>
        <v>3.6938604663723145</v>
      </c>
      <c r="G212" s="46">
        <f>IF(OR($A212="",$B212="",$C212=""),"",C212*'MPTO_working_3-way'!$I211)</f>
        <v>3.6522395033709363</v>
      </c>
      <c r="H212" s="44">
        <f>IF(OR($A212="",$B212="",$C212=""),"",'MPTO_working_3-way'!E211)</f>
        <v>2.1719034460103117</v>
      </c>
      <c r="I212" s="45">
        <f>IF(OR($A212="",$B212="",$C212=""),"",'MPTO_working_3-way'!F211)</f>
        <v>3.7288094207614049</v>
      </c>
      <c r="J212" s="46">
        <f>IF(OR($A212="",$B212="",$C212=""),"",'MPTO_working_3-way'!G211)</f>
        <v>3.6847034635760765</v>
      </c>
      <c r="K212" s="44">
        <f>IF(OR($A212="",$B212="",$C212=""),"",'OddsRatio_working_3-way'!H211)</f>
        <v>2.1814778240599901</v>
      </c>
      <c r="L212" s="45">
        <f>IF(OR($A212="",$B212="",$C212=""),"",'OddsRatio_working_3-way'!I211)</f>
        <v>3.7142058120297068</v>
      </c>
      <c r="M212" s="46">
        <f>IF(OR($A212="",$B212="",$C212=""),"",'OddsRatio_working_3-way'!J211)</f>
        <v>3.6716300345861037</v>
      </c>
      <c r="N212" s="47">
        <f t="shared" si="42"/>
        <v>45.547590936173791</v>
      </c>
      <c r="O212" s="48">
        <f t="shared" si="43"/>
        <v>27.071948415584984</v>
      </c>
      <c r="P212" s="48">
        <f t="shared" si="44"/>
        <v>27.380460648241229</v>
      </c>
      <c r="Q212" t="s">
        <v>254</v>
      </c>
      <c r="R212" t="s">
        <v>255</v>
      </c>
      <c r="S212" t="s">
        <v>464</v>
      </c>
      <c r="T212" s="50">
        <v>100</v>
      </c>
      <c r="U212" s="50">
        <f t="shared" si="45"/>
        <v>52.606635071090047</v>
      </c>
      <c r="V212" s="50">
        <f t="shared" si="46"/>
        <v>71.83098591549296</v>
      </c>
      <c r="W212" s="50">
        <f t="shared" si="47"/>
        <v>71.509971509971507</v>
      </c>
      <c r="X212" s="50">
        <f t="shared" si="48"/>
        <v>56.659042574535533</v>
      </c>
      <c r="Y212" s="50">
        <f t="shared" si="49"/>
        <v>75.883393418938439</v>
      </c>
      <c r="Z212" s="50">
        <f t="shared" si="50"/>
        <v>75.562379013417001</v>
      </c>
      <c r="AA212" s="50">
        <f t="shared" si="51"/>
        <v>-4.0524075034454867</v>
      </c>
      <c r="AB212" s="50">
        <f t="shared" si="52"/>
        <v>-4.0524075034454796</v>
      </c>
      <c r="AC212" s="50">
        <f t="shared" si="53"/>
        <v>-4.0524075034454938</v>
      </c>
      <c r="AF212">
        <v>2.06</v>
      </c>
      <c r="AG212">
        <v>1.81</v>
      </c>
      <c r="AH212" s="57" t="s">
        <v>495</v>
      </c>
      <c r="AJ212" t="s">
        <v>471</v>
      </c>
    </row>
    <row r="213" spans="1:36" ht="15" x14ac:dyDescent="0.25">
      <c r="A213">
        <v>2.42</v>
      </c>
      <c r="B213">
        <v>3.38</v>
      </c>
      <c r="C213">
        <v>3.04</v>
      </c>
      <c r="D213" s="43">
        <f t="shared" si="54"/>
        <v>3.8028497082601032E-2</v>
      </c>
      <c r="E213" s="44">
        <f>IF(OR($A213="",$B213="",$C213=""),"",A213*'MPTO_working_3-way'!$I212)</f>
        <v>2.5120289629398944</v>
      </c>
      <c r="F213" s="45">
        <f>IF(OR($A213="",$B213="",$C213=""),"",B213*'MPTO_working_3-way'!$I212)</f>
        <v>3.5085363201391915</v>
      </c>
      <c r="G213" s="46">
        <f>IF(OR($A213="",$B213="",$C213=""),"",C213*'MPTO_working_3-way'!$I212)</f>
        <v>3.1556066311311071</v>
      </c>
      <c r="H213" s="44">
        <f>IF(OR($A213="",$B213="",$C213=""),"",'MPTO_working_3-way'!E212)</f>
        <v>2.4965860758158374</v>
      </c>
      <c r="I213" s="45">
        <f>IF(OR($A213="",$B213="",$C213=""),"",'MPTO_working_3-way'!F212)</f>
        <v>3.5313001070212136</v>
      </c>
      <c r="J213" s="46">
        <f>IF(OR($A213="",$B213="",$C213=""),"",'MPTO_working_3-way'!G212)</f>
        <v>3.1618433527242451</v>
      </c>
      <c r="K213" s="44">
        <f>IF(OR($A213="",$B213="",$C213=""),"",'OddsRatio_working_3-way'!H212)</f>
        <v>2.503489966544806</v>
      </c>
      <c r="L213" s="45">
        <f>IF(OR($A213="",$B213="",$C213=""),"",'OddsRatio_working_3-way'!I212)</f>
        <v>3.5199338875891821</v>
      </c>
      <c r="M213" s="46">
        <f>IF(OR($A213="",$B213="",$C213=""),"",'OddsRatio_working_3-way'!J212)</f>
        <v>3.1599433322192994</v>
      </c>
      <c r="N213" s="47">
        <f t="shared" si="42"/>
        <v>39.808458212586586</v>
      </c>
      <c r="O213" s="48">
        <f t="shared" si="43"/>
        <v>28.501913868183294</v>
      </c>
      <c r="P213" s="48">
        <f t="shared" si="44"/>
        <v>31.689627919230112</v>
      </c>
      <c r="Q213" t="s">
        <v>256</v>
      </c>
      <c r="R213" t="s">
        <v>257</v>
      </c>
      <c r="S213" t="s">
        <v>464</v>
      </c>
      <c r="T213" s="50">
        <v>100</v>
      </c>
      <c r="U213" s="50">
        <f t="shared" si="45"/>
        <v>58.677685950413228</v>
      </c>
      <c r="V213" s="50">
        <f t="shared" si="46"/>
        <v>70.414201183431956</v>
      </c>
      <c r="W213" s="50">
        <f t="shared" si="47"/>
        <v>67.10526315789474</v>
      </c>
      <c r="X213" s="50">
        <f t="shared" si="48"/>
        <v>62.480535658673311</v>
      </c>
      <c r="Y213" s="50">
        <f t="shared" si="49"/>
        <v>74.21705089169204</v>
      </c>
      <c r="Z213" s="50">
        <f t="shared" si="50"/>
        <v>70.908112866154823</v>
      </c>
      <c r="AA213" s="50">
        <f t="shared" si="51"/>
        <v>-3.8028497082600836</v>
      </c>
      <c r="AB213" s="50">
        <f t="shared" si="52"/>
        <v>-3.8028497082600836</v>
      </c>
      <c r="AC213" s="50">
        <f t="shared" si="53"/>
        <v>-3.8028497082600836</v>
      </c>
      <c r="AF213">
        <v>1.55</v>
      </c>
      <c r="AG213">
        <v>2.52</v>
      </c>
      <c r="AH213" s="57" t="s">
        <v>494</v>
      </c>
      <c r="AJ213" t="s">
        <v>471</v>
      </c>
    </row>
    <row r="214" spans="1:36" ht="15" x14ac:dyDescent="0.25">
      <c r="A214">
        <v>2.62</v>
      </c>
      <c r="B214">
        <v>3.33</v>
      </c>
      <c r="C214">
        <v>2.8</v>
      </c>
      <c r="D214" s="43">
        <f t="shared" si="54"/>
        <v>3.9122546756134469E-2</v>
      </c>
      <c r="E214" s="44">
        <f>IF(OR($A214="",$B214="",$C214=""),"",A214*'MPTO_working_3-way'!$I213)</f>
        <v>2.7225010725010725</v>
      </c>
      <c r="F214" s="45">
        <f>IF(OR($A214="",$B214="",$C214=""),"",B214*'MPTO_working_3-way'!$I213)</f>
        <v>3.4602780806979276</v>
      </c>
      <c r="G214" s="46">
        <f>IF(OR($A214="",$B214="",$C214=""),"",C214*'MPTO_working_3-way'!$I213)</f>
        <v>2.9095431309171764</v>
      </c>
      <c r="H214" s="44">
        <f>IF(OR($A214="",$B214="",$C214=""),"",'MPTO_working_3-way'!E213)</f>
        <v>2.712684351805652</v>
      </c>
      <c r="I214" s="45">
        <f>IF(OR($A214="",$B214="",$C214=""),"",'MPTO_working_3-way'!F213)</f>
        <v>3.4811735355980447</v>
      </c>
      <c r="J214" s="46">
        <f>IF(OR($A214="",$B214="",$C214=""),"",'MPTO_working_3-way'!G213)</f>
        <v>2.9061149778254327</v>
      </c>
      <c r="K214" s="44">
        <f>IF(OR($A214="",$B214="",$C214=""),"",'OddsRatio_working_3-way'!H213)</f>
        <v>2.7174742029056707</v>
      </c>
      <c r="L214" s="45">
        <f>IF(OR($A214="",$B214="",$C214=""),"",'OddsRatio_working_3-way'!I213)</f>
        <v>3.4701943782532165</v>
      </c>
      <c r="M214" s="46">
        <f>IF(OR($A214="",$B214="",$C214=""),"",'OddsRatio_working_3-way'!J213)</f>
        <v>2.9083046698951893</v>
      </c>
      <c r="N214" s="47">
        <f t="shared" si="42"/>
        <v>36.730931352079601</v>
      </c>
      <c r="O214" s="48">
        <f t="shared" si="43"/>
        <v>28.899411454188762</v>
      </c>
      <c r="P214" s="48">
        <f t="shared" si="44"/>
        <v>34.369657193731634</v>
      </c>
      <c r="Q214" t="s">
        <v>258</v>
      </c>
      <c r="R214" t="s">
        <v>259</v>
      </c>
      <c r="S214" t="s">
        <v>464</v>
      </c>
      <c r="T214" s="50">
        <v>100</v>
      </c>
      <c r="U214" s="50">
        <f t="shared" si="45"/>
        <v>61.832061068702288</v>
      </c>
      <c r="V214" s="50">
        <f t="shared" si="46"/>
        <v>69.969969969969966</v>
      </c>
      <c r="W214" s="50">
        <f t="shared" si="47"/>
        <v>64.285714285714292</v>
      </c>
      <c r="X214" s="50">
        <f t="shared" si="48"/>
        <v>65.744315744315742</v>
      </c>
      <c r="Y214" s="50">
        <f t="shared" si="49"/>
        <v>73.88222464558342</v>
      </c>
      <c r="Z214" s="50">
        <f t="shared" si="50"/>
        <v>68.197968961327732</v>
      </c>
      <c r="AA214" s="50">
        <f t="shared" si="51"/>
        <v>-3.912254675613454</v>
      </c>
      <c r="AB214" s="50">
        <f t="shared" si="52"/>
        <v>-3.912254675613454</v>
      </c>
      <c r="AC214" s="50">
        <f t="shared" si="53"/>
        <v>-3.9122546756134398</v>
      </c>
      <c r="AF214">
        <v>1.73</v>
      </c>
      <c r="AG214">
        <v>2.15</v>
      </c>
      <c r="AH214" s="57" t="s">
        <v>496</v>
      </c>
      <c r="AJ214" t="s">
        <v>471</v>
      </c>
    </row>
    <row r="215" spans="1:36" ht="15" x14ac:dyDescent="0.25">
      <c r="A215">
        <v>1.24</v>
      </c>
      <c r="B215">
        <v>7.13</v>
      </c>
      <c r="C215">
        <v>11.48</v>
      </c>
      <c r="D215" s="43">
        <f t="shared" si="54"/>
        <v>3.3812081258460358E-2</v>
      </c>
      <c r="E215" s="44">
        <f>IF(OR($A215="",$B215="",$C215=""),"",A215*'MPTO_working_3-way'!$I214)</f>
        <v>1.2819269807604909</v>
      </c>
      <c r="F215" s="45">
        <f>IF(OR($A215="",$B215="",$C215=""),"",B215*'MPTO_working_3-way'!$I214)</f>
        <v>7.3710801393728218</v>
      </c>
      <c r="G215" s="46">
        <f>IF(OR($A215="",$B215="",$C215=""),"",C215*'MPTO_working_3-way'!$I214)</f>
        <v>11.868162692847125</v>
      </c>
      <c r="H215" s="44">
        <f>IF(OR($A215="",$B215="",$C215=""),"",'MPTO_working_3-way'!E214)</f>
        <v>1.2575754471931102</v>
      </c>
      <c r="I215" s="45">
        <f>IF(OR($A215="",$B215="",$C215=""),"",'MPTO_working_3-way'!F214)</f>
        <v>7.7530341874944755</v>
      </c>
      <c r="J215" s="46">
        <f>IF(OR($A215="",$B215="",$C215=""),"",'MPTO_working_3-way'!G214)</f>
        <v>13.186119941575736</v>
      </c>
      <c r="K215" s="44">
        <f>IF(OR($A215="",$B215="",$C215=""),"",'OddsRatio_working_3-way'!H214)</f>
        <v>1.264082223704482</v>
      </c>
      <c r="L215" s="45">
        <f>IF(OR($A215="",$B215="",$C215=""),"",'OddsRatio_working_3-way'!I214)</f>
        <v>7.7451001304519851</v>
      </c>
      <c r="M215" s="46">
        <f>IF(OR($A215="",$B215="",$C215=""),"",'OddsRatio_working_3-way'!J214)</f>
        <v>12.531590435095726</v>
      </c>
      <c r="N215" s="47">
        <f t="shared" si="42"/>
        <v>78.00756322382415</v>
      </c>
      <c r="O215" s="48">
        <f t="shared" si="43"/>
        <v>13.566532734578116</v>
      </c>
      <c r="P215" s="48">
        <f t="shared" si="44"/>
        <v>8.4259040415977307</v>
      </c>
      <c r="Q215" t="s">
        <v>225</v>
      </c>
      <c r="R215" t="s">
        <v>260</v>
      </c>
      <c r="S215" t="s">
        <v>464</v>
      </c>
      <c r="T215" s="50">
        <v>100</v>
      </c>
      <c r="U215" s="50">
        <f t="shared" si="45"/>
        <v>19.35483870967742</v>
      </c>
      <c r="V215" s="50">
        <f t="shared" si="46"/>
        <v>85.974754558204765</v>
      </c>
      <c r="W215" s="50">
        <f t="shared" si="47"/>
        <v>91.289198606271768</v>
      </c>
      <c r="X215" s="50">
        <f t="shared" si="48"/>
        <v>22.736046835523453</v>
      </c>
      <c r="Y215" s="50">
        <f t="shared" si="49"/>
        <v>89.355962684050809</v>
      </c>
      <c r="Z215" s="50">
        <f t="shared" si="50"/>
        <v>94.670406732117812</v>
      </c>
      <c r="AA215" s="50">
        <f t="shared" si="51"/>
        <v>-3.3812081258460331</v>
      </c>
      <c r="AB215" s="50">
        <f t="shared" si="52"/>
        <v>-3.3812081258460438</v>
      </c>
      <c r="AC215" s="50">
        <f t="shared" si="53"/>
        <v>-3.3812081258460438</v>
      </c>
      <c r="AF215">
        <v>1.21</v>
      </c>
      <c r="AG215">
        <v>4.7</v>
      </c>
      <c r="AH215" s="71" t="s">
        <v>497</v>
      </c>
      <c r="AJ215" t="s">
        <v>230</v>
      </c>
    </row>
    <row r="216" spans="1:36" ht="15" x14ac:dyDescent="0.25">
      <c r="A216">
        <v>1.26</v>
      </c>
      <c r="B216">
        <v>6.5</v>
      </c>
      <c r="C216">
        <v>11.9</v>
      </c>
      <c r="D216" s="43">
        <f t="shared" si="54"/>
        <v>3.1530560942325536E-2</v>
      </c>
      <c r="E216" s="44">
        <f>IF(OR($A216="",$B216="",$C216=""),"",A216*'MPTO_working_3-way'!$I215)</f>
        <v>1.2997285067873301</v>
      </c>
      <c r="F216" s="45">
        <f>IF(OR($A216="",$B216="",$C216=""),"",B216*'MPTO_working_3-way'!$I215)</f>
        <v>6.704948646125116</v>
      </c>
      <c r="G216" s="46">
        <f>IF(OR($A216="",$B216="",$C216=""),"",C216*'MPTO_working_3-way'!$I215)</f>
        <v>12.275213675213674</v>
      </c>
      <c r="H216" s="44">
        <f>IF(OR($A216="",$B216="",$C216=""),"",'MPTO_working_3-way'!E215)</f>
        <v>1.2769099079820243</v>
      </c>
      <c r="I216" s="45">
        <f>IF(OR($A216="",$B216="",$C216=""),"",'MPTO_working_3-way'!F215)</f>
        <v>6.9766160013362271</v>
      </c>
      <c r="J216" s="46">
        <f>IF(OR($A216="",$B216="",$C216=""),"",'MPTO_working_3-way'!G215)</f>
        <v>13.601107131227607</v>
      </c>
      <c r="K216" s="44">
        <f>IF(OR($A216="",$B216="",$C216=""),"",'OddsRatio_working_3-way'!H215)</f>
        <v>1.2832246008520938</v>
      </c>
      <c r="L216" s="45">
        <f>IF(OR($A216="",$B216="",$C216=""),"",'OddsRatio_working_3-way'!I215)</f>
        <v>6.9912896334096732</v>
      </c>
      <c r="M216" s="46">
        <f>IF(OR($A216="",$B216="",$C216=""),"",'OddsRatio_working_3-way'!J215)</f>
        <v>12.87364672803008</v>
      </c>
      <c r="N216" s="47">
        <f t="shared" si="42"/>
        <v>76.939144965882207</v>
      </c>
      <c r="O216" s="48">
        <f t="shared" si="43"/>
        <v>14.914357331847933</v>
      </c>
      <c r="P216" s="48">
        <f t="shared" si="44"/>
        <v>8.1464977022698797</v>
      </c>
      <c r="Q216" t="s">
        <v>261</v>
      </c>
      <c r="R216" t="s">
        <v>262</v>
      </c>
      <c r="S216" t="s">
        <v>464</v>
      </c>
      <c r="T216" s="50">
        <v>100</v>
      </c>
      <c r="U216" s="50">
        <f t="shared" si="45"/>
        <v>20.634920634920633</v>
      </c>
      <c r="V216" s="50">
        <f t="shared" si="46"/>
        <v>84.615384615384613</v>
      </c>
      <c r="W216" s="50">
        <f t="shared" si="47"/>
        <v>91.596638655462172</v>
      </c>
      <c r="X216" s="50">
        <f t="shared" si="48"/>
        <v>23.787976729153197</v>
      </c>
      <c r="Y216" s="50">
        <f t="shared" si="49"/>
        <v>87.768440709617181</v>
      </c>
      <c r="Z216" s="50">
        <f t="shared" si="50"/>
        <v>94.74969474969474</v>
      </c>
      <c r="AA216" s="50">
        <f t="shared" si="51"/>
        <v>-3.1530560942325643</v>
      </c>
      <c r="AB216" s="50">
        <f t="shared" si="52"/>
        <v>-3.1530560942325678</v>
      </c>
      <c r="AC216" s="50">
        <f t="shared" si="53"/>
        <v>-3.1530560942325678</v>
      </c>
      <c r="AF216">
        <v>1.4</v>
      </c>
      <c r="AG216">
        <v>3.08</v>
      </c>
      <c r="AH216" s="57" t="s">
        <v>493</v>
      </c>
      <c r="AJ216" t="s">
        <v>230</v>
      </c>
    </row>
    <row r="217" spans="1:36" ht="15" x14ac:dyDescent="0.25">
      <c r="A217">
        <v>1.83</v>
      </c>
      <c r="B217">
        <v>3.82</v>
      </c>
      <c r="C217">
        <v>4.68</v>
      </c>
      <c r="D217" s="43">
        <f t="shared" si="54"/>
        <v>2.1903405818949562E-2</v>
      </c>
      <c r="E217" s="44">
        <f>IF(OR($A217="",$B217="",$C217=""),"",A217*'MPTO_working_3-way'!$I216)</f>
        <v>1.8700832326486778</v>
      </c>
      <c r="F217" s="45">
        <f>IF(OR($A217="",$B217="",$C217=""),"",B217*'MPTO_working_3-way'!$I216)</f>
        <v>3.9036710102283871</v>
      </c>
      <c r="G217" s="46">
        <f>IF(OR($A217="",$B217="",$C217=""),"",C217*'MPTO_working_3-way'!$I216)</f>
        <v>4.7825079392326835</v>
      </c>
      <c r="H217" s="44">
        <f>IF(OR($A217="",$B217="",$C217=""),"",'MPTO_working_3-way'!E216)</f>
        <v>1.8547818845976267</v>
      </c>
      <c r="I217" s="45">
        <f>IF(OR($A217="",$B217="",$C217=""),"",'MPTO_working_3-way'!F216)</f>
        <v>3.9295978060751882</v>
      </c>
      <c r="J217" s="46">
        <f>IF(OR($A217="",$B217="",$C217=""),"",'MPTO_working_3-way'!G216)</f>
        <v>4.8455697912359126</v>
      </c>
      <c r="K217" s="44">
        <f>IF(OR($A217="",$B217="",$C217=""),"",'OddsRatio_working_3-way'!H216)</f>
        <v>1.8605437009853076</v>
      </c>
      <c r="L217" s="45">
        <f>IF(OR($A217="",$B217="",$C217=""),"",'OddsRatio_working_3-way'!I216)</f>
        <v>3.923774984070564</v>
      </c>
      <c r="M217" s="46">
        <f>IF(OR($A217="",$B217="",$C217=""),"",'OddsRatio_working_3-way'!J216)</f>
        <v>4.8154226742481105</v>
      </c>
      <c r="N217" s="47">
        <f t="shared" si="42"/>
        <v>53.473555750973603</v>
      </c>
      <c r="O217" s="48">
        <f t="shared" si="43"/>
        <v>25.616912833581594</v>
      </c>
      <c r="P217" s="48">
        <f t="shared" si="44"/>
        <v>20.909531415444807</v>
      </c>
      <c r="Q217" t="s">
        <v>263</v>
      </c>
      <c r="R217" t="s">
        <v>264</v>
      </c>
      <c r="S217" t="s">
        <v>464</v>
      </c>
      <c r="T217" s="50">
        <v>100</v>
      </c>
      <c r="U217" s="50">
        <f t="shared" si="45"/>
        <v>45.355191256830594</v>
      </c>
      <c r="V217" s="50">
        <f t="shared" si="46"/>
        <v>73.821989528795811</v>
      </c>
      <c r="W217" s="50">
        <f t="shared" si="47"/>
        <v>78.632478632478637</v>
      </c>
      <c r="X217" s="50">
        <f t="shared" si="48"/>
        <v>47.545531838725559</v>
      </c>
      <c r="Y217" s="50">
        <f t="shared" si="49"/>
        <v>76.012330110690769</v>
      </c>
      <c r="Z217" s="50">
        <f t="shared" si="50"/>
        <v>80.822819214373581</v>
      </c>
      <c r="AA217" s="50">
        <f t="shared" si="51"/>
        <v>-2.1903405818949651</v>
      </c>
      <c r="AB217" s="50">
        <f t="shared" si="52"/>
        <v>-2.1903405818949579</v>
      </c>
      <c r="AC217" s="50">
        <f t="shared" si="53"/>
        <v>-2.1903405818949437</v>
      </c>
      <c r="AF217">
        <v>1.67</v>
      </c>
      <c r="AG217">
        <v>2.3199999999999998</v>
      </c>
      <c r="AH217" s="57" t="s">
        <v>493</v>
      </c>
      <c r="AJ217" t="s">
        <v>230</v>
      </c>
    </row>
    <row r="218" spans="1:36" ht="15" x14ac:dyDescent="0.25">
      <c r="A218">
        <v>3.47</v>
      </c>
      <c r="B218">
        <v>3.41</v>
      </c>
      <c r="C218">
        <v>2.27</v>
      </c>
      <c r="D218" s="43">
        <f t="shared" si="54"/>
        <v>2.1968204366388466E-2</v>
      </c>
      <c r="E218" s="44">
        <f>IF(OR($A218="",$B218="",$C218=""),"",A218*'MPTO_working_3-way'!$I217)</f>
        <v>3.5462296691513684</v>
      </c>
      <c r="F218" s="45">
        <f>IF(OR($A218="",$B218="",$C218=""),"",B218*'MPTO_working_3-way'!$I217)</f>
        <v>3.484911576889385</v>
      </c>
      <c r="G218" s="46">
        <f>IF(OR($A218="",$B218="",$C218=""),"",C218*'MPTO_working_3-way'!$I217)</f>
        <v>2.3198678239117019</v>
      </c>
      <c r="H218" s="44">
        <f>IF(OR($A218="",$B218="",$C218=""),"",'MPTO_working_3-way'!E217)</f>
        <v>3.5604711800254405</v>
      </c>
      <c r="I218" s="45">
        <f>IF(OR($A218="",$B218="",$C218=""),"",'MPTO_working_3-way'!F217)</f>
        <v>3.4973301727136001</v>
      </c>
      <c r="J218" s="46">
        <f>IF(OR($A218="",$B218="",$C218=""),"",'MPTO_working_3-way'!G217)</f>
        <v>2.3083711486546545</v>
      </c>
      <c r="K218" s="44">
        <f>IF(OR($A218="",$B218="",$C218=""),"",'OddsRatio_working_3-way'!H217)</f>
        <v>3.5541905986380469</v>
      </c>
      <c r="L218" s="45">
        <f>IF(OR($A218="",$B218="",$C218=""),"",'OddsRatio_working_3-way'!I217)</f>
        <v>3.4921454828816576</v>
      </c>
      <c r="M218" s="46">
        <f>IF(OR($A218="",$B218="",$C218=""),"",'OddsRatio_working_3-way'!J217)</f>
        <v>2.3132882835102508</v>
      </c>
      <c r="N218" s="47">
        <f t="shared" si="42"/>
        <v>28.198963217159744</v>
      </c>
      <c r="O218" s="48">
        <f t="shared" si="43"/>
        <v>28.695132657930884</v>
      </c>
      <c r="P218" s="48">
        <f t="shared" si="44"/>
        <v>43.105904124909387</v>
      </c>
      <c r="Q218" t="s">
        <v>265</v>
      </c>
      <c r="R218" t="s">
        <v>266</v>
      </c>
      <c r="S218" t="s">
        <v>464</v>
      </c>
      <c r="T218" s="50">
        <v>100</v>
      </c>
      <c r="U218" s="50">
        <f t="shared" si="45"/>
        <v>71.181556195965413</v>
      </c>
      <c r="V218" s="50">
        <f t="shared" si="46"/>
        <v>70.674486803519059</v>
      </c>
      <c r="W218" s="50">
        <f t="shared" si="47"/>
        <v>55.947136563876647</v>
      </c>
      <c r="X218" s="50">
        <f t="shared" si="48"/>
        <v>73.378376632604287</v>
      </c>
      <c r="Y218" s="50">
        <f t="shared" si="49"/>
        <v>72.871307240157932</v>
      </c>
      <c r="Z218" s="50">
        <f t="shared" si="50"/>
        <v>58.143957000515513</v>
      </c>
      <c r="AA218" s="50">
        <f t="shared" si="51"/>
        <v>-2.1968204366388733</v>
      </c>
      <c r="AB218" s="50">
        <f t="shared" si="52"/>
        <v>-2.1968204366388733</v>
      </c>
      <c r="AC218" s="50">
        <f t="shared" si="53"/>
        <v>-2.1968204366388662</v>
      </c>
      <c r="AF218">
        <v>1.82</v>
      </c>
      <c r="AG218">
        <v>2.09</v>
      </c>
      <c r="AH218" s="57" t="s">
        <v>495</v>
      </c>
      <c r="AJ218" t="s">
        <v>230</v>
      </c>
    </row>
    <row r="219" spans="1:36" ht="15" x14ac:dyDescent="0.25">
      <c r="A219">
        <v>2.02</v>
      </c>
      <c r="B219">
        <v>3.57</v>
      </c>
      <c r="C219">
        <v>4.03</v>
      </c>
      <c r="D219" s="43">
        <f t="shared" si="54"/>
        <v>2.3300507584799401E-2</v>
      </c>
      <c r="E219" s="44">
        <f>IF(OR($A219="",$B219="",$C219=""),"",A219*'MPTO_working_3-way'!$I218)</f>
        <v>2.0670670253212946</v>
      </c>
      <c r="F219" s="45">
        <f>IF(OR($A219="",$B219="",$C219=""),"",B219*'MPTO_working_3-way'!$I218)</f>
        <v>3.6531828120777337</v>
      </c>
      <c r="G219" s="46">
        <f>IF(OR($A219="",$B219="",$C219=""),"",C219*'MPTO_working_3-way'!$I218)</f>
        <v>4.1239010455667415</v>
      </c>
      <c r="H219" s="44">
        <f>IF(OR($A219="",$B219="",$C219=""),"",'MPTO_working_3-way'!E218)</f>
        <v>2.052196935035195</v>
      </c>
      <c r="I219" s="45">
        <f>IF(OR($A219="",$B219="",$C219=""),"",'MPTO_working_3-way'!F218)</f>
        <v>3.6718105078189849</v>
      </c>
      <c r="J219" s="46">
        <f>IF(OR($A219="",$B219="",$C219=""),"",'MPTO_working_3-way'!G218)</f>
        <v>4.1602162175368074</v>
      </c>
      <c r="K219" s="44">
        <f>IF(OR($A219="",$B219="",$C219=""),"",'OddsRatio_working_3-way'!H218)</f>
        <v>2.0581379854915345</v>
      </c>
      <c r="L219" s="45">
        <f>IF(OR($A219="",$B219="",$C219=""),"",'OddsRatio_working_3-way'!I218)</f>
        <v>3.6660927673659245</v>
      </c>
      <c r="M219" s="46">
        <f>IF(OR($A219="",$B219="",$C219=""),"",'OddsRatio_working_3-way'!J218)</f>
        <v>4.1432922510189698</v>
      </c>
      <c r="N219" s="47">
        <f t="shared" si="42"/>
        <v>48.377724947964133</v>
      </c>
      <c r="O219" s="48">
        <f t="shared" si="43"/>
        <v>27.373390586803232</v>
      </c>
      <c r="P219" s="48">
        <f t="shared" si="44"/>
        <v>24.248884465232639</v>
      </c>
      <c r="Q219" t="s">
        <v>267</v>
      </c>
      <c r="R219" t="s">
        <v>268</v>
      </c>
      <c r="S219" t="s">
        <v>464</v>
      </c>
      <c r="T219" s="50">
        <v>100</v>
      </c>
      <c r="U219" s="50">
        <f t="shared" si="45"/>
        <v>50.495049504950494</v>
      </c>
      <c r="V219" s="50">
        <f t="shared" si="46"/>
        <v>71.988795518207283</v>
      </c>
      <c r="W219" s="50">
        <f t="shared" si="47"/>
        <v>75.186104218362274</v>
      </c>
      <c r="X219" s="50">
        <f t="shared" si="48"/>
        <v>52.825100263430436</v>
      </c>
      <c r="Y219" s="50">
        <f t="shared" si="49"/>
        <v>74.318846276687225</v>
      </c>
      <c r="Z219" s="50">
        <f t="shared" si="50"/>
        <v>77.516154976842216</v>
      </c>
      <c r="AA219" s="50">
        <f t="shared" si="51"/>
        <v>-2.3300507584799419</v>
      </c>
      <c r="AB219" s="50">
        <f t="shared" si="52"/>
        <v>-2.3300507584799419</v>
      </c>
      <c r="AC219" s="50">
        <f t="shared" si="53"/>
        <v>-2.3300507584799419</v>
      </c>
      <c r="AF219">
        <v>2.0099999999999998</v>
      </c>
      <c r="AG219">
        <v>1.89</v>
      </c>
      <c r="AH219" s="57" t="s">
        <v>495</v>
      </c>
      <c r="AJ219" t="s">
        <v>230</v>
      </c>
    </row>
    <row r="220" spans="1:36" ht="15" x14ac:dyDescent="0.25">
      <c r="A220">
        <v>1.96</v>
      </c>
      <c r="B220">
        <v>3.62</v>
      </c>
      <c r="C220">
        <v>4.2</v>
      </c>
      <c r="D220" s="43">
        <f t="shared" si="54"/>
        <v>2.4542413650543216E-2</v>
      </c>
      <c r="E220" s="44">
        <f>IF(OR($A220="",$B220="",$C220=""),"",A220*'MPTO_working_3-way'!$I219)</f>
        <v>2.0081031307550647</v>
      </c>
      <c r="F220" s="45">
        <f>IF(OR($A220="",$B220="",$C220=""),"",B220*'MPTO_working_3-way'!$I219)</f>
        <v>3.7088435374149666</v>
      </c>
      <c r="G220" s="46">
        <f>IF(OR($A220="",$B220="",$C220=""),"",C220*'MPTO_working_3-way'!$I219)</f>
        <v>4.3030781373322817</v>
      </c>
      <c r="H220" s="44">
        <f>IF(OR($A220="",$B220="",$C220=""),"",'MPTO_working_3-way'!E219)</f>
        <v>1.9919395088840091</v>
      </c>
      <c r="I220" s="45">
        <f>IF(OR($A220="",$B220="",$C220=""),"",'MPTO_working_3-way'!F219)</f>
        <v>3.7304762349862135</v>
      </c>
      <c r="J220" s="46">
        <f>IF(OR($A220="",$B220="",$C220=""),"",'MPTO_working_3-way'!G219)</f>
        <v>4.3494442022667839</v>
      </c>
      <c r="K220" s="44">
        <f>IF(OR($A220="",$B220="",$C220=""),"",'OddsRatio_working_3-way'!H219)</f>
        <v>1.9982795654939942</v>
      </c>
      <c r="L220" s="45">
        <f>IF(OR($A220="",$B220="",$C220=""),"",'OddsRatio_working_3-way'!I219)</f>
        <v>3.7244713141606924</v>
      </c>
      <c r="M220" s="46">
        <f>IF(OR($A220="",$B220="",$C220=""),"",'OddsRatio_working_3-way'!J219)</f>
        <v>4.3275985516466484</v>
      </c>
      <c r="N220" s="47">
        <f t="shared" si="42"/>
        <v>49.798239178283197</v>
      </c>
      <c r="O220" s="48">
        <f t="shared" si="43"/>
        <v>26.962582538517971</v>
      </c>
      <c r="P220" s="48">
        <f t="shared" si="44"/>
        <v>23.239178283198822</v>
      </c>
      <c r="Q220" t="s">
        <v>269</v>
      </c>
      <c r="R220" t="s">
        <v>270</v>
      </c>
      <c r="S220" t="s">
        <v>464</v>
      </c>
      <c r="T220" s="50">
        <v>100</v>
      </c>
      <c r="U220" s="50">
        <f t="shared" si="45"/>
        <v>48.979591836734699</v>
      </c>
      <c r="V220" s="50">
        <f t="shared" si="46"/>
        <v>72.375690607734811</v>
      </c>
      <c r="W220" s="50">
        <f t="shared" si="47"/>
        <v>76.19047619047619</v>
      </c>
      <c r="X220" s="50">
        <f t="shared" si="48"/>
        <v>51.433833201789</v>
      </c>
      <c r="Y220" s="50">
        <f t="shared" si="49"/>
        <v>74.829931972789112</v>
      </c>
      <c r="Z220" s="50">
        <f t="shared" si="50"/>
        <v>78.644717555530505</v>
      </c>
      <c r="AA220" s="50">
        <f t="shared" si="51"/>
        <v>-2.4542413650543011</v>
      </c>
      <c r="AB220" s="50">
        <f t="shared" si="52"/>
        <v>-2.4542413650543011</v>
      </c>
      <c r="AC220" s="50">
        <f t="shared" si="53"/>
        <v>-2.4542413650543153</v>
      </c>
      <c r="AF220">
        <v>1.75</v>
      </c>
      <c r="AG220">
        <v>2.1800000000000002</v>
      </c>
      <c r="AH220" s="57" t="s">
        <v>484</v>
      </c>
      <c r="AJ220" t="s">
        <v>230</v>
      </c>
    </row>
    <row r="221" spans="1:36" ht="15" x14ac:dyDescent="0.25">
      <c r="A221">
        <v>1.78</v>
      </c>
      <c r="B221">
        <v>3.73</v>
      </c>
      <c r="C221">
        <v>5.03</v>
      </c>
      <c r="D221" s="43">
        <f t="shared" si="54"/>
        <v>2.8701424611951243E-2</v>
      </c>
      <c r="E221" s="44">
        <f>IF(OR($A221="",$B221="",$C221=""),"",A221*'MPTO_working_3-way'!$I220)</f>
        <v>1.8310885358092732</v>
      </c>
      <c r="F221" s="45">
        <f>IF(OR($A221="",$B221="",$C221=""),"",B221*'MPTO_working_3-way'!$I220)</f>
        <v>3.8370563138025782</v>
      </c>
      <c r="G221" s="46">
        <f>IF(OR($A221="",$B221="",$C221=""),"",C221*'MPTO_working_3-way'!$I220)</f>
        <v>5.1743681657981151</v>
      </c>
      <c r="H221" s="44">
        <f>IF(OR($A221="",$B221="",$C221=""),"",'MPTO_working_3-way'!E220)</f>
        <v>1.8108376819191696</v>
      </c>
      <c r="I221" s="45">
        <f>IF(OR($A221="",$B221="",$C221=""),"",'MPTO_working_3-way'!F220)</f>
        <v>3.8680324312529204</v>
      </c>
      <c r="J221" s="46">
        <f>IF(OR($A221="",$B221="",$C221=""),"",'MPTO_working_3-way'!G220)</f>
        <v>5.2842946416506367</v>
      </c>
      <c r="K221" s="44">
        <f>IF(OR($A221="",$B221="",$C221=""),"",'OddsRatio_working_3-way'!H220)</f>
        <v>1.8183579696707515</v>
      </c>
      <c r="L221" s="45">
        <f>IF(OR($A221="",$B221="",$C221=""),"",'OddsRatio_working_3-way'!I220)</f>
        <v>3.8642528938476315</v>
      </c>
      <c r="M221" s="46">
        <f>IF(OR($A221="",$B221="",$C221=""),"",'OddsRatio_working_3-way'!J220)</f>
        <v>5.2281828432988844</v>
      </c>
      <c r="N221" s="47">
        <f t="shared" si="42"/>
        <v>54.612323786847206</v>
      </c>
      <c r="O221" s="48">
        <f t="shared" si="43"/>
        <v>26.061645131524941</v>
      </c>
      <c r="P221" s="48">
        <f t="shared" si="44"/>
        <v>19.326031081627839</v>
      </c>
      <c r="Q221" t="s">
        <v>271</v>
      </c>
      <c r="R221" t="s">
        <v>272</v>
      </c>
      <c r="S221" t="s">
        <v>464</v>
      </c>
      <c r="T221" s="50">
        <v>100</v>
      </c>
      <c r="U221" s="50">
        <f t="shared" si="45"/>
        <v>43.820224719101127</v>
      </c>
      <c r="V221" s="50">
        <f t="shared" si="46"/>
        <v>73.190348525469176</v>
      </c>
      <c r="W221" s="50">
        <f t="shared" si="47"/>
        <v>80.119284294234589</v>
      </c>
      <c r="X221" s="50">
        <f t="shared" si="48"/>
        <v>46.690367180296235</v>
      </c>
      <c r="Y221" s="50">
        <f t="shared" si="49"/>
        <v>76.060490986664291</v>
      </c>
      <c r="Z221" s="50">
        <f t="shared" si="50"/>
        <v>82.989426755429704</v>
      </c>
      <c r="AA221" s="50">
        <f t="shared" si="51"/>
        <v>-2.8701424611951083</v>
      </c>
      <c r="AB221" s="50">
        <f t="shared" si="52"/>
        <v>-2.8701424611951154</v>
      </c>
      <c r="AC221" s="50">
        <f t="shared" si="53"/>
        <v>-2.8701424611951154</v>
      </c>
      <c r="AF221">
        <v>1.72</v>
      </c>
      <c r="AG221">
        <v>2.2000000000000002</v>
      </c>
      <c r="AH221" s="57" t="s">
        <v>493</v>
      </c>
      <c r="AJ221" t="s">
        <v>231</v>
      </c>
    </row>
    <row r="222" spans="1:36" ht="15" x14ac:dyDescent="0.25">
      <c r="A222">
        <v>1.63</v>
      </c>
      <c r="B222">
        <v>4.0999999999999996</v>
      </c>
      <c r="C222">
        <v>5.81</v>
      </c>
      <c r="D222" s="43">
        <f t="shared" si="54"/>
        <v>2.9516411126646824E-2</v>
      </c>
      <c r="E222" s="44">
        <f>IF(OR($A222="",$B222="",$C222=""),"",A222*'MPTO_working_3-way'!$I221)</f>
        <v>1.6781117501364342</v>
      </c>
      <c r="F222" s="45">
        <f>IF(OR($A222="",$B222="",$C222=""),"",B222*'MPTO_working_3-way'!$I221)</f>
        <v>4.2210172856192516</v>
      </c>
      <c r="G222" s="46">
        <f>IF(OR($A222="",$B222="",$C222=""),"",C222*'MPTO_working_3-way'!$I221)</f>
        <v>5.981490348645818</v>
      </c>
      <c r="H222" s="44">
        <f>IF(OR($A222="",$B222="",$C222=""),"",'MPTO_working_3-way'!E221)</f>
        <v>1.656566775597285</v>
      </c>
      <c r="I222" s="45">
        <f>IF(OR($A222="",$B222="",$C222=""),"",'MPTO_working_3-way'!F221)</f>
        <v>4.2723424279557216</v>
      </c>
      <c r="J222" s="46">
        <f>IF(OR($A222="",$B222="",$C222=""),"",'MPTO_working_3-way'!G221)</f>
        <v>6.1622557984397126</v>
      </c>
      <c r="K222" s="44">
        <f>IF(OR($A222="",$B222="",$C222=""),"",'OddsRatio_working_3-way'!H221)</f>
        <v>1.664068586166549</v>
      </c>
      <c r="L222" s="45">
        <f>IF(OR($A222="",$B222="",$C222=""),"",'OddsRatio_working_3-way'!I221)</f>
        <v>4.2676390747877804</v>
      </c>
      <c r="M222" s="46">
        <f>IF(OR($A222="",$B222="",$C222=""),"",'OddsRatio_working_3-way'!J221)</f>
        <v>6.0701109515255567</v>
      </c>
      <c r="N222" s="47">
        <f t="shared" si="42"/>
        <v>59.59078708069935</v>
      </c>
      <c r="O222" s="48">
        <f t="shared" si="43"/>
        <v>23.690971449156084</v>
      </c>
      <c r="P222" s="48">
        <f t="shared" si="44"/>
        <v>16.718241470144569</v>
      </c>
      <c r="Q222" t="s">
        <v>273</v>
      </c>
      <c r="R222" t="s">
        <v>274</v>
      </c>
      <c r="S222" t="s">
        <v>464</v>
      </c>
      <c r="T222" s="50">
        <v>100</v>
      </c>
      <c r="U222" s="50">
        <f t="shared" si="45"/>
        <v>38.650306748466257</v>
      </c>
      <c r="V222" s="50">
        <f t="shared" si="46"/>
        <v>75.609756097560975</v>
      </c>
      <c r="W222" s="50">
        <f t="shared" si="47"/>
        <v>82.788296041308101</v>
      </c>
      <c r="X222" s="50">
        <f t="shared" si="48"/>
        <v>41.601947861130938</v>
      </c>
      <c r="Y222" s="50">
        <f t="shared" si="49"/>
        <v>78.561397210225664</v>
      </c>
      <c r="Z222" s="50">
        <f t="shared" si="50"/>
        <v>85.739937153972761</v>
      </c>
      <c r="AA222" s="50">
        <f t="shared" si="51"/>
        <v>-2.9516411126646815</v>
      </c>
      <c r="AB222" s="50">
        <f t="shared" si="52"/>
        <v>-2.9516411126646886</v>
      </c>
      <c r="AC222" s="50">
        <f t="shared" si="53"/>
        <v>-2.9516411126646602</v>
      </c>
      <c r="AF222">
        <v>1.89</v>
      </c>
      <c r="AG222">
        <v>1.99</v>
      </c>
      <c r="AH222" s="57" t="s">
        <v>493</v>
      </c>
      <c r="AJ222" t="s">
        <v>231</v>
      </c>
    </row>
    <row r="223" spans="1:36" ht="15" x14ac:dyDescent="0.25">
      <c r="A223">
        <v>2.64</v>
      </c>
      <c r="B223">
        <v>3.28</v>
      </c>
      <c r="C223">
        <v>2.91</v>
      </c>
      <c r="D223" s="43">
        <f t="shared" si="54"/>
        <v>2.7308539252215436E-2</v>
      </c>
      <c r="E223" s="44">
        <f>IF(OR($A223="",$B223="",$C223=""),"",A223*'MPTO_working_3-way'!$I222)</f>
        <v>2.7120945436258488</v>
      </c>
      <c r="F223" s="45">
        <f>IF(OR($A223="",$B223="",$C223=""),"",B223*'MPTO_working_3-way'!$I222)</f>
        <v>3.3695720087472663</v>
      </c>
      <c r="G223" s="46">
        <f>IF(OR($A223="",$B223="",$C223=""),"",C223*'MPTO_working_3-way'!$I222)</f>
        <v>2.989467849223947</v>
      </c>
      <c r="H223" s="44">
        <f>IF(OR($A223="",$B223="",$C223=""),"",'MPTO_working_3-way'!E222)</f>
        <v>2.7050053760301194</v>
      </c>
      <c r="I223" s="45">
        <f>IF(OR($A223="",$B223="",$C223=""),"",'MPTO_working_3-way'!F222)</f>
        <v>3.380946042841134</v>
      </c>
      <c r="J223" s="46">
        <f>IF(OR($A223="",$B223="",$C223=""),"",'MPTO_working_3-way'!G222)</f>
        <v>2.989181268790428</v>
      </c>
      <c r="K223" s="44">
        <f>IF(OR($A223="",$B223="",$C223=""),"",'OddsRatio_working_3-way'!H222)</f>
        <v>2.7083895208331836</v>
      </c>
      <c r="L223" s="45">
        <f>IF(OR($A223="",$B223="",$C223=""),"",'OddsRatio_working_3-way'!I222)</f>
        <v>3.3750781143290602</v>
      </c>
      <c r="M223" s="46">
        <f>IF(OR($A223="",$B223="",$C223=""),"",'OddsRatio_working_3-way'!J222)</f>
        <v>2.9896487712142563</v>
      </c>
      <c r="N223" s="47">
        <f t="shared" si="42"/>
        <v>36.871870943816056</v>
      </c>
      <c r="O223" s="48">
        <f t="shared" si="43"/>
        <v>29.677359540144632</v>
      </c>
      <c r="P223" s="48">
        <f t="shared" si="44"/>
        <v>33.450769516039308</v>
      </c>
      <c r="Q223" t="s">
        <v>275</v>
      </c>
      <c r="R223" t="s">
        <v>276</v>
      </c>
      <c r="S223" t="s">
        <v>464</v>
      </c>
      <c r="T223" s="50">
        <v>100</v>
      </c>
      <c r="U223" s="50">
        <f t="shared" si="45"/>
        <v>62.121212121212118</v>
      </c>
      <c r="V223" s="50">
        <f t="shared" si="46"/>
        <v>69.512195121951223</v>
      </c>
      <c r="W223" s="50">
        <f t="shared" si="47"/>
        <v>65.635738831615114</v>
      </c>
      <c r="X223" s="50">
        <f t="shared" si="48"/>
        <v>64.852066046433649</v>
      </c>
      <c r="Y223" s="50">
        <f t="shared" si="49"/>
        <v>72.243049047172761</v>
      </c>
      <c r="Z223" s="50">
        <f t="shared" si="50"/>
        <v>68.366592756836653</v>
      </c>
      <c r="AA223" s="50">
        <f t="shared" si="51"/>
        <v>-2.7308539252215311</v>
      </c>
      <c r="AB223" s="50">
        <f t="shared" si="52"/>
        <v>-2.7308539252215382</v>
      </c>
      <c r="AC223" s="50">
        <f t="shared" si="53"/>
        <v>-2.7308539252215382</v>
      </c>
      <c r="AF223">
        <v>1.81</v>
      </c>
      <c r="AG223">
        <v>2.0699999999999998</v>
      </c>
      <c r="AH223" s="57" t="s">
        <v>495</v>
      </c>
      <c r="AJ223" t="s">
        <v>231</v>
      </c>
    </row>
    <row r="224" spans="1:36" ht="15" x14ac:dyDescent="0.25">
      <c r="A224">
        <v>1.61</v>
      </c>
      <c r="B224">
        <v>4.03</v>
      </c>
      <c r="C224">
        <v>6.49</v>
      </c>
      <c r="D224" s="43">
        <f t="shared" si="54"/>
        <v>2.3340175169400013E-2</v>
      </c>
      <c r="E224" s="44">
        <f>IF(OR($A224="",$B224="",$C224=""),"",A224*'MPTO_working_3-way'!$I223)</f>
        <v>1.6475776820227341</v>
      </c>
      <c r="F224" s="45">
        <f>IF(OR($A224="",$B224="",$C224=""),"",B224*'MPTO_working_3-way'!$I223)</f>
        <v>4.1240609059326827</v>
      </c>
      <c r="G224" s="46">
        <f>IF(OR($A224="",$B224="",$C224=""),"",C224*'MPTO_working_3-way'!$I223)</f>
        <v>6.6414777368494065</v>
      </c>
      <c r="H224" s="44">
        <f>IF(OR($A224="",$B224="",$C224=""),"",'MPTO_working_3-way'!E223)</f>
        <v>1.6304224994152459</v>
      </c>
      <c r="I224" s="45">
        <f>IF(OR($A224="",$B224="",$C224=""),"",'MPTO_working_3-way'!F223)</f>
        <v>4.1604450776971191</v>
      </c>
      <c r="J224" s="46">
        <f>IF(OR($A224="",$B224="",$C224=""),"",'MPTO_working_3-way'!G223)</f>
        <v>6.8351229870555068</v>
      </c>
      <c r="K224" s="44">
        <f>IF(OR($A224="",$B224="",$C224=""),"",'OddsRatio_working_3-way'!H223)</f>
        <v>1.6364675462529421</v>
      </c>
      <c r="L224" s="45">
        <f>IF(OR($A224="",$B224="",$C224=""),"",'OddsRatio_working_3-way'!I223)</f>
        <v>4.1614699428629756</v>
      </c>
      <c r="M224" s="46">
        <f>IF(OR($A224="",$B224="",$C224=""),"",'OddsRatio_working_3-way'!J223)</f>
        <v>6.7282079162764816</v>
      </c>
      <c r="N224" s="47">
        <f t="shared" si="42"/>
        <v>60.695165448727018</v>
      </c>
      <c r="O224" s="48">
        <f t="shared" si="43"/>
        <v>24.247944509292925</v>
      </c>
      <c r="P224" s="48">
        <f t="shared" si="44"/>
        <v>15.056890041980045</v>
      </c>
      <c r="Q224" t="s">
        <v>134</v>
      </c>
      <c r="R224" t="s">
        <v>69</v>
      </c>
      <c r="S224" t="s">
        <v>464</v>
      </c>
      <c r="T224" s="50">
        <v>100</v>
      </c>
      <c r="U224" s="50">
        <f t="shared" si="45"/>
        <v>37.888198757763973</v>
      </c>
      <c r="V224" s="50">
        <f t="shared" si="46"/>
        <v>75.186104218362274</v>
      </c>
      <c r="W224" s="50">
        <f t="shared" si="47"/>
        <v>84.591679506933744</v>
      </c>
      <c r="X224" s="50">
        <f t="shared" si="48"/>
        <v>40.222216274703968</v>
      </c>
      <c r="Y224" s="50">
        <f t="shared" si="49"/>
        <v>77.520121735302268</v>
      </c>
      <c r="Z224" s="50">
        <f t="shared" si="50"/>
        <v>86.925697023873738</v>
      </c>
      <c r="AA224" s="50">
        <f t="shared" si="51"/>
        <v>-2.3340175169399942</v>
      </c>
      <c r="AB224" s="50">
        <f t="shared" si="52"/>
        <v>-2.3340175169399942</v>
      </c>
      <c r="AC224" s="50">
        <f t="shared" si="53"/>
        <v>-2.3340175169399942</v>
      </c>
      <c r="AF224">
        <v>2.0499999999999998</v>
      </c>
      <c r="AG224">
        <v>1.86</v>
      </c>
      <c r="AH224" s="57" t="s">
        <v>498</v>
      </c>
      <c r="AJ224" t="s">
        <v>476</v>
      </c>
    </row>
    <row r="225" spans="1:36" ht="15" x14ac:dyDescent="0.25">
      <c r="A225">
        <v>3.05</v>
      </c>
      <c r="B225">
        <v>3.15</v>
      </c>
      <c r="C225">
        <v>2.65</v>
      </c>
      <c r="D225" s="43">
        <f t="shared" si="54"/>
        <v>2.268766048537163E-2</v>
      </c>
      <c r="E225" s="44">
        <f>IF(OR($A225="",$B225="",$C225=""),"",A225*'MPTO_working_3-way'!$I224)</f>
        <v>3.1191973644803834</v>
      </c>
      <c r="F225" s="45">
        <f>IF(OR($A225="",$B225="",$C225=""),"",B225*'MPTO_working_3-way'!$I224)</f>
        <v>3.2214661305289205</v>
      </c>
      <c r="G225" s="46">
        <f>IF(OR($A225="",$B225="",$C225=""),"",C225*'MPTO_working_3-way'!$I224)</f>
        <v>2.7101223002862347</v>
      </c>
      <c r="H225" s="44">
        <f>IF(OR($A225="",$B225="",$C225=""),"",'MPTO_working_3-way'!E224)</f>
        <v>3.1220116595731633</v>
      </c>
      <c r="I225" s="45">
        <f>IF(OR($A225="",$B225="",$C225=""),"",'MPTO_working_3-way'!F224)</f>
        <v>3.2268706530980835</v>
      </c>
      <c r="J225" s="46">
        <f>IF(OR($A225="",$B225="",$C225=""),"",'MPTO_working_3-way'!G224)</f>
        <v>2.7041941237127087</v>
      </c>
      <c r="K225" s="44">
        <f>IF(OR($A225="",$B225="",$C225=""),"",'OddsRatio_working_3-way'!H224)</f>
        <v>3.1207827220783959</v>
      </c>
      <c r="L225" s="45">
        <f>IF(OR($A225="",$B225="",$C225=""),"",'OddsRatio_working_3-way'!I224)</f>
        <v>3.2242355377895366</v>
      </c>
      <c r="M225" s="46">
        <f>IF(OR($A225="",$B225="",$C225=""),"",'OddsRatio_working_3-way'!J224)</f>
        <v>2.7069714592338312</v>
      </c>
      <c r="N225" s="47">
        <f t="shared" si="42"/>
        <v>32.059529524723956</v>
      </c>
      <c r="O225" s="48">
        <f t="shared" si="43"/>
        <v>31.041766682669227</v>
      </c>
      <c r="P225" s="48">
        <f t="shared" si="44"/>
        <v>36.898703792606817</v>
      </c>
      <c r="Q225" t="s">
        <v>34</v>
      </c>
      <c r="R225" t="s">
        <v>71</v>
      </c>
      <c r="S225" t="s">
        <v>464</v>
      </c>
      <c r="T225" s="50">
        <v>100</v>
      </c>
      <c r="U225" s="50">
        <f t="shared" si="45"/>
        <v>67.21311475409837</v>
      </c>
      <c r="V225" s="50">
        <f t="shared" si="46"/>
        <v>68.253968253968253</v>
      </c>
      <c r="W225" s="50">
        <f t="shared" si="47"/>
        <v>62.264150943396231</v>
      </c>
      <c r="X225" s="50">
        <f t="shared" si="48"/>
        <v>69.481880802635516</v>
      </c>
      <c r="Y225" s="50">
        <f t="shared" si="49"/>
        <v>70.522734302505413</v>
      </c>
      <c r="Z225" s="50">
        <f t="shared" si="50"/>
        <v>64.532916991933391</v>
      </c>
      <c r="AA225" s="50">
        <f t="shared" si="51"/>
        <v>-2.2687660485371453</v>
      </c>
      <c r="AB225" s="50">
        <f t="shared" si="52"/>
        <v>-2.2687660485371595</v>
      </c>
      <c r="AC225" s="50">
        <f t="shared" si="53"/>
        <v>-2.2687660485371595</v>
      </c>
      <c r="AF225">
        <v>2.59</v>
      </c>
      <c r="AG225">
        <v>1.56</v>
      </c>
      <c r="AH225" s="57" t="s">
        <v>484</v>
      </c>
      <c r="AJ225" t="s">
        <v>476</v>
      </c>
    </row>
    <row r="226" spans="1:36" ht="15" x14ac:dyDescent="0.25">
      <c r="A226">
        <v>1.1299999999999999</v>
      </c>
      <c r="B226">
        <v>9.43</v>
      </c>
      <c r="C226">
        <v>26.18</v>
      </c>
      <c r="D226" s="43">
        <f t="shared" si="54"/>
        <v>2.9197387939272401E-2</v>
      </c>
      <c r="E226" s="44">
        <f>IF(OR($A226="",$B226="",$C226=""),"",A226*'MPTO_working_3-way'!$I225)</f>
        <v>1.1629930483713777</v>
      </c>
      <c r="F226" s="45">
        <f>IF(OR($A226="",$B226="",$C226=""),"",B226*'MPTO_working_3-way'!$I225)</f>
        <v>9.7053313682673377</v>
      </c>
      <c r="G226" s="46">
        <f>IF(OR($A226="",$B226="",$C226=""),"",C226*'MPTO_working_3-way'!$I225)</f>
        <v>26.94438761625015</v>
      </c>
      <c r="H226" s="44">
        <f>IF(OR($A226="",$B226="",$C226=""),"",'MPTO_working_3-way'!E225)</f>
        <v>1.1425655737473726</v>
      </c>
      <c r="I226" s="45">
        <f>IF(OR($A226="",$B226="",$C226=""),"",'MPTO_working_3-way'!F225)</f>
        <v>10.382913969986115</v>
      </c>
      <c r="J226" s="46">
        <f>IF(OR($A226="",$B226="",$C226=""),"",'MPTO_working_3-way'!G225)</f>
        <v>35.131313715601671</v>
      </c>
      <c r="K226" s="44">
        <f>IF(OR($A226="",$B226="",$C226=""),"",'OddsRatio_working_3-way'!H225)</f>
        <v>1.1474565162323831</v>
      </c>
      <c r="L226" s="45">
        <f>IF(OR($A226="",$B226="",$C226=""),"",'OddsRatio_working_3-way'!I225)</f>
        <v>10.561987937222991</v>
      </c>
      <c r="M226" s="46">
        <f>IF(OR($A226="",$B226="",$C226=""),"",'OddsRatio_working_3-way'!J225)</f>
        <v>29.561192913318497</v>
      </c>
      <c r="N226" s="47">
        <f t="shared" si="42"/>
        <v>85.985036746382221</v>
      </c>
      <c r="O226" s="48">
        <f t="shared" si="43"/>
        <v>10.303615219874011</v>
      </c>
      <c r="P226" s="48">
        <f t="shared" si="44"/>
        <v>3.7113480337437705</v>
      </c>
      <c r="Q226" t="s">
        <v>68</v>
      </c>
      <c r="R226" t="s">
        <v>70</v>
      </c>
      <c r="S226" t="s">
        <v>464</v>
      </c>
      <c r="T226" s="50">
        <v>100</v>
      </c>
      <c r="U226" s="50">
        <f t="shared" si="45"/>
        <v>11.504424778761051</v>
      </c>
      <c r="V226" s="50">
        <f t="shared" si="46"/>
        <v>89.395546129374338</v>
      </c>
      <c r="W226" s="50">
        <f t="shared" si="47"/>
        <v>96.180290297937347</v>
      </c>
      <c r="X226" s="50">
        <f t="shared" si="48"/>
        <v>14.424163572688306</v>
      </c>
      <c r="Y226" s="50">
        <f t="shared" si="49"/>
        <v>92.31528492330159</v>
      </c>
      <c r="Z226" s="50">
        <f t="shared" si="50"/>
        <v>99.100029091864599</v>
      </c>
      <c r="AA226" s="50">
        <f t="shared" si="51"/>
        <v>-2.9197387939272552</v>
      </c>
      <c r="AB226" s="50">
        <f t="shared" si="52"/>
        <v>-2.9197387939272517</v>
      </c>
      <c r="AC226" s="50">
        <f t="shared" si="53"/>
        <v>-2.9197387939272517</v>
      </c>
      <c r="AF226">
        <v>1.49</v>
      </c>
      <c r="AG226">
        <v>2.72</v>
      </c>
      <c r="AH226" s="57" t="s">
        <v>484</v>
      </c>
      <c r="AJ226" t="s">
        <v>476</v>
      </c>
    </row>
    <row r="227" spans="1:36" ht="15" x14ac:dyDescent="0.25">
      <c r="A227">
        <v>3.43</v>
      </c>
      <c r="B227">
        <v>3.26</v>
      </c>
      <c r="C227">
        <v>2.36</v>
      </c>
      <c r="D227" s="43">
        <f t="shared" si="54"/>
        <v>2.202246932136398E-2</v>
      </c>
      <c r="E227" s="44">
        <f>IF(OR($A227="",$B227="",$C227=""),"",A227*'MPTO_working_3-way'!$I226)</f>
        <v>3.5055370697722785</v>
      </c>
      <c r="F227" s="45">
        <f>IF(OR($A227="",$B227="",$C227=""),"",B227*'MPTO_working_3-way'!$I226)</f>
        <v>3.3317932499876464</v>
      </c>
      <c r="G227" s="46">
        <f>IF(OR($A227="",$B227="",$C227=""),"",C227*'MPTO_working_3-way'!$I226)</f>
        <v>2.4119730275984188</v>
      </c>
      <c r="H227" s="44">
        <f>IF(OR($A227="",$B227="",$C227=""),"",'MPTO_working_3-way'!E226)</f>
        <v>3.5185947797938888</v>
      </c>
      <c r="I227" s="45">
        <f>IF(OR($A227="",$B227="",$C227=""),"",'MPTO_working_3-way'!F226)</f>
        <v>3.3399280976176766</v>
      </c>
      <c r="J227" s="46">
        <f>IF(OR($A227="",$B227="",$C227=""),"",'MPTO_working_3-way'!G226)</f>
        <v>2.4016062492916568</v>
      </c>
      <c r="K227" s="44">
        <f>IF(OR($A227="",$B227="",$C227=""),"",'OddsRatio_working_3-way'!H226)</f>
        <v>3.5124617488895113</v>
      </c>
      <c r="L227" s="45">
        <f>IF(OR($A227="",$B227="",$C227=""),"",'OddsRatio_working_3-way'!I226)</f>
        <v>3.3366928199548531</v>
      </c>
      <c r="M227" s="46">
        <f>IF(OR($A227="",$B227="",$C227=""),"",'OddsRatio_working_3-way'!J226)</f>
        <v>2.4061514314772565</v>
      </c>
      <c r="N227" s="47">
        <f t="shared" si="42"/>
        <v>28.526299397112364</v>
      </c>
      <c r="O227" s="48">
        <f t="shared" si="43"/>
        <v>30.013867157084483</v>
      </c>
      <c r="P227" s="48">
        <f t="shared" si="44"/>
        <v>41.459833445803149</v>
      </c>
      <c r="Q227" t="s">
        <v>78</v>
      </c>
      <c r="R227" t="s">
        <v>41</v>
      </c>
      <c r="S227" t="s">
        <v>464</v>
      </c>
      <c r="T227" s="50">
        <v>100</v>
      </c>
      <c r="U227" s="50">
        <f t="shared" si="45"/>
        <v>70.845481049562679</v>
      </c>
      <c r="V227" s="50">
        <f t="shared" si="46"/>
        <v>69.325153374233125</v>
      </c>
      <c r="W227" s="50">
        <f t="shared" si="47"/>
        <v>57.627118644067799</v>
      </c>
      <c r="X227" s="50">
        <f t="shared" si="48"/>
        <v>73.047727981699069</v>
      </c>
      <c r="Y227" s="50">
        <f t="shared" si="49"/>
        <v>71.527400306369529</v>
      </c>
      <c r="Z227" s="50">
        <f t="shared" si="50"/>
        <v>59.829365576204182</v>
      </c>
      <c r="AA227" s="50">
        <f t="shared" si="51"/>
        <v>-2.20224693213639</v>
      </c>
      <c r="AB227" s="50">
        <f t="shared" si="52"/>
        <v>-2.2022469321364042</v>
      </c>
      <c r="AC227" s="50">
        <f t="shared" si="53"/>
        <v>-2.2022469321363829</v>
      </c>
      <c r="AF227">
        <v>2.27</v>
      </c>
      <c r="AG227">
        <v>1.69</v>
      </c>
      <c r="AH227" s="57" t="s">
        <v>499</v>
      </c>
      <c r="AJ227" t="s">
        <v>476</v>
      </c>
    </row>
    <row r="228" spans="1:36" ht="15" x14ac:dyDescent="0.25">
      <c r="A228">
        <v>2.93</v>
      </c>
      <c r="B228">
        <v>3.46</v>
      </c>
      <c r="C228">
        <v>2.5499999999999998</v>
      </c>
      <c r="D228" s="43">
        <f t="shared" si="54"/>
        <v>2.2471132113205616E-2</v>
      </c>
      <c r="E228" s="44">
        <f>IF(OR($A228="",$B228="",$C228=""),"",A228*'MPTO_working_3-way'!$I227)</f>
        <v>2.9958404170916926</v>
      </c>
      <c r="F228" s="45">
        <f>IF(OR($A228="",$B228="",$C228=""),"",B228*'MPTO_working_3-way'!$I227)</f>
        <v>3.5377501171116914</v>
      </c>
      <c r="G228" s="46">
        <f>IF(OR($A228="",$B228="",$C228=""),"",C228*'MPTO_working_3-way'!$I227)</f>
        <v>2.6073013868886741</v>
      </c>
      <c r="H228" s="44">
        <f>IF(OR($A228="",$B228="",$C228=""),"",'MPTO_working_3-way'!E227)</f>
        <v>2.9957470790622258</v>
      </c>
      <c r="I228" s="45">
        <f>IF(OR($A228="",$B228="",$C228=""),"",'MPTO_working_3-way'!F227)</f>
        <v>3.55205763229959</v>
      </c>
      <c r="J228" s="46">
        <f>IF(OR($A228="",$B228="",$C228=""),"",'MPTO_working_3-way'!G227)</f>
        <v>2.599654604761453</v>
      </c>
      <c r="K228" s="44">
        <f>IF(OR($A228="",$B228="",$C228=""),"",'OddsRatio_working_3-way'!H227)</f>
        <v>2.9963224672345721</v>
      </c>
      <c r="L228" s="45">
        <f>IF(OR($A228="",$B228="",$C228=""),"",'OddsRatio_working_3-way'!I227)</f>
        <v>3.544535372744583</v>
      </c>
      <c r="M228" s="46">
        <f>IF(OR($A228="",$B228="",$C228=""),"",'OddsRatio_working_3-way'!J227)</f>
        <v>2.6032641576236188</v>
      </c>
      <c r="N228" s="47">
        <f t="shared" si="42"/>
        <v>33.379615092141051</v>
      </c>
      <c r="O228" s="48">
        <f t="shared" si="43"/>
        <v>28.266552664732163</v>
      </c>
      <c r="P228" s="48">
        <f t="shared" si="44"/>
        <v>38.353832243126782</v>
      </c>
      <c r="Q228" t="s">
        <v>38</v>
      </c>
      <c r="R228" t="s">
        <v>137</v>
      </c>
      <c r="S228" t="s">
        <v>464</v>
      </c>
      <c r="T228" s="50">
        <v>100</v>
      </c>
      <c r="U228" s="50">
        <f t="shared" si="45"/>
        <v>65.870307167235495</v>
      </c>
      <c r="V228" s="50">
        <f t="shared" si="46"/>
        <v>71.098265895953759</v>
      </c>
      <c r="W228" s="50">
        <f t="shared" si="47"/>
        <v>60.784313725490193</v>
      </c>
      <c r="X228" s="50">
        <f t="shared" si="48"/>
        <v>68.117420378556062</v>
      </c>
      <c r="Y228" s="50">
        <f t="shared" si="49"/>
        <v>73.345379107274312</v>
      </c>
      <c r="Z228" s="50">
        <f t="shared" si="50"/>
        <v>63.031426936810739</v>
      </c>
      <c r="AA228" s="50">
        <f t="shared" si="51"/>
        <v>-2.247113211320567</v>
      </c>
      <c r="AB228" s="50">
        <f t="shared" si="52"/>
        <v>-2.2471132113205528</v>
      </c>
      <c r="AC228" s="50">
        <f t="shared" si="53"/>
        <v>-2.2471132113205456</v>
      </c>
      <c r="AF228">
        <v>1.88</v>
      </c>
      <c r="AG228">
        <v>2.0299999999999998</v>
      </c>
      <c r="AH228" s="57" t="s">
        <v>486</v>
      </c>
      <c r="AJ228" t="s">
        <v>476</v>
      </c>
    </row>
    <row r="229" spans="1:36" ht="15" x14ac:dyDescent="0.25">
      <c r="A229">
        <v>2.9</v>
      </c>
      <c r="B229">
        <v>3.73</v>
      </c>
      <c r="C229">
        <v>2.44</v>
      </c>
      <c r="D229" s="43">
        <f t="shared" si="54"/>
        <v>2.2760166525975345E-2</v>
      </c>
      <c r="E229" s="44">
        <f>IF(OR($A229="",$B229="",$C229=""),"",A229*'MPTO_working_3-way'!$I228)</f>
        <v>2.9660044829253285</v>
      </c>
      <c r="F229" s="45">
        <f>IF(OR($A229="",$B229="",$C229=""),"",B229*'MPTO_working_3-way'!$I228)</f>
        <v>3.814895421141888</v>
      </c>
      <c r="G229" s="46">
        <f>IF(OR($A229="",$B229="",$C229=""),"",C229*'MPTO_working_3-way'!$I228)</f>
        <v>2.4955348063233798</v>
      </c>
      <c r="H229" s="44">
        <f>IF(OR($A229="",$B229="",$C229=""),"",'MPTO_working_3-way'!E228)</f>
        <v>2.9652397044813141</v>
      </c>
      <c r="I229" s="45">
        <f>IF(OR($A229="",$B229="",$C229=""),"",'MPTO_working_3-way'!F228)</f>
        <v>3.8386272935646382</v>
      </c>
      <c r="J229" s="46">
        <f>IF(OR($A229="",$B229="",$C229=""),"",'MPTO_working_3-way'!G228)</f>
        <v>2.4860202170907133</v>
      </c>
      <c r="K229" s="44">
        <f>IF(OR($A229="",$B229="",$C229=""),"",'OddsRatio_working_3-way'!H228)</f>
        <v>2.9666192579369608</v>
      </c>
      <c r="L229" s="45">
        <f>IF(OR($A229="",$B229="",$C229=""),"",'OddsRatio_working_3-way'!I228)</f>
        <v>3.825721354825212</v>
      </c>
      <c r="M229" s="46">
        <f>IF(OR($A229="",$B229="",$C229=""),"",'OddsRatio_working_3-way'!J228)</f>
        <v>2.4904903849627491</v>
      </c>
      <c r="N229" s="47">
        <f t="shared" si="42"/>
        <v>33.715390713560687</v>
      </c>
      <c r="O229" s="48">
        <f t="shared" si="43"/>
        <v>26.213038356387671</v>
      </c>
      <c r="P229" s="48">
        <f t="shared" si="44"/>
        <v>40.071570930051642</v>
      </c>
      <c r="Q229" t="s">
        <v>135</v>
      </c>
      <c r="R229" t="s">
        <v>136</v>
      </c>
      <c r="S229" t="s">
        <v>464</v>
      </c>
      <c r="T229" s="50">
        <v>100</v>
      </c>
      <c r="U229" s="50">
        <f t="shared" si="45"/>
        <v>65.517241379310349</v>
      </c>
      <c r="V229" s="50">
        <f t="shared" si="46"/>
        <v>73.190348525469176</v>
      </c>
      <c r="W229" s="50">
        <f t="shared" si="47"/>
        <v>59.016393442622956</v>
      </c>
      <c r="X229" s="50">
        <f t="shared" si="48"/>
        <v>67.793258031907882</v>
      </c>
      <c r="Y229" s="50">
        <f t="shared" si="49"/>
        <v>75.46636517806671</v>
      </c>
      <c r="Z229" s="50">
        <f t="shared" si="50"/>
        <v>61.292410095220482</v>
      </c>
      <c r="AA229" s="50">
        <f t="shared" si="51"/>
        <v>-2.2760166525975336</v>
      </c>
      <c r="AB229" s="50">
        <f t="shared" si="52"/>
        <v>-2.2760166525975336</v>
      </c>
      <c r="AC229" s="50">
        <f t="shared" si="53"/>
        <v>-2.2760166525975265</v>
      </c>
      <c r="AF229">
        <v>1.71</v>
      </c>
      <c r="AG229">
        <v>2.2400000000000002</v>
      </c>
      <c r="AH229" s="57" t="s">
        <v>494</v>
      </c>
      <c r="AJ229" t="s">
        <v>476</v>
      </c>
    </row>
    <row r="230" spans="1:36" ht="15" x14ac:dyDescent="0.25">
      <c r="A230">
        <v>1.88</v>
      </c>
      <c r="B230">
        <v>3.75</v>
      </c>
      <c r="C230">
        <v>4.37</v>
      </c>
      <c r="D230" s="43">
        <f t="shared" si="54"/>
        <v>2.7414512228767896E-2</v>
      </c>
      <c r="E230" s="44">
        <f>IF(OR($A230="",$B230="",$C230=""),"",A230*'MPTO_working_3-way'!$I229)</f>
        <v>1.9315392829900835</v>
      </c>
      <c r="F230" s="45">
        <f>IF(OR($A230="",$B230="",$C230=""),"",B230*'MPTO_working_3-way'!$I229)</f>
        <v>3.8528044208578796</v>
      </c>
      <c r="G230" s="46">
        <f>IF(OR($A230="",$B230="",$C230=""),"",C230*'MPTO_working_3-way'!$I229)</f>
        <v>4.4898014184397157</v>
      </c>
      <c r="H230" s="44">
        <f>IF(OR($A230="",$B230="",$C230=""),"",'MPTO_working_3-way'!E229)</f>
        <v>1.9128625209290966</v>
      </c>
      <c r="I230" s="45">
        <f>IF(OR($A230="",$B230="",$C230=""),"",'MPTO_working_3-way'!F229)</f>
        <v>3.8830654309265524</v>
      </c>
      <c r="J230" s="46">
        <f>IF(OR($A230="",$B230="",$C230=""),"",'MPTO_working_3-way'!G229)</f>
        <v>4.5517694800397912</v>
      </c>
      <c r="K230" s="44">
        <f>IF(OR($A230="",$B230="",$C230=""),"",'OddsRatio_working_3-way'!H229)</f>
        <v>1.9199717327066399</v>
      </c>
      <c r="L230" s="45">
        <f>IF(OR($A230="",$B230="",$C230=""),"",'OddsRatio_working_3-way'!I229)</f>
        <v>3.8749116647082489</v>
      </c>
      <c r="M230" s="46">
        <f>IF(OR($A230="",$B230="",$C230=""),"",'OddsRatio_working_3-way'!J229)</f>
        <v>4.5230735672970184</v>
      </c>
      <c r="N230" s="47">
        <f t="shared" si="42"/>
        <v>51.772180291977733</v>
      </c>
      <c r="O230" s="48">
        <f t="shared" si="43"/>
        <v>25.955119719711501</v>
      </c>
      <c r="P230" s="48">
        <f t="shared" si="44"/>
        <v>22.272699988310784</v>
      </c>
      <c r="Q230" t="s">
        <v>37</v>
      </c>
      <c r="R230" t="s">
        <v>77</v>
      </c>
      <c r="S230" t="s">
        <v>464</v>
      </c>
      <c r="T230" s="50">
        <v>100</v>
      </c>
      <c r="U230" s="50">
        <f t="shared" si="45"/>
        <v>46.808510638297875</v>
      </c>
      <c r="V230" s="50">
        <f t="shared" si="46"/>
        <v>73.333333333333329</v>
      </c>
      <c r="W230" s="50">
        <f t="shared" si="47"/>
        <v>77.116704805491992</v>
      </c>
      <c r="X230" s="50">
        <f t="shared" si="48"/>
        <v>49.549961861174673</v>
      </c>
      <c r="Y230" s="50">
        <f t="shared" si="49"/>
        <v>76.074784556210133</v>
      </c>
      <c r="Z230" s="50">
        <f t="shared" si="50"/>
        <v>79.858156028368782</v>
      </c>
      <c r="AA230" s="50">
        <f t="shared" si="51"/>
        <v>-2.7414512228767975</v>
      </c>
      <c r="AB230" s="50">
        <f t="shared" si="52"/>
        <v>-2.7414512228768046</v>
      </c>
      <c r="AC230" s="50">
        <f t="shared" si="53"/>
        <v>-2.7414512228767904</v>
      </c>
      <c r="AF230">
        <v>2</v>
      </c>
      <c r="AG230">
        <v>1.89</v>
      </c>
      <c r="AH230" s="57" t="s">
        <v>486</v>
      </c>
      <c r="AJ230" t="s">
        <v>466</v>
      </c>
    </row>
    <row r="231" spans="1:36" ht="15" x14ac:dyDescent="0.25">
      <c r="A231">
        <v>2.86</v>
      </c>
      <c r="B231">
        <v>3.13</v>
      </c>
      <c r="C231">
        <v>2.79</v>
      </c>
      <c r="D231" s="43">
        <f t="shared" si="54"/>
        <v>2.7562106609823944E-2</v>
      </c>
      <c r="E231" s="44">
        <f>IF(OR($A231="",$B231="",$C231=""),"",A231*'MPTO_working_3-way'!$I230)</f>
        <v>2.9388276249040963</v>
      </c>
      <c r="F231" s="45">
        <f>IF(OR($A231="",$B231="",$C231=""),"",B231*'MPTO_working_3-way'!$I230)</f>
        <v>3.2162693936887488</v>
      </c>
      <c r="G231" s="46">
        <f>IF(OR($A231="",$B231="",$C231=""),"",C231*'MPTO_working_3-way'!$I230)</f>
        <v>2.8668982774414089</v>
      </c>
      <c r="H231" s="44">
        <f>IF(OR($A231="",$B231="",$C231=""),"",'MPTO_working_3-way'!E230)</f>
        <v>2.9371768927940498</v>
      </c>
      <c r="I231" s="45">
        <f>IF(OR($A231="",$B231="",$C231=""),"",'MPTO_working_3-way'!F230)</f>
        <v>3.2226726725047623</v>
      </c>
      <c r="J231" s="46">
        <f>IF(OR($A231="",$B231="",$C231=""),"",'MPTO_working_3-way'!G230)</f>
        <v>2.8633967594784009</v>
      </c>
      <c r="K231" s="44">
        <f>IF(OR($A231="",$B231="",$C231=""),"",'OddsRatio_working_3-way'!H230)</f>
        <v>2.9380705286036153</v>
      </c>
      <c r="L231" s="45">
        <f>IF(OR($A231="",$B231="",$C231=""),"",'OddsRatio_working_3-way'!I230)</f>
        <v>3.2194033472718826</v>
      </c>
      <c r="M231" s="46">
        <f>IF(OR($A231="",$B231="",$C231=""),"",'OddsRatio_working_3-way'!J230)</f>
        <v>2.8651323904303614</v>
      </c>
      <c r="N231" s="47">
        <f t="shared" si="42"/>
        <v>34.027174357755449</v>
      </c>
      <c r="O231" s="48">
        <f t="shared" si="43"/>
        <v>31.091922895584844</v>
      </c>
      <c r="P231" s="48">
        <f t="shared" si="44"/>
        <v>34.8809027466597</v>
      </c>
      <c r="Q231" t="s">
        <v>80</v>
      </c>
      <c r="R231" t="s">
        <v>208</v>
      </c>
      <c r="S231" t="s">
        <v>464</v>
      </c>
      <c r="T231" s="50">
        <v>100</v>
      </c>
      <c r="U231" s="50">
        <f t="shared" si="45"/>
        <v>65.03496503496504</v>
      </c>
      <c r="V231" s="50">
        <f t="shared" si="46"/>
        <v>68.051118210862612</v>
      </c>
      <c r="W231" s="50">
        <f t="shared" si="47"/>
        <v>64.157706093189958</v>
      </c>
      <c r="X231" s="50">
        <f t="shared" si="48"/>
        <v>67.791175695947416</v>
      </c>
      <c r="Y231" s="50">
        <f t="shared" si="49"/>
        <v>70.807328871845002</v>
      </c>
      <c r="Z231" s="50">
        <f t="shared" si="50"/>
        <v>66.913916754172348</v>
      </c>
      <c r="AA231" s="50">
        <f t="shared" si="51"/>
        <v>-2.7562106609823758</v>
      </c>
      <c r="AB231" s="50">
        <f t="shared" si="52"/>
        <v>-2.75621066098239</v>
      </c>
      <c r="AC231" s="50">
        <f t="shared" si="53"/>
        <v>-2.75621066098239</v>
      </c>
      <c r="AF231">
        <v>2.58</v>
      </c>
      <c r="AG231">
        <v>1.55</v>
      </c>
      <c r="AH231" s="71" t="s">
        <v>495</v>
      </c>
      <c r="AJ231" t="s">
        <v>466</v>
      </c>
    </row>
    <row r="232" spans="1:36" ht="15" x14ac:dyDescent="0.25">
      <c r="A232">
        <v>1.86</v>
      </c>
      <c r="B232">
        <v>3.54</v>
      </c>
      <c r="C232">
        <v>4.75</v>
      </c>
      <c r="D232" s="43">
        <f t="shared" si="54"/>
        <v>3.0646600097838927E-2</v>
      </c>
      <c r="E232" s="44">
        <f>IF(OR($A232="",$B232="",$C232=""),"",A232*'MPTO_working_3-way'!$I231)</f>
        <v>1.9170026761819805</v>
      </c>
      <c r="F232" s="45">
        <f>IF(OR($A232="",$B232="",$C232=""),"",B232*'MPTO_working_3-way'!$I231)</f>
        <v>3.6484889643463498</v>
      </c>
      <c r="G232" s="46">
        <f>IF(OR($A232="",$B232="",$C232=""),"",C232*'MPTO_working_3-way'!$I231)</f>
        <v>4.8955713504647349</v>
      </c>
      <c r="H232" s="44">
        <f>IF(OR($A232="",$B232="",$C232=""),"",'MPTO_working_3-way'!E231)</f>
        <v>1.8960261889606256</v>
      </c>
      <c r="I232" s="45">
        <f>IF(OR($A232="",$B232="",$C232=""),"",'MPTO_working_3-way'!F231)</f>
        <v>3.6728201514884624</v>
      </c>
      <c r="J232" s="46">
        <f>IF(OR($A232="",$B232="",$C232=""),"",'MPTO_working_3-way'!G231)</f>
        <v>4.9922424938945555</v>
      </c>
      <c r="K232" s="44">
        <f>IF(OR($A232="",$B232="",$C232=""),"",'OddsRatio_working_3-way'!H231)</f>
        <v>1.9040683481563248</v>
      </c>
      <c r="L232" s="45">
        <f>IF(OR($A232="",$B232="",$C232=""),"",'OddsRatio_working_3-way'!I231)</f>
        <v>3.6701553538570515</v>
      </c>
      <c r="M232" s="46">
        <f>IF(OR($A232="",$B232="",$C232=""),"",'OddsRatio_working_3-way'!J231)</f>
        <v>4.9421584948676944</v>
      </c>
      <c r="N232" s="47">
        <f t="shared" si="42"/>
        <v>52.16476807385898</v>
      </c>
      <c r="O232" s="48">
        <f t="shared" si="43"/>
        <v>27.408606954061497</v>
      </c>
      <c r="P232" s="48">
        <f t="shared" si="44"/>
        <v>20.426624972079519</v>
      </c>
      <c r="Q232" t="s">
        <v>49</v>
      </c>
      <c r="R232" t="s">
        <v>44</v>
      </c>
      <c r="S232" t="s">
        <v>464</v>
      </c>
      <c r="T232" s="50">
        <v>100</v>
      </c>
      <c r="U232" s="50">
        <f t="shared" si="45"/>
        <v>46.236559139784944</v>
      </c>
      <c r="V232" s="50">
        <f t="shared" si="46"/>
        <v>71.751412429378533</v>
      </c>
      <c r="W232" s="50">
        <f t="shared" si="47"/>
        <v>78.94736842105263</v>
      </c>
      <c r="X232" s="50">
        <f t="shared" si="48"/>
        <v>49.301219149568837</v>
      </c>
      <c r="Y232" s="50">
        <f t="shared" si="49"/>
        <v>74.816072439162411</v>
      </c>
      <c r="Z232" s="50">
        <f t="shared" si="50"/>
        <v>82.012028430836523</v>
      </c>
      <c r="AA232" s="50">
        <f t="shared" si="51"/>
        <v>-3.0646600097838927</v>
      </c>
      <c r="AB232" s="50">
        <f t="shared" si="52"/>
        <v>-3.0646600097838785</v>
      </c>
      <c r="AC232" s="50">
        <f t="shared" si="53"/>
        <v>-3.0646600097838927</v>
      </c>
      <c r="AF232">
        <v>2.08</v>
      </c>
      <c r="AG232">
        <v>1.82</v>
      </c>
      <c r="AH232" s="71" t="s">
        <v>484</v>
      </c>
      <c r="AJ232" t="s">
        <v>466</v>
      </c>
    </row>
    <row r="233" spans="1:36" ht="15" x14ac:dyDescent="0.25">
      <c r="A233">
        <v>1.34</v>
      </c>
      <c r="B233">
        <v>5.39</v>
      </c>
      <c r="C233">
        <v>9.82</v>
      </c>
      <c r="D233" s="43">
        <f t="shared" si="54"/>
        <v>3.3630407563766562E-2</v>
      </c>
      <c r="E233" s="44">
        <f>IF(OR($A233="",$B233="",$C233=""),"",A233*'MPTO_working_3-way'!$I232)</f>
        <v>1.3850647461354473</v>
      </c>
      <c r="F233" s="45">
        <f>IF(OR($A233="",$B233="",$C233=""),"",B233*'MPTO_working_3-way'!$I232)</f>
        <v>5.5712678967687017</v>
      </c>
      <c r="G233" s="46">
        <f>IF(OR($A233="",$B233="",$C233=""),"",C233*'MPTO_working_3-way'!$I232)</f>
        <v>10.150250602276188</v>
      </c>
      <c r="H233" s="44">
        <f>IF(OR($A233="",$B233="",$C233=""),"",'MPTO_working_3-way'!E232)</f>
        <v>1.3604358994812236</v>
      </c>
      <c r="I233" s="45">
        <f>IF(OR($A233="",$B233="",$C233=""),"",'MPTO_working_3-way'!F232)</f>
        <v>5.7366217887337578</v>
      </c>
      <c r="J233" s="46">
        <f>IF(OR($A233="",$B233="",$C233=""),"",'MPTO_working_3-way'!G232)</f>
        <v>11.034743569983441</v>
      </c>
      <c r="K233" s="44">
        <f>IF(OR($A233="",$B233="",$C233=""),"",'OddsRatio_working_3-way'!H232)</f>
        <v>1.367724154357052</v>
      </c>
      <c r="L233" s="45">
        <f>IF(OR($A233="",$B233="",$C233=""),"",'OddsRatio_working_3-way'!I232)</f>
        <v>5.7479677577278139</v>
      </c>
      <c r="M233" s="46">
        <f>IF(OR($A233="",$B233="",$C233=""),"",'OddsRatio_working_3-way'!J232)</f>
        <v>10.539197180674106</v>
      </c>
      <c r="N233" s="47">
        <f t="shared" si="42"/>
        <v>72.198790907801268</v>
      </c>
      <c r="O233" s="48">
        <f t="shared" si="43"/>
        <v>17.94923558746822</v>
      </c>
      <c r="P233" s="48">
        <f t="shared" si="44"/>
        <v>9.8519735047305197</v>
      </c>
      <c r="Q233" t="s">
        <v>42</v>
      </c>
      <c r="R233" t="s">
        <v>277</v>
      </c>
      <c r="S233" t="s">
        <v>464</v>
      </c>
      <c r="T233" s="50">
        <v>100</v>
      </c>
      <c r="U233" s="50">
        <f t="shared" si="45"/>
        <v>25.373134328358205</v>
      </c>
      <c r="V233" s="50">
        <f t="shared" si="46"/>
        <v>81.447124304267163</v>
      </c>
      <c r="W233" s="50">
        <f t="shared" si="47"/>
        <v>89.816700610997955</v>
      </c>
      <c r="X233" s="50">
        <f t="shared" si="48"/>
        <v>28.736175084734878</v>
      </c>
      <c r="Y233" s="50">
        <f t="shared" si="49"/>
        <v>84.810165060643811</v>
      </c>
      <c r="Z233" s="50">
        <f t="shared" si="50"/>
        <v>93.179741367374618</v>
      </c>
      <c r="AA233" s="50">
        <f t="shared" si="51"/>
        <v>-3.3630407563766731</v>
      </c>
      <c r="AB233" s="50">
        <f t="shared" si="52"/>
        <v>-3.3630407563766482</v>
      </c>
      <c r="AC233" s="50">
        <f t="shared" si="53"/>
        <v>-3.3630407563766624</v>
      </c>
      <c r="AF233">
        <v>1.65</v>
      </c>
      <c r="AG233">
        <v>2.34</v>
      </c>
      <c r="AH233" s="57" t="s">
        <v>500</v>
      </c>
      <c r="AJ233" t="s">
        <v>466</v>
      </c>
    </row>
    <row r="234" spans="1:36" ht="15" x14ac:dyDescent="0.25">
      <c r="A234">
        <v>2.35</v>
      </c>
      <c r="B234">
        <v>3.23</v>
      </c>
      <c r="C234">
        <v>3.42</v>
      </c>
      <c r="D234" s="43">
        <f t="shared" si="54"/>
        <v>2.7527098932144778E-2</v>
      </c>
      <c r="E234" s="44">
        <f>IF(OR($A234="",$B234="",$C234=""),"",A234*'MPTO_working_3-way'!$I233)</f>
        <v>2.4146886824905405</v>
      </c>
      <c r="F234" s="45">
        <f>IF(OR($A234="",$B234="",$C234=""),"",B234*'MPTO_working_3-way'!$I233)</f>
        <v>3.3189125295508277</v>
      </c>
      <c r="G234" s="46">
        <f>IF(OR($A234="",$B234="",$C234=""),"",C234*'MPTO_working_3-way'!$I233)</f>
        <v>3.5141426783479353</v>
      </c>
      <c r="H234" s="44">
        <f>IF(OR($A234="",$B234="",$C234=""),"",'MPTO_working_3-way'!E233)</f>
        <v>2.4017895335142012</v>
      </c>
      <c r="I234" s="45">
        <f>IF(OR($A234="",$B234="",$C234=""),"",'MPTO_working_3-way'!F233)</f>
        <v>3.3286529856503626</v>
      </c>
      <c r="J234" s="46">
        <f>IF(OR($A234="",$B234="",$C234=""),"",'MPTO_working_3-way'!G233)</f>
        <v>3.5307996450998806</v>
      </c>
      <c r="K234" s="44">
        <f>IF(OR($A234="",$B234="",$C234=""),"",'OddsRatio_working_3-way'!H233)</f>
        <v>2.4074254237143586</v>
      </c>
      <c r="L234" s="45">
        <f>IF(OR($A234="",$B234="",$C234=""),"",'OddsRatio_working_3-way'!I233)</f>
        <v>3.3248582925059411</v>
      </c>
      <c r="M234" s="46">
        <f>IF(OR($A234="",$B234="",$C234=""),"",'OddsRatio_working_3-way'!J233)</f>
        <v>3.5229403891768514</v>
      </c>
      <c r="N234" s="47">
        <f t="shared" si="42"/>
        <v>41.413206068808314</v>
      </c>
      <c r="O234" s="48">
        <f t="shared" si="43"/>
        <v>30.130351164612861</v>
      </c>
      <c r="P234" s="48">
        <f t="shared" si="44"/>
        <v>28.456442766578817</v>
      </c>
      <c r="Q234" t="s">
        <v>48</v>
      </c>
      <c r="R234" t="s">
        <v>76</v>
      </c>
      <c r="S234" t="s">
        <v>464</v>
      </c>
      <c r="T234" s="50">
        <v>100</v>
      </c>
      <c r="U234" s="50">
        <f t="shared" si="45"/>
        <v>57.446808510638299</v>
      </c>
      <c r="V234" s="50">
        <f t="shared" si="46"/>
        <v>69.040247678018574</v>
      </c>
      <c r="W234" s="50">
        <f t="shared" si="47"/>
        <v>70.760233918128648</v>
      </c>
      <c r="X234" s="50">
        <f t="shared" si="48"/>
        <v>60.199518403852771</v>
      </c>
      <c r="Y234" s="50">
        <f t="shared" si="49"/>
        <v>71.792957571233046</v>
      </c>
      <c r="Z234" s="50">
        <f t="shared" si="50"/>
        <v>73.512943811343121</v>
      </c>
      <c r="AA234" s="50">
        <f t="shared" si="51"/>
        <v>-2.7527098932144725</v>
      </c>
      <c r="AB234" s="50">
        <f t="shared" si="52"/>
        <v>-2.7527098932144725</v>
      </c>
      <c r="AC234" s="50">
        <f t="shared" si="53"/>
        <v>-2.7527098932144725</v>
      </c>
      <c r="AF234">
        <v>2.44</v>
      </c>
      <c r="AG234">
        <v>1.6</v>
      </c>
      <c r="AH234" s="71" t="s">
        <v>495</v>
      </c>
      <c r="AJ234" t="s">
        <v>466</v>
      </c>
    </row>
    <row r="235" spans="1:36" ht="15" x14ac:dyDescent="0.25">
      <c r="A235">
        <v>1.93</v>
      </c>
      <c r="B235">
        <v>3.54</v>
      </c>
      <c r="C235">
        <v>4.4000000000000004</v>
      </c>
      <c r="D235" s="43">
        <f t="shared" si="54"/>
        <v>2.7893318004848844E-2</v>
      </c>
      <c r="E235" s="44">
        <f>IF(OR($A235="",$B235="",$C235=""),"",A235*'MPTO_working_3-way'!$I234)</f>
        <v>1.9838341037493583</v>
      </c>
      <c r="F235" s="45">
        <f>IF(OR($A235="",$B235="",$C235=""),"",B235*'MPTO_working_3-way'!$I234)</f>
        <v>3.6387423457371648</v>
      </c>
      <c r="G235" s="46">
        <f>IF(OR($A235="",$B235="",$C235=""),"",C235*'MPTO_working_3-way'!$I234)</f>
        <v>4.5227305992213349</v>
      </c>
      <c r="H235" s="44">
        <f>IF(OR($A235="",$B235="",$C235=""),"",'MPTO_working_3-way'!E234)</f>
        <v>1.965266113279122</v>
      </c>
      <c r="I235" s="45">
        <f>IF(OR($A235="",$B235="",$C235=""),"",'MPTO_working_3-way'!F234)</f>
        <v>3.660481510284332</v>
      </c>
      <c r="J235" s="46">
        <f>IF(OR($A235="",$B235="",$C235=""),"",'MPTO_working_3-way'!G234)</f>
        <v>4.5876830290648947</v>
      </c>
      <c r="K235" s="44">
        <f>IF(OR($A235="",$B235="",$C235=""),"",'OddsRatio_working_3-way'!H234)</f>
        <v>1.9725141563482498</v>
      </c>
      <c r="L235" s="45">
        <f>IF(OR($A235="",$B235="",$C235=""),"",'OddsRatio_working_3-way'!I234)</f>
        <v>3.6561139323919933</v>
      </c>
      <c r="M235" s="46">
        <f>IF(OR($A235="",$B235="",$C235=""),"",'OddsRatio_working_3-way'!J234)</f>
        <v>4.5554280984774715</v>
      </c>
      <c r="N235" s="47">
        <f t="shared" si="42"/>
        <v>50.407440728538965</v>
      </c>
      <c r="O235" s="48">
        <f t="shared" si="43"/>
        <v>27.482022770079155</v>
      </c>
      <c r="P235" s="48">
        <f t="shared" si="44"/>
        <v>22.110536501381866</v>
      </c>
      <c r="Q235" t="s">
        <v>79</v>
      </c>
      <c r="R235" t="s">
        <v>82</v>
      </c>
      <c r="S235" t="s">
        <v>464</v>
      </c>
      <c r="T235" s="50">
        <v>100</v>
      </c>
      <c r="U235" s="50">
        <f t="shared" si="45"/>
        <v>48.186528497409334</v>
      </c>
      <c r="V235" s="50">
        <f t="shared" si="46"/>
        <v>71.751412429378533</v>
      </c>
      <c r="W235" s="50">
        <f t="shared" si="47"/>
        <v>77.27272727272728</v>
      </c>
      <c r="X235" s="50">
        <f t="shared" si="48"/>
        <v>50.975860297894194</v>
      </c>
      <c r="Y235" s="50">
        <f t="shared" si="49"/>
        <v>74.540744229863407</v>
      </c>
      <c r="Z235" s="50">
        <f t="shared" si="50"/>
        <v>80.062059073212154</v>
      </c>
      <c r="AA235" s="50">
        <f t="shared" si="51"/>
        <v>-2.7893318004848595</v>
      </c>
      <c r="AB235" s="50">
        <f t="shared" si="52"/>
        <v>-2.7893318004848737</v>
      </c>
      <c r="AC235" s="50">
        <f t="shared" si="53"/>
        <v>-2.7893318004848737</v>
      </c>
      <c r="AF235">
        <v>2.21</v>
      </c>
      <c r="AG235">
        <v>1.72</v>
      </c>
      <c r="AH235" s="57" t="s">
        <v>484</v>
      </c>
      <c r="AJ235" t="s">
        <v>466</v>
      </c>
    </row>
    <row r="236" spans="1:36" ht="15" x14ac:dyDescent="0.25">
      <c r="A236">
        <v>3.28</v>
      </c>
      <c r="B236">
        <v>3.22</v>
      </c>
      <c r="C236">
        <v>2.42</v>
      </c>
      <c r="D236" s="43">
        <f t="shared" si="54"/>
        <v>2.8660195487535622E-2</v>
      </c>
      <c r="E236" s="44">
        <f>IF(OR($A236="",$B236="",$C236=""),"",A236*'MPTO_working_3-way'!$I235)</f>
        <v>3.3740054411991167</v>
      </c>
      <c r="F236" s="45">
        <f>IF(OR($A236="",$B236="",$C236=""),"",B236*'MPTO_working_3-way'!$I235)</f>
        <v>3.3122858294698649</v>
      </c>
      <c r="G236" s="46">
        <f>IF(OR($A236="",$B236="",$C236=""),"",C236*'MPTO_working_3-way'!$I235)</f>
        <v>2.4893576730798364</v>
      </c>
      <c r="H236" s="44">
        <f>IF(OR($A236="",$B236="",$C236=""),"",'MPTO_working_3-way'!E235)</f>
        <v>3.3861040689836441</v>
      </c>
      <c r="I236" s="45">
        <f>IF(OR($A236="",$B236="",$C236=""),"",'MPTO_working_3-way'!F235)</f>
        <v>3.3221972427361339</v>
      </c>
      <c r="J236" s="46">
        <f>IF(OR($A236="",$B236="",$C236=""),"",'MPTO_working_3-way'!G235)</f>
        <v>2.4772726215380891</v>
      </c>
      <c r="K236" s="44">
        <f>IF(OR($A236="",$B236="",$C236=""),"",'OddsRatio_working_3-way'!H235)</f>
        <v>3.3805669556204592</v>
      </c>
      <c r="L236" s="45">
        <f>IF(OR($A236="",$B236="",$C236=""),"",'OddsRatio_working_3-way'!I235)</f>
        <v>3.3179204567883414</v>
      </c>
      <c r="M236" s="46">
        <f>IF(OR($A236="",$B236="",$C236=""),"",'OddsRatio_working_3-way'!J235)</f>
        <v>2.4826338056934434</v>
      </c>
      <c r="N236" s="47">
        <f t="shared" si="42"/>
        <v>29.638363583806239</v>
      </c>
      <c r="O236" s="48">
        <f t="shared" si="43"/>
        <v>30.190631228224984</v>
      </c>
      <c r="P236" s="48">
        <f t="shared" si="44"/>
        <v>40.171005187968781</v>
      </c>
      <c r="Q236" t="s">
        <v>47</v>
      </c>
      <c r="R236" t="s">
        <v>139</v>
      </c>
      <c r="S236" t="s">
        <v>464</v>
      </c>
      <c r="T236" s="50">
        <v>100</v>
      </c>
      <c r="U236" s="50">
        <f t="shared" si="45"/>
        <v>69.512195121951223</v>
      </c>
      <c r="V236" s="50">
        <f t="shared" si="46"/>
        <v>68.944099378881987</v>
      </c>
      <c r="W236" s="50">
        <f t="shared" si="47"/>
        <v>58.677685950413228</v>
      </c>
      <c r="X236" s="50">
        <f t="shared" si="48"/>
        <v>72.378214670704793</v>
      </c>
      <c r="Y236" s="50">
        <f t="shared" si="49"/>
        <v>71.810118927635557</v>
      </c>
      <c r="Z236" s="50">
        <f t="shared" si="50"/>
        <v>61.543705499166791</v>
      </c>
      <c r="AA236" s="50">
        <f t="shared" si="51"/>
        <v>-2.8660195487535702</v>
      </c>
      <c r="AB236" s="50">
        <f t="shared" si="52"/>
        <v>-2.8660195487535702</v>
      </c>
      <c r="AC236" s="50">
        <f t="shared" si="53"/>
        <v>-2.8660195487535631</v>
      </c>
      <c r="AF236">
        <v>2.25</v>
      </c>
      <c r="AG236">
        <v>1.7</v>
      </c>
      <c r="AH236" s="71" t="s">
        <v>495</v>
      </c>
      <c r="AJ236" t="s">
        <v>466</v>
      </c>
    </row>
    <row r="237" spans="1:36" ht="15" x14ac:dyDescent="0.25">
      <c r="A237">
        <v>2.54</v>
      </c>
      <c r="B237">
        <v>3.29</v>
      </c>
      <c r="C237">
        <v>3.03</v>
      </c>
      <c r="D237" s="43">
        <f t="shared" si="54"/>
        <v>2.7685158483059746E-2</v>
      </c>
      <c r="E237" s="44">
        <f>IF(OR($A237="",$B237="",$C237=""),"",A237*'MPTO_working_3-way'!$I236)</f>
        <v>2.6103203025469717</v>
      </c>
      <c r="F237" s="45">
        <f>IF(OR($A237="",$B237="",$C237=""),"",B237*'MPTO_working_3-way'!$I236)</f>
        <v>3.3810841714092668</v>
      </c>
      <c r="G237" s="46">
        <f>IF(OR($A237="",$B237="",$C237=""),"",C237*'MPTO_working_3-way'!$I236)</f>
        <v>3.1138860302036711</v>
      </c>
      <c r="H237" s="44">
        <f>IF(OR($A237="",$B237="",$C237=""),"",'MPTO_working_3-way'!E236)</f>
        <v>2.6009669270755396</v>
      </c>
      <c r="I237" s="45">
        <f>IF(OR($A237="",$B237="",$C237=""),"",'MPTO_working_3-way'!F236)</f>
        <v>3.3930167050525029</v>
      </c>
      <c r="J237" s="46">
        <f>IF(OR($A237="",$B237="",$C237=""),"",'MPTO_working_3-way'!G236)</f>
        <v>3.1171621185419158</v>
      </c>
      <c r="K237" s="44">
        <f>IF(OR($A237="",$B237="",$C237=""),"",'OddsRatio_working_3-way'!H236)</f>
        <v>2.6052682672210081</v>
      </c>
      <c r="L237" s="45">
        <f>IF(OR($A237="",$B237="",$C237=""),"",'OddsRatio_working_3-way'!I236)</f>
        <v>3.3870547609974726</v>
      </c>
      <c r="M237" s="46">
        <f>IF(OR($A237="",$B237="",$C237=""),"",'OddsRatio_working_3-way'!J236)</f>
        <v>3.1160354431549653</v>
      </c>
      <c r="N237" s="47">
        <f t="shared" si="42"/>
        <v>38.309474857329526</v>
      </c>
      <c r="O237" s="48">
        <f t="shared" si="43"/>
        <v>29.576311895932211</v>
      </c>
      <c r="P237" s="48">
        <f t="shared" si="44"/>
        <v>32.114213246738274</v>
      </c>
      <c r="Q237" t="s">
        <v>278</v>
      </c>
      <c r="R237" t="s">
        <v>45</v>
      </c>
      <c r="S237" t="s">
        <v>464</v>
      </c>
      <c r="T237" s="50">
        <v>100</v>
      </c>
      <c r="U237" s="50">
        <f t="shared" si="45"/>
        <v>60.629921259842511</v>
      </c>
      <c r="V237" s="50">
        <f t="shared" si="46"/>
        <v>69.6048632218845</v>
      </c>
      <c r="W237" s="50">
        <f t="shared" si="47"/>
        <v>66.996699669967001</v>
      </c>
      <c r="X237" s="50">
        <f t="shared" si="48"/>
        <v>63.398437108148499</v>
      </c>
      <c r="Y237" s="50">
        <f t="shared" si="49"/>
        <v>72.373379070190481</v>
      </c>
      <c r="Z237" s="50">
        <f t="shared" si="50"/>
        <v>69.765215518272967</v>
      </c>
      <c r="AA237" s="50">
        <f t="shared" si="51"/>
        <v>-2.768515848305988</v>
      </c>
      <c r="AB237" s="50">
        <f t="shared" si="52"/>
        <v>-2.7685158483059809</v>
      </c>
      <c r="AC237" s="50">
        <f t="shared" si="53"/>
        <v>-2.7685158483059666</v>
      </c>
      <c r="AF237">
        <v>2.29</v>
      </c>
      <c r="AG237">
        <v>1.67</v>
      </c>
      <c r="AH237" s="57" t="s">
        <v>486</v>
      </c>
      <c r="AJ237" t="s">
        <v>466</v>
      </c>
    </row>
    <row r="238" spans="1:36" ht="15" x14ac:dyDescent="0.25">
      <c r="A238">
        <v>3.39</v>
      </c>
      <c r="B238">
        <v>3.21</v>
      </c>
      <c r="C238">
        <v>2.37</v>
      </c>
      <c r="D238" s="43">
        <f t="shared" si="54"/>
        <v>2.8452658758284066E-2</v>
      </c>
      <c r="E238" s="44">
        <f>IF(OR($A238="",$B238="",$C238=""),"",A238*'MPTO_working_3-way'!$I237)</f>
        <v>3.4864545131905831</v>
      </c>
      <c r="F238" s="45">
        <f>IF(OR($A238="",$B238="",$C238=""),"",B238*'MPTO_working_3-way'!$I237)</f>
        <v>3.3013330346140917</v>
      </c>
      <c r="G238" s="46">
        <f>IF(OR($A238="",$B238="",$C238=""),"",C238*'MPTO_working_3-way'!$I237)</f>
        <v>2.4374328012571334</v>
      </c>
      <c r="H238" s="44">
        <f>IF(OR($A238="",$B238="",$C238=""),"",'MPTO_working_3-way'!E237)</f>
        <v>3.5026143197003541</v>
      </c>
      <c r="I238" s="45">
        <f>IF(OR($A238="",$B238="",$C238=""),"",'MPTO_working_3-way'!F237)</f>
        <v>3.3107949843004234</v>
      </c>
      <c r="J238" s="46">
        <f>IF(OR($A238="",$B238="",$C238=""),"",'MPTO_working_3-way'!G237)</f>
        <v>2.4244968719038784</v>
      </c>
      <c r="K238" s="44">
        <f>IF(OR($A238="",$B238="",$C238=""),"",'OddsRatio_working_3-way'!H237)</f>
        <v>3.4949781320382809</v>
      </c>
      <c r="L238" s="45">
        <f>IF(OR($A238="",$B238="",$C238=""),"",'OddsRatio_working_3-way'!I237)</f>
        <v>3.3070718292069463</v>
      </c>
      <c r="M238" s="46">
        <f>IF(OR($A238="",$B238="",$C238=""),"",'OddsRatio_working_3-way'!J237)</f>
        <v>2.4301757493273834</v>
      </c>
      <c r="N238" s="47">
        <f t="shared" si="42"/>
        <v>28.682433578772354</v>
      </c>
      <c r="O238" s="48">
        <f t="shared" si="43"/>
        <v>30.290794340198847</v>
      </c>
      <c r="P238" s="48">
        <f t="shared" si="44"/>
        <v>41.02677208102881</v>
      </c>
      <c r="Q238" t="s">
        <v>279</v>
      </c>
      <c r="R238" t="s">
        <v>81</v>
      </c>
      <c r="S238" t="s">
        <v>464</v>
      </c>
      <c r="T238" s="50">
        <v>100</v>
      </c>
      <c r="U238" s="50">
        <f t="shared" si="45"/>
        <v>70.501474926253692</v>
      </c>
      <c r="V238" s="50">
        <f t="shared" si="46"/>
        <v>68.847352024922117</v>
      </c>
      <c r="W238" s="50">
        <f t="shared" si="47"/>
        <v>57.805907172995774</v>
      </c>
      <c r="X238" s="50">
        <f t="shared" si="48"/>
        <v>73.346740802082095</v>
      </c>
      <c r="Y238" s="50">
        <f t="shared" si="49"/>
        <v>71.69261790075052</v>
      </c>
      <c r="Z238" s="50">
        <f t="shared" si="50"/>
        <v>60.651173048824191</v>
      </c>
      <c r="AA238" s="50">
        <f t="shared" si="51"/>
        <v>-2.8452658758284031</v>
      </c>
      <c r="AB238" s="50">
        <f t="shared" si="52"/>
        <v>-2.8452658758284031</v>
      </c>
      <c r="AC238" s="50">
        <f t="shared" si="53"/>
        <v>-2.8452658758284173</v>
      </c>
      <c r="AF238">
        <v>2.4</v>
      </c>
      <c r="AG238">
        <v>1.62</v>
      </c>
      <c r="AH238" s="57" t="s">
        <v>496</v>
      </c>
      <c r="AJ238" t="s">
        <v>466</v>
      </c>
    </row>
    <row r="239" spans="1:36" ht="15" x14ac:dyDescent="0.25">
      <c r="A239">
        <v>2.98</v>
      </c>
      <c r="B239">
        <v>3.21</v>
      </c>
      <c r="C239">
        <v>2.63</v>
      </c>
      <c r="D239" s="43">
        <f t="shared" si="54"/>
        <v>2.7325086431565726E-2</v>
      </c>
      <c r="E239" s="44">
        <f>IF(OR($A239="",$B239="",$C239=""),"",A239*'MPTO_working_3-way'!$I238)</f>
        <v>3.0614287575660657</v>
      </c>
      <c r="F239" s="45">
        <f>IF(OR($A239="",$B239="",$C239=""),"",B239*'MPTO_working_3-way'!$I238)</f>
        <v>3.297713527445326</v>
      </c>
      <c r="G239" s="46">
        <f>IF(OR($A239="",$B239="",$C239=""),"",C239*'MPTO_working_3-way'!$I238)</f>
        <v>2.7018649773150178</v>
      </c>
      <c r="H239" s="44">
        <f>IF(OR($A239="",$B239="",$C239=""),"",'MPTO_working_3-way'!E238)</f>
        <v>3.0631426329495768</v>
      </c>
      <c r="I239" s="45">
        <f>IF(OR($A239="",$B239="",$C239=""),"",'MPTO_working_3-way'!F238)</f>
        <v>3.3066801946693483</v>
      </c>
      <c r="J239" s="46">
        <f>IF(OR($A239="",$B239="",$C239=""),"",'MPTO_working_3-way'!G238)</f>
        <v>2.6945478739450981</v>
      </c>
      <c r="K239" s="44">
        <f>IF(OR($A239="",$B239="",$C239=""),"",'OddsRatio_working_3-way'!H238)</f>
        <v>3.0625810347339737</v>
      </c>
      <c r="L239" s="45">
        <f>IF(OR($A239="",$B239="",$C239=""),"",'OddsRatio_working_3-way'!I238)</f>
        <v>3.3021737811929714</v>
      </c>
      <c r="M239" s="46">
        <f>IF(OR($A239="",$B239="",$C239=""),"",'OddsRatio_working_3-way'!J238)</f>
        <v>2.6979833770789785</v>
      </c>
      <c r="N239" s="47">
        <f t="shared" si="42"/>
        <v>32.664487048035447</v>
      </c>
      <c r="O239" s="48">
        <f t="shared" si="43"/>
        <v>30.324040935559381</v>
      </c>
      <c r="P239" s="48">
        <f t="shared" si="44"/>
        <v>37.011472016405179</v>
      </c>
      <c r="Q239" t="s">
        <v>86</v>
      </c>
      <c r="R239" t="s">
        <v>87</v>
      </c>
      <c r="S239" t="s">
        <v>464</v>
      </c>
      <c r="T239" s="50">
        <v>100</v>
      </c>
      <c r="U239" s="50">
        <f t="shared" si="45"/>
        <v>66.442953020134226</v>
      </c>
      <c r="V239" s="50">
        <f t="shared" si="46"/>
        <v>68.847352024922117</v>
      </c>
      <c r="W239" s="50">
        <f t="shared" si="47"/>
        <v>61.977186311787079</v>
      </c>
      <c r="X239" s="50">
        <f t="shared" si="48"/>
        <v>69.175461663290804</v>
      </c>
      <c r="Y239" s="50">
        <f t="shared" si="49"/>
        <v>71.579860668078709</v>
      </c>
      <c r="Z239" s="50">
        <f t="shared" si="50"/>
        <v>64.709694954943657</v>
      </c>
      <c r="AA239" s="50">
        <f t="shared" si="51"/>
        <v>-2.7325086431565779</v>
      </c>
      <c r="AB239" s="50">
        <f t="shared" si="52"/>
        <v>-2.7325086431565921</v>
      </c>
      <c r="AC239" s="50">
        <f t="shared" si="53"/>
        <v>-2.7325086431565779</v>
      </c>
      <c r="AF239">
        <v>2.4</v>
      </c>
      <c r="AG239">
        <v>1.62</v>
      </c>
      <c r="AH239" s="57" t="s">
        <v>484</v>
      </c>
      <c r="AJ239" t="s">
        <v>466</v>
      </c>
    </row>
    <row r="240" spans="1:36" ht="15" x14ac:dyDescent="0.25">
      <c r="A240">
        <v>1.58</v>
      </c>
      <c r="B240">
        <v>4.01</v>
      </c>
      <c r="C240">
        <v>6.41</v>
      </c>
      <c r="D240" s="43">
        <f t="shared" si="54"/>
        <v>3.8294191258164467E-2</v>
      </c>
      <c r="E240" s="44">
        <f>IF(OR($A240="",$B240="",$C240=""),"",A240*'MPTO_working_3-way'!$I239)</f>
        <v>1.6405048221878999</v>
      </c>
      <c r="F240" s="45">
        <f>IF(OR($A240="",$B240="",$C240=""),"",B240*'MPTO_working_3-way'!$I239)</f>
        <v>4.1635597069452395</v>
      </c>
      <c r="G240" s="46">
        <f>IF(OR($A240="",$B240="",$C240=""),"",C240*'MPTO_working_3-way'!$I239)</f>
        <v>6.6554657659648342</v>
      </c>
      <c r="H240" s="44">
        <f>IF(OR($A240="",$B240="",$C240=""),"",'MPTO_working_3-way'!E239)</f>
        <v>1.6125217812155204</v>
      </c>
      <c r="I240" s="45">
        <f>IF(OR($A240="",$B240="",$C240=""),"",'MPTO_working_3-way'!F239)</f>
        <v>4.226331403947901</v>
      </c>
      <c r="J240" s="46">
        <f>IF(OR($A240="",$B240="",$C240=""),"",'MPTO_working_3-way'!G239)</f>
        <v>6.9812165564664745</v>
      </c>
      <c r="K240" s="44">
        <f>IF(OR($A240="",$B240="",$C240=""),"",'OddsRatio_working_3-way'!H239)</f>
        <v>1.6220733849871276</v>
      </c>
      <c r="L240" s="45">
        <f>IF(OR($A240="",$B240="",$C240=""),"",'OddsRatio_working_3-way'!I239)</f>
        <v>4.2283463600194029</v>
      </c>
      <c r="M240" s="46">
        <f>IF(OR($A240="",$B240="",$C240=""),"",'OddsRatio_working_3-way'!J239)</f>
        <v>6.8024431254833804</v>
      </c>
      <c r="N240" s="47">
        <f t="shared" si="42"/>
        <v>60.956846116814532</v>
      </c>
      <c r="O240" s="48">
        <f t="shared" si="43"/>
        <v>24.017909442535402</v>
      </c>
      <c r="P240" s="48">
        <f t="shared" si="44"/>
        <v>15.025244440650074</v>
      </c>
      <c r="Q240" t="s">
        <v>280</v>
      </c>
      <c r="R240" t="s">
        <v>281</v>
      </c>
      <c r="S240" t="s">
        <v>464</v>
      </c>
      <c r="T240" s="50">
        <v>100</v>
      </c>
      <c r="U240" s="50">
        <f t="shared" si="45"/>
        <v>36.708860759493668</v>
      </c>
      <c r="V240" s="50">
        <f t="shared" si="46"/>
        <v>75.062344139650875</v>
      </c>
      <c r="W240" s="50">
        <f t="shared" si="47"/>
        <v>84.399375975039007</v>
      </c>
      <c r="X240" s="50">
        <f t="shared" si="48"/>
        <v>40.538279885310125</v>
      </c>
      <c r="Y240" s="50">
        <f t="shared" si="49"/>
        <v>78.891763265467318</v>
      </c>
      <c r="Z240" s="50">
        <f t="shared" si="50"/>
        <v>88.22879510085545</v>
      </c>
      <c r="AA240" s="50">
        <f t="shared" si="51"/>
        <v>-3.8294191258164574</v>
      </c>
      <c r="AB240" s="50">
        <f t="shared" si="52"/>
        <v>-3.8294191258164432</v>
      </c>
      <c r="AC240" s="50">
        <f t="shared" si="53"/>
        <v>-3.8294191258164432</v>
      </c>
      <c r="AF240">
        <v>2.13</v>
      </c>
      <c r="AG240">
        <v>1.76</v>
      </c>
      <c r="AH240" s="57" t="s">
        <v>499</v>
      </c>
      <c r="AJ240" t="s">
        <v>477</v>
      </c>
    </row>
    <row r="241" spans="1:36" ht="15" x14ac:dyDescent="0.25">
      <c r="A241">
        <v>3.4</v>
      </c>
      <c r="B241">
        <v>3.43</v>
      </c>
      <c r="C241">
        <v>2.23</v>
      </c>
      <c r="D241" s="43">
        <f t="shared" si="54"/>
        <v>3.4093329836739183E-2</v>
      </c>
      <c r="E241" s="44">
        <f>IF(OR($A241="",$B241="",$C241=""),"",A241*'MPTO_working_3-way'!$I240)</f>
        <v>3.5159173214449133</v>
      </c>
      <c r="F241" s="45">
        <f>IF(OR($A241="",$B241="",$C241=""),"",B241*'MPTO_working_3-way'!$I240)</f>
        <v>3.5469401213400156</v>
      </c>
      <c r="G241" s="46">
        <f>IF(OR($A241="",$B241="",$C241=""),"",C241*'MPTO_working_3-way'!$I240)</f>
        <v>2.3060281255359283</v>
      </c>
      <c r="H241" s="44">
        <f>IF(OR($A241="",$B241="",$C241=""),"",'MPTO_working_3-way'!E240)</f>
        <v>3.5366531188038466</v>
      </c>
      <c r="I241" s="45">
        <f>IF(OR($A241="",$B241="",$C241=""),"",'MPTO_working_3-way'!F240)</f>
        <v>3.5691246221298334</v>
      </c>
      <c r="J241" s="46">
        <f>IF(OR($A241="",$B241="",$C241=""),"",'MPTO_working_3-way'!G240)</f>
        <v>2.2879837040929796</v>
      </c>
      <c r="K241" s="44">
        <f>IF(OR($A241="",$B241="",$C241=""),"",'OddsRatio_working_3-way'!H240)</f>
        <v>3.5279732611308514</v>
      </c>
      <c r="L241" s="45">
        <f>IF(OR($A241="",$B241="",$C241=""),"",'OddsRatio_working_3-way'!I240)</f>
        <v>3.5595729268949881</v>
      </c>
      <c r="M241" s="46">
        <f>IF(OR($A241="",$B241="",$C241=""),"",'OddsRatio_working_3-way'!J240)</f>
        <v>2.295586296329561</v>
      </c>
      <c r="N241" s="47">
        <f t="shared" si="42"/>
        <v>28.442079507974228</v>
      </c>
      <c r="O241" s="48">
        <f t="shared" si="43"/>
        <v>28.1933149641727</v>
      </c>
      <c r="P241" s="48">
        <f t="shared" si="44"/>
        <v>43.364605527853087</v>
      </c>
      <c r="Q241" t="s">
        <v>282</v>
      </c>
      <c r="R241" t="s">
        <v>283</v>
      </c>
      <c r="S241" t="s">
        <v>464</v>
      </c>
      <c r="T241" s="50">
        <v>100</v>
      </c>
      <c r="U241" s="50">
        <f t="shared" si="45"/>
        <v>70.588235294117652</v>
      </c>
      <c r="V241" s="50">
        <f t="shared" si="46"/>
        <v>70.845481049562679</v>
      </c>
      <c r="W241" s="50">
        <f t="shared" si="47"/>
        <v>55.156950672645742</v>
      </c>
      <c r="X241" s="50">
        <f t="shared" si="48"/>
        <v>73.997568277791586</v>
      </c>
      <c r="Y241" s="50">
        <f t="shared" si="49"/>
        <v>74.254814033236613</v>
      </c>
      <c r="Z241" s="50">
        <f t="shared" si="50"/>
        <v>58.566283656319662</v>
      </c>
      <c r="AA241" s="50">
        <f t="shared" si="51"/>
        <v>-3.4093329836739343</v>
      </c>
      <c r="AB241" s="50">
        <f t="shared" si="52"/>
        <v>-3.4093329836739343</v>
      </c>
      <c r="AC241" s="50">
        <f t="shared" si="53"/>
        <v>-3.4093329836739201</v>
      </c>
      <c r="AF241">
        <v>2</v>
      </c>
      <c r="AG241">
        <v>1.88</v>
      </c>
      <c r="AH241" s="57" t="s">
        <v>498</v>
      </c>
      <c r="AJ241" t="s">
        <v>477</v>
      </c>
    </row>
    <row r="242" spans="1:36" ht="15" x14ac:dyDescent="0.25">
      <c r="A242">
        <v>2.0699999999999998</v>
      </c>
      <c r="B242">
        <v>3.84</v>
      </c>
      <c r="C242">
        <v>3.43</v>
      </c>
      <c r="D242" s="43">
        <f t="shared" si="54"/>
        <v>3.5053643610653218E-2</v>
      </c>
      <c r="E242" s="44">
        <f>IF(OR($A242="",$B242="",$C242=""),"",A242*'MPTO_working_3-way'!$I241)</f>
        <v>2.142561042274052</v>
      </c>
      <c r="F242" s="45">
        <f>IF(OR($A242="",$B242="",$C242=""),"",B242*'MPTO_working_3-way'!$I241)</f>
        <v>3.9746059914649083</v>
      </c>
      <c r="G242" s="46">
        <f>IF(OR($A242="",$B242="",$C242=""),"",C242*'MPTO_working_3-way'!$I241)</f>
        <v>3.5502339975845407</v>
      </c>
      <c r="H242" s="44">
        <f>IF(OR($A242="",$B242="",$C242=""),"",'MPTO_working_3-way'!E241)</f>
        <v>2.1213081091275647</v>
      </c>
      <c r="I242" s="45">
        <f>IF(OR($A242="",$B242="",$C242=""),"",'MPTO_working_3-way'!F241)</f>
        <v>4.0203895051380742</v>
      </c>
      <c r="J242" s="46">
        <f>IF(OR($A242="",$B242="",$C242=""),"",'MPTO_working_3-way'!G241)</f>
        <v>3.5732069867374863</v>
      </c>
      <c r="K242" s="44">
        <f>IF(OR($A242="",$B242="",$C242=""),"",'OddsRatio_working_3-way'!H241)</f>
        <v>2.129886677905954</v>
      </c>
      <c r="L242" s="45">
        <f>IF(OR($A242="",$B242="",$C242=""),"",'OddsRatio_working_3-way'!I241)</f>
        <v>3.9989515563111304</v>
      </c>
      <c r="M242" s="46">
        <f>IF(OR($A242="",$B242="",$C242=""),"",'OddsRatio_working_3-way'!J241)</f>
        <v>3.5660043245901591</v>
      </c>
      <c r="N242" s="47">
        <f t="shared" si="42"/>
        <v>46.673115970531654</v>
      </c>
      <c r="O242" s="48">
        <f t="shared" si="43"/>
        <v>25.159726577864717</v>
      </c>
      <c r="P242" s="48">
        <f t="shared" si="44"/>
        <v>28.167157451603646</v>
      </c>
      <c r="Q242" t="s">
        <v>284</v>
      </c>
      <c r="R242" t="s">
        <v>285</v>
      </c>
      <c r="S242" t="s">
        <v>464</v>
      </c>
      <c r="T242" s="50">
        <v>100</v>
      </c>
      <c r="U242" s="50">
        <f t="shared" si="45"/>
        <v>51.690821256038639</v>
      </c>
      <c r="V242" s="50">
        <f t="shared" si="46"/>
        <v>73.958333333333343</v>
      </c>
      <c r="W242" s="50">
        <f t="shared" si="47"/>
        <v>70.845481049562679</v>
      </c>
      <c r="X242" s="50">
        <f t="shared" si="48"/>
        <v>55.196185617103978</v>
      </c>
      <c r="Y242" s="50">
        <f t="shared" si="49"/>
        <v>77.463697694398675</v>
      </c>
      <c r="Z242" s="50">
        <f t="shared" si="50"/>
        <v>74.350845410628025</v>
      </c>
      <c r="AA242" s="50">
        <f t="shared" si="51"/>
        <v>-3.5053643610653396</v>
      </c>
      <c r="AB242" s="50">
        <f t="shared" si="52"/>
        <v>-3.5053643610653324</v>
      </c>
      <c r="AC242" s="50">
        <f t="shared" si="53"/>
        <v>-3.5053643610653467</v>
      </c>
      <c r="AF242">
        <v>1.64</v>
      </c>
      <c r="AG242">
        <v>2.34</v>
      </c>
      <c r="AH242" s="71" t="s">
        <v>485</v>
      </c>
      <c r="AJ242" t="s">
        <v>477</v>
      </c>
    </row>
    <row r="243" spans="1:36" ht="15" x14ac:dyDescent="0.25">
      <c r="A243">
        <v>2.93</v>
      </c>
      <c r="B243">
        <v>3.4</v>
      </c>
      <c r="C243">
        <v>2.5099999999999998</v>
      </c>
      <c r="D243" s="43">
        <f t="shared" si="54"/>
        <v>3.3820949888460738E-2</v>
      </c>
      <c r="E243" s="44">
        <f>IF(OR($A243="",$B243="",$C243=""),"",A243*'MPTO_working_3-way'!$I242)</f>
        <v>3.0290953831731899</v>
      </c>
      <c r="F243" s="45">
        <f>IF(OR($A243="",$B243="",$C243=""),"",B243*'MPTO_working_3-way'!$I242)</f>
        <v>3.5149912296207666</v>
      </c>
      <c r="G243" s="46">
        <f>IF(OR($A243="",$B243="",$C243=""),"",C243*'MPTO_working_3-way'!$I242)</f>
        <v>2.5948905842200363</v>
      </c>
      <c r="H243" s="44">
        <f>IF(OR($A243="",$B243="",$C243=""),"",'MPTO_working_3-way'!E242)</f>
        <v>3.0300892862913393</v>
      </c>
      <c r="I243" s="45">
        <f>IF(OR($A243="",$B243="",$C243=""),"",'MPTO_working_3-way'!F242)</f>
        <v>3.5355178482383653</v>
      </c>
      <c r="J243" s="46">
        <f>IF(OR($A243="",$B243="",$C243=""),"",'MPTO_working_3-way'!G242)</f>
        <v>2.5830934369869203</v>
      </c>
      <c r="K243" s="44">
        <f>IF(OR($A243="",$B243="",$C243=""),"",'OddsRatio_working_3-way'!H242)</f>
        <v>3.0304182576352896</v>
      </c>
      <c r="L243" s="45">
        <f>IF(OR($A243="",$B243="",$C243=""),"",'OddsRatio_working_3-way'!I242)</f>
        <v>3.5248724447278206</v>
      </c>
      <c r="M243" s="46">
        <f>IF(OR($A243="",$B243="",$C243=""),"",'OddsRatio_working_3-way'!J242)</f>
        <v>2.5885655798079203</v>
      </c>
      <c r="N243" s="47">
        <f t="shared" si="42"/>
        <v>33.013156520427223</v>
      </c>
      <c r="O243" s="48">
        <f t="shared" si="43"/>
        <v>28.449573119074049</v>
      </c>
      <c r="P243" s="48">
        <f t="shared" si="44"/>
        <v>38.537270360498717</v>
      </c>
      <c r="Q243" t="s">
        <v>43</v>
      </c>
      <c r="R243" t="s">
        <v>286</v>
      </c>
      <c r="S243" t="s">
        <v>464</v>
      </c>
      <c r="T243" s="50">
        <v>100</v>
      </c>
      <c r="U243" s="50">
        <f t="shared" si="45"/>
        <v>65.870307167235495</v>
      </c>
      <c r="V243" s="50">
        <f t="shared" si="46"/>
        <v>70.588235294117652</v>
      </c>
      <c r="W243" s="50">
        <f t="shared" si="47"/>
        <v>60.15936254980079</v>
      </c>
      <c r="X243" s="50">
        <f t="shared" si="48"/>
        <v>69.252402156081558</v>
      </c>
      <c r="Y243" s="50">
        <f t="shared" si="49"/>
        <v>73.970330282963715</v>
      </c>
      <c r="Z243" s="50">
        <f t="shared" si="50"/>
        <v>63.54145753864686</v>
      </c>
      <c r="AA243" s="50">
        <f t="shared" si="51"/>
        <v>-3.3820949888460632</v>
      </c>
      <c r="AB243" s="50">
        <f t="shared" si="52"/>
        <v>-3.3820949888460632</v>
      </c>
      <c r="AC243" s="50">
        <f t="shared" si="53"/>
        <v>-3.3820949888460703</v>
      </c>
      <c r="AF243">
        <v>2.0099999999999998</v>
      </c>
      <c r="AG243">
        <v>1.86</v>
      </c>
      <c r="AH243" s="57" t="s">
        <v>501</v>
      </c>
      <c r="AJ243" t="s">
        <v>477</v>
      </c>
    </row>
    <row r="244" spans="1:36" ht="15" x14ac:dyDescent="0.25">
      <c r="A244">
        <v>2.1</v>
      </c>
      <c r="B244">
        <v>3.48</v>
      </c>
      <c r="C244">
        <v>3.69</v>
      </c>
      <c r="D244" s="43">
        <f t="shared" si="54"/>
        <v>3.4549508056656908E-2</v>
      </c>
      <c r="E244" s="44">
        <f>IF(OR($A244="",$B244="",$C244=""),"",A244*'MPTO_working_3-way'!$I243)</f>
        <v>2.1725539669189797</v>
      </c>
      <c r="F244" s="45">
        <f>IF(OR($A244="",$B244="",$C244=""),"",B244*'MPTO_working_3-way'!$I243)</f>
        <v>3.6002322880371662</v>
      </c>
      <c r="G244" s="46">
        <f>IF(OR($A244="",$B244="",$C244=""),"",C244*'MPTO_working_3-way'!$I243)</f>
        <v>3.817487684729064</v>
      </c>
      <c r="H244" s="44">
        <f>IF(OR($A244="",$B244="",$C244=""),"",'MPTO_working_3-way'!E243)</f>
        <v>2.1520465036103507</v>
      </c>
      <c r="I244" s="45">
        <f>IF(OR($A244="",$B244="",$C244=""),"",'MPTO_working_3-way'!F243)</f>
        <v>3.6252924000193589</v>
      </c>
      <c r="J244" s="46">
        <f>IF(OR($A244="",$B244="",$C244=""),"",'MPTO_working_3-way'!G243)</f>
        <v>3.8537693785155716</v>
      </c>
      <c r="K244" s="44">
        <f>IF(OR($A244="",$B244="",$C244=""),"",'OddsRatio_working_3-way'!H243)</f>
        <v>2.1603727483122936</v>
      </c>
      <c r="L244" s="45">
        <f>IF(OR($A244="",$B244="",$C244=""),"",'OddsRatio_working_3-way'!I243)</f>
        <v>3.6161131052858972</v>
      </c>
      <c r="M244" s="46">
        <f>IF(OR($A244="",$B244="",$C244=""),"",'OddsRatio_working_3-way'!J243)</f>
        <v>3.8376388117818809</v>
      </c>
      <c r="N244" s="47">
        <f t="shared" si="42"/>
        <v>46.028776050067741</v>
      </c>
      <c r="O244" s="48">
        <f t="shared" si="43"/>
        <v>27.775985547454674</v>
      </c>
      <c r="P244" s="48">
        <f t="shared" si="44"/>
        <v>26.195238402477578</v>
      </c>
      <c r="Q244" t="s">
        <v>287</v>
      </c>
      <c r="R244" t="s">
        <v>288</v>
      </c>
      <c r="S244" t="s">
        <v>464</v>
      </c>
      <c r="T244" s="50">
        <v>100</v>
      </c>
      <c r="U244" s="50">
        <f t="shared" si="45"/>
        <v>52.38095238095238</v>
      </c>
      <c r="V244" s="50">
        <f t="shared" si="46"/>
        <v>71.264367816091948</v>
      </c>
      <c r="W244" s="50">
        <f t="shared" si="47"/>
        <v>72.899728997289984</v>
      </c>
      <c r="X244" s="50">
        <f t="shared" si="48"/>
        <v>55.835903186618076</v>
      </c>
      <c r="Y244" s="50">
        <f t="shared" si="49"/>
        <v>74.719318621757651</v>
      </c>
      <c r="Z244" s="50">
        <f t="shared" si="50"/>
        <v>76.354679802955658</v>
      </c>
      <c r="AA244" s="50">
        <f t="shared" si="51"/>
        <v>-3.4549508056656961</v>
      </c>
      <c r="AB244" s="50">
        <f t="shared" si="52"/>
        <v>-3.4549508056657032</v>
      </c>
      <c r="AC244" s="50">
        <f t="shared" si="53"/>
        <v>-3.4549508056656748</v>
      </c>
      <c r="AF244">
        <v>2.1</v>
      </c>
      <c r="AG244">
        <v>1.78</v>
      </c>
      <c r="AH244" s="71" t="s">
        <v>495</v>
      </c>
      <c r="AJ244" t="s">
        <v>477</v>
      </c>
    </row>
    <row r="245" spans="1:36" ht="15" x14ac:dyDescent="0.25">
      <c r="A245">
        <v>1.44</v>
      </c>
      <c r="B245">
        <v>4.6900000000000004</v>
      </c>
      <c r="C245">
        <v>7.6</v>
      </c>
      <c r="D245" s="43">
        <f t="shared" si="54"/>
        <v>3.9243008017556313E-2</v>
      </c>
      <c r="E245" s="44">
        <f>IF(OR($A245="",$B245="",$C245=""),"",A245*'MPTO_working_3-way'!$I244)</f>
        <v>1.496509931545281</v>
      </c>
      <c r="F245" s="45">
        <f>IF(OR($A245="",$B245="",$C245=""),"",B245*'MPTO_working_3-way'!$I244)</f>
        <v>4.8740497076023397</v>
      </c>
      <c r="G245" s="46">
        <f>IF(OR($A245="",$B245="",$C245=""),"",C245*'MPTO_working_3-way'!$I244)</f>
        <v>7.898246860933428</v>
      </c>
      <c r="H245" s="44">
        <f>IF(OR($A245="",$B245="",$C245=""),"",'MPTO_working_3-way'!E244)</f>
        <v>1.4676455158783412</v>
      </c>
      <c r="I245" s="45">
        <f>IF(OR($A245="",$B245="",$C245=""),"",'MPTO_working_3-way'!F244)</f>
        <v>4.9965370617462144</v>
      </c>
      <c r="J245" s="46">
        <f>IF(OR($A245="",$B245="",$C245=""),"",'MPTO_working_3-way'!G244)</f>
        <v>8.4389649336642076</v>
      </c>
      <c r="K245" s="44">
        <f>IF(OR($A245="",$B245="",$C245=""),"",'OddsRatio_working_3-way'!H244)</f>
        <v>1.4766669994020478</v>
      </c>
      <c r="L245" s="45">
        <f>IF(OR($A245="",$B245="",$C245=""),"",'OddsRatio_working_3-way'!I244)</f>
        <v>4.997502790439901</v>
      </c>
      <c r="M245" s="46">
        <f>IF(OR($A245="",$B245="",$C245=""),"",'OddsRatio_working_3-way'!J244)</f>
        <v>8.1500049910307162</v>
      </c>
      <c r="N245" s="47">
        <f t="shared" si="42"/>
        <v>66.822142567901977</v>
      </c>
      <c r="O245" s="48">
        <f t="shared" si="43"/>
        <v>20.516819892916597</v>
      </c>
      <c r="P245" s="48">
        <f t="shared" si="44"/>
        <v>12.661037539181427</v>
      </c>
      <c r="Q245" t="s">
        <v>83</v>
      </c>
      <c r="R245" t="s">
        <v>289</v>
      </c>
      <c r="S245" t="s">
        <v>464</v>
      </c>
      <c r="T245" s="50">
        <v>100</v>
      </c>
      <c r="U245" s="50">
        <f t="shared" si="45"/>
        <v>30.555555555555554</v>
      </c>
      <c r="V245" s="50">
        <f t="shared" si="46"/>
        <v>78.678038379530932</v>
      </c>
      <c r="W245" s="50">
        <f t="shared" si="47"/>
        <v>86.84210526315789</v>
      </c>
      <c r="X245" s="50">
        <f t="shared" si="48"/>
        <v>34.479856357311192</v>
      </c>
      <c r="Y245" s="50">
        <f t="shared" si="49"/>
        <v>82.602339181286538</v>
      </c>
      <c r="Z245" s="50">
        <f t="shared" si="50"/>
        <v>90.766406064913525</v>
      </c>
      <c r="AA245" s="50">
        <f t="shared" si="51"/>
        <v>-3.9243008017556384</v>
      </c>
      <c r="AB245" s="50">
        <f t="shared" si="52"/>
        <v>-3.9243008017556065</v>
      </c>
      <c r="AC245" s="50">
        <f t="shared" si="53"/>
        <v>-3.9243008017556349</v>
      </c>
      <c r="AF245">
        <v>1.68</v>
      </c>
      <c r="AG245">
        <v>2.2400000000000002</v>
      </c>
      <c r="AH245" s="57" t="s">
        <v>484</v>
      </c>
      <c r="AJ245" t="s">
        <v>477</v>
      </c>
    </row>
    <row r="246" spans="1:36" ht="15" x14ac:dyDescent="0.25">
      <c r="A246">
        <v>2.0499999999999998</v>
      </c>
      <c r="B246">
        <v>3.55</v>
      </c>
      <c r="C246">
        <v>3.77</v>
      </c>
      <c r="D246" s="43">
        <f t="shared" si="54"/>
        <v>3.4747008283771308E-2</v>
      </c>
      <c r="E246" s="44">
        <f>IF(OR($A246="",$B246="",$C246=""),"",A246*'MPTO_working_3-way'!$I245)</f>
        <v>2.1212313669817311</v>
      </c>
      <c r="F246" s="45">
        <f>IF(OR($A246="",$B246="",$C246=""),"",B246*'MPTO_working_3-way'!$I245)</f>
        <v>3.6733518794073881</v>
      </c>
      <c r="G246" s="46">
        <f>IF(OR($A246="",$B246="",$C246=""),"",C246*'MPTO_working_3-way'!$I245)</f>
        <v>3.9009962212298177</v>
      </c>
      <c r="H246" s="44">
        <f>IF(OR($A246="",$B246="",$C246=""),"",'MPTO_working_3-way'!E245)</f>
        <v>2.0998585995036629</v>
      </c>
      <c r="I246" s="45">
        <f>IF(OR($A246="",$B246="",$C246=""),"",'MPTO_working_3-way'!F245)</f>
        <v>3.7022254907583263</v>
      </c>
      <c r="J246" s="46">
        <f>IF(OR($A246="",$B246="",$C246=""),"",'MPTO_working_3-way'!G245)</f>
        <v>3.9421349263081513</v>
      </c>
      <c r="K246" s="44">
        <f>IF(OR($A246="",$B246="",$C246=""),"",'OddsRatio_working_3-way'!H245)</f>
        <v>2.1083992633573883</v>
      </c>
      <c r="L246" s="45">
        <f>IF(OR($A246="",$B246="",$C246=""),"",'OddsRatio_working_3-way'!I245)</f>
        <v>3.6918267824393731</v>
      </c>
      <c r="M246" s="46">
        <f>IF(OR($A246="",$B246="",$C246=""),"",'OddsRatio_working_3-way'!J245)</f>
        <v>3.9240628185713962</v>
      </c>
      <c r="N246" s="47">
        <f t="shared" si="42"/>
        <v>47.14242941932757</v>
      </c>
      <c r="O246" s="48">
        <f t="shared" si="43"/>
        <v>27.223093044963807</v>
      </c>
      <c r="P246" s="48">
        <f t="shared" si="44"/>
        <v>25.634477535708626</v>
      </c>
      <c r="Q246" t="s">
        <v>290</v>
      </c>
      <c r="R246" t="s">
        <v>291</v>
      </c>
      <c r="S246" t="s">
        <v>464</v>
      </c>
      <c r="T246" s="50">
        <v>100</v>
      </c>
      <c r="U246" s="50">
        <f t="shared" si="45"/>
        <v>51.219512195121943</v>
      </c>
      <c r="V246" s="50">
        <f t="shared" si="46"/>
        <v>71.83098591549296</v>
      </c>
      <c r="W246" s="50">
        <f t="shared" si="47"/>
        <v>73.474801061007966</v>
      </c>
      <c r="X246" s="50">
        <f t="shared" si="48"/>
        <v>54.694213023499081</v>
      </c>
      <c r="Y246" s="50">
        <f t="shared" si="49"/>
        <v>75.305686743870098</v>
      </c>
      <c r="Z246" s="50">
        <f t="shared" si="50"/>
        <v>76.94950188938509</v>
      </c>
      <c r="AA246" s="50">
        <f t="shared" si="51"/>
        <v>-3.4747008283771379</v>
      </c>
      <c r="AB246" s="50">
        <f t="shared" si="52"/>
        <v>-3.4747008283771379</v>
      </c>
      <c r="AC246" s="50">
        <f t="shared" si="53"/>
        <v>-3.4747008283771237</v>
      </c>
      <c r="AF246">
        <v>2</v>
      </c>
      <c r="AG246">
        <v>1.87</v>
      </c>
      <c r="AH246" s="57" t="s">
        <v>494</v>
      </c>
      <c r="AJ246" t="s">
        <v>477</v>
      </c>
    </row>
    <row r="247" spans="1:36" ht="15" x14ac:dyDescent="0.25">
      <c r="A247">
        <v>2.37</v>
      </c>
      <c r="B247">
        <v>3.53</v>
      </c>
      <c r="C247">
        <v>3.04</v>
      </c>
      <c r="D247" s="43">
        <f t="shared" si="54"/>
        <v>3.4174415671264669E-2</v>
      </c>
      <c r="E247" s="44">
        <f>IF(OR($A247="",$B247="",$C247=""),"",A247*'MPTO_working_3-way'!$I246)</f>
        <v>2.4509933651408975</v>
      </c>
      <c r="F247" s="45">
        <f>IF(OR($A247="",$B247="",$C247=""),"",B247*'MPTO_working_3-way'!$I246)</f>
        <v>3.6506356873195642</v>
      </c>
      <c r="G247" s="46">
        <f>IF(OR($A247="",$B247="",$C247=""),"",C247*'MPTO_working_3-way'!$I246)</f>
        <v>3.1438902236406445</v>
      </c>
      <c r="H247" s="44">
        <f>IF(OR($A247="",$B247="",$C247=""),"",'MPTO_working_3-way'!E246)</f>
        <v>2.4357601367162336</v>
      </c>
      <c r="I247" s="45">
        <f>IF(OR($A247="",$B247="",$C247=""),"",'MPTO_working_3-way'!F246)</f>
        <v>3.6778951358682495</v>
      </c>
      <c r="J247" s="46">
        <f>IF(OR($A247="",$B247="",$C247=""),"",'MPTO_working_3-way'!G246)</f>
        <v>3.1490519021225016</v>
      </c>
      <c r="K247" s="44">
        <f>IF(OR($A247="",$B247="",$C247=""),"",'OddsRatio_working_3-way'!H246)</f>
        <v>2.4425377662089112</v>
      </c>
      <c r="L247" s="45">
        <f>IF(OR($A247="",$B247="",$C247=""),"",'OddsRatio_working_3-way'!I246)</f>
        <v>3.6639566047507626</v>
      </c>
      <c r="M247" s="46">
        <f>IF(OR($A247="",$B247="",$C247=""),"",'OddsRatio_working_3-way'!J246)</f>
        <v>3.1480124401942908</v>
      </c>
      <c r="N247" s="47">
        <f t="shared" si="42"/>
        <v>40.799784047661596</v>
      </c>
      <c r="O247" s="48">
        <f t="shared" si="43"/>
        <v>27.392489573075917</v>
      </c>
      <c r="P247" s="48">
        <f t="shared" si="44"/>
        <v>31.807726379262498</v>
      </c>
      <c r="Q247" t="s">
        <v>292</v>
      </c>
      <c r="R247" t="s">
        <v>84</v>
      </c>
      <c r="S247" t="s">
        <v>464</v>
      </c>
      <c r="T247" s="50">
        <v>100</v>
      </c>
      <c r="U247" s="50">
        <f t="shared" si="45"/>
        <v>57.805907172995774</v>
      </c>
      <c r="V247" s="50">
        <f t="shared" si="46"/>
        <v>71.671388101982998</v>
      </c>
      <c r="W247" s="50">
        <f t="shared" si="47"/>
        <v>67.10526315789474</v>
      </c>
      <c r="X247" s="50">
        <f t="shared" si="48"/>
        <v>61.223348740122262</v>
      </c>
      <c r="Y247" s="50">
        <f t="shared" si="49"/>
        <v>75.088829669109487</v>
      </c>
      <c r="Z247" s="50">
        <f t="shared" si="50"/>
        <v>70.522704725021214</v>
      </c>
      <c r="AA247" s="50">
        <f t="shared" si="51"/>
        <v>-3.4174415671264882</v>
      </c>
      <c r="AB247" s="50">
        <f t="shared" si="52"/>
        <v>-3.4174415671264882</v>
      </c>
      <c r="AC247" s="50">
        <f t="shared" si="53"/>
        <v>-3.417441567126474</v>
      </c>
      <c r="AF247">
        <v>2</v>
      </c>
      <c r="AG247">
        <v>1.87</v>
      </c>
      <c r="AH247" s="57" t="s">
        <v>502</v>
      </c>
      <c r="AJ247" t="s">
        <v>477</v>
      </c>
    </row>
    <row r="248" spans="1:36" ht="15" x14ac:dyDescent="0.25">
      <c r="A248">
        <v>1.97</v>
      </c>
      <c r="B248">
        <v>3.36</v>
      </c>
      <c r="C248">
        <v>4.33</v>
      </c>
      <c r="D248" s="43">
        <f t="shared" si="54"/>
        <v>3.6180143034107326E-2</v>
      </c>
      <c r="E248" s="44">
        <f>IF(OR($A248="",$B248="",$C248=""),"",A248*'MPTO_working_3-way'!$I247)</f>
        <v>2.0412748817771913</v>
      </c>
      <c r="F248" s="45">
        <f>IF(OR($A248="",$B248="",$C248=""),"",B248*'MPTO_working_3-way'!$I247)</f>
        <v>3.4815652805946007</v>
      </c>
      <c r="G248" s="46">
        <f>IF(OR($A248="",$B248="",$C248=""),"",C248*'MPTO_working_3-way'!$I247)</f>
        <v>4.4866600193376849</v>
      </c>
      <c r="H248" s="44">
        <f>IF(OR($A248="",$B248="",$C248=""),"",'MPTO_working_3-way'!E247)</f>
        <v>2.0179428800700392</v>
      </c>
      <c r="I248" s="45">
        <f>IF(OR($A248="",$B248="",$C248=""),"",'MPTO_working_3-way'!F247)</f>
        <v>3.5019032851584817</v>
      </c>
      <c r="J248" s="46">
        <f>IF(OR($A248="",$B248="",$C248=""),"",'MPTO_working_3-way'!G247)</f>
        <v>4.5685707964385482</v>
      </c>
      <c r="K248" s="44">
        <f>IF(OR($A248="",$B248="",$C248=""),"",'OddsRatio_working_3-way'!H247)</f>
        <v>2.0272020877486017</v>
      </c>
      <c r="L248" s="45">
        <f>IF(OR($A248="",$B248="",$C248=""),"",'OddsRatio_working_3-way'!I247)</f>
        <v>3.4991720897801022</v>
      </c>
      <c r="M248" s="46">
        <f>IF(OR($A248="",$B248="",$C248=""),"",'OddsRatio_working_3-way'!J247)</f>
        <v>4.5263741775287043</v>
      </c>
      <c r="N248" s="47">
        <f t="shared" si="42"/>
        <v>48.988992561813717</v>
      </c>
      <c r="O248" s="48">
        <f t="shared" si="43"/>
        <v>28.722712900825304</v>
      </c>
      <c r="P248" s="48">
        <f t="shared" si="44"/>
        <v>22.288294537360972</v>
      </c>
      <c r="Q248" t="s">
        <v>293</v>
      </c>
      <c r="R248" t="s">
        <v>294</v>
      </c>
      <c r="S248" t="s">
        <v>464</v>
      </c>
      <c r="T248" s="50">
        <v>100</v>
      </c>
      <c r="U248" s="50">
        <f t="shared" si="45"/>
        <v>49.238578680203041</v>
      </c>
      <c r="V248" s="50">
        <f t="shared" si="46"/>
        <v>70.238095238095241</v>
      </c>
      <c r="W248" s="50">
        <f t="shared" si="47"/>
        <v>76.905311778290994</v>
      </c>
      <c r="X248" s="50">
        <f t="shared" si="48"/>
        <v>52.856592983613773</v>
      </c>
      <c r="Y248" s="50">
        <f t="shared" si="49"/>
        <v>73.856109541505958</v>
      </c>
      <c r="Z248" s="50">
        <f t="shared" si="50"/>
        <v>80.523326081701725</v>
      </c>
      <c r="AA248" s="50">
        <f t="shared" si="51"/>
        <v>-3.6180143034107317</v>
      </c>
      <c r="AB248" s="50">
        <f t="shared" si="52"/>
        <v>-3.6180143034107175</v>
      </c>
      <c r="AC248" s="50">
        <f t="shared" si="53"/>
        <v>-3.6180143034107317</v>
      </c>
      <c r="AF248">
        <v>2.15</v>
      </c>
      <c r="AG248">
        <v>1.75</v>
      </c>
      <c r="AH248" s="57" t="s">
        <v>484</v>
      </c>
      <c r="AJ248" t="s">
        <v>477</v>
      </c>
    </row>
    <row r="249" spans="1:36" ht="15" x14ac:dyDescent="0.25">
      <c r="A249">
        <v>2.4700000000000002</v>
      </c>
      <c r="B249">
        <v>3.61</v>
      </c>
      <c r="C249">
        <v>2.85</v>
      </c>
      <c r="D249" s="43">
        <f t="shared" si="54"/>
        <v>3.2743802826905366E-2</v>
      </c>
      <c r="E249" s="44">
        <f>IF(OR($A249="",$B249="",$C249=""),"",A249*'MPTO_working_3-way'!$I248)</f>
        <v>2.5508771929824565</v>
      </c>
      <c r="F249" s="45">
        <f>IF(OR($A249="",$B249="",$C249=""),"",B249*'MPTO_working_3-way'!$I248)</f>
        <v>3.7282051282051283</v>
      </c>
      <c r="G249" s="46">
        <f>IF(OR($A249="",$B249="",$C249=""),"",C249*'MPTO_working_3-way'!$I248)</f>
        <v>2.9433198380566803</v>
      </c>
      <c r="H249" s="44">
        <f>IF(OR($A249="",$B249="",$C249=""),"",'MPTO_working_3-way'!E248)</f>
        <v>2.5384338001081796</v>
      </c>
      <c r="I249" s="45">
        <f>IF(OR($A249="",$B249="",$C249=""),"",'MPTO_working_3-way'!F248)</f>
        <v>3.7580745617937543</v>
      </c>
      <c r="J249" s="46">
        <f>IF(OR($A249="",$B249="",$C249=""),"",'MPTO_working_3-way'!G248)</f>
        <v>2.9415001044640996</v>
      </c>
      <c r="K249" s="44">
        <f>IF(OR($A249="",$B249="",$C249=""),"",'OddsRatio_working_3-way'!H248)</f>
        <v>2.5443203862635233</v>
      </c>
      <c r="L249" s="45">
        <f>IF(OR($A249="",$B249="",$C249=""),"",'OddsRatio_working_3-way'!I248)</f>
        <v>3.7419566041821732</v>
      </c>
      <c r="M249" s="46">
        <f>IF(OR($A249="",$B249="",$C249=""),"",'OddsRatio_working_3-way'!J248)</f>
        <v>2.9435324589030736</v>
      </c>
      <c r="N249" s="47">
        <f t="shared" si="42"/>
        <v>39.202200825309482</v>
      </c>
      <c r="O249" s="48">
        <f t="shared" si="43"/>
        <v>26.822558459422286</v>
      </c>
      <c r="P249" s="48">
        <f t="shared" si="44"/>
        <v>33.975240715268221</v>
      </c>
      <c r="Q249" t="s">
        <v>295</v>
      </c>
      <c r="R249" t="s">
        <v>296</v>
      </c>
      <c r="S249" t="s">
        <v>464</v>
      </c>
      <c r="T249" s="50">
        <v>100</v>
      </c>
      <c r="U249" s="50">
        <f t="shared" si="45"/>
        <v>59.514170040485837</v>
      </c>
      <c r="V249" s="50">
        <f t="shared" si="46"/>
        <v>72.29916897506925</v>
      </c>
      <c r="W249" s="50">
        <f t="shared" si="47"/>
        <v>64.912280701754383</v>
      </c>
      <c r="X249" s="50">
        <f t="shared" si="48"/>
        <v>62.788550323176359</v>
      </c>
      <c r="Y249" s="50">
        <f t="shared" si="49"/>
        <v>75.573549257759794</v>
      </c>
      <c r="Z249" s="50">
        <f t="shared" si="50"/>
        <v>68.186660984444927</v>
      </c>
      <c r="AA249" s="50">
        <f t="shared" si="51"/>
        <v>-3.2743802826905224</v>
      </c>
      <c r="AB249" s="50">
        <f t="shared" si="52"/>
        <v>-3.2743802826905437</v>
      </c>
      <c r="AC249" s="50">
        <f t="shared" si="53"/>
        <v>-3.2743802826905437</v>
      </c>
      <c r="AF249">
        <v>1.77</v>
      </c>
      <c r="AG249">
        <v>2.12</v>
      </c>
      <c r="AH249" s="71" t="s">
        <v>499</v>
      </c>
      <c r="AJ249" t="s">
        <v>477</v>
      </c>
    </row>
    <row r="250" spans="1:36" ht="15" x14ac:dyDescent="0.25">
      <c r="A250">
        <v>3.21</v>
      </c>
      <c r="B250">
        <v>3.26</v>
      </c>
      <c r="C250">
        <v>2.41</v>
      </c>
      <c r="D250" s="43">
        <f t="shared" si="54"/>
        <v>3.3212705344547011E-2</v>
      </c>
      <c r="E250" s="44">
        <f>IF(OR($A250="",$B250="",$C250=""),"",A250*'MPTO_working_3-way'!$I249)</f>
        <v>3.3166127841559958</v>
      </c>
      <c r="F250" s="45">
        <f>IF(OR($A250="",$B250="",$C250=""),"",B250*'MPTO_working_3-way'!$I249)</f>
        <v>3.3682734194232231</v>
      </c>
      <c r="G250" s="46">
        <f>IF(OR($A250="",$B250="",$C250=""),"",C250*'MPTO_working_3-way'!$I249)</f>
        <v>2.4900426198803585</v>
      </c>
      <c r="H250" s="44">
        <f>IF(OR($A250="",$B250="",$C250=""),"",'MPTO_working_3-way'!E249)</f>
        <v>3.328279031325891</v>
      </c>
      <c r="I250" s="45">
        <f>IF(OR($A250="",$B250="",$C250=""),"",'MPTO_working_3-way'!F249)</f>
        <v>3.3820624901712888</v>
      </c>
      <c r="J250" s="46">
        <f>IF(OR($A250="",$B250="",$C250=""),"",'MPTO_working_3-way'!G249)</f>
        <v>2.4760635375108659</v>
      </c>
      <c r="K250" s="44">
        <f>IF(OR($A250="",$B250="",$C250=""),"",'OddsRatio_working_3-way'!H249)</f>
        <v>3.3232318025201288</v>
      </c>
      <c r="L250" s="45">
        <f>IF(OR($A250="",$B250="",$C250=""),"",'OddsRatio_working_3-way'!I249)</f>
        <v>3.3757936080070086</v>
      </c>
      <c r="M250" s="46">
        <f>IF(OR($A250="",$B250="",$C250=""),"",'OddsRatio_working_3-way'!J249)</f>
        <v>2.482242914730036</v>
      </c>
      <c r="N250" s="47">
        <f t="shared" si="42"/>
        <v>30.151243605438786</v>
      </c>
      <c r="O250" s="48">
        <f t="shared" si="43"/>
        <v>29.688801218852301</v>
      </c>
      <c r="P250" s="48">
        <f t="shared" si="44"/>
        <v>40.159955175708923</v>
      </c>
      <c r="Q250" t="s">
        <v>297</v>
      </c>
      <c r="R250" t="s">
        <v>298</v>
      </c>
      <c r="S250" t="s">
        <v>464</v>
      </c>
      <c r="T250" s="50">
        <v>100</v>
      </c>
      <c r="U250" s="50">
        <f t="shared" si="45"/>
        <v>68.847352024922117</v>
      </c>
      <c r="V250" s="50">
        <f t="shared" si="46"/>
        <v>69.325153374233125</v>
      </c>
      <c r="W250" s="50">
        <f t="shared" si="47"/>
        <v>58.50622406639004</v>
      </c>
      <c r="X250" s="50">
        <f t="shared" si="48"/>
        <v>72.168622559376828</v>
      </c>
      <c r="Y250" s="50">
        <f t="shared" si="49"/>
        <v>72.646423908687837</v>
      </c>
      <c r="Z250" s="50">
        <f t="shared" si="50"/>
        <v>61.827494600844759</v>
      </c>
      <c r="AA250" s="50">
        <f t="shared" si="51"/>
        <v>-3.3212705344547118</v>
      </c>
      <c r="AB250" s="50">
        <f t="shared" si="52"/>
        <v>-3.3212705344547118</v>
      </c>
      <c r="AC250" s="50">
        <f t="shared" si="53"/>
        <v>-3.3212705344547189</v>
      </c>
      <c r="AF250">
        <v>2.1</v>
      </c>
      <c r="AG250">
        <v>1.78</v>
      </c>
      <c r="AH250" s="57" t="s">
        <v>487</v>
      </c>
      <c r="AJ250" t="s">
        <v>477</v>
      </c>
    </row>
    <row r="251" spans="1:36" ht="15" x14ac:dyDescent="0.25">
      <c r="A251">
        <v>2.09</v>
      </c>
      <c r="B251">
        <v>3.39</v>
      </c>
      <c r="C251">
        <v>3.83</v>
      </c>
      <c r="D251" s="43">
        <f t="shared" si="54"/>
        <v>3.455075600311952E-2</v>
      </c>
      <c r="E251" s="44">
        <f>IF(OR($A251="",$B251="",$C251=""),"",A251*'MPTO_working_3-way'!$I250)</f>
        <v>2.1622110800465197</v>
      </c>
      <c r="F251" s="45">
        <f>IF(OR($A251="",$B251="",$C251=""),"",B251*'MPTO_working_3-way'!$I250)</f>
        <v>3.5071270628505755</v>
      </c>
      <c r="G251" s="46">
        <f>IF(OR($A251="",$B251="",$C251=""),"",C251*'MPTO_working_3-way'!$I250)</f>
        <v>3.9623293954919476</v>
      </c>
      <c r="H251" s="44">
        <f>IF(OR($A251="",$B251="",$C251=""),"",'MPTO_working_3-way'!E250)</f>
        <v>2.141547827190911</v>
      </c>
      <c r="I251" s="45">
        <f>IF(OR($A251="",$B251="",$C251=""),"",'MPTO_working_3-way'!F250)</f>
        <v>3.527730920411658</v>
      </c>
      <c r="J251" s="46">
        <f>IF(OR($A251="",$B251="",$C251=""),"",'MPTO_working_3-way'!G250)</f>
        <v>4.0067363322473035</v>
      </c>
      <c r="K251" s="44">
        <f>IF(OR($A251="",$B251="",$C251=""),"",'OddsRatio_working_3-way'!H250)</f>
        <v>2.1499520325016603</v>
      </c>
      <c r="L251" s="45">
        <f>IF(OR($A251="",$B251="",$C251=""),"",'OddsRatio_working_3-way'!I250)</f>
        <v>3.5214544565862091</v>
      </c>
      <c r="M251" s="46">
        <f>IF(OR($A251="",$B251="",$C251=""),"",'OddsRatio_working_3-way'!J250)</f>
        <v>3.9856552770455957</v>
      </c>
      <c r="N251" s="47">
        <f t="shared" ref="N251:N314" si="55">(1/E251)* 100</f>
        <v>46.248953639553321</v>
      </c>
      <c r="O251" s="48">
        <f t="shared" ref="O251:O314" si="56">(1/F251)* 100</f>
        <v>28.513366698131687</v>
      </c>
      <c r="P251" s="48">
        <f t="shared" ref="P251:P314" si="57">(1/G251)* 100</f>
        <v>25.237679662314992</v>
      </c>
      <c r="Q251" t="s">
        <v>299</v>
      </c>
      <c r="R251" t="s">
        <v>300</v>
      </c>
      <c r="S251" t="s">
        <v>464</v>
      </c>
      <c r="T251" s="50">
        <v>100</v>
      </c>
      <c r="U251" s="50">
        <f t="shared" ref="U251:U314" si="58">(1/A251)*((T251*A251)-T251)</f>
        <v>52.153110047846894</v>
      </c>
      <c r="V251" s="50">
        <f t="shared" ref="V251:V314" si="59">(1/B251)*((T251*B251)-T251)</f>
        <v>70.501474926253692</v>
      </c>
      <c r="W251" s="50">
        <f t="shared" ref="W251:W314" si="60">(1/C251)*((T251*C251)-T251)</f>
        <v>73.890339425587456</v>
      </c>
      <c r="X251" s="50">
        <f t="shared" ref="X251:X314" si="61">((1/B251)+(1/C251))*T251</f>
        <v>55.608185648158837</v>
      </c>
      <c r="Y251" s="50">
        <f t="shared" ref="Y251:Y314" si="62">((1/A251)+(1/C251))*T251</f>
        <v>73.95655052656565</v>
      </c>
      <c r="Z251" s="50">
        <f t="shared" ref="Z251:Z314" si="63">((1/A251)+(1/B251))*T251</f>
        <v>77.345415025899428</v>
      </c>
      <c r="AA251" s="50">
        <f t="shared" ref="AA251:AA314" si="64">U251-X251</f>
        <v>-3.4550756003119432</v>
      </c>
      <c r="AB251" s="50">
        <f t="shared" ref="AB251:AB314" si="65">V251-Y251</f>
        <v>-3.4550756003119574</v>
      </c>
      <c r="AC251" s="50">
        <f t="shared" ref="AC251:AC314" si="66">W251-Z251</f>
        <v>-3.4550756003119716</v>
      </c>
      <c r="AF251">
        <v>1.93</v>
      </c>
      <c r="AG251">
        <v>1.93</v>
      </c>
      <c r="AH251" s="57" t="s">
        <v>484</v>
      </c>
      <c r="AJ251" t="s">
        <v>472</v>
      </c>
    </row>
    <row r="252" spans="1:36" ht="15" x14ac:dyDescent="0.25">
      <c r="A252">
        <v>2.2599999999999998</v>
      </c>
      <c r="B252">
        <v>3.52</v>
      </c>
      <c r="C252">
        <v>3.26</v>
      </c>
      <c r="D252" s="43">
        <f t="shared" si="54"/>
        <v>3.3317251454772601E-2</v>
      </c>
      <c r="E252" s="44">
        <f>IF(OR($A252="",$B252="",$C252=""),"",A252*'MPTO_working_3-way'!$I251)</f>
        <v>2.3352969882877859</v>
      </c>
      <c r="F252" s="45">
        <f>IF(OR($A252="",$B252="",$C252=""),"",B252*'MPTO_working_3-way'!$I251)</f>
        <v>3.6372767251207994</v>
      </c>
      <c r="G252" s="46">
        <f>IF(OR($A252="",$B252="",$C252=""),"",C252*'MPTO_working_3-way'!$I251)</f>
        <v>3.3686142397425582</v>
      </c>
      <c r="H252" s="44">
        <f>IF(OR($A252="",$B252="",$C252=""),"",'MPTO_working_3-way'!E251)</f>
        <v>2.3181840935127194</v>
      </c>
      <c r="I252" s="45">
        <f>IF(OR($A252="",$B252="",$C252=""),"",'MPTO_working_3-way'!F251)</f>
        <v>3.6632028096566129</v>
      </c>
      <c r="J252" s="46">
        <f>IF(OR($A252="",$B252="",$C252=""),"",'MPTO_working_3-way'!G251)</f>
        <v>3.3824611487085741</v>
      </c>
      <c r="K252" s="44">
        <f>IF(OR($A252="",$B252="",$C252=""),"",'OddsRatio_working_3-way'!H251)</f>
        <v>2.3254816826163545</v>
      </c>
      <c r="L252" s="45">
        <f>IF(OR($A252="",$B252="",$C252=""),"",'OddsRatio_working_3-way'!I251)</f>
        <v>3.6509633652327085</v>
      </c>
      <c r="M252" s="46">
        <f>IF(OR($A252="",$B252="",$C252=""),"",'OddsRatio_working_3-way'!J251)</f>
        <v>3.3774512719944139</v>
      </c>
      <c r="N252" s="47">
        <f t="shared" si="55"/>
        <v>42.821106052690503</v>
      </c>
      <c r="O252" s="48">
        <f t="shared" si="56"/>
        <v>27.493096499738783</v>
      </c>
      <c r="P252" s="48">
        <f t="shared" si="57"/>
        <v>29.685797447570717</v>
      </c>
      <c r="Q252" t="s">
        <v>301</v>
      </c>
      <c r="R252" t="s">
        <v>302</v>
      </c>
      <c r="S252" t="s">
        <v>464</v>
      </c>
      <c r="T252" s="50">
        <v>100</v>
      </c>
      <c r="U252" s="50">
        <f t="shared" si="58"/>
        <v>55.752212389380524</v>
      </c>
      <c r="V252" s="50">
        <f t="shared" si="59"/>
        <v>71.590909090909093</v>
      </c>
      <c r="W252" s="50">
        <f t="shared" si="60"/>
        <v>69.325153374233125</v>
      </c>
      <c r="X252" s="50">
        <f t="shared" si="61"/>
        <v>59.083937534857789</v>
      </c>
      <c r="Y252" s="50">
        <f t="shared" si="62"/>
        <v>74.922634236386344</v>
      </c>
      <c r="Z252" s="50">
        <f t="shared" si="63"/>
        <v>72.656878519710389</v>
      </c>
      <c r="AA252" s="50">
        <f t="shared" si="64"/>
        <v>-3.3317251454772645</v>
      </c>
      <c r="AB252" s="50">
        <f t="shared" si="65"/>
        <v>-3.3317251454772503</v>
      </c>
      <c r="AC252" s="50">
        <f t="shared" si="66"/>
        <v>-3.3317251454772645</v>
      </c>
      <c r="AF252">
        <v>1.91</v>
      </c>
      <c r="AG252">
        <v>1.96</v>
      </c>
      <c r="AH252" s="57" t="s">
        <v>487</v>
      </c>
      <c r="AJ252" t="s">
        <v>472</v>
      </c>
    </row>
    <row r="253" spans="1:36" ht="15" x14ac:dyDescent="0.25">
      <c r="A253">
        <v>2.36</v>
      </c>
      <c r="B253">
        <v>3.24</v>
      </c>
      <c r="C253">
        <v>3.33</v>
      </c>
      <c r="D253" s="43">
        <f t="shared" si="54"/>
        <v>3.2671089168264444E-2</v>
      </c>
      <c r="E253" s="44">
        <f>IF(OR($A253="",$B253="",$C253=""),"",A253*'MPTO_working_3-way'!$I252)</f>
        <v>2.4371037704371039</v>
      </c>
      <c r="F253" s="45">
        <f>IF(OR($A253="",$B253="",$C253=""),"",B253*'MPTO_working_3-way'!$I252)</f>
        <v>3.345854328905177</v>
      </c>
      <c r="G253" s="46">
        <f>IF(OR($A253="",$B253="",$C253=""),"",C253*'MPTO_working_3-way'!$I252)</f>
        <v>3.4387947269303205</v>
      </c>
      <c r="H253" s="44">
        <f>IF(OR($A253="",$B253="",$C253=""),"",'MPTO_working_3-way'!E252)</f>
        <v>2.4222549977625367</v>
      </c>
      <c r="I253" s="45">
        <f>IF(OR($A253="",$B253="",$C253=""),"",'MPTO_working_3-way'!F252)</f>
        <v>3.3585040646288657</v>
      </c>
      <c r="J253" s="46">
        <f>IF(OR($A253="",$B253="",$C253=""),"",'MPTO_working_3-way'!G252)</f>
        <v>3.4553063710323539</v>
      </c>
      <c r="K253" s="44">
        <f>IF(OR($A253="",$B253="",$C253=""),"",'OddsRatio_working_3-way'!H252)</f>
        <v>2.4287395232105493</v>
      </c>
      <c r="L253" s="45">
        <f>IF(OR($A253="",$B253="",$C253=""),"",'OddsRatio_working_3-way'!I252)</f>
        <v>3.3532180382291408</v>
      </c>
      <c r="M253" s="46">
        <f>IF(OR($A253="",$B253="",$C253=""),"",'OddsRatio_working_3-way'!J252)</f>
        <v>3.4477669772651325</v>
      </c>
      <c r="N253" s="47">
        <f t="shared" si="55"/>
        <v>41.032311062431539</v>
      </c>
      <c r="O253" s="48">
        <f t="shared" si="56"/>
        <v>29.887732749178525</v>
      </c>
      <c r="P253" s="48">
        <f t="shared" si="57"/>
        <v>29.079956188389922</v>
      </c>
      <c r="Q253" t="s">
        <v>303</v>
      </c>
      <c r="R253" t="s">
        <v>304</v>
      </c>
      <c r="S253" t="s">
        <v>464</v>
      </c>
      <c r="T253" s="50">
        <v>100</v>
      </c>
      <c r="U253" s="50">
        <f t="shared" si="58"/>
        <v>57.627118644067799</v>
      </c>
      <c r="V253" s="50">
        <f t="shared" si="59"/>
        <v>69.135802469135797</v>
      </c>
      <c r="W253" s="50">
        <f t="shared" si="60"/>
        <v>69.969969969969966</v>
      </c>
      <c r="X253" s="50">
        <f t="shared" si="61"/>
        <v>60.894227560894223</v>
      </c>
      <c r="Y253" s="50">
        <f t="shared" si="62"/>
        <v>72.402911385962241</v>
      </c>
      <c r="Z253" s="50">
        <f t="shared" si="63"/>
        <v>73.237078886796397</v>
      </c>
      <c r="AA253" s="50">
        <f t="shared" si="64"/>
        <v>-3.2671089168264231</v>
      </c>
      <c r="AB253" s="50">
        <f t="shared" si="65"/>
        <v>-3.2671089168264444</v>
      </c>
      <c r="AC253" s="50">
        <f t="shared" si="66"/>
        <v>-3.2671089168264302</v>
      </c>
      <c r="AF253">
        <v>2.13</v>
      </c>
      <c r="AG253">
        <v>1.75</v>
      </c>
      <c r="AH253" s="57" t="s">
        <v>492</v>
      </c>
      <c r="AJ253" t="s">
        <v>472</v>
      </c>
    </row>
    <row r="254" spans="1:36" ht="15" x14ac:dyDescent="0.25">
      <c r="A254">
        <v>2.4500000000000002</v>
      </c>
      <c r="B254">
        <v>3.25</v>
      </c>
      <c r="C254">
        <v>3.15</v>
      </c>
      <c r="D254" s="43">
        <f t="shared" si="54"/>
        <v>3.331589045874761E-2</v>
      </c>
      <c r="E254" s="44">
        <f>IF(OR($A254="",$B254="",$C254=""),"",A254*'MPTO_working_3-way'!$I253)</f>
        <v>2.531623931623932</v>
      </c>
      <c r="F254" s="45">
        <f>IF(OR($A254="",$B254="",$C254=""),"",B254*'MPTO_working_3-way'!$I253)</f>
        <v>3.35827664399093</v>
      </c>
      <c r="G254" s="46">
        <f>IF(OR($A254="",$B254="",$C254=""),"",C254*'MPTO_working_3-way'!$I253)</f>
        <v>3.2549450549450549</v>
      </c>
      <c r="H254" s="44">
        <f>IF(OR($A254="",$B254="",$C254=""),"",'MPTO_working_3-way'!E253)</f>
        <v>2.518523942012008</v>
      </c>
      <c r="I254" s="45">
        <f>IF(OR($A254="",$B254="",$C254=""),"",'MPTO_working_3-way'!F253)</f>
        <v>3.3716918251323271</v>
      </c>
      <c r="J254" s="46">
        <f>IF(OR($A254="",$B254="",$C254=""),"",'MPTO_working_3-way'!G253)</f>
        <v>3.2641867527044979</v>
      </c>
      <c r="K254" s="44">
        <f>IF(OR($A254="",$B254="",$C254=""),"",'OddsRatio_working_3-way'!H253)</f>
        <v>2.5243759809379345</v>
      </c>
      <c r="L254" s="45">
        <f>IF(OR($A254="",$B254="",$C254=""),"",'OddsRatio_working_3-way'!I253)</f>
        <v>3.3654110049036907</v>
      </c>
      <c r="M254" s="46">
        <f>IF(OR($A254="",$B254="",$C254=""),"",'OddsRatio_working_3-way'!J253)</f>
        <v>3.2602816269079717</v>
      </c>
      <c r="N254" s="47">
        <f t="shared" si="55"/>
        <v>39.500337609723161</v>
      </c>
      <c r="O254" s="48">
        <f t="shared" si="56"/>
        <v>29.77717758271438</v>
      </c>
      <c r="P254" s="48">
        <f t="shared" si="57"/>
        <v>30.722484807562456</v>
      </c>
      <c r="Q254" t="s">
        <v>305</v>
      </c>
      <c r="R254" t="s">
        <v>306</v>
      </c>
      <c r="S254" t="s">
        <v>464</v>
      </c>
      <c r="T254" s="50">
        <v>100</v>
      </c>
      <c r="U254" s="50">
        <f t="shared" si="58"/>
        <v>59.183673469387763</v>
      </c>
      <c r="V254" s="50">
        <f t="shared" si="59"/>
        <v>69.230769230769241</v>
      </c>
      <c r="W254" s="50">
        <f t="shared" si="60"/>
        <v>68.253968253968253</v>
      </c>
      <c r="X254" s="50">
        <f t="shared" si="61"/>
        <v>62.515262515262513</v>
      </c>
      <c r="Y254" s="50">
        <f t="shared" si="62"/>
        <v>72.562358276643991</v>
      </c>
      <c r="Z254" s="50">
        <f t="shared" si="63"/>
        <v>71.585557299843018</v>
      </c>
      <c r="AA254" s="50">
        <f t="shared" si="64"/>
        <v>-3.3315890458747504</v>
      </c>
      <c r="AB254" s="50">
        <f t="shared" si="65"/>
        <v>-3.3315890458747504</v>
      </c>
      <c r="AC254" s="50">
        <f t="shared" si="66"/>
        <v>-3.3315890458747646</v>
      </c>
      <c r="AF254">
        <v>2.06</v>
      </c>
      <c r="AG254">
        <v>1.82</v>
      </c>
      <c r="AH254" s="57" t="s">
        <v>493</v>
      </c>
      <c r="AJ254" t="s">
        <v>472</v>
      </c>
    </row>
    <row r="255" spans="1:36" ht="15" x14ac:dyDescent="0.25">
      <c r="A255">
        <v>2.91</v>
      </c>
      <c r="B255">
        <v>3.03</v>
      </c>
      <c r="C255">
        <v>2.79</v>
      </c>
      <c r="D255" s="43">
        <f t="shared" si="54"/>
        <v>3.2098554052279127E-2</v>
      </c>
      <c r="E255" s="44">
        <f>IF(OR($A255="",$B255="",$C255=""),"",A255*'MPTO_working_3-way'!$I254)</f>
        <v>3.0034067922921324</v>
      </c>
      <c r="F255" s="45">
        <f>IF(OR($A255="",$B255="",$C255=""),"",B255*'MPTO_working_3-way'!$I254)</f>
        <v>3.1272586187784057</v>
      </c>
      <c r="G255" s="46">
        <f>IF(OR($A255="",$B255="",$C255=""),"",C255*'MPTO_working_3-way'!$I254)</f>
        <v>2.879554965805859</v>
      </c>
      <c r="H255" s="44">
        <f>IF(OR($A255="",$B255="",$C255=""),"",'MPTO_working_3-way'!E254)</f>
        <v>3.003516273570479</v>
      </c>
      <c r="I255" s="45">
        <f>IF(OR($A255="",$B255="",$C255=""),"",'MPTO_working_3-way'!F254)</f>
        <v>3.1315225182666979</v>
      </c>
      <c r="J255" s="46">
        <f>IF(OR($A255="",$B255="",$C255=""),"",'MPTO_working_3-way'!G254)</f>
        <v>2.8758488484279279</v>
      </c>
      <c r="K255" s="44">
        <f>IF(OR($A255="",$B255="",$C255=""),"",'OddsRatio_working_3-way'!H254)</f>
        <v>3.0035189684656163</v>
      </c>
      <c r="L255" s="45">
        <f>IF(OR($A255="",$B255="",$C255=""),"",'OddsRatio_working_3-way'!I254)</f>
        <v>3.1293945057514136</v>
      </c>
      <c r="M255" s="46">
        <f>IF(OR($A255="",$B255="",$C255=""),"",'OddsRatio_working_3-way'!J254)</f>
        <v>2.8776434311798185</v>
      </c>
      <c r="N255" s="47">
        <f t="shared" si="55"/>
        <v>33.295523022934312</v>
      </c>
      <c r="O255" s="48">
        <f t="shared" si="56"/>
        <v>31.976888447768602</v>
      </c>
      <c r="P255" s="48">
        <f t="shared" si="57"/>
        <v>34.72758852929708</v>
      </c>
      <c r="Q255" t="s">
        <v>307</v>
      </c>
      <c r="R255" t="s">
        <v>308</v>
      </c>
      <c r="S255" t="s">
        <v>464</v>
      </c>
      <c r="T255" s="50">
        <v>100</v>
      </c>
      <c r="U255" s="50">
        <f t="shared" si="58"/>
        <v>65.635738831615114</v>
      </c>
      <c r="V255" s="50">
        <f t="shared" si="59"/>
        <v>66.996699669967001</v>
      </c>
      <c r="W255" s="50">
        <f t="shared" si="60"/>
        <v>64.157706093189958</v>
      </c>
      <c r="X255" s="50">
        <f t="shared" si="61"/>
        <v>68.845594236843041</v>
      </c>
      <c r="Y255" s="50">
        <f t="shared" si="62"/>
        <v>70.206555075194913</v>
      </c>
      <c r="Z255" s="50">
        <f t="shared" si="63"/>
        <v>67.367561498417885</v>
      </c>
      <c r="AA255" s="50">
        <f t="shared" si="64"/>
        <v>-3.2098554052279269</v>
      </c>
      <c r="AB255" s="50">
        <f t="shared" si="65"/>
        <v>-3.2098554052279127</v>
      </c>
      <c r="AC255" s="50">
        <f t="shared" si="66"/>
        <v>-3.2098554052279269</v>
      </c>
      <c r="AF255">
        <v>2.1800000000000002</v>
      </c>
      <c r="AG255">
        <v>1.72</v>
      </c>
      <c r="AH255" s="57" t="s">
        <v>486</v>
      </c>
      <c r="AJ255" t="s">
        <v>472</v>
      </c>
    </row>
    <row r="256" spans="1:36" ht="15" x14ac:dyDescent="0.25">
      <c r="A256">
        <v>2.73</v>
      </c>
      <c r="B256">
        <v>3.37</v>
      </c>
      <c r="C256">
        <v>2.7</v>
      </c>
      <c r="D256" s="43">
        <f t="shared" si="54"/>
        <v>3.3406641715246987E-2</v>
      </c>
      <c r="E256" s="44">
        <f>IF(OR($A256="",$B256="",$C256=""),"",A256*'MPTO_working_3-way'!$I255)</f>
        <v>2.8212001318826241</v>
      </c>
      <c r="F256" s="45">
        <f>IF(OR($A256="",$B256="",$C256=""),"",B256*'MPTO_working_3-way'!$I255)</f>
        <v>3.4825803825803825</v>
      </c>
      <c r="G256" s="46">
        <f>IF(OR($A256="",$B256="",$C256=""),"",C256*'MPTO_working_3-way'!$I255)</f>
        <v>2.790197932631167</v>
      </c>
      <c r="H256" s="44">
        <f>IF(OR($A256="",$B256="",$C256=""),"",'MPTO_working_3-way'!E255)</f>
        <v>2.8155941870626888</v>
      </c>
      <c r="I256" s="45">
        <f>IF(OR($A256="",$B256="",$C256=""),"",'MPTO_working_3-way'!F255)</f>
        <v>3.5013961735963202</v>
      </c>
      <c r="J256" s="46">
        <f>IF(OR($A256="",$B256="",$C256=""),"",'MPTO_working_3-way'!G255)</f>
        <v>2.7836944962116843</v>
      </c>
      <c r="K256" s="44">
        <f>IF(OR($A256="",$B256="",$C256=""),"",'OddsRatio_working_3-way'!H255)</f>
        <v>2.8186180547781632</v>
      </c>
      <c r="L256" s="45">
        <f>IF(OR($A256="",$B256="",$C256=""),"",'OddsRatio_working_3-way'!I255)</f>
        <v>3.4914016126151717</v>
      </c>
      <c r="M256" s="46">
        <f>IF(OR($A256="",$B256="",$C256=""),"",'OddsRatio_working_3-way'!J255)</f>
        <v>2.7870813255045528</v>
      </c>
      <c r="N256" s="47">
        <f t="shared" si="55"/>
        <v>35.445907885049152</v>
      </c>
      <c r="O256" s="48">
        <f t="shared" si="56"/>
        <v>28.714340808956724</v>
      </c>
      <c r="P256" s="48">
        <f t="shared" si="57"/>
        <v>35.839751305994135</v>
      </c>
      <c r="Q256" t="s">
        <v>309</v>
      </c>
      <c r="R256" t="s">
        <v>310</v>
      </c>
      <c r="S256" t="s">
        <v>464</v>
      </c>
      <c r="T256" s="50">
        <v>100</v>
      </c>
      <c r="U256" s="50">
        <f t="shared" si="58"/>
        <v>63.369963369963365</v>
      </c>
      <c r="V256" s="50">
        <f t="shared" si="59"/>
        <v>70.326409495548958</v>
      </c>
      <c r="W256" s="50">
        <f t="shared" si="60"/>
        <v>62.962962962962962</v>
      </c>
      <c r="X256" s="50">
        <f t="shared" si="61"/>
        <v>66.710627541488066</v>
      </c>
      <c r="Y256" s="50">
        <f t="shared" si="62"/>
        <v>73.667073667073652</v>
      </c>
      <c r="Z256" s="50">
        <f t="shared" si="63"/>
        <v>66.30362713448767</v>
      </c>
      <c r="AA256" s="50">
        <f t="shared" si="64"/>
        <v>-3.3406641715247005</v>
      </c>
      <c r="AB256" s="50">
        <f t="shared" si="65"/>
        <v>-3.3406641715246934</v>
      </c>
      <c r="AC256" s="50">
        <f t="shared" si="66"/>
        <v>-3.3406641715247076</v>
      </c>
      <c r="AF256">
        <v>2.13</v>
      </c>
      <c r="AG256">
        <v>1.76</v>
      </c>
      <c r="AH256" s="57" t="s">
        <v>485</v>
      </c>
      <c r="AJ256" t="s">
        <v>472</v>
      </c>
    </row>
    <row r="257" spans="1:36" ht="15" x14ac:dyDescent="0.25">
      <c r="A257">
        <v>2.89</v>
      </c>
      <c r="B257">
        <v>3.22</v>
      </c>
      <c r="C257">
        <v>2.66</v>
      </c>
      <c r="D257" s="43">
        <f t="shared" si="54"/>
        <v>3.2519617080914998E-2</v>
      </c>
      <c r="E257" s="44">
        <f>IF(OR($A257="",$B257="",$C257=""),"",A257*'MPTO_working_3-way'!$I256)</f>
        <v>2.9839816933638446</v>
      </c>
      <c r="F257" s="45">
        <f>IF(OR($A257="",$B257="",$C257=""),"",B257*'MPTO_working_3-way'!$I256)</f>
        <v>3.3247131670005463</v>
      </c>
      <c r="G257" s="46">
        <f>IF(OR($A257="",$B257="",$C257=""),"",C257*'MPTO_working_3-way'!$I256)</f>
        <v>2.7465021814352339</v>
      </c>
      <c r="H257" s="44">
        <f>IF(OR($A257="",$B257="",$C257=""),"",'MPTO_working_3-way'!E256)</f>
        <v>2.9834636554770735</v>
      </c>
      <c r="I257" s="45">
        <f>IF(OR($A257="",$B257="",$C257=""),"",'MPTO_working_3-way'!F256)</f>
        <v>3.3364569927575887</v>
      </c>
      <c r="J257" s="46">
        <f>IF(OR($A257="",$B257="",$C257=""),"",'MPTO_working_3-way'!G256)</f>
        <v>2.7389757936839887</v>
      </c>
      <c r="K257" s="44">
        <f>IF(OR($A257="",$B257="",$C257=""),"",'OddsRatio_working_3-way'!H256)</f>
        <v>2.9840192632183631</v>
      </c>
      <c r="L257" s="45">
        <f>IF(OR($A257="",$B257="",$C257=""),"",'OddsRatio_working_3-way'!I256)</f>
        <v>3.3304353250501406</v>
      </c>
      <c r="M257" s="46">
        <f>IF(OR($A257="",$B257="",$C257=""),"",'OddsRatio_working_3-way'!J256)</f>
        <v>2.7425777655780332</v>
      </c>
      <c r="N257" s="47">
        <f t="shared" si="55"/>
        <v>33.512269938650306</v>
      </c>
      <c r="O257" s="48">
        <f t="shared" si="56"/>
        <v>30.077782646801055</v>
      </c>
      <c r="P257" s="48">
        <f t="shared" si="57"/>
        <v>36.409947414548647</v>
      </c>
      <c r="Q257" t="s">
        <v>311</v>
      </c>
      <c r="R257" t="s">
        <v>312</v>
      </c>
      <c r="S257" t="s">
        <v>464</v>
      </c>
      <c r="T257" s="50">
        <v>100</v>
      </c>
      <c r="U257" s="50">
        <f t="shared" si="58"/>
        <v>65.397923875432525</v>
      </c>
      <c r="V257" s="50">
        <f t="shared" si="59"/>
        <v>68.944099378881987</v>
      </c>
      <c r="W257" s="50">
        <f t="shared" si="60"/>
        <v>62.406015037593981</v>
      </c>
      <c r="X257" s="50">
        <f t="shared" si="61"/>
        <v>68.649885583524025</v>
      </c>
      <c r="Y257" s="50">
        <f t="shared" si="62"/>
        <v>72.196061086973486</v>
      </c>
      <c r="Z257" s="50">
        <f t="shared" si="63"/>
        <v>65.657976745685474</v>
      </c>
      <c r="AA257" s="50">
        <f t="shared" si="64"/>
        <v>-3.2519617080914998</v>
      </c>
      <c r="AB257" s="50">
        <f t="shared" si="65"/>
        <v>-3.2519617080914998</v>
      </c>
      <c r="AC257" s="50">
        <f t="shared" si="66"/>
        <v>-3.2519617080914927</v>
      </c>
      <c r="AF257">
        <v>1.93</v>
      </c>
      <c r="AG257">
        <v>1.93</v>
      </c>
      <c r="AH257" s="57" t="s">
        <v>492</v>
      </c>
      <c r="AJ257" t="s">
        <v>472</v>
      </c>
    </row>
    <row r="258" spans="1:36" ht="15" x14ac:dyDescent="0.25">
      <c r="A258">
        <v>2.2599999999999998</v>
      </c>
      <c r="B258">
        <v>3.49</v>
      </c>
      <c r="C258">
        <v>3.28</v>
      </c>
      <c r="D258" s="43">
        <f t="shared" si="54"/>
        <v>3.3888876176080718E-2</v>
      </c>
      <c r="E258" s="44">
        <f>IF(OR($A258="",$B258="",$C258=""),"",A258*'MPTO_working_3-way'!$I257)</f>
        <v>2.3365888601579421</v>
      </c>
      <c r="F258" s="45">
        <f>IF(OR($A258="",$B258="",$C258=""),"",B258*'MPTO_working_3-way'!$I257)</f>
        <v>3.6082721778545221</v>
      </c>
      <c r="G258" s="46">
        <f>IF(OR($A258="",$B258="",$C258=""),"",C258*'MPTO_working_3-way'!$I257)</f>
        <v>3.3911555138575444</v>
      </c>
      <c r="H258" s="44">
        <f>IF(OR($A258="",$B258="",$C258=""),"",'MPTO_working_3-way'!E257)</f>
        <v>2.3192085121377422</v>
      </c>
      <c r="I258" s="45">
        <f>IF(OR($A258="",$B258="",$C258=""),"",'MPTO_working_3-way'!F257)</f>
        <v>3.6332369488680469</v>
      </c>
      <c r="J258" s="46">
        <f>IF(OR($A258="",$B258="",$C258=""),"",'MPTO_working_3-way'!G257)</f>
        <v>3.406206200161225</v>
      </c>
      <c r="K258" s="44">
        <f>IF(OR($A258="",$B258="",$C258=""),"",'OddsRatio_working_3-way'!H257)</f>
        <v>2.3266099008780481</v>
      </c>
      <c r="L258" s="45">
        <f>IF(OR($A258="",$B258="",$C258=""),"",'OddsRatio_working_3-way'!I257)</f>
        <v>3.62163385173519</v>
      </c>
      <c r="M258" s="46">
        <f>IF(OR($A258="",$B258="",$C258=""),"",'OddsRatio_working_3-way'!J257)</f>
        <v>3.4005322015888493</v>
      </c>
      <c r="N258" s="47">
        <f t="shared" si="55"/>
        <v>42.797430778318649</v>
      </c>
      <c r="O258" s="48">
        <f t="shared" si="56"/>
        <v>27.71409557564473</v>
      </c>
      <c r="P258" s="48">
        <f t="shared" si="57"/>
        <v>29.488473646036628</v>
      </c>
      <c r="Q258" t="s">
        <v>313</v>
      </c>
      <c r="R258" t="s">
        <v>314</v>
      </c>
      <c r="S258" t="s">
        <v>464</v>
      </c>
      <c r="T258" s="50">
        <v>100</v>
      </c>
      <c r="U258" s="50">
        <f t="shared" si="58"/>
        <v>55.752212389380524</v>
      </c>
      <c r="V258" s="50">
        <f t="shared" si="59"/>
        <v>71.346704871060169</v>
      </c>
      <c r="W258" s="50">
        <f t="shared" si="60"/>
        <v>69.512195121951223</v>
      </c>
      <c r="X258" s="50">
        <f t="shared" si="61"/>
        <v>59.141100006988601</v>
      </c>
      <c r="Y258" s="50">
        <f t="shared" si="62"/>
        <v>74.73559248866826</v>
      </c>
      <c r="Z258" s="50">
        <f t="shared" si="63"/>
        <v>72.9010827395593</v>
      </c>
      <c r="AA258" s="50">
        <f t="shared" si="64"/>
        <v>-3.3888876176080771</v>
      </c>
      <c r="AB258" s="50">
        <f t="shared" si="65"/>
        <v>-3.3888876176080913</v>
      </c>
      <c r="AC258" s="50">
        <f t="shared" si="66"/>
        <v>-3.3888876176080771</v>
      </c>
      <c r="AF258">
        <v>1.99</v>
      </c>
      <c r="AG258">
        <v>1.88</v>
      </c>
      <c r="AH258" s="57" t="s">
        <v>494</v>
      </c>
      <c r="AJ258" t="s">
        <v>472</v>
      </c>
    </row>
    <row r="259" spans="1:36" ht="15" x14ac:dyDescent="0.25">
      <c r="A259">
        <v>3.21</v>
      </c>
      <c r="B259">
        <v>3.12</v>
      </c>
      <c r="C259">
        <v>2.4900000000000002</v>
      </c>
      <c r="D259" s="43">
        <f t="shared" si="54"/>
        <v>3.3645725966410467E-2</v>
      </c>
      <c r="E259" s="44">
        <f>IF(OR($A259="",$B259="",$C259=""),"",A259*'MPTO_working_3-way'!$I258)</f>
        <v>3.3180027803521774</v>
      </c>
      <c r="F259" s="45">
        <f>IF(OR($A259="",$B259="",$C259=""),"",B259*'MPTO_working_3-way'!$I258)</f>
        <v>3.2249746650152007</v>
      </c>
      <c r="G259" s="46">
        <f>IF(OR($A259="",$B259="",$C259=""),"",C259*'MPTO_working_3-way'!$I258)</f>
        <v>2.5737778576563621</v>
      </c>
      <c r="H259" s="44">
        <f>IF(OR($A259="",$B259="",$C259=""),"",'MPTO_working_3-way'!E258)</f>
        <v>3.3298787199984607</v>
      </c>
      <c r="I259" s="45">
        <f>IF(OR($A259="",$B259="",$C259=""),"",'MPTO_working_3-way'!F258)</f>
        <v>3.2331323276827715</v>
      </c>
      <c r="J259" s="46">
        <f>IF(OR($A259="",$B259="",$C259=""),"",'MPTO_working_3-way'!G258)</f>
        <v>2.5615332561725541</v>
      </c>
      <c r="K259" s="44">
        <f>IF(OR($A259="",$B259="",$C259=""),"",'OddsRatio_working_3-way'!H258)</f>
        <v>3.3242899195250701</v>
      </c>
      <c r="L259" s="45">
        <f>IF(OR($A259="",$B259="",$C259=""),"",'OddsRatio_working_3-way'!I258)</f>
        <v>3.2296355789109268</v>
      </c>
      <c r="M259" s="46">
        <f>IF(OR($A259="",$B259="",$C259=""),"",'OddsRatio_working_3-way'!J258)</f>
        <v>2.5670551946119251</v>
      </c>
      <c r="N259" s="47">
        <f t="shared" si="55"/>
        <v>30.138612478614579</v>
      </c>
      <c r="O259" s="48">
        <f t="shared" si="56"/>
        <v>31.007995530882305</v>
      </c>
      <c r="P259" s="48">
        <f t="shared" si="57"/>
        <v>38.853391990503127</v>
      </c>
      <c r="Q259" t="s">
        <v>315</v>
      </c>
      <c r="R259" t="s">
        <v>316</v>
      </c>
      <c r="S259" t="s">
        <v>464</v>
      </c>
      <c r="T259" s="50">
        <v>100</v>
      </c>
      <c r="U259" s="50">
        <f t="shared" si="58"/>
        <v>68.847352024922117</v>
      </c>
      <c r="V259" s="50">
        <f t="shared" si="59"/>
        <v>67.948717948717942</v>
      </c>
      <c r="W259" s="50">
        <f t="shared" si="60"/>
        <v>59.839357429718881</v>
      </c>
      <c r="X259" s="50">
        <f t="shared" si="61"/>
        <v>72.211924621563156</v>
      </c>
      <c r="Y259" s="50">
        <f t="shared" si="62"/>
        <v>71.313290545358996</v>
      </c>
      <c r="Z259" s="50">
        <f t="shared" si="63"/>
        <v>63.203930026359934</v>
      </c>
      <c r="AA259" s="50">
        <f t="shared" si="64"/>
        <v>-3.3645725966410396</v>
      </c>
      <c r="AB259" s="50">
        <f t="shared" si="65"/>
        <v>-3.3645725966410538</v>
      </c>
      <c r="AC259" s="50">
        <f t="shared" si="66"/>
        <v>-3.3645725966410538</v>
      </c>
      <c r="AF259">
        <v>1.98</v>
      </c>
      <c r="AG259">
        <v>1.89</v>
      </c>
      <c r="AH259" s="57" t="s">
        <v>492</v>
      </c>
      <c r="AJ259" t="s">
        <v>472</v>
      </c>
    </row>
    <row r="260" spans="1:36" ht="15" x14ac:dyDescent="0.25">
      <c r="A260">
        <v>1.83</v>
      </c>
      <c r="B260">
        <v>3.74</v>
      </c>
      <c r="C260">
        <v>4.47</v>
      </c>
      <c r="D260" s="43">
        <f t="shared" si="54"/>
        <v>3.7541413108517441E-2</v>
      </c>
      <c r="E260" s="44">
        <f>IF(OR($A260="",$B260="",$C260=""),"",A260*'MPTO_working_3-way'!$I259)</f>
        <v>1.8987007859885869</v>
      </c>
      <c r="F260" s="45">
        <f>IF(OR($A260="",$B260="",$C260=""),"",B260*'MPTO_working_3-way'!$I259)</f>
        <v>3.8804048850258552</v>
      </c>
      <c r="G260" s="46">
        <f>IF(OR($A260="",$B260="",$C260=""),"",C260*'MPTO_working_3-way'!$I259)</f>
        <v>4.6378101165950731</v>
      </c>
      <c r="H260" s="44">
        <f>IF(OR($A260="",$B260="",$C260=""),"",'MPTO_working_3-way'!E259)</f>
        <v>1.8728896639954629</v>
      </c>
      <c r="I260" s="45">
        <f>IF(OR($A260="",$B260="",$C260=""),"",'MPTO_working_3-way'!F259)</f>
        <v>3.9236323846152072</v>
      </c>
      <c r="J260" s="46">
        <f>IF(OR($A260="",$B260="",$C260=""),"",'MPTO_working_3-way'!G259)</f>
        <v>4.7348520233672238</v>
      </c>
      <c r="K260" s="44">
        <f>IF(OR($A260="",$B260="",$C260=""),"",'OddsRatio_working_3-way'!H259)</f>
        <v>1.8824844959210743</v>
      </c>
      <c r="L260" s="45">
        <f>IF(OR($A260="",$B260="",$C260=""),"",'OddsRatio_working_3-way'!I259)</f>
        <v>3.9132620708719799</v>
      </c>
      <c r="M260" s="46">
        <f>IF(OR($A260="",$B260="",$C260=""),"",'OddsRatio_working_3-way'!J259)</f>
        <v>4.6894231335495498</v>
      </c>
      <c r="N260" s="47">
        <f t="shared" si="55"/>
        <v>52.667592881378354</v>
      </c>
      <c r="O260" s="48">
        <f t="shared" si="56"/>
        <v>25.77050667725198</v>
      </c>
      <c r="P260" s="48">
        <f t="shared" si="57"/>
        <v>21.561900441369662</v>
      </c>
      <c r="Q260" t="s">
        <v>317</v>
      </c>
      <c r="R260" t="s">
        <v>318</v>
      </c>
      <c r="S260" t="s">
        <v>464</v>
      </c>
      <c r="T260" s="50">
        <v>100</v>
      </c>
      <c r="U260" s="50">
        <f t="shared" si="58"/>
        <v>45.355191256830594</v>
      </c>
      <c r="V260" s="50">
        <f t="shared" si="59"/>
        <v>73.262032085561486</v>
      </c>
      <c r="W260" s="50">
        <f t="shared" si="60"/>
        <v>77.628635346756155</v>
      </c>
      <c r="X260" s="50">
        <f t="shared" si="61"/>
        <v>49.109332567682351</v>
      </c>
      <c r="Y260" s="50">
        <f t="shared" si="62"/>
        <v>77.016173396413251</v>
      </c>
      <c r="Z260" s="50">
        <f t="shared" si="63"/>
        <v>81.382776657607891</v>
      </c>
      <c r="AA260" s="50">
        <f t="shared" si="64"/>
        <v>-3.7541413108517574</v>
      </c>
      <c r="AB260" s="50">
        <f t="shared" si="65"/>
        <v>-3.7541413108517645</v>
      </c>
      <c r="AC260" s="50">
        <f t="shared" si="66"/>
        <v>-3.7541413108517361</v>
      </c>
      <c r="AF260">
        <v>2.1</v>
      </c>
      <c r="AG260">
        <v>1.78</v>
      </c>
      <c r="AH260" s="57" t="s">
        <v>503</v>
      </c>
      <c r="AJ260" t="s">
        <v>472</v>
      </c>
    </row>
    <row r="261" spans="1:36" ht="15" x14ac:dyDescent="0.25">
      <c r="A261">
        <v>2.72</v>
      </c>
      <c r="B261">
        <v>3.19</v>
      </c>
      <c r="C261">
        <v>2.85</v>
      </c>
      <c r="D261" s="43">
        <f t="shared" ref="D261:D324" si="67">IF(OR($A261="",$B261="",$C261=""),"",(1/A261)+(1/B261)+(1/C261)-1)</f>
        <v>3.2003875630437051E-2</v>
      </c>
      <c r="E261" s="44">
        <f>IF(OR($A261="",$B261="",$C261=""),"",A261*'MPTO_working_3-way'!$I260)</f>
        <v>2.8070505417147888</v>
      </c>
      <c r="F261" s="45">
        <f>IF(OR($A261="",$B261="",$C261=""),"",B261*'MPTO_working_3-way'!$I260)</f>
        <v>3.2920923632610943</v>
      </c>
      <c r="G261" s="46">
        <f>IF(OR($A261="",$B261="",$C261=""),"",C261*'MPTO_working_3-way'!$I260)</f>
        <v>2.9412110455467455</v>
      </c>
      <c r="H261" s="44">
        <f>IF(OR($A261="",$B261="",$C261=""),"",'MPTO_working_3-way'!E260)</f>
        <v>2.8012844427460855</v>
      </c>
      <c r="I261" s="45">
        <f>IF(OR($A261="",$B261="",$C261=""),"",'MPTO_working_3-way'!F260)</f>
        <v>3.3023826842077622</v>
      </c>
      <c r="J261" s="46">
        <f>IF(OR($A261="",$B261="",$C261=""),"",'MPTO_working_3-way'!G260)</f>
        <v>2.9393675972642321</v>
      </c>
      <c r="K261" s="44">
        <f>IF(OR($A261="",$B261="",$C261=""),"",'OddsRatio_working_3-way'!H260)</f>
        <v>2.8041068489185421</v>
      </c>
      <c r="L261" s="45">
        <f>IF(OR($A261="",$B261="",$C261=""),"",'OddsRatio_working_3-way'!I260)</f>
        <v>3.2970895343788418</v>
      </c>
      <c r="M261" s="46">
        <f>IF(OR($A261="",$B261="",$C261=""),"",'OddsRatio_working_3-way'!J260)</f>
        <v>2.9404637619181995</v>
      </c>
      <c r="N261" s="47">
        <f t="shared" si="55"/>
        <v>35.624581215738054</v>
      </c>
      <c r="O261" s="48">
        <f t="shared" si="56"/>
        <v>30.37581846608386</v>
      </c>
      <c r="P261" s="48">
        <f t="shared" si="57"/>
        <v>33.999600318178075</v>
      </c>
      <c r="Q261" t="s">
        <v>319</v>
      </c>
      <c r="R261" t="s">
        <v>320</v>
      </c>
      <c r="S261" t="s">
        <v>464</v>
      </c>
      <c r="T261" s="50">
        <v>100</v>
      </c>
      <c r="U261" s="50">
        <f t="shared" si="58"/>
        <v>63.235294117647051</v>
      </c>
      <c r="V261" s="50">
        <f t="shared" si="59"/>
        <v>68.652037617554868</v>
      </c>
      <c r="W261" s="50">
        <f t="shared" si="60"/>
        <v>64.912280701754383</v>
      </c>
      <c r="X261" s="50">
        <f t="shared" si="61"/>
        <v>66.435681680690763</v>
      </c>
      <c r="Y261" s="50">
        <f t="shared" si="62"/>
        <v>71.852425180598559</v>
      </c>
      <c r="Z261" s="50">
        <f t="shared" si="63"/>
        <v>68.112668264798089</v>
      </c>
      <c r="AA261" s="50">
        <f t="shared" si="64"/>
        <v>-3.2003875630437122</v>
      </c>
      <c r="AB261" s="50">
        <f t="shared" si="65"/>
        <v>-3.2003875630436909</v>
      </c>
      <c r="AC261" s="50">
        <f t="shared" si="66"/>
        <v>-3.2003875630437051</v>
      </c>
      <c r="AF261">
        <v>2.0299999999999998</v>
      </c>
      <c r="AG261">
        <v>1.85</v>
      </c>
      <c r="AH261" s="57" t="s">
        <v>502</v>
      </c>
      <c r="AJ261" t="s">
        <v>472</v>
      </c>
    </row>
    <row r="262" spans="1:36" ht="15" x14ac:dyDescent="0.25">
      <c r="A262">
        <v>5.09</v>
      </c>
      <c r="B262">
        <v>4.26</v>
      </c>
      <c r="C262">
        <v>1.6</v>
      </c>
      <c r="D262" s="43">
        <f t="shared" si="67"/>
        <v>5.6205438261527352E-2</v>
      </c>
      <c r="E262" s="44">
        <f>IF(OR($A262="",$B262="",$C262=""),"",A262*'MPTO_working_3-way'!$I261)</f>
        <v>5.3760856807511743</v>
      </c>
      <c r="F262" s="45">
        <f>IF(OR($A262="",$B262="",$C262=""),"",B262*'MPTO_working_3-way'!$I261)</f>
        <v>4.4994351669941066</v>
      </c>
      <c r="G262" s="46">
        <f>IF(OR($A262="",$B262="",$C262=""),"",C262*'MPTO_working_3-way'!$I261)</f>
        <v>1.6899287012184439</v>
      </c>
      <c r="H262" s="44">
        <f>IF(OR($A262="",$B262="",$C262=""),"",'MPTO_working_3-way'!E261)</f>
        <v>5.6265593543964663</v>
      </c>
      <c r="I262" s="45">
        <f>IF(OR($A262="",$B262="",$C262=""),"",'MPTO_working_3-way'!F261)</f>
        <v>4.6294873596880004</v>
      </c>
      <c r="J262" s="46">
        <f>IF(OR($A262="",$B262="",$C262=""),"",'MPTO_working_3-way'!G261)</f>
        <v>1.6494441225580128</v>
      </c>
      <c r="K262" s="44">
        <f>IF(OR($A262="",$B262="",$C262=""),"",'OddsRatio_working_3-way'!H261)</f>
        <v>5.5176937289959254</v>
      </c>
      <c r="L262" s="45">
        <f>IF(OR($A262="",$B262="",$C262=""),"",'OddsRatio_working_3-way'!I261)</f>
        <v>4.6009001360701021</v>
      </c>
      <c r="M262" s="46">
        <f>IF(OR($A262="",$B262="",$C262=""),"",'OddsRatio_working_3-way'!J261)</f>
        <v>1.6627423563319204</v>
      </c>
      <c r="N262" s="47">
        <f t="shared" si="55"/>
        <v>18.600894021842947</v>
      </c>
      <c r="O262" s="48">
        <f t="shared" si="56"/>
        <v>22.225011871169155</v>
      </c>
      <c r="P262" s="48">
        <f t="shared" si="57"/>
        <v>59.174094106987887</v>
      </c>
      <c r="Q262" t="s">
        <v>321</v>
      </c>
      <c r="R262" t="s">
        <v>322</v>
      </c>
      <c r="S262" t="s">
        <v>464</v>
      </c>
      <c r="T262" s="50">
        <v>100</v>
      </c>
      <c r="U262" s="50">
        <f t="shared" si="58"/>
        <v>80.353634577603145</v>
      </c>
      <c r="V262" s="50">
        <f t="shared" si="59"/>
        <v>76.525821596244128</v>
      </c>
      <c r="W262" s="50">
        <f t="shared" si="60"/>
        <v>37.5</v>
      </c>
      <c r="X262" s="50">
        <f t="shared" si="61"/>
        <v>85.974178403755872</v>
      </c>
      <c r="Y262" s="50">
        <f t="shared" si="62"/>
        <v>82.146365422396855</v>
      </c>
      <c r="Z262" s="50">
        <f t="shared" si="63"/>
        <v>43.120543826152726</v>
      </c>
      <c r="AA262" s="50">
        <f t="shared" si="64"/>
        <v>-5.6205438261527263</v>
      </c>
      <c r="AB262" s="50">
        <f t="shared" si="65"/>
        <v>-5.6205438261527263</v>
      </c>
      <c r="AC262" s="50">
        <f t="shared" si="66"/>
        <v>-5.6205438261527263</v>
      </c>
      <c r="AF262">
        <v>1.59</v>
      </c>
      <c r="AG262">
        <v>2.36</v>
      </c>
      <c r="AH262" s="57" t="s">
        <v>498</v>
      </c>
      <c r="AJ262" t="s">
        <v>478</v>
      </c>
    </row>
    <row r="263" spans="1:36" ht="15" x14ac:dyDescent="0.25">
      <c r="A263">
        <v>1.88</v>
      </c>
      <c r="B263">
        <v>3.94</v>
      </c>
      <c r="C263">
        <v>3.76</v>
      </c>
      <c r="D263" s="43">
        <f t="shared" si="67"/>
        <v>5.1679447024516545E-2</v>
      </c>
      <c r="E263" s="44">
        <f>IF(OR($A263="",$B263="",$C263=""),"",A263*'MPTO_working_3-way'!$I262)</f>
        <v>1.977157360406091</v>
      </c>
      <c r="F263" s="45">
        <f>IF(OR($A263="",$B263="",$C263=""),"",B263*'MPTO_working_3-way'!$I262)</f>
        <v>4.1436170212765955</v>
      </c>
      <c r="G263" s="46">
        <f>IF(OR($A263="",$B263="",$C263=""),"",C263*'MPTO_working_3-way'!$I262)</f>
        <v>3.954314720812182</v>
      </c>
      <c r="H263" s="44">
        <f>IF(OR($A263="",$B263="",$C263=""),"",'MPTO_working_3-way'!E262)</f>
        <v>1.9429230930647357</v>
      </c>
      <c r="I263" s="45">
        <f>IF(OR($A263="",$B263="",$C263=""),"",'MPTO_working_3-way'!F262)</f>
        <v>4.2268888381648013</v>
      </c>
      <c r="J263" s="46">
        <f>IF(OR($A263="",$B263="",$C263=""),"",'MPTO_working_3-way'!G262)</f>
        <v>4.020408163265305</v>
      </c>
      <c r="K263" s="44">
        <f>IF(OR($A263="",$B263="",$C263=""),"",'OddsRatio_working_3-way'!H262)</f>
        <v>1.9556769635057367</v>
      </c>
      <c r="L263" s="45">
        <f>IF(OR($A263="",$B263="",$C263=""),"",'OddsRatio_working_3-way'!I262)</f>
        <v>4.1928298553487124</v>
      </c>
      <c r="M263" s="46">
        <f>IF(OR($A263="",$B263="",$C263=""),"",'OddsRatio_working_3-way'!J262)</f>
        <v>3.9973504764498111</v>
      </c>
      <c r="N263" s="47">
        <f t="shared" si="55"/>
        <v>50.577663671373564</v>
      </c>
      <c r="O263" s="48">
        <f t="shared" si="56"/>
        <v>24.133504492939668</v>
      </c>
      <c r="P263" s="48">
        <f t="shared" si="57"/>
        <v>25.288831835686782</v>
      </c>
      <c r="Q263" t="s">
        <v>323</v>
      </c>
      <c r="R263" t="s">
        <v>324</v>
      </c>
      <c r="S263" t="s">
        <v>464</v>
      </c>
      <c r="T263" s="50">
        <v>100</v>
      </c>
      <c r="U263" s="50">
        <f t="shared" si="58"/>
        <v>46.808510638297875</v>
      </c>
      <c r="V263" s="50">
        <f t="shared" si="59"/>
        <v>74.619289340101517</v>
      </c>
      <c r="W263" s="50">
        <f t="shared" si="60"/>
        <v>73.40425531914893</v>
      </c>
      <c r="X263" s="50">
        <f t="shared" si="61"/>
        <v>51.976455340749538</v>
      </c>
      <c r="Y263" s="50">
        <f t="shared" si="62"/>
        <v>79.787234042553195</v>
      </c>
      <c r="Z263" s="50">
        <f t="shared" si="63"/>
        <v>78.572200021600608</v>
      </c>
      <c r="AA263" s="50">
        <f t="shared" si="64"/>
        <v>-5.1679447024516634</v>
      </c>
      <c r="AB263" s="50">
        <f t="shared" si="65"/>
        <v>-5.1679447024516776</v>
      </c>
      <c r="AC263" s="50">
        <f t="shared" si="66"/>
        <v>-5.1679447024516776</v>
      </c>
      <c r="AF263">
        <v>1.93</v>
      </c>
      <c r="AG263">
        <v>1.89</v>
      </c>
      <c r="AH263" s="57" t="s">
        <v>485</v>
      </c>
      <c r="AJ263" t="s">
        <v>478</v>
      </c>
    </row>
    <row r="264" spans="1:36" ht="15" x14ac:dyDescent="0.25">
      <c r="A264">
        <v>2.71</v>
      </c>
      <c r="B264">
        <v>3.7</v>
      </c>
      <c r="C264">
        <v>2.44</v>
      </c>
      <c r="D264" s="43">
        <f t="shared" si="67"/>
        <v>4.9110025880941155E-2</v>
      </c>
      <c r="E264" s="44">
        <f>IF(OR($A264="",$B264="",$C264=""),"",A264*'MPTO_working_3-way'!$I263)</f>
        <v>2.8430881701373507</v>
      </c>
      <c r="F264" s="45">
        <f>IF(OR($A264="",$B264="",$C264=""),"",B264*'MPTO_working_3-way'!$I263)</f>
        <v>3.8817070957594826</v>
      </c>
      <c r="G264" s="46">
        <f>IF(OR($A264="",$B264="",$C264=""),"",C264*'MPTO_working_3-way'!$I263)</f>
        <v>2.5598284631494965</v>
      </c>
      <c r="H264" s="44">
        <f>IF(OR($A264="",$B264="",$C264=""),"",'MPTO_working_3-way'!E263)</f>
        <v>2.8358039878713317</v>
      </c>
      <c r="I264" s="45">
        <f>IF(OR($A264="",$B264="",$C264=""),"",'MPTO_working_3-way'!F263)</f>
        <v>3.9385544289234424</v>
      </c>
      <c r="J264" s="46">
        <f>IF(OR($A264="",$B264="",$C264=""),"",'MPTO_working_3-way'!G263)</f>
        <v>2.5415152904415179</v>
      </c>
      <c r="K264" s="44">
        <f>IF(OR($A264="",$B264="",$C264=""),"",'OddsRatio_working_3-way'!H263)</f>
        <v>2.8411632381634169</v>
      </c>
      <c r="L264" s="45">
        <f>IF(OR($A264="",$B264="",$C264=""),"",'OddsRatio_working_3-way'!I263)</f>
        <v>3.9070998497317109</v>
      </c>
      <c r="M264" s="46">
        <f>IF(OR($A264="",$B264="",$C264=""),"",'OddsRatio_working_3-way'!J263)</f>
        <v>2.5504532531902457</v>
      </c>
      <c r="N264" s="47">
        <f t="shared" si="55"/>
        <v>35.173021030567952</v>
      </c>
      <c r="O264" s="48">
        <f t="shared" si="56"/>
        <v>25.761861349415987</v>
      </c>
      <c r="P264" s="48">
        <f t="shared" si="57"/>
        <v>39.065117620016046</v>
      </c>
      <c r="Q264" t="s">
        <v>325</v>
      </c>
      <c r="R264" t="s">
        <v>326</v>
      </c>
      <c r="S264" t="s">
        <v>464</v>
      </c>
      <c r="T264" s="50">
        <v>100</v>
      </c>
      <c r="U264" s="50">
        <f t="shared" si="58"/>
        <v>63.099630996309962</v>
      </c>
      <c r="V264" s="50">
        <f t="shared" si="59"/>
        <v>72.972972972972968</v>
      </c>
      <c r="W264" s="50">
        <f t="shared" si="60"/>
        <v>59.016393442622956</v>
      </c>
      <c r="X264" s="50">
        <f t="shared" si="61"/>
        <v>68.010633584404061</v>
      </c>
      <c r="Y264" s="50">
        <f t="shared" si="62"/>
        <v>77.883975561067089</v>
      </c>
      <c r="Z264" s="50">
        <f t="shared" si="63"/>
        <v>63.927396030717063</v>
      </c>
      <c r="AA264" s="50">
        <f t="shared" si="64"/>
        <v>-4.9110025880940995</v>
      </c>
      <c r="AB264" s="50">
        <f t="shared" si="65"/>
        <v>-4.9110025880941208</v>
      </c>
      <c r="AC264" s="50">
        <f t="shared" si="66"/>
        <v>-4.9110025880941066</v>
      </c>
      <c r="AF264">
        <v>1.81</v>
      </c>
      <c r="AG264">
        <v>2.0299999999999998</v>
      </c>
      <c r="AH264" s="57" t="s">
        <v>499</v>
      </c>
      <c r="AJ264" t="s">
        <v>478</v>
      </c>
    </row>
    <row r="265" spans="1:36" ht="15" x14ac:dyDescent="0.25">
      <c r="A265">
        <v>2.09</v>
      </c>
      <c r="B265">
        <v>3.29</v>
      </c>
      <c r="C265">
        <v>3.73</v>
      </c>
      <c r="D265" s="43">
        <f t="shared" si="67"/>
        <v>5.0516782047994369E-2</v>
      </c>
      <c r="E265" s="44">
        <f>IF(OR($A265="",$B265="",$C265=""),"",A265*'MPTO_working_3-way'!$I264)</f>
        <v>2.1955800744803082</v>
      </c>
      <c r="F265" s="45">
        <f>IF(OR($A265="",$B265="",$C265=""),"",B265*'MPTO_working_3-way'!$I264)</f>
        <v>3.4562002129379015</v>
      </c>
      <c r="G265" s="46">
        <f>IF(OR($A265="",$B265="",$C265=""),"",C265*'MPTO_working_3-way'!$I264)</f>
        <v>3.918427597039019</v>
      </c>
      <c r="H265" s="44">
        <f>IF(OR($A265="",$B265="",$C265=""),"",'MPTO_working_3-way'!E264)</f>
        <v>2.1662371602400521</v>
      </c>
      <c r="I265" s="45">
        <f>IF(OR($A265="",$B265="",$C265=""),"",'MPTO_working_3-way'!F264)</f>
        <v>3.4829560101818564</v>
      </c>
      <c r="J265" s="46">
        <f>IF(OR($A265="",$B265="",$C265=""),"",'MPTO_working_3-way'!G264)</f>
        <v>3.9799793127202974</v>
      </c>
      <c r="K265" s="44">
        <f>IF(OR($A265="",$B265="",$C265=""),"",'OddsRatio_working_3-way'!H264)</f>
        <v>2.1781011836363526</v>
      </c>
      <c r="L265" s="45">
        <f>IF(OR($A265="",$B265="",$C265=""),"",'OddsRatio_working_3-way'!I264)</f>
        <v>3.4750933124103205</v>
      </c>
      <c r="M265" s="46">
        <f>IF(OR($A265="",$B265="",$C265=""),"",'OddsRatio_working_3-way'!J264)</f>
        <v>3.9506570929607738</v>
      </c>
      <c r="N265" s="47">
        <f t="shared" si="55"/>
        <v>45.546050067734335</v>
      </c>
      <c r="O265" s="48">
        <f t="shared" si="56"/>
        <v>28.933509009594154</v>
      </c>
      <c r="P265" s="48">
        <f t="shared" si="57"/>
        <v>25.520440922671519</v>
      </c>
      <c r="Q265" t="s">
        <v>327</v>
      </c>
      <c r="R265" t="s">
        <v>328</v>
      </c>
      <c r="S265" t="s">
        <v>464</v>
      </c>
      <c r="T265" s="50">
        <v>100</v>
      </c>
      <c r="U265" s="50">
        <f t="shared" si="58"/>
        <v>52.153110047846894</v>
      </c>
      <c r="V265" s="50">
        <f t="shared" si="59"/>
        <v>69.6048632218845</v>
      </c>
      <c r="W265" s="50">
        <f t="shared" si="60"/>
        <v>73.190348525469176</v>
      </c>
      <c r="X265" s="50">
        <f t="shared" si="61"/>
        <v>57.204788252646331</v>
      </c>
      <c r="Y265" s="50">
        <f t="shared" si="62"/>
        <v>74.656541426683944</v>
      </c>
      <c r="Z265" s="50">
        <f t="shared" si="63"/>
        <v>78.242026730268606</v>
      </c>
      <c r="AA265" s="50">
        <f t="shared" si="64"/>
        <v>-5.0516782047994369</v>
      </c>
      <c r="AB265" s="50">
        <f t="shared" si="65"/>
        <v>-5.051678204799444</v>
      </c>
      <c r="AC265" s="50">
        <f t="shared" si="66"/>
        <v>-5.0516782047994297</v>
      </c>
      <c r="AF265">
        <v>1.93</v>
      </c>
      <c r="AG265">
        <v>1.89</v>
      </c>
      <c r="AH265" s="57" t="s">
        <v>504</v>
      </c>
      <c r="AJ265" t="s">
        <v>478</v>
      </c>
    </row>
    <row r="266" spans="1:36" ht="15" x14ac:dyDescent="0.25">
      <c r="A266">
        <v>2.68</v>
      </c>
      <c r="B266">
        <v>3.02</v>
      </c>
      <c r="C266">
        <v>2.9</v>
      </c>
      <c r="D266" s="43">
        <f t="shared" si="67"/>
        <v>4.908774237967517E-2</v>
      </c>
      <c r="E266" s="44">
        <f>IF(OR($A266="",$B266="",$C266=""),"",A266*'MPTO_working_3-way'!$I265)</f>
        <v>2.8115551495775297</v>
      </c>
      <c r="F266" s="45">
        <f>IF(OR($A266="",$B266="",$C266=""),"",B266*'MPTO_working_3-way'!$I265)</f>
        <v>3.1682449819866192</v>
      </c>
      <c r="G266" s="46">
        <f>IF(OR($A266="",$B266="",$C266=""),"",C266*'MPTO_working_3-way'!$I265)</f>
        <v>3.042354452901058</v>
      </c>
      <c r="H266" s="44">
        <f>IF(OR($A266="",$B266="",$C266=""),"",'MPTO_working_3-way'!E265)</f>
        <v>2.8029125255156475</v>
      </c>
      <c r="I266" s="45">
        <f>IF(OR($A266="",$B266="",$C266=""),"",'MPTO_working_3-way'!F265)</f>
        <v>3.1769909907308489</v>
      </c>
      <c r="J266" s="46">
        <f>IF(OR($A266="",$B266="",$C266=""),"",'MPTO_working_3-way'!G265)</f>
        <v>3.0444643524219326</v>
      </c>
      <c r="K266" s="44">
        <f>IF(OR($A266="",$B266="",$C266=""),"",'OddsRatio_working_3-way'!H265)</f>
        <v>2.8069888472767404</v>
      </c>
      <c r="L266" s="45">
        <f>IF(OR($A266="",$B266="",$C266=""),"",'OddsRatio_working_3-way'!I265)</f>
        <v>3.1726889711303654</v>
      </c>
      <c r="M266" s="46">
        <f>IF(OR($A266="",$B266="",$C266=""),"",'OddsRatio_working_3-way'!J265)</f>
        <v>3.0436183391820268</v>
      </c>
      <c r="N266" s="47">
        <f t="shared" si="55"/>
        <v>35.567504345424709</v>
      </c>
      <c r="O266" s="48">
        <f t="shared" si="56"/>
        <v>31.563215776734509</v>
      </c>
      <c r="P266" s="48">
        <f t="shared" si="57"/>
        <v>32.869279877840768</v>
      </c>
      <c r="Q266" t="s">
        <v>329</v>
      </c>
      <c r="R266" t="s">
        <v>330</v>
      </c>
      <c r="S266" t="s">
        <v>464</v>
      </c>
      <c r="T266" s="50">
        <v>100</v>
      </c>
      <c r="U266" s="50">
        <f t="shared" si="58"/>
        <v>62.686567164179095</v>
      </c>
      <c r="V266" s="50">
        <f t="shared" si="59"/>
        <v>66.88741721854305</v>
      </c>
      <c r="W266" s="50">
        <f t="shared" si="60"/>
        <v>65.517241379310349</v>
      </c>
      <c r="X266" s="50">
        <f t="shared" si="61"/>
        <v>67.595341402146616</v>
      </c>
      <c r="Y266" s="50">
        <f t="shared" si="62"/>
        <v>71.796191456510556</v>
      </c>
      <c r="Z266" s="50">
        <f t="shared" si="63"/>
        <v>70.426015617277855</v>
      </c>
      <c r="AA266" s="50">
        <f t="shared" si="64"/>
        <v>-4.9087742379675205</v>
      </c>
      <c r="AB266" s="50">
        <f t="shared" si="65"/>
        <v>-4.9087742379675063</v>
      </c>
      <c r="AC266" s="50">
        <f t="shared" si="66"/>
        <v>-4.9087742379675063</v>
      </c>
      <c r="AF266">
        <v>1.88</v>
      </c>
      <c r="AG266">
        <v>1.93</v>
      </c>
      <c r="AH266" s="57" t="s">
        <v>484</v>
      </c>
      <c r="AJ266" t="s">
        <v>478</v>
      </c>
    </row>
    <row r="267" spans="1:36" ht="15" x14ac:dyDescent="0.25">
      <c r="A267">
        <v>2.97</v>
      </c>
      <c r="B267">
        <v>3.89</v>
      </c>
      <c r="C267">
        <v>2.19</v>
      </c>
      <c r="D267" s="43">
        <f t="shared" si="67"/>
        <v>5.0390750006906515E-2</v>
      </c>
      <c r="E267" s="44">
        <f>IF(OR($A267="",$B267="",$C267=""),"",A267*'MPTO_working_3-way'!$I266)</f>
        <v>3.1196605275205127</v>
      </c>
      <c r="F267" s="45">
        <f>IF(OR($A267="",$B267="",$C267=""),"",B267*'MPTO_working_3-way'!$I266)</f>
        <v>4.0860200175268666</v>
      </c>
      <c r="G267" s="46">
        <f>IF(OR($A267="",$B267="",$C267=""),"",C267*'MPTO_working_3-way'!$I266)</f>
        <v>2.3003557425151251</v>
      </c>
      <c r="H267" s="44">
        <f>IF(OR($A267="",$B267="",$C267=""),"",'MPTO_working_3-way'!E266)</f>
        <v>3.1259434485006317</v>
      </c>
      <c r="I267" s="45">
        <f>IF(OR($A267="",$B267="",$C267=""),"",'MPTO_working_3-way'!F266)</f>
        <v>4.1619412666801434</v>
      </c>
      <c r="J267" s="46">
        <f>IF(OR($A267="",$B267="",$C267=""),"",'MPTO_working_3-way'!G266)</f>
        <v>2.2736362730402253</v>
      </c>
      <c r="K267" s="44">
        <f>IF(OR($A267="",$B267="",$C267=""),"",'OddsRatio_working_3-way'!H266)</f>
        <v>3.1275349733334359</v>
      </c>
      <c r="L267" s="45">
        <f>IF(OR($A267="",$B267="",$C267=""),"",'OddsRatio_working_3-way'!I266)</f>
        <v>4.1211046055500651</v>
      </c>
      <c r="M267" s="46">
        <f>IF(OR($A267="",$B267="",$C267=""),"",'OddsRatio_working_3-way'!J266)</f>
        <v>2.2851607199323798</v>
      </c>
      <c r="N267" s="47">
        <f t="shared" si="55"/>
        <v>32.054769779543733</v>
      </c>
      <c r="O267" s="48">
        <f t="shared" si="56"/>
        <v>24.473693122170925</v>
      </c>
      <c r="P267" s="48">
        <f t="shared" si="57"/>
        <v>43.471537098285353</v>
      </c>
      <c r="Q267" t="s">
        <v>331</v>
      </c>
      <c r="R267" t="s">
        <v>332</v>
      </c>
      <c r="S267" t="s">
        <v>464</v>
      </c>
      <c r="T267" s="50">
        <v>100</v>
      </c>
      <c r="U267" s="50">
        <f t="shared" si="58"/>
        <v>66.329966329966325</v>
      </c>
      <c r="V267" s="50">
        <f t="shared" si="59"/>
        <v>74.293059125964007</v>
      </c>
      <c r="W267" s="50">
        <f t="shared" si="60"/>
        <v>54.337899543379002</v>
      </c>
      <c r="X267" s="50">
        <f t="shared" si="61"/>
        <v>71.369041330656998</v>
      </c>
      <c r="Y267" s="50">
        <f t="shared" si="62"/>
        <v>79.33213412665468</v>
      </c>
      <c r="Z267" s="50">
        <f t="shared" si="63"/>
        <v>59.376974544069647</v>
      </c>
      <c r="AA267" s="50">
        <f t="shared" si="64"/>
        <v>-5.0390750006906728</v>
      </c>
      <c r="AB267" s="50">
        <f t="shared" si="65"/>
        <v>-5.0390750006906728</v>
      </c>
      <c r="AC267" s="50">
        <f t="shared" si="66"/>
        <v>-5.0390750006906444</v>
      </c>
      <c r="AF267">
        <v>1.68</v>
      </c>
      <c r="AG267">
        <v>2.1800000000000002</v>
      </c>
      <c r="AH267" s="67" t="s">
        <v>498</v>
      </c>
      <c r="AJ267" t="s">
        <v>478</v>
      </c>
    </row>
    <row r="268" spans="1:36" ht="15" x14ac:dyDescent="0.25">
      <c r="A268">
        <v>1.69</v>
      </c>
      <c r="B268">
        <v>4.17</v>
      </c>
      <c r="C268">
        <v>4.43</v>
      </c>
      <c r="D268" s="43">
        <f t="shared" si="67"/>
        <v>5.7257764120091537E-2</v>
      </c>
      <c r="E268" s="44">
        <f>IF(OR($A268="",$B268="",$C268=""),"",A268*'MPTO_working_3-way'!$I267)</f>
        <v>1.7867656213629546</v>
      </c>
      <c r="F268" s="45">
        <f>IF(OR($A268="",$B268="",$C268=""),"",B268*'MPTO_working_3-way'!$I267)</f>
        <v>4.4087648763807818</v>
      </c>
      <c r="G268" s="46">
        <f>IF(OR($A268="",$B268="",$C268=""),"",C268*'MPTO_working_3-way'!$I267)</f>
        <v>4.6836518950520052</v>
      </c>
      <c r="H268" s="44">
        <f>IF(OR($A268="",$B268="",$C268=""),"",'MPTO_working_3-way'!E267)</f>
        <v>1.7463281770520251</v>
      </c>
      <c r="I268" s="45">
        <f>IF(OR($A268="",$B268="",$C268=""),"",'MPTO_working_3-way'!F267)</f>
        <v>4.5305812217841259</v>
      </c>
      <c r="J268" s="46">
        <f>IF(OR($A268="",$B268="",$C268=""),"",'MPTO_working_3-way'!G267)</f>
        <v>4.8391534838776975</v>
      </c>
      <c r="K268" s="44">
        <f>IF(OR($A268="",$B268="",$C268=""),"",'OddsRatio_working_3-way'!H267)</f>
        <v>1.7601481094078015</v>
      </c>
      <c r="L268" s="45">
        <f>IF(OR($A268="",$B268="",$C268=""),"",'OddsRatio_working_3-way'!I267)</f>
        <v>4.4922746475691753</v>
      </c>
      <c r="M268" s="46">
        <f>IF(OR($A268="",$B268="",$C268=""),"",'OddsRatio_working_3-way'!J267)</f>
        <v>4.778707268505447</v>
      </c>
      <c r="N268" s="47">
        <f t="shared" si="55"/>
        <v>55.967049513589508</v>
      </c>
      <c r="O268" s="48">
        <f t="shared" si="56"/>
        <v>22.682089611023084</v>
      </c>
      <c r="P268" s="48">
        <f t="shared" si="57"/>
        <v>21.350860875387419</v>
      </c>
      <c r="Q268" t="s">
        <v>333</v>
      </c>
      <c r="R268" t="s">
        <v>334</v>
      </c>
      <c r="S268" t="s">
        <v>464</v>
      </c>
      <c r="T268" s="50">
        <v>100</v>
      </c>
      <c r="U268" s="50">
        <f t="shared" si="58"/>
        <v>40.828402366863905</v>
      </c>
      <c r="V268" s="50">
        <f t="shared" si="59"/>
        <v>76.019184652278184</v>
      </c>
      <c r="W268" s="50">
        <f t="shared" si="60"/>
        <v>77.426636568848764</v>
      </c>
      <c r="X268" s="50">
        <f t="shared" si="61"/>
        <v>46.554178778873066</v>
      </c>
      <c r="Y268" s="50">
        <f t="shared" si="62"/>
        <v>81.744961064287352</v>
      </c>
      <c r="Z268" s="50">
        <f t="shared" si="63"/>
        <v>83.152412980857918</v>
      </c>
      <c r="AA268" s="50">
        <f t="shared" si="64"/>
        <v>-5.7257764120091608</v>
      </c>
      <c r="AB268" s="50">
        <f t="shared" si="65"/>
        <v>-5.7257764120091679</v>
      </c>
      <c r="AC268" s="50">
        <f t="shared" si="66"/>
        <v>-5.7257764120091537</v>
      </c>
      <c r="AF268">
        <v>1.65</v>
      </c>
      <c r="AG268">
        <v>2.2400000000000002</v>
      </c>
      <c r="AH268" s="57" t="s">
        <v>502</v>
      </c>
      <c r="AJ268" t="s">
        <v>478</v>
      </c>
    </row>
    <row r="269" spans="1:36" ht="15" x14ac:dyDescent="0.25">
      <c r="A269">
        <v>7.16</v>
      </c>
      <c r="B269">
        <v>4.49</v>
      </c>
      <c r="C269">
        <v>1.44</v>
      </c>
      <c r="D269" s="43">
        <f t="shared" si="67"/>
        <v>5.6826398134208089E-2</v>
      </c>
      <c r="E269" s="44">
        <f>IF(OR($A269="",$B269="",$C269=""),"",A269*'MPTO_working_3-way'!$I268)</f>
        <v>7.5668770106409298</v>
      </c>
      <c r="F269" s="45">
        <f>IF(OR($A269="",$B269="",$C269=""),"",B269*'MPTO_working_3-way'!$I268)</f>
        <v>4.7451505276225943</v>
      </c>
      <c r="G269" s="46">
        <f>IF(OR($A269="",$B269="",$C269=""),"",C269*'MPTO_working_3-way'!$I268)</f>
        <v>1.5218300133132596</v>
      </c>
      <c r="H269" s="44">
        <f>IF(OR($A269="",$B269="",$C269=""),"",'MPTO_working_3-way'!E268)</f>
        <v>8.283448215971088</v>
      </c>
      <c r="I269" s="45">
        <f>IF(OR($A269="",$B269="",$C269=""),"",'MPTO_working_3-way'!F268)</f>
        <v>4.907372930848986</v>
      </c>
      <c r="J269" s="46">
        <f>IF(OR($A269="",$B269="",$C269=""),"",'MPTO_working_3-way'!G268)</f>
        <v>1.480379833837193</v>
      </c>
      <c r="K269" s="44">
        <f>IF(OR($A269="",$B269="",$C269=""),"",'OddsRatio_working_3-way'!H268)</f>
        <v>7.9018961326264474</v>
      </c>
      <c r="L269" s="45">
        <f>IF(OR($A269="",$B269="",$C269=""),"",'OddsRatio_working_3-way'!I268)</f>
        <v>4.9103275166990752</v>
      </c>
      <c r="M269" s="46">
        <f>IF(OR($A269="",$B269="",$C269=""),"",'OddsRatio_working_3-way'!J268)</f>
        <v>1.4929925809018891</v>
      </c>
      <c r="N269" s="47">
        <f t="shared" si="55"/>
        <v>13.215491656514953</v>
      </c>
      <c r="O269" s="48">
        <f t="shared" si="56"/>
        <v>21.074147051369053</v>
      </c>
      <c r="P269" s="48">
        <f t="shared" si="57"/>
        <v>65.710361292116005</v>
      </c>
      <c r="Q269" t="s">
        <v>335</v>
      </c>
      <c r="R269" t="s">
        <v>336</v>
      </c>
      <c r="S269" t="s">
        <v>464</v>
      </c>
      <c r="T269" s="50">
        <v>100</v>
      </c>
      <c r="U269" s="50">
        <f t="shared" si="58"/>
        <v>86.033519553072622</v>
      </c>
      <c r="V269" s="50">
        <f t="shared" si="59"/>
        <v>77.728285077951</v>
      </c>
      <c r="W269" s="50">
        <f t="shared" si="60"/>
        <v>30.555555555555554</v>
      </c>
      <c r="X269" s="50">
        <f t="shared" si="61"/>
        <v>91.716159366493443</v>
      </c>
      <c r="Y269" s="50">
        <f t="shared" si="62"/>
        <v>83.41092489137182</v>
      </c>
      <c r="Z269" s="50">
        <f t="shared" si="63"/>
        <v>36.238195368976363</v>
      </c>
      <c r="AA269" s="50">
        <f t="shared" si="64"/>
        <v>-5.6826398134208205</v>
      </c>
      <c r="AB269" s="50">
        <f t="shared" si="65"/>
        <v>-5.6826398134208205</v>
      </c>
      <c r="AC269" s="50">
        <f t="shared" si="66"/>
        <v>-5.6826398134208098</v>
      </c>
      <c r="AF269">
        <v>1.72</v>
      </c>
      <c r="AG269">
        <v>2.12</v>
      </c>
      <c r="AH269" s="57" t="s">
        <v>494</v>
      </c>
      <c r="AJ269" t="s">
        <v>478</v>
      </c>
    </row>
    <row r="270" spans="1:36" ht="15" x14ac:dyDescent="0.25">
      <c r="A270">
        <v>3.37</v>
      </c>
      <c r="B270">
        <v>3.43</v>
      </c>
      <c r="C270">
        <v>2.17</v>
      </c>
      <c r="D270" s="43">
        <f t="shared" si="67"/>
        <v>4.911058763644105E-2</v>
      </c>
      <c r="E270" s="44">
        <f>IF(OR($A270="",$B270="",$C270=""),"",A270*'MPTO_working_3-way'!$I269)</f>
        <v>3.5355026803348064</v>
      </c>
      <c r="F270" s="45">
        <f>IF(OR($A270="",$B270="",$C270=""),"",B270*'MPTO_working_3-way'!$I269)</f>
        <v>3.5984493155929931</v>
      </c>
      <c r="G270" s="46">
        <f>IF(OR($A270="",$B270="",$C270=""),"",C270*'MPTO_working_3-way'!$I269)</f>
        <v>2.2765699751710771</v>
      </c>
      <c r="H270" s="44">
        <f>IF(OR($A270="",$B270="",$C270=""),"",'MPTO_working_3-way'!E269)</f>
        <v>3.5667699982846259</v>
      </c>
      <c r="I270" s="45">
        <f>IF(OR($A270="",$B270="",$C270=""),"",'MPTO_working_3-way'!F269)</f>
        <v>3.6340511426003195</v>
      </c>
      <c r="J270" s="46">
        <f>IF(OR($A270="",$B270="",$C270=""),"",'MPTO_working_3-way'!G269)</f>
        <v>2.2499248103934741</v>
      </c>
      <c r="K270" s="44">
        <f>IF(OR($A270="",$B270="",$C270=""),"",'OddsRatio_working_3-way'!H269)</f>
        <v>3.5541298647467454</v>
      </c>
      <c r="L270" s="45">
        <f>IF(OR($A270="",$B270="",$C270=""),"",'OddsRatio_working_3-way'!I269)</f>
        <v>3.618791380309955</v>
      </c>
      <c r="M270" s="46">
        <f>IF(OR($A270="",$B270="",$C270=""),"",'OddsRatio_working_3-way'!J269)</f>
        <v>2.2608995534825707</v>
      </c>
      <c r="N270" s="47">
        <f t="shared" si="55"/>
        <v>28.284521054451627</v>
      </c>
      <c r="O270" s="48">
        <f t="shared" si="56"/>
        <v>27.789748091399996</v>
      </c>
      <c r="P270" s="48">
        <f t="shared" si="57"/>
        <v>43.925730854148384</v>
      </c>
      <c r="Q270" t="s">
        <v>337</v>
      </c>
      <c r="R270" t="s">
        <v>338</v>
      </c>
      <c r="S270" t="s">
        <v>464</v>
      </c>
      <c r="T270" s="50">
        <v>100</v>
      </c>
      <c r="U270" s="50">
        <f t="shared" si="58"/>
        <v>70.326409495548958</v>
      </c>
      <c r="V270" s="50">
        <f t="shared" si="59"/>
        <v>70.845481049562679</v>
      </c>
      <c r="W270" s="50">
        <f t="shared" si="60"/>
        <v>53.917050691244242</v>
      </c>
      <c r="X270" s="50">
        <f t="shared" si="61"/>
        <v>75.237468259193079</v>
      </c>
      <c r="Y270" s="50">
        <f t="shared" si="62"/>
        <v>75.7565398132068</v>
      </c>
      <c r="Z270" s="50">
        <f t="shared" si="63"/>
        <v>58.828109454888342</v>
      </c>
      <c r="AA270" s="50">
        <f t="shared" si="64"/>
        <v>-4.911058763644121</v>
      </c>
      <c r="AB270" s="50">
        <f t="shared" si="65"/>
        <v>-4.911058763644121</v>
      </c>
      <c r="AC270" s="50">
        <f t="shared" si="66"/>
        <v>-4.9110587636440997</v>
      </c>
      <c r="AF270">
        <v>2.02</v>
      </c>
      <c r="AG270">
        <v>1.81</v>
      </c>
      <c r="AH270" s="57" t="s">
        <v>505</v>
      </c>
      <c r="AJ270" t="s">
        <v>478</v>
      </c>
    </row>
    <row r="271" spans="1:36" ht="15" x14ac:dyDescent="0.25">
      <c r="A271">
        <v>1.64</v>
      </c>
      <c r="B271">
        <v>4.13</v>
      </c>
      <c r="C271">
        <v>4.93</v>
      </c>
      <c r="D271" s="43">
        <f t="shared" si="67"/>
        <v>5.4726604758594588E-2</v>
      </c>
      <c r="E271" s="44">
        <f>IF(OR($A271="",$B271="",$C271=""),"",A271*'MPTO_working_3-way'!$I270)</f>
        <v>1.7297516318040951</v>
      </c>
      <c r="F271" s="45">
        <f>IF(OR($A271="",$B271="",$C271=""),"",B271*'MPTO_working_3-way'!$I270)</f>
        <v>4.3560208776529956</v>
      </c>
      <c r="G271" s="46">
        <f>IF(OR($A271="",$B271="",$C271=""),"",C271*'MPTO_working_3-way'!$I270)</f>
        <v>5.1998021614598713</v>
      </c>
      <c r="H271" s="44">
        <f>IF(OR($A271="",$B271="",$C271=""),"",'MPTO_working_3-way'!E270)</f>
        <v>1.6905773588836206</v>
      </c>
      <c r="I271" s="45">
        <f>IF(OR($A271="",$B271="",$C271=""),"",'MPTO_working_3-way'!F270)</f>
        <v>4.4665080209821797</v>
      </c>
      <c r="J271" s="46">
        <f>IF(OR($A271="",$B271="",$C271=""),"",'MPTO_working_3-way'!G270)</f>
        <v>5.417189842882741</v>
      </c>
      <c r="K271" s="44">
        <f>IF(OR($A271="",$B271="",$C271=""),"",'OddsRatio_working_3-way'!H270)</f>
        <v>1.7037424095018954</v>
      </c>
      <c r="L271" s="45">
        <f>IF(OR($A271="",$B271="",$C271=""),"",'OddsRatio_working_3-way'!I270)</f>
        <v>4.4417402214702069</v>
      </c>
      <c r="M271" s="46">
        <f>IF(OR($A271="",$B271="",$C271=""),"",'OddsRatio_working_3-way'!J270)</f>
        <v>5.3214182333475746</v>
      </c>
      <c r="N271" s="47">
        <f t="shared" si="55"/>
        <v>57.811767979488515</v>
      </c>
      <c r="O271" s="48">
        <f t="shared" si="56"/>
        <v>22.956731110499074</v>
      </c>
      <c r="P271" s="48">
        <f t="shared" si="57"/>
        <v>19.231500910012407</v>
      </c>
      <c r="Q271" t="s">
        <v>339</v>
      </c>
      <c r="R271" t="s">
        <v>340</v>
      </c>
      <c r="S271" t="s">
        <v>464</v>
      </c>
      <c r="T271" s="50">
        <v>100</v>
      </c>
      <c r="U271" s="50">
        <f t="shared" si="58"/>
        <v>39.024390243902438</v>
      </c>
      <c r="V271" s="50">
        <f t="shared" si="59"/>
        <v>75.786924939467312</v>
      </c>
      <c r="W271" s="50">
        <f t="shared" si="60"/>
        <v>79.716024340770801</v>
      </c>
      <c r="X271" s="50">
        <f t="shared" si="61"/>
        <v>44.497050719761901</v>
      </c>
      <c r="Y271" s="50">
        <f t="shared" si="62"/>
        <v>81.259585415326768</v>
      </c>
      <c r="Z271" s="50">
        <f t="shared" si="63"/>
        <v>85.188684816630243</v>
      </c>
      <c r="AA271" s="50">
        <f t="shared" si="64"/>
        <v>-5.4726604758594632</v>
      </c>
      <c r="AB271" s="50">
        <f t="shared" si="65"/>
        <v>-5.4726604758594561</v>
      </c>
      <c r="AC271" s="50">
        <f t="shared" si="66"/>
        <v>-5.4726604758594419</v>
      </c>
      <c r="AF271">
        <v>1.61</v>
      </c>
      <c r="AG271">
        <v>2.31</v>
      </c>
      <c r="AH271" s="57" t="s">
        <v>493</v>
      </c>
      <c r="AJ271" t="s">
        <v>478</v>
      </c>
    </row>
    <row r="272" spans="1:36" ht="15" x14ac:dyDescent="0.25">
      <c r="A272">
        <v>2.19</v>
      </c>
      <c r="B272">
        <v>4</v>
      </c>
      <c r="C272">
        <v>2.91</v>
      </c>
      <c r="D272" s="43">
        <f t="shared" si="67"/>
        <v>5.0263616250058707E-2</v>
      </c>
      <c r="E272" s="44">
        <f>IF(OR($A272="",$B272="",$C272=""),"",A272*'MPTO_working_3-way'!$I271)</f>
        <v>2.3000773195876287</v>
      </c>
      <c r="F272" s="45">
        <f>IF(OR($A272="",$B272="",$C272=""),"",B272*'MPTO_working_3-way'!$I271)</f>
        <v>4.2010544650002348</v>
      </c>
      <c r="G272" s="46">
        <f>IF(OR($A272="",$B272="",$C272=""),"",C272*'MPTO_working_3-way'!$I271)</f>
        <v>3.0562671232876708</v>
      </c>
      <c r="H272" s="44">
        <f>IF(OR($A272="",$B272="",$C272=""),"",'MPTO_working_3-way'!E271)</f>
        <v>2.2734172248035747</v>
      </c>
      <c r="I272" s="45">
        <f>IF(OR($A272="",$B272="",$C272=""),"",'MPTO_working_3-way'!F271)</f>
        <v>4.2873288707995547</v>
      </c>
      <c r="J272" s="46">
        <f>IF(OR($A272="",$B272="",$C272=""),"",'MPTO_working_3-way'!G271)</f>
        <v>3.0591510758559441</v>
      </c>
      <c r="K272" s="44">
        <f>IF(OR($A272="",$B272="",$C272=""),"",'OddsRatio_working_3-way'!H271)</f>
        <v>2.2850929004160978</v>
      </c>
      <c r="L272" s="45">
        <f>IF(OR($A272="",$B272="",$C272=""),"",'OddsRatio_working_3-way'!I271)</f>
        <v>4.2397300010489865</v>
      </c>
      <c r="M272" s="46">
        <f>IF(OR($A272="",$B272="",$C272=""),"",'OddsRatio_working_3-way'!J271)</f>
        <v>3.0626281006678546</v>
      </c>
      <c r="N272" s="47">
        <f t="shared" si="55"/>
        <v>43.476799300785494</v>
      </c>
      <c r="O272" s="48">
        <f t="shared" si="56"/>
        <v>23.803547617180062</v>
      </c>
      <c r="P272" s="48">
        <f t="shared" si="57"/>
        <v>32.719653082034448</v>
      </c>
      <c r="Q272" t="s">
        <v>341</v>
      </c>
      <c r="R272" t="s">
        <v>342</v>
      </c>
      <c r="S272" t="s">
        <v>464</v>
      </c>
      <c r="T272" s="50">
        <v>100</v>
      </c>
      <c r="U272" s="50">
        <f t="shared" si="58"/>
        <v>54.337899543379002</v>
      </c>
      <c r="V272" s="50">
        <f t="shared" si="59"/>
        <v>75</v>
      </c>
      <c r="W272" s="50">
        <f t="shared" si="60"/>
        <v>65.635738831615114</v>
      </c>
      <c r="X272" s="50">
        <f t="shared" si="61"/>
        <v>59.364261168384878</v>
      </c>
      <c r="Y272" s="50">
        <f t="shared" si="62"/>
        <v>80.02636162500589</v>
      </c>
      <c r="Z272" s="50">
        <f t="shared" si="63"/>
        <v>70.662100456621005</v>
      </c>
      <c r="AA272" s="50">
        <f t="shared" si="64"/>
        <v>-5.026361625005876</v>
      </c>
      <c r="AB272" s="50">
        <f t="shared" si="65"/>
        <v>-5.0263616250058902</v>
      </c>
      <c r="AC272" s="50">
        <f t="shared" si="66"/>
        <v>-5.0263616250058902</v>
      </c>
      <c r="AF272">
        <v>1.77</v>
      </c>
      <c r="AG272">
        <v>2.0499999999999998</v>
      </c>
      <c r="AH272" s="57" t="s">
        <v>487</v>
      </c>
      <c r="AJ272" t="s">
        <v>478</v>
      </c>
    </row>
    <row r="273" spans="1:36" ht="15" x14ac:dyDescent="0.25">
      <c r="A273">
        <v>3.01</v>
      </c>
      <c r="B273">
        <v>3.29</v>
      </c>
      <c r="C273">
        <v>2.59</v>
      </c>
      <c r="D273" s="43">
        <f t="shared" si="67"/>
        <v>2.2277667502803578E-2</v>
      </c>
      <c r="E273" s="44">
        <f>IF(OR($A273="",$B273="",$C273=""),"",A273*'MPTO_working_3-way'!$I272)</f>
        <v>3.0770557791834388</v>
      </c>
      <c r="F273" s="45">
        <f>IF(OR($A273="",$B273="",$C273=""),"",B273*'MPTO_working_3-way'!$I272)</f>
        <v>3.3632935260842238</v>
      </c>
      <c r="G273" s="46">
        <f>IF(OR($A273="",$B273="",$C273=""),"",C273*'MPTO_working_3-way'!$I272)</f>
        <v>2.6476991588322609</v>
      </c>
      <c r="H273" s="44">
        <f>IF(OR($A273="",$B273="",$C273=""),"",'MPTO_working_3-way'!E272)</f>
        <v>3.0788175021910091</v>
      </c>
      <c r="I273" s="45">
        <f>IF(OR($A273="",$B273="",$C273=""),"",'MPTO_working_3-way'!F272)</f>
        <v>3.3723914878264067</v>
      </c>
      <c r="J273" s="46">
        <f>IF(OR($A273="",$B273="",$C273=""),"",'MPTO_working_3-way'!G272)</f>
        <v>2.6407904627849836</v>
      </c>
      <c r="K273" s="44">
        <f>IF(OR($A273="",$B273="",$C273=""),"",'OddsRatio_working_3-way'!H272)</f>
        <v>3.0782807963178622</v>
      </c>
      <c r="L273" s="45">
        <f>IF(OR($A273="",$B273="",$C273=""),"",'OddsRatio_working_3-way'!I272)</f>
        <v>3.3677925490387595</v>
      </c>
      <c r="M273" s="46">
        <f>IF(OR($A273="",$B273="",$C273=""),"",'OddsRatio_working_3-way'!J272)</f>
        <v>2.644013167236519</v>
      </c>
      <c r="N273" s="47">
        <f t="shared" si="55"/>
        <v>32.498598392823766</v>
      </c>
      <c r="O273" s="48">
        <f t="shared" si="56"/>
        <v>29.732760231732385</v>
      </c>
      <c r="P273" s="48">
        <f t="shared" si="57"/>
        <v>37.768641375443849</v>
      </c>
      <c r="Q273" t="s">
        <v>343</v>
      </c>
      <c r="R273" t="s">
        <v>344</v>
      </c>
      <c r="S273" t="s">
        <v>464</v>
      </c>
      <c r="T273" s="50">
        <v>100</v>
      </c>
      <c r="U273" s="50">
        <f t="shared" si="58"/>
        <v>66.777408637873762</v>
      </c>
      <c r="V273" s="50">
        <f t="shared" si="59"/>
        <v>69.6048632218845</v>
      </c>
      <c r="W273" s="50">
        <f t="shared" si="60"/>
        <v>61.389961389961393</v>
      </c>
      <c r="X273" s="50">
        <f t="shared" si="61"/>
        <v>69.005175388154115</v>
      </c>
      <c r="Y273" s="50">
        <f t="shared" si="62"/>
        <v>71.832629972164867</v>
      </c>
      <c r="Z273" s="50">
        <f t="shared" si="63"/>
        <v>63.617728140241745</v>
      </c>
      <c r="AA273" s="50">
        <f t="shared" si="64"/>
        <v>-2.2277667502803524</v>
      </c>
      <c r="AB273" s="50">
        <f t="shared" si="65"/>
        <v>-2.2277667502803666</v>
      </c>
      <c r="AC273" s="50">
        <f t="shared" si="66"/>
        <v>-2.2277667502803524</v>
      </c>
      <c r="AF273">
        <v>2.13</v>
      </c>
      <c r="AG273">
        <v>1.79</v>
      </c>
      <c r="AH273" s="57" t="s">
        <v>485</v>
      </c>
      <c r="AJ273" t="s">
        <v>473</v>
      </c>
    </row>
    <row r="274" spans="1:36" ht="15" x14ac:dyDescent="0.25">
      <c r="A274">
        <v>2.8</v>
      </c>
      <c r="B274">
        <v>3.28</v>
      </c>
      <c r="C274">
        <v>2.78</v>
      </c>
      <c r="D274" s="43">
        <f t="shared" si="67"/>
        <v>2.1733136139172382E-2</v>
      </c>
      <c r="E274" s="44">
        <f>IF(OR($A274="",$B274="",$C274=""),"",A274*'MPTO_working_3-way'!$I273)</f>
        <v>2.8608527811896827</v>
      </c>
      <c r="F274" s="45">
        <f>IF(OR($A274="",$B274="",$C274=""),"",B274*'MPTO_working_3-way'!$I273)</f>
        <v>3.3512846865364851</v>
      </c>
      <c r="G274" s="46">
        <f>IF(OR($A274="",$B274="",$C274=""),"",C274*'MPTO_working_3-way'!$I273)</f>
        <v>2.8404181184668991</v>
      </c>
      <c r="H274" s="44">
        <f>IF(OR($A274="",$B274="",$C274=""),"",'MPTO_working_3-way'!E273)</f>
        <v>2.8579718451122971</v>
      </c>
      <c r="I274" s="45">
        <f>IF(OR($A274="",$B274="",$C274=""),"",'MPTO_working_3-way'!F273)</f>
        <v>3.359834926517034</v>
      </c>
      <c r="J274" s="46">
        <f>IF(OR($A274="",$B274="",$C274=""),"",'MPTO_working_3-way'!G273)</f>
        <v>2.8371381836284764</v>
      </c>
      <c r="K274" s="44">
        <f>IF(OR($A274="",$B274="",$C274=""),"",'OddsRatio_working_3-way'!H273)</f>
        <v>2.8594949734529567</v>
      </c>
      <c r="L274" s="45">
        <f>IF(OR($A274="",$B274="",$C274=""),"",'OddsRatio_working_3-way'!I273)</f>
        <v>3.3553602997070784</v>
      </c>
      <c r="M274" s="46">
        <f>IF(OR($A274="",$B274="",$C274=""),"",'OddsRatio_working_3-way'!J273)</f>
        <v>2.8388339181923672</v>
      </c>
      <c r="N274" s="47">
        <f t="shared" si="55"/>
        <v>34.954612365063788</v>
      </c>
      <c r="O274" s="48">
        <f t="shared" si="56"/>
        <v>29.839303238469089</v>
      </c>
      <c r="P274" s="48">
        <f t="shared" si="57"/>
        <v>35.206084396467126</v>
      </c>
      <c r="Q274" t="s">
        <v>345</v>
      </c>
      <c r="R274" t="s">
        <v>346</v>
      </c>
      <c r="S274" t="s">
        <v>464</v>
      </c>
      <c r="T274" s="50">
        <v>100</v>
      </c>
      <c r="U274" s="50">
        <f t="shared" si="58"/>
        <v>64.285714285714292</v>
      </c>
      <c r="V274" s="50">
        <f t="shared" si="59"/>
        <v>69.512195121951223</v>
      </c>
      <c r="W274" s="50">
        <f t="shared" si="60"/>
        <v>64.02877697841727</v>
      </c>
      <c r="X274" s="50">
        <f t="shared" si="61"/>
        <v>66.459027899631522</v>
      </c>
      <c r="Y274" s="50">
        <f t="shared" si="62"/>
        <v>71.685508735868453</v>
      </c>
      <c r="Z274" s="50">
        <f t="shared" si="63"/>
        <v>66.2020905923345</v>
      </c>
      <c r="AA274" s="50">
        <f t="shared" si="64"/>
        <v>-2.1733136139172302</v>
      </c>
      <c r="AB274" s="50">
        <f t="shared" si="65"/>
        <v>-2.1733136139172302</v>
      </c>
      <c r="AC274" s="50">
        <f t="shared" si="66"/>
        <v>-2.1733136139172302</v>
      </c>
      <c r="AF274">
        <v>2.5099999999999998</v>
      </c>
      <c r="AG274">
        <v>1.58</v>
      </c>
      <c r="AH274" s="57" t="s">
        <v>502</v>
      </c>
      <c r="AJ274" t="s">
        <v>473</v>
      </c>
    </row>
    <row r="275" spans="1:36" ht="15" x14ac:dyDescent="0.25">
      <c r="A275">
        <v>2.87</v>
      </c>
      <c r="B275">
        <v>3.21</v>
      </c>
      <c r="C275">
        <v>2.64</v>
      </c>
      <c r="D275" s="43">
        <f t="shared" si="67"/>
        <v>3.8746414287786468E-2</v>
      </c>
      <c r="E275" s="44">
        <f>IF(OR($A275="",$B275="",$C275=""),"",A275*'MPTO_working_3-way'!$I274)</f>
        <v>2.9812022090059473</v>
      </c>
      <c r="F275" s="45">
        <f>IF(OR($A275="",$B275="",$C275=""),"",B275*'MPTO_working_3-way'!$I274)</f>
        <v>3.3343759898637946</v>
      </c>
      <c r="G275" s="46">
        <f>IF(OR($A275="",$B275="",$C275=""),"",C275*'MPTO_working_3-way'!$I274)</f>
        <v>2.7422905337197565</v>
      </c>
      <c r="H275" s="44">
        <f>IF(OR($A275="",$B275="",$C275=""),"",'MPTO_working_3-way'!E274)</f>
        <v>2.9804786014590681</v>
      </c>
      <c r="I275" s="45">
        <f>IF(OR($A275="",$B275="",$C275=""),"",'MPTO_working_3-way'!F274)</f>
        <v>3.3488383620582822</v>
      </c>
      <c r="J275" s="46">
        <f>IF(OR($A275="",$B275="",$C275=""),"",'MPTO_working_3-way'!G274)</f>
        <v>2.7331932659787364</v>
      </c>
      <c r="K275" s="44">
        <f>IF(OR($A275="",$B275="",$C275=""),"",'OddsRatio_working_3-way'!H274)</f>
        <v>2.9812097038237813</v>
      </c>
      <c r="L275" s="45">
        <f>IF(OR($A275="",$B275="",$C275=""),"",'OddsRatio_working_3-way'!I274)</f>
        <v>3.3414296499735596</v>
      </c>
      <c r="M275" s="46">
        <f>IF(OR($A275="",$B275="",$C275=""),"",'OddsRatio_working_3-way'!J274)</f>
        <v>2.737531504957754</v>
      </c>
      <c r="N275" s="47">
        <f t="shared" si="55"/>
        <v>33.543514659256886</v>
      </c>
      <c r="O275" s="48">
        <f t="shared" si="56"/>
        <v>29.990619025566122</v>
      </c>
      <c r="P275" s="48">
        <f t="shared" si="57"/>
        <v>36.465866315176996</v>
      </c>
      <c r="Q275" t="s">
        <v>347</v>
      </c>
      <c r="R275" t="s">
        <v>348</v>
      </c>
      <c r="S275" t="s">
        <v>464</v>
      </c>
      <c r="T275" s="50">
        <v>100</v>
      </c>
      <c r="U275" s="50">
        <f t="shared" si="58"/>
        <v>65.156794425087099</v>
      </c>
      <c r="V275" s="50">
        <f t="shared" si="59"/>
        <v>68.847352024922117</v>
      </c>
      <c r="W275" s="50">
        <f t="shared" si="60"/>
        <v>62.121212121212118</v>
      </c>
      <c r="X275" s="50">
        <f t="shared" si="61"/>
        <v>69.031435853865759</v>
      </c>
      <c r="Y275" s="50">
        <f t="shared" si="62"/>
        <v>72.721993453700762</v>
      </c>
      <c r="Z275" s="50">
        <f t="shared" si="63"/>
        <v>65.99585354999077</v>
      </c>
      <c r="AA275" s="50">
        <f t="shared" si="64"/>
        <v>-3.8746414287786592</v>
      </c>
      <c r="AB275" s="50">
        <f t="shared" si="65"/>
        <v>-3.874641428778645</v>
      </c>
      <c r="AC275" s="50">
        <f t="shared" si="66"/>
        <v>-3.8746414287786521</v>
      </c>
      <c r="AF275">
        <v>2.23</v>
      </c>
      <c r="AG275">
        <v>1.68</v>
      </c>
      <c r="AH275" s="57" t="s">
        <v>489</v>
      </c>
      <c r="AJ275" t="s">
        <v>479</v>
      </c>
    </row>
    <row r="276" spans="1:36" ht="15" x14ac:dyDescent="0.25">
      <c r="A276">
        <v>2.1</v>
      </c>
      <c r="B276">
        <v>3.21</v>
      </c>
      <c r="C276">
        <v>3.96</v>
      </c>
      <c r="D276" s="43">
        <f t="shared" si="67"/>
        <v>4.0242208466507501E-2</v>
      </c>
      <c r="E276" s="44">
        <f>IF(OR($A276="",$B276="",$C276=""),"",A276*'MPTO_working_3-way'!$I275)</f>
        <v>2.1845086377796656</v>
      </c>
      <c r="F276" s="45">
        <f>IF(OR($A276="",$B276="",$C276=""),"",B276*'MPTO_working_3-way'!$I275)</f>
        <v>3.339177489177489</v>
      </c>
      <c r="G276" s="46">
        <f>IF(OR($A276="",$B276="",$C276=""),"",C276*'MPTO_working_3-way'!$I275)</f>
        <v>4.1193591455273699</v>
      </c>
      <c r="H276" s="44">
        <f>IF(OR($A276="",$B276="",$C276=""),"",'MPTO_working_3-way'!E275)</f>
        <v>2.1608707477706761</v>
      </c>
      <c r="I276" s="45">
        <f>IF(OR($A276="",$B276="",$C276=""),"",'MPTO_working_3-way'!F275)</f>
        <v>3.354439350986187</v>
      </c>
      <c r="J276" s="46">
        <f>IF(OR($A276="",$B276="",$C276=""),"",'MPTO_working_3-way'!G275)</f>
        <v>4.1821548758248568</v>
      </c>
      <c r="K276" s="44">
        <f>IF(OR($A276="",$B276="",$C276=""),"",'OddsRatio_working_3-way'!H275)</f>
        <v>2.1706194894152118</v>
      </c>
      <c r="L276" s="45">
        <f>IF(OR($A276="",$B276="",$C276=""),"",'OddsRatio_working_3-way'!I275)</f>
        <v>3.3518809741887448</v>
      </c>
      <c r="M276" s="46">
        <f>IF(OR($A276="",$B276="",$C276=""),"",'OddsRatio_working_3-way'!J275)</f>
        <v>4.1500306260627511</v>
      </c>
      <c r="N276" s="47">
        <f t="shared" si="55"/>
        <v>45.776884682699162</v>
      </c>
      <c r="O276" s="48">
        <f t="shared" si="56"/>
        <v>29.947494652233097</v>
      </c>
      <c r="P276" s="48">
        <f t="shared" si="57"/>
        <v>24.275620665067738</v>
      </c>
      <c r="Q276" t="s">
        <v>349</v>
      </c>
      <c r="R276" t="s">
        <v>350</v>
      </c>
      <c r="S276" t="s">
        <v>464</v>
      </c>
      <c r="T276" s="50">
        <v>100</v>
      </c>
      <c r="U276" s="50">
        <f t="shared" si="58"/>
        <v>52.38095238095238</v>
      </c>
      <c r="V276" s="50">
        <f t="shared" si="59"/>
        <v>68.847352024922117</v>
      </c>
      <c r="W276" s="50">
        <f t="shared" si="60"/>
        <v>74.747474747474755</v>
      </c>
      <c r="X276" s="50">
        <f t="shared" si="61"/>
        <v>56.405173227603136</v>
      </c>
      <c r="Y276" s="50">
        <f t="shared" si="62"/>
        <v>72.871572871572866</v>
      </c>
      <c r="Z276" s="50">
        <f t="shared" si="63"/>
        <v>78.771695594125489</v>
      </c>
      <c r="AA276" s="50">
        <f t="shared" si="64"/>
        <v>-4.0242208466507563</v>
      </c>
      <c r="AB276" s="50">
        <f t="shared" si="65"/>
        <v>-4.0242208466507492</v>
      </c>
      <c r="AC276" s="50">
        <f t="shared" si="66"/>
        <v>-4.024220846650735</v>
      </c>
      <c r="AF276">
        <v>2.14</v>
      </c>
      <c r="AG276">
        <v>1.74</v>
      </c>
      <c r="AH276" s="57" t="s">
        <v>493</v>
      </c>
      <c r="AJ276" t="s">
        <v>479</v>
      </c>
    </row>
    <row r="277" spans="1:36" ht="15" x14ac:dyDescent="0.25">
      <c r="A277">
        <v>2.5299999999999998</v>
      </c>
      <c r="B277">
        <v>3.07</v>
      </c>
      <c r="C277">
        <v>3.15</v>
      </c>
      <c r="D277" s="43">
        <f t="shared" si="67"/>
        <v>3.845013347916626E-2</v>
      </c>
      <c r="E277" s="44">
        <f>IF(OR($A277="",$B277="",$C277=""),"",A277*'MPTO_working_3-way'!$I276)</f>
        <v>2.6272788377022906</v>
      </c>
      <c r="F277" s="45">
        <f>IF(OR($A277="",$B277="",$C277=""),"",B277*'MPTO_working_3-way'!$I276)</f>
        <v>3.1880419097810404</v>
      </c>
      <c r="G277" s="46">
        <f>IF(OR($A277="",$B277="",$C277=""),"",C277*'MPTO_working_3-way'!$I276)</f>
        <v>3.2711179204593734</v>
      </c>
      <c r="H277" s="44">
        <f>IF(OR($A277="",$B277="",$C277=""),"",'MPTO_working_3-way'!E276)</f>
        <v>2.6147878406591345</v>
      </c>
      <c r="I277" s="45">
        <f>IF(OR($A277="",$B277="",$C277=""),"",'MPTO_working_3-way'!F276)</f>
        <v>3.1957439045549272</v>
      </c>
      <c r="J277" s="46">
        <f>IF(OR($A277="",$B277="",$C277=""),"",'MPTO_working_3-way'!G276)</f>
        <v>3.2825241669877303</v>
      </c>
      <c r="K277" s="44">
        <f>IF(OR($A277="",$B277="",$C277=""),"",'OddsRatio_working_3-way'!H276)</f>
        <v>2.6204694682377787</v>
      </c>
      <c r="L277" s="45">
        <f>IF(OR($A277="",$B277="",$C277=""),"",'OddsRatio_working_3-way'!I276)</f>
        <v>3.1923998687922905</v>
      </c>
      <c r="M277" s="46">
        <f>IF(OR($A277="",$B277="",$C277=""),"",'OddsRatio_working_3-way'!J276)</f>
        <v>3.2771302985040691</v>
      </c>
      <c r="N277" s="47">
        <f t="shared" si="55"/>
        <v>38.062195213149081</v>
      </c>
      <c r="O277" s="48">
        <f t="shared" si="56"/>
        <v>31.367216250575623</v>
      </c>
      <c r="P277" s="48">
        <f t="shared" si="57"/>
        <v>30.570588536275295</v>
      </c>
      <c r="Q277" t="s">
        <v>351</v>
      </c>
      <c r="R277" t="s">
        <v>352</v>
      </c>
      <c r="S277" t="s">
        <v>464</v>
      </c>
      <c r="T277" s="50">
        <v>100</v>
      </c>
      <c r="U277" s="50">
        <f t="shared" si="58"/>
        <v>60.474308300395251</v>
      </c>
      <c r="V277" s="50">
        <f t="shared" si="59"/>
        <v>67.426710097719877</v>
      </c>
      <c r="W277" s="50">
        <f t="shared" si="60"/>
        <v>68.253968253968253</v>
      </c>
      <c r="X277" s="50">
        <f t="shared" si="61"/>
        <v>64.319321648311885</v>
      </c>
      <c r="Y277" s="50">
        <f t="shared" si="62"/>
        <v>71.271723445636496</v>
      </c>
      <c r="Z277" s="50">
        <f t="shared" si="63"/>
        <v>72.098981601884887</v>
      </c>
      <c r="AA277" s="50">
        <f t="shared" si="64"/>
        <v>-3.845013347916634</v>
      </c>
      <c r="AB277" s="50">
        <f t="shared" si="65"/>
        <v>-3.8450133479166198</v>
      </c>
      <c r="AC277" s="50">
        <f t="shared" si="66"/>
        <v>-3.845013347916634</v>
      </c>
      <c r="AF277">
        <v>2.5299999999999998</v>
      </c>
      <c r="AG277">
        <v>1.54</v>
      </c>
      <c r="AH277" s="57" t="s">
        <v>492</v>
      </c>
      <c r="AJ277" t="s">
        <v>479</v>
      </c>
    </row>
    <row r="278" spans="1:36" ht="15" x14ac:dyDescent="0.25">
      <c r="A278">
        <v>1.75</v>
      </c>
      <c r="B278">
        <v>3.44</v>
      </c>
      <c r="C278">
        <v>5.55</v>
      </c>
      <c r="D278" s="43">
        <f t="shared" si="67"/>
        <v>4.2306426027356236E-2</v>
      </c>
      <c r="E278" s="44">
        <f>IF(OR($A278="",$B278="",$C278=""),"",A278*'MPTO_working_3-way'!$I277)</f>
        <v>1.8240362455478734</v>
      </c>
      <c r="F278" s="45">
        <f>IF(OR($A278="",$B278="",$C278=""),"",B278*'MPTO_working_3-way'!$I277)</f>
        <v>3.5855341055341055</v>
      </c>
      <c r="G278" s="46">
        <f>IF(OR($A278="",$B278="",$C278=""),"",C278*'MPTO_working_3-way'!$I277)</f>
        <v>5.7848006644518266</v>
      </c>
      <c r="H278" s="44">
        <f>IF(OR($A278="",$B278="",$C278=""),"",'MPTO_working_3-way'!E277)</f>
        <v>1.7942805996867308</v>
      </c>
      <c r="I278" s="45">
        <f>IF(OR($A278="",$B278="",$C278=""),"",'MPTO_working_3-way'!F277)</f>
        <v>3.6153873899870148</v>
      </c>
      <c r="J278" s="46">
        <f>IF(OR($A278="",$B278="",$C278=""),"",'MPTO_working_3-way'!G277)</f>
        <v>6.0212657315351574</v>
      </c>
      <c r="K278" s="44">
        <f>IF(OR($A278="",$B278="",$C278=""),"",'OddsRatio_working_3-way'!H277)</f>
        <v>1.8054151109976555</v>
      </c>
      <c r="L278" s="45">
        <f>IF(OR($A278="",$B278="",$C278=""),"",'OddsRatio_working_3-way'!I277)</f>
        <v>3.6202838277790388</v>
      </c>
      <c r="M278" s="46">
        <f>IF(OR($A278="",$B278="",$C278=""),"",'OddsRatio_working_3-way'!J277)</f>
        <v>5.886185006719109</v>
      </c>
      <c r="N278" s="47">
        <f t="shared" si="55"/>
        <v>54.823471980932972</v>
      </c>
      <c r="O278" s="48">
        <f t="shared" si="56"/>
        <v>27.889847664718804</v>
      </c>
      <c r="P278" s="48">
        <f t="shared" si="57"/>
        <v>17.286680354348231</v>
      </c>
      <c r="Q278" t="s">
        <v>353</v>
      </c>
      <c r="R278" t="s">
        <v>354</v>
      </c>
      <c r="S278" t="s">
        <v>464</v>
      </c>
      <c r="T278" s="50">
        <v>100</v>
      </c>
      <c r="U278" s="50">
        <f t="shared" si="58"/>
        <v>42.857142857142854</v>
      </c>
      <c r="V278" s="50">
        <f t="shared" si="59"/>
        <v>70.930232558139537</v>
      </c>
      <c r="W278" s="50">
        <f t="shared" si="60"/>
        <v>81.981981981981988</v>
      </c>
      <c r="X278" s="50">
        <f t="shared" si="61"/>
        <v>47.087785459878482</v>
      </c>
      <c r="Y278" s="50">
        <f t="shared" si="62"/>
        <v>75.160875160875165</v>
      </c>
      <c r="Z278" s="50">
        <f t="shared" si="63"/>
        <v>86.212624584717616</v>
      </c>
      <c r="AA278" s="50">
        <f t="shared" si="64"/>
        <v>-4.2306426027356281</v>
      </c>
      <c r="AB278" s="50">
        <f t="shared" si="65"/>
        <v>-4.2306426027356281</v>
      </c>
      <c r="AC278" s="50">
        <f t="shared" si="66"/>
        <v>-4.2306426027356281</v>
      </c>
      <c r="AF278">
        <v>2.4</v>
      </c>
      <c r="AG278">
        <v>1.6</v>
      </c>
      <c r="AH278" s="57" t="s">
        <v>484</v>
      </c>
      <c r="AJ278" t="s">
        <v>479</v>
      </c>
    </row>
    <row r="279" spans="1:36" ht="15" x14ac:dyDescent="0.25">
      <c r="A279">
        <v>2.97</v>
      </c>
      <c r="B279">
        <v>2.92</v>
      </c>
      <c r="C279">
        <v>2.78</v>
      </c>
      <c r="D279" s="43">
        <f t="shared" si="67"/>
        <v>3.8878320340821615E-2</v>
      </c>
      <c r="E279" s="44">
        <f>IF(OR($A279="",$B279="",$C279=""),"",A279*'MPTO_working_3-way'!$I278)</f>
        <v>3.0854686114122405</v>
      </c>
      <c r="F279" s="45">
        <f>IF(OR($A279="",$B279="",$C279=""),"",B279*'MPTO_working_3-way'!$I278)</f>
        <v>3.0335246953951991</v>
      </c>
      <c r="G279" s="46">
        <f>IF(OR($A279="",$B279="",$C279=""),"",C279*'MPTO_working_3-way'!$I278)</f>
        <v>2.888081730547484</v>
      </c>
      <c r="H279" s="44">
        <f>IF(OR($A279="",$B279="",$C279=""),"",'MPTO_working_3-way'!E278)</f>
        <v>3.0888899442214961</v>
      </c>
      <c r="I279" s="45">
        <f>IF(OR($A279="",$B279="",$C279=""),"",'MPTO_working_3-way'!F278)</f>
        <v>3.0348432172709572</v>
      </c>
      <c r="J279" s="46">
        <f>IF(OR($A279="",$B279="",$C279=""),"",'MPTO_working_3-way'!G278)</f>
        <v>2.8838989289897494</v>
      </c>
      <c r="K279" s="44">
        <f>IF(OR($A279="",$B279="",$C279=""),"",'OddsRatio_working_3-way'!H278)</f>
        <v>3.0872134728309164</v>
      </c>
      <c r="L279" s="45">
        <f>IF(OR($A279="",$B279="",$C279=""),"",'OddsRatio_working_3-way'!I278)</f>
        <v>3.0342385115915529</v>
      </c>
      <c r="M279" s="46">
        <f>IF(OR($A279="",$B279="",$C279=""),"",'OddsRatio_working_3-way'!J278)</f>
        <v>2.8859086201213344</v>
      </c>
      <c r="N279" s="47">
        <f t="shared" si="55"/>
        <v>32.409987782772909</v>
      </c>
      <c r="O279" s="48">
        <f t="shared" si="56"/>
        <v>32.964953326998476</v>
      </c>
      <c r="P279" s="48">
        <f t="shared" si="57"/>
        <v>34.625058890228615</v>
      </c>
      <c r="Q279" t="s">
        <v>355</v>
      </c>
      <c r="R279" t="s">
        <v>356</v>
      </c>
      <c r="S279" t="s">
        <v>464</v>
      </c>
      <c r="T279" s="50">
        <v>100</v>
      </c>
      <c r="U279" s="50">
        <f t="shared" si="58"/>
        <v>66.329966329966325</v>
      </c>
      <c r="V279" s="50">
        <f t="shared" si="59"/>
        <v>65.753424657534239</v>
      </c>
      <c r="W279" s="50">
        <f t="shared" si="60"/>
        <v>64.02877697841727</v>
      </c>
      <c r="X279" s="50">
        <f t="shared" si="61"/>
        <v>70.217798364048491</v>
      </c>
      <c r="Y279" s="50">
        <f t="shared" si="62"/>
        <v>69.641256691616405</v>
      </c>
      <c r="Z279" s="50">
        <f t="shared" si="63"/>
        <v>67.916609012499421</v>
      </c>
      <c r="AA279" s="50">
        <f t="shared" si="64"/>
        <v>-3.8878320340821659</v>
      </c>
      <c r="AB279" s="50">
        <f t="shared" si="65"/>
        <v>-3.8878320340821659</v>
      </c>
      <c r="AC279" s="50">
        <f t="shared" si="66"/>
        <v>-3.8878320340821517</v>
      </c>
      <c r="AF279">
        <v>2.4500000000000002</v>
      </c>
      <c r="AG279">
        <v>1.57</v>
      </c>
      <c r="AH279" s="57" t="s">
        <v>506</v>
      </c>
      <c r="AJ279" t="s">
        <v>479</v>
      </c>
    </row>
    <row r="280" spans="1:36" ht="15" x14ac:dyDescent="0.25">
      <c r="A280">
        <v>2.0099999999999998</v>
      </c>
      <c r="B280">
        <v>3.33</v>
      </c>
      <c r="C280">
        <v>4.12</v>
      </c>
      <c r="D280" s="43">
        <f t="shared" si="67"/>
        <v>4.0531184713187507E-2</v>
      </c>
      <c r="E280" s="44">
        <f>IF(OR($A280="",$B280="",$C280=""),"",A280*'MPTO_working_3-way'!$I279)</f>
        <v>2.0914676812735067</v>
      </c>
      <c r="F280" s="45">
        <f>IF(OR($A280="",$B280="",$C280=""),"",B280*'MPTO_working_3-way'!$I279)</f>
        <v>3.4649688450949143</v>
      </c>
      <c r="G280" s="46">
        <f>IF(OR($A280="",$B280="",$C280=""),"",C280*'MPTO_working_3-way'!$I279)</f>
        <v>4.2869884810183327</v>
      </c>
      <c r="H280" s="44">
        <f>IF(OR($A280="",$B280="",$C280=""),"",'MPTO_working_3-way'!E279)</f>
        <v>2.0661069816870148</v>
      </c>
      <c r="I280" s="45">
        <f>IF(OR($A280="",$B280="",$C280=""),"",'MPTO_working_3-way'!F279)</f>
        <v>3.4868730774171821</v>
      </c>
      <c r="J280" s="46">
        <f>IF(OR($A280="",$B280="",$C280=""),"",'MPTO_working_3-way'!G279)</f>
        <v>4.3628484802076732</v>
      </c>
      <c r="K280" s="44">
        <f>IF(OR($A280="",$B280="",$C280=""),"",'OddsRatio_working_3-way'!H279)</f>
        <v>2.0762371506790376</v>
      </c>
      <c r="L280" s="45">
        <f>IF(OR($A280="",$B280="",$C280=""),"",'OddsRatio_working_3-way'!I279)</f>
        <v>3.4828045159229286</v>
      </c>
      <c r="M280" s="46">
        <f>IF(OR($A280="",$B280="",$C280=""),"",'OddsRatio_working_3-way'!J279)</f>
        <v>4.3246137723946516</v>
      </c>
      <c r="N280" s="47">
        <f t="shared" si="55"/>
        <v>47.813313538323207</v>
      </c>
      <c r="O280" s="48">
        <f t="shared" si="56"/>
        <v>28.86028835196085</v>
      </c>
      <c r="P280" s="48">
        <f t="shared" si="57"/>
        <v>23.326398109715928</v>
      </c>
      <c r="Q280" t="s">
        <v>357</v>
      </c>
      <c r="R280" t="s">
        <v>358</v>
      </c>
      <c r="S280" t="s">
        <v>464</v>
      </c>
      <c r="T280" s="50">
        <v>100</v>
      </c>
      <c r="U280" s="50">
        <f t="shared" si="58"/>
        <v>50.248756218905463</v>
      </c>
      <c r="V280" s="50">
        <f t="shared" si="59"/>
        <v>69.969969969969966</v>
      </c>
      <c r="W280" s="50">
        <f t="shared" si="60"/>
        <v>75.728155339805824</v>
      </c>
      <c r="X280" s="50">
        <f t="shared" si="61"/>
        <v>54.301874690224203</v>
      </c>
      <c r="Y280" s="50">
        <f t="shared" si="62"/>
        <v>74.023088441288706</v>
      </c>
      <c r="Z280" s="50">
        <f t="shared" si="63"/>
        <v>79.781273811124564</v>
      </c>
      <c r="AA280" s="50">
        <f t="shared" si="64"/>
        <v>-4.05311847131874</v>
      </c>
      <c r="AB280" s="50">
        <f t="shared" si="65"/>
        <v>-4.05311847131874</v>
      </c>
      <c r="AC280" s="50">
        <f t="shared" si="66"/>
        <v>-4.05311847131874</v>
      </c>
      <c r="AF280">
        <v>2.4900000000000002</v>
      </c>
      <c r="AG280">
        <v>1.56</v>
      </c>
      <c r="AH280" s="57" t="s">
        <v>504</v>
      </c>
      <c r="AJ280" t="s">
        <v>479</v>
      </c>
    </row>
    <row r="281" spans="1:36" ht="15" x14ac:dyDescent="0.25">
      <c r="A281">
        <v>2.89</v>
      </c>
      <c r="B281">
        <v>3.19</v>
      </c>
      <c r="C281">
        <v>2.64</v>
      </c>
      <c r="D281" s="43">
        <f t="shared" si="67"/>
        <v>3.8288263858004878E-2</v>
      </c>
      <c r="E281" s="44">
        <f>IF(OR($A281="",$B281="",$C281=""),"",A281*'MPTO_working_3-way'!$I280)</f>
        <v>3.000653082549634</v>
      </c>
      <c r="F281" s="45">
        <f>IF(OR($A281="",$B281="",$C281=""),"",B281*'MPTO_working_3-way'!$I280)</f>
        <v>3.3121395617070357</v>
      </c>
      <c r="G281" s="46">
        <f>IF(OR($A281="",$B281="",$C281=""),"",C281*'MPTO_working_3-way'!$I280)</f>
        <v>2.7410810165851331</v>
      </c>
      <c r="H281" s="44">
        <f>IF(OR($A281="",$B281="",$C281=""),"",'MPTO_working_3-way'!E280)</f>
        <v>3.0006780935986153</v>
      </c>
      <c r="I281" s="45">
        <f>IF(OR($A281="",$B281="",$C281=""),"",'MPTO_working_3-way'!F280)</f>
        <v>3.3253871079573805</v>
      </c>
      <c r="J281" s="46">
        <f>IF(OR($A281="",$B281="",$C281=""),"",'MPTO_working_3-way'!G280)</f>
        <v>2.732052894651924</v>
      </c>
      <c r="K281" s="44">
        <f>IF(OR($A281="",$B281="",$C281=""),"",'OddsRatio_working_3-way'!H280)</f>
        <v>3.00102134255369</v>
      </c>
      <c r="L281" s="45">
        <f>IF(OR($A281="",$B281="",$C281=""),"",'OddsRatio_working_3-way'!I280)</f>
        <v>3.3186437778796725</v>
      </c>
      <c r="M281" s="46">
        <f>IF(OR($A281="",$B281="",$C281=""),"",'OddsRatio_working_3-way'!J280)</f>
        <v>2.7363359797820381</v>
      </c>
      <c r="N281" s="47">
        <f t="shared" si="55"/>
        <v>33.326078439907718</v>
      </c>
      <c r="O281" s="48">
        <f t="shared" si="56"/>
        <v>30.19196448004179</v>
      </c>
      <c r="P281" s="48">
        <f t="shared" si="57"/>
        <v>36.481957080050492</v>
      </c>
      <c r="Q281" t="s">
        <v>359</v>
      </c>
      <c r="R281" t="s">
        <v>360</v>
      </c>
      <c r="S281" t="s">
        <v>464</v>
      </c>
      <c r="T281" s="50">
        <v>100</v>
      </c>
      <c r="U281" s="50">
        <f t="shared" si="58"/>
        <v>65.397923875432525</v>
      </c>
      <c r="V281" s="50">
        <f t="shared" si="59"/>
        <v>68.652037617554868</v>
      </c>
      <c r="W281" s="50">
        <f t="shared" si="60"/>
        <v>62.121212121212118</v>
      </c>
      <c r="X281" s="50">
        <f t="shared" si="61"/>
        <v>69.226750261233022</v>
      </c>
      <c r="Y281" s="50">
        <f t="shared" si="62"/>
        <v>72.48086400335535</v>
      </c>
      <c r="Z281" s="50">
        <f t="shared" si="63"/>
        <v>65.950038507012621</v>
      </c>
      <c r="AA281" s="50">
        <f t="shared" si="64"/>
        <v>-3.8288263858004967</v>
      </c>
      <c r="AB281" s="50">
        <f t="shared" si="65"/>
        <v>-3.8288263858004825</v>
      </c>
      <c r="AC281" s="50">
        <f t="shared" si="66"/>
        <v>-3.8288263858005038</v>
      </c>
      <c r="AF281">
        <v>2.1</v>
      </c>
      <c r="AG281">
        <v>1.76</v>
      </c>
      <c r="AH281" s="57" t="s">
        <v>495</v>
      </c>
      <c r="AJ281" t="s">
        <v>479</v>
      </c>
    </row>
    <row r="282" spans="1:36" ht="15" x14ac:dyDescent="0.25">
      <c r="A282">
        <v>2.86</v>
      </c>
      <c r="B282">
        <v>2.98</v>
      </c>
      <c r="C282">
        <v>2.83</v>
      </c>
      <c r="D282" s="43">
        <f t="shared" si="67"/>
        <v>3.8577709908371505E-2</v>
      </c>
      <c r="E282" s="44">
        <f>IF(OR($A282="",$B282="",$C282=""),"",A282*'MPTO_working_3-way'!$I281)</f>
        <v>2.9703322503379423</v>
      </c>
      <c r="F282" s="45">
        <f>IF(OR($A282="",$B282="",$C282=""),"",B282*'MPTO_working_3-way'!$I281)</f>
        <v>3.0949615755269471</v>
      </c>
      <c r="G282" s="46">
        <f>IF(OR($A282="",$B282="",$C282=""),"",C282*'MPTO_working_3-way'!$I281)</f>
        <v>2.9391749190406915</v>
      </c>
      <c r="H282" s="44">
        <f>IF(OR($A282="",$B282="",$C282=""),"",'MPTO_working_3-way'!E281)</f>
        <v>2.9691994870356355</v>
      </c>
      <c r="I282" s="45">
        <f>IF(OR($A282="",$B282="",$C282=""),"",'MPTO_working_3-way'!F281)</f>
        <v>3.098745557135127</v>
      </c>
      <c r="J282" s="46">
        <f>IF(OR($A282="",$B282="",$C282=""),"",'MPTO_working_3-way'!G281)</f>
        <v>2.9368777986327101</v>
      </c>
      <c r="K282" s="44">
        <f>IF(OR($A282="",$B282="",$C282=""),"",'OddsRatio_working_3-way'!H281)</f>
        <v>2.9697777624881958</v>
      </c>
      <c r="L282" s="45">
        <f>IF(OR($A282="",$B282="",$C282=""),"",'OddsRatio_working_3-way'!I281)</f>
        <v>3.0968601987777573</v>
      </c>
      <c r="M282" s="46">
        <f>IF(OR($A282="",$B282="",$C282=""),"",'OddsRatio_working_3-way'!J281)</f>
        <v>2.9380071534158061</v>
      </c>
      <c r="N282" s="47">
        <f t="shared" si="55"/>
        <v>33.666267465069858</v>
      </c>
      <c r="O282" s="48">
        <f t="shared" si="56"/>
        <v>32.310578842315365</v>
      </c>
      <c r="P282" s="48">
        <f t="shared" si="57"/>
        <v>34.023153692614763</v>
      </c>
      <c r="Q282" t="s">
        <v>361</v>
      </c>
      <c r="R282" t="s">
        <v>362</v>
      </c>
      <c r="S282" t="s">
        <v>464</v>
      </c>
      <c r="T282" s="50">
        <v>100</v>
      </c>
      <c r="U282" s="50">
        <f t="shared" si="58"/>
        <v>65.03496503496504</v>
      </c>
      <c r="V282" s="50">
        <f t="shared" si="59"/>
        <v>66.442953020134226</v>
      </c>
      <c r="W282" s="50">
        <f t="shared" si="60"/>
        <v>64.664310954063609</v>
      </c>
      <c r="X282" s="50">
        <f t="shared" si="61"/>
        <v>68.892736025802165</v>
      </c>
      <c r="Y282" s="50">
        <f t="shared" si="62"/>
        <v>70.300724010971365</v>
      </c>
      <c r="Z282" s="50">
        <f t="shared" si="63"/>
        <v>68.522081944900748</v>
      </c>
      <c r="AA282" s="50">
        <f t="shared" si="64"/>
        <v>-3.8577709908371247</v>
      </c>
      <c r="AB282" s="50">
        <f t="shared" si="65"/>
        <v>-3.8577709908371389</v>
      </c>
      <c r="AC282" s="50">
        <f t="shared" si="66"/>
        <v>-3.8577709908371389</v>
      </c>
      <c r="AF282">
        <v>2.63</v>
      </c>
      <c r="AG282">
        <v>1.51</v>
      </c>
      <c r="AH282" s="57" t="s">
        <v>486</v>
      </c>
      <c r="AJ282" t="s">
        <v>479</v>
      </c>
    </row>
    <row r="283" spans="1:36" ht="15" x14ac:dyDescent="0.25">
      <c r="A283">
        <v>2.88</v>
      </c>
      <c r="B283">
        <v>3.12</v>
      </c>
      <c r="C283">
        <v>2.69</v>
      </c>
      <c r="D283" s="43">
        <f t="shared" si="67"/>
        <v>3.9482254630953451E-2</v>
      </c>
      <c r="E283" s="44">
        <f>IF(OR($A283="",$B283="",$C283=""),"",A283*'MPTO_working_3-way'!$I282)</f>
        <v>2.9937088933371458</v>
      </c>
      <c r="F283" s="45">
        <f>IF(OR($A283="",$B283="",$C283=""),"",B283*'MPTO_working_3-way'!$I282)</f>
        <v>3.2431846344485749</v>
      </c>
      <c r="G283" s="46">
        <f>IF(OR($A283="",$B283="",$C283=""),"",C283*'MPTO_working_3-way'!$I282)</f>
        <v>2.7962072649572649</v>
      </c>
      <c r="H283" s="44">
        <f>IF(OR($A283="",$B283="",$C283=""),"",'MPTO_working_3-way'!E282)</f>
        <v>2.9934610476590553</v>
      </c>
      <c r="I283" s="45">
        <f>IF(OR($A283="",$B283="",$C283=""),"",'MPTO_working_3-way'!F282)</f>
        <v>3.2535977498180122</v>
      </c>
      <c r="J283" s="46">
        <f>IF(OR($A283="",$B283="",$C283=""),"",'MPTO_working_3-way'!G282)</f>
        <v>2.7887277144196796</v>
      </c>
      <c r="K283" s="44">
        <f>IF(OR($A283="",$B283="",$C283=""),"",'OddsRatio_working_3-way'!H282)</f>
        <v>2.993806624860254</v>
      </c>
      <c r="L283" s="45">
        <f>IF(OR($A283="",$B283="",$C283=""),"",'OddsRatio_working_3-way'!I282)</f>
        <v>3.2483351301615628</v>
      </c>
      <c r="M283" s="46">
        <f>IF(OR($A283="",$B283="",$C283=""),"",'OddsRatio_working_3-way'!J282)</f>
        <v>2.7923048914967175</v>
      </c>
      <c r="N283" s="47">
        <f t="shared" si="55"/>
        <v>33.403381411787187</v>
      </c>
      <c r="O283" s="48">
        <f t="shared" si="56"/>
        <v>30.833890533957398</v>
      </c>
      <c r="P283" s="48">
        <f t="shared" si="57"/>
        <v>35.762728054255419</v>
      </c>
      <c r="Q283" t="s">
        <v>363</v>
      </c>
      <c r="R283" t="s">
        <v>364</v>
      </c>
      <c r="S283" t="s">
        <v>464</v>
      </c>
      <c r="T283" s="50">
        <v>100</v>
      </c>
      <c r="U283" s="50">
        <f t="shared" si="58"/>
        <v>65.277777777777771</v>
      </c>
      <c r="V283" s="50">
        <f t="shared" si="59"/>
        <v>67.948717948717942</v>
      </c>
      <c r="W283" s="50">
        <f t="shared" si="60"/>
        <v>62.825278810408925</v>
      </c>
      <c r="X283" s="50">
        <f t="shared" si="61"/>
        <v>69.22600324087314</v>
      </c>
      <c r="Y283" s="50">
        <f t="shared" si="62"/>
        <v>71.896943411813297</v>
      </c>
      <c r="Z283" s="50">
        <f t="shared" si="63"/>
        <v>66.773504273504273</v>
      </c>
      <c r="AA283" s="50">
        <f t="shared" si="64"/>
        <v>-3.948225463095369</v>
      </c>
      <c r="AB283" s="50">
        <f t="shared" si="65"/>
        <v>-3.9482254630953548</v>
      </c>
      <c r="AC283" s="50">
        <f t="shared" si="66"/>
        <v>-3.9482254630953477</v>
      </c>
      <c r="AF283">
        <v>2.7</v>
      </c>
      <c r="AG283">
        <v>1.49</v>
      </c>
      <c r="AH283" s="57" t="s">
        <v>495</v>
      </c>
      <c r="AJ283" t="s">
        <v>479</v>
      </c>
    </row>
    <row r="284" spans="1:36" ht="15" x14ac:dyDescent="0.25">
      <c r="A284">
        <v>2.19</v>
      </c>
      <c r="B284">
        <v>3.11</v>
      </c>
      <c r="C284">
        <v>3.83</v>
      </c>
      <c r="D284" s="43">
        <f t="shared" si="67"/>
        <v>3.9261018670464054E-2</v>
      </c>
      <c r="E284" s="44">
        <f>IF(OR($A284="",$B284="",$C284=""),"",A284*'MPTO_working_3-way'!$I283)</f>
        <v>2.2759816308883161</v>
      </c>
      <c r="F284" s="45">
        <f>IF(OR($A284="",$B284="",$C284=""),"",B284*'MPTO_working_3-way'!$I283)</f>
        <v>3.2321017680651432</v>
      </c>
      <c r="G284" s="46">
        <f>IF(OR($A284="",$B284="",$C284=""),"",C284*'MPTO_working_3-way'!$I283)</f>
        <v>3.9803697015078776</v>
      </c>
      <c r="H284" s="44">
        <f>IF(OR($A284="",$B284="",$C284=""),"",'MPTO_working_3-way'!E283)</f>
        <v>2.2546185945982264</v>
      </c>
      <c r="I284" s="45">
        <f>IF(OR($A284="",$B284="",$C284=""),"",'MPTO_working_3-way'!F283)</f>
        <v>3.2419492449277101</v>
      </c>
      <c r="J284" s="46">
        <f>IF(OR($A284="",$B284="",$C284=""),"",'MPTO_working_3-way'!G283)</f>
        <v>4.0321019909424445</v>
      </c>
      <c r="K284" s="44">
        <f>IF(OR($A284="",$B284="",$C284=""),"",'OddsRatio_working_3-way'!H283)</f>
        <v>2.2637060750498263</v>
      </c>
      <c r="L284" s="45">
        <f>IF(OR($A284="",$B284="",$C284=""),"",'OddsRatio_working_3-way'!I283)</f>
        <v>3.2406889229875082</v>
      </c>
      <c r="M284" s="46">
        <f>IF(OR($A284="",$B284="",$C284=""),"",'OddsRatio_working_3-way'!J283)</f>
        <v>4.0052841952865625</v>
      </c>
      <c r="N284" s="47">
        <f t="shared" si="55"/>
        <v>43.937085714074939</v>
      </c>
      <c r="O284" s="48">
        <f t="shared" si="56"/>
        <v>30.939619843673345</v>
      </c>
      <c r="P284" s="48">
        <f t="shared" si="57"/>
        <v>25.123294442251719</v>
      </c>
      <c r="Q284" t="s">
        <v>365</v>
      </c>
      <c r="R284" t="s">
        <v>366</v>
      </c>
      <c r="S284" t="s">
        <v>464</v>
      </c>
      <c r="T284" s="50">
        <v>100</v>
      </c>
      <c r="U284" s="50">
        <f t="shared" si="58"/>
        <v>54.337899543379002</v>
      </c>
      <c r="V284" s="50">
        <f t="shared" si="59"/>
        <v>67.845659163987136</v>
      </c>
      <c r="W284" s="50">
        <f t="shared" si="60"/>
        <v>73.890339425587456</v>
      </c>
      <c r="X284" s="50">
        <f t="shared" si="61"/>
        <v>58.264001410425394</v>
      </c>
      <c r="Y284" s="50">
        <f t="shared" si="62"/>
        <v>71.771761031033535</v>
      </c>
      <c r="Z284" s="50">
        <f t="shared" si="63"/>
        <v>77.816441292633868</v>
      </c>
      <c r="AA284" s="50">
        <f t="shared" si="64"/>
        <v>-3.9261018670463912</v>
      </c>
      <c r="AB284" s="50">
        <f t="shared" si="65"/>
        <v>-3.9261018670463983</v>
      </c>
      <c r="AC284" s="50">
        <f t="shared" si="66"/>
        <v>-3.9261018670464125</v>
      </c>
      <c r="AF284">
        <v>2.39</v>
      </c>
      <c r="AG284">
        <v>1.6</v>
      </c>
      <c r="AH284" s="57" t="s">
        <v>484</v>
      </c>
      <c r="AJ284" t="s">
        <v>479</v>
      </c>
    </row>
    <row r="285" spans="1:36" ht="15" x14ac:dyDescent="0.25">
      <c r="A285">
        <v>2.58</v>
      </c>
      <c r="B285">
        <v>2.8</v>
      </c>
      <c r="C285">
        <v>3.28</v>
      </c>
      <c r="D285" s="43">
        <f t="shared" si="67"/>
        <v>4.9617805148151062E-2</v>
      </c>
      <c r="E285" s="44">
        <f>IF(OR($A285="",$B285="",$C285=""),"",A285*'MPTO_working_3-way'!$I284)</f>
        <v>2.7080139372822298</v>
      </c>
      <c r="F285" s="45">
        <f>IF(OR($A285="",$B285="",$C285=""),"",B285*'MPTO_working_3-way'!$I284)</f>
        <v>2.9389298544148228</v>
      </c>
      <c r="G285" s="46">
        <f>IF(OR($A285="",$B285="",$C285=""),"",C285*'MPTO_working_3-way'!$I284)</f>
        <v>3.4427464008859352</v>
      </c>
      <c r="H285" s="44">
        <f>IF(OR($A285="",$B285="",$C285=""),"",'MPTO_working_3-way'!E284)</f>
        <v>2.6949991507534028</v>
      </c>
      <c r="I285" s="45">
        <f>IF(OR($A285="",$B285="",$C285=""),"",'MPTO_working_3-way'!F284)</f>
        <v>2.9359643673755298</v>
      </c>
      <c r="J285" s="46">
        <f>IF(OR($A285="",$B285="",$C285=""),"",'MPTO_working_3-way'!G284)</f>
        <v>3.4681425738864338</v>
      </c>
      <c r="K285" s="44">
        <f>IF(OR($A285="",$B285="",$C285=""),"",'OddsRatio_working_3-way'!H284)</f>
        <v>2.7012229001894186</v>
      </c>
      <c r="L285" s="45">
        <f>IF(OR($A285="",$B285="",$C285=""),"",'OddsRatio_working_3-way'!I284)</f>
        <v>2.9381020381904759</v>
      </c>
      <c r="M285" s="46">
        <f>IF(OR($A285="",$B285="",$C285=""),"",'OddsRatio_working_3-way'!J284)</f>
        <v>3.4549292483746035</v>
      </c>
      <c r="N285" s="47">
        <f t="shared" si="55"/>
        <v>36.927431806484819</v>
      </c>
      <c r="O285" s="48">
        <f t="shared" si="56"/>
        <v>34.025990735975306</v>
      </c>
      <c r="P285" s="48">
        <f t="shared" si="57"/>
        <v>29.04657745753989</v>
      </c>
      <c r="Q285" t="s">
        <v>367</v>
      </c>
      <c r="R285" t="s">
        <v>368</v>
      </c>
      <c r="S285" t="s">
        <v>464</v>
      </c>
      <c r="T285" s="50">
        <v>100</v>
      </c>
      <c r="U285" s="50">
        <f t="shared" si="58"/>
        <v>61.240310077519375</v>
      </c>
      <c r="V285" s="50">
        <f t="shared" si="59"/>
        <v>64.285714285714292</v>
      </c>
      <c r="W285" s="50">
        <f t="shared" si="60"/>
        <v>69.512195121951223</v>
      </c>
      <c r="X285" s="50">
        <f t="shared" si="61"/>
        <v>66.2020905923345</v>
      </c>
      <c r="Y285" s="50">
        <f t="shared" si="62"/>
        <v>69.247494800529395</v>
      </c>
      <c r="Z285" s="50">
        <f t="shared" si="63"/>
        <v>74.473975636766326</v>
      </c>
      <c r="AA285" s="50">
        <f t="shared" si="64"/>
        <v>-4.9617805148151248</v>
      </c>
      <c r="AB285" s="50">
        <f t="shared" si="65"/>
        <v>-4.9617805148151035</v>
      </c>
      <c r="AC285" s="50">
        <f t="shared" si="66"/>
        <v>-4.9617805148151035</v>
      </c>
      <c r="AF285">
        <v>2.38</v>
      </c>
      <c r="AG285">
        <v>1.58</v>
      </c>
      <c r="AH285" s="57" t="s">
        <v>486</v>
      </c>
      <c r="AJ285" t="s">
        <v>480</v>
      </c>
    </row>
    <row r="286" spans="1:36" ht="15" x14ac:dyDescent="0.25">
      <c r="A286">
        <v>2.83</v>
      </c>
      <c r="B286">
        <v>3.31</v>
      </c>
      <c r="C286">
        <v>2.54</v>
      </c>
      <c r="D286" s="43">
        <f t="shared" si="67"/>
        <v>4.9172481486316366E-2</v>
      </c>
      <c r="E286" s="44">
        <f>IF(OR($A286="",$B286="",$C286=""),"",A286*'MPTO_working_3-way'!$I285)</f>
        <v>2.9691581226062755</v>
      </c>
      <c r="F286" s="45">
        <f>IF(OR($A286="",$B286="",$C286=""),"",B286*'MPTO_working_3-way'!$I285)</f>
        <v>3.4727609137197071</v>
      </c>
      <c r="G286" s="46">
        <f>IF(OR($A286="",$B286="",$C286=""),"",C286*'MPTO_working_3-way'!$I285)</f>
        <v>2.6648981029752434</v>
      </c>
      <c r="H286" s="44">
        <f>IF(OR($A286="",$B286="",$C286=""),"",'MPTO_working_3-way'!E285)</f>
        <v>2.9676579006647281</v>
      </c>
      <c r="I286" s="45">
        <f>IF(OR($A286="",$B286="",$C286=""),"",'MPTO_working_3-way'!F285)</f>
        <v>3.4998812923511964</v>
      </c>
      <c r="J286" s="46">
        <f>IF(OR($A286="",$B286="",$C286=""),"",'MPTO_working_3-way'!G285)</f>
        <v>2.6503408480532147</v>
      </c>
      <c r="K286" s="44">
        <f>IF(OR($A286="",$B286="",$C286=""),"",'OddsRatio_working_3-way'!H285)</f>
        <v>2.9692620602133188</v>
      </c>
      <c r="L286" s="45">
        <f>IF(OR($A286="",$B286="",$C286=""),"",'OddsRatio_working_3-way'!I285)</f>
        <v>3.4857898137118943</v>
      </c>
      <c r="M286" s="46">
        <f>IF(OR($A286="",$B286="",$C286=""),"",'OddsRatio_working_3-way'!J285)</f>
        <v>2.6571932091412633</v>
      </c>
      <c r="N286" s="47">
        <f t="shared" si="55"/>
        <v>33.679580497458225</v>
      </c>
      <c r="O286" s="48">
        <f t="shared" si="56"/>
        <v>28.795532570334377</v>
      </c>
      <c r="P286" s="48">
        <f t="shared" si="57"/>
        <v>37.524886932207394</v>
      </c>
      <c r="Q286" t="s">
        <v>369</v>
      </c>
      <c r="R286" t="s">
        <v>88</v>
      </c>
      <c r="S286" t="s">
        <v>464</v>
      </c>
      <c r="T286" s="50">
        <v>100</v>
      </c>
      <c r="U286" s="50">
        <f t="shared" si="58"/>
        <v>64.664310954063609</v>
      </c>
      <c r="V286" s="50">
        <f t="shared" si="59"/>
        <v>69.78851963746223</v>
      </c>
      <c r="W286" s="50">
        <f t="shared" si="60"/>
        <v>60.629921259842511</v>
      </c>
      <c r="X286" s="50">
        <f t="shared" si="61"/>
        <v>69.581559102695238</v>
      </c>
      <c r="Y286" s="50">
        <f t="shared" si="62"/>
        <v>74.705767786093872</v>
      </c>
      <c r="Z286" s="50">
        <f t="shared" si="63"/>
        <v>65.547169408474161</v>
      </c>
      <c r="AA286" s="50">
        <f t="shared" si="64"/>
        <v>-4.9172481486316286</v>
      </c>
      <c r="AB286" s="50">
        <f t="shared" si="65"/>
        <v>-4.9172481486316428</v>
      </c>
      <c r="AC286" s="50">
        <f t="shared" si="66"/>
        <v>-4.9172481486316499</v>
      </c>
      <c r="AF286">
        <v>2.52</v>
      </c>
      <c r="AG286">
        <v>1.53</v>
      </c>
      <c r="AH286" s="57" t="s">
        <v>492</v>
      </c>
      <c r="AJ286" t="s">
        <v>480</v>
      </c>
    </row>
    <row r="287" spans="1:36" ht="15" x14ac:dyDescent="0.25">
      <c r="A287">
        <v>1.35</v>
      </c>
      <c r="B287">
        <v>4.49</v>
      </c>
      <c r="C287">
        <v>10.68</v>
      </c>
      <c r="D287" s="43">
        <f t="shared" si="67"/>
        <v>5.7090848762728852E-2</v>
      </c>
      <c r="E287" s="44">
        <f>IF(OR($A287="",$B287="",$C287=""),"",A287*'MPTO_working_3-way'!$I286)</f>
        <v>1.4270726458296841</v>
      </c>
      <c r="F287" s="45">
        <f>IF(OR($A287="",$B287="",$C287=""),"",B287*'MPTO_working_3-way'!$I286)</f>
        <v>4.7463379109446526</v>
      </c>
      <c r="G287" s="46">
        <f>IF(OR($A287="",$B287="",$C287=""),"",C287*'MPTO_working_3-way'!$I286)</f>
        <v>11.289730264785943</v>
      </c>
      <c r="H287" s="44">
        <f>IF(OR($A287="",$B287="",$C287=""),"",'MPTO_working_3-way'!E286)</f>
        <v>1.3855972144574931</v>
      </c>
      <c r="I287" s="45">
        <f>IF(OR($A287="",$B287="",$C287=""),"",'MPTO_working_3-way'!F286)</f>
        <v>4.9094967101571054</v>
      </c>
      <c r="J287" s="46">
        <f>IF(OR($A287="",$B287="",$C287=""),"",'MPTO_working_3-way'!G286)</f>
        <v>13.404344927260153</v>
      </c>
      <c r="K287" s="44">
        <f>IF(OR($A287="",$B287="",$C287=""),"",'OddsRatio_working_3-way'!H286)</f>
        <v>1.3978657905722556</v>
      </c>
      <c r="L287" s="45">
        <f>IF(OR($A287="",$B287="",$C287=""),"",'OddsRatio_working_3-way'!I286)</f>
        <v>4.9672903117062077</v>
      </c>
      <c r="M287" s="46">
        <f>IF(OR($A287="",$B287="",$C287=""),"",'OddsRatio_working_3-way'!J286)</f>
        <v>12.003831007826957</v>
      </c>
      <c r="N287" s="47">
        <f t="shared" si="55"/>
        <v>70.07351748506197</v>
      </c>
      <c r="O287" s="48">
        <f t="shared" si="56"/>
        <v>21.068874967668965</v>
      </c>
      <c r="P287" s="48">
        <f t="shared" si="57"/>
        <v>8.857607547269069</v>
      </c>
      <c r="Q287" t="s">
        <v>91</v>
      </c>
      <c r="R287" t="s">
        <v>370</v>
      </c>
      <c r="S287" t="s">
        <v>464</v>
      </c>
      <c r="T287" s="50">
        <v>100</v>
      </c>
      <c r="U287" s="50">
        <f t="shared" si="58"/>
        <v>25.925925925925924</v>
      </c>
      <c r="V287" s="50">
        <f t="shared" si="59"/>
        <v>77.728285077951</v>
      </c>
      <c r="W287" s="50">
        <f t="shared" si="60"/>
        <v>90.636704119850194</v>
      </c>
      <c r="X287" s="50">
        <f t="shared" si="61"/>
        <v>31.63501080219881</v>
      </c>
      <c r="Y287" s="50">
        <f t="shared" si="62"/>
        <v>83.437369954223882</v>
      </c>
      <c r="Z287" s="50">
        <f t="shared" si="63"/>
        <v>96.345788996123076</v>
      </c>
      <c r="AA287" s="50">
        <f t="shared" si="64"/>
        <v>-5.7090848762728861</v>
      </c>
      <c r="AB287" s="50">
        <f t="shared" si="65"/>
        <v>-5.7090848762728825</v>
      </c>
      <c r="AC287" s="50">
        <f t="shared" si="66"/>
        <v>-5.7090848762728825</v>
      </c>
      <c r="AF287">
        <v>2.31</v>
      </c>
      <c r="AG287">
        <v>1.62</v>
      </c>
      <c r="AH287" s="57" t="s">
        <v>486</v>
      </c>
      <c r="AJ287" t="s">
        <v>480</v>
      </c>
    </row>
    <row r="288" spans="1:36" ht="15" x14ac:dyDescent="0.25">
      <c r="A288">
        <v>4.2300000000000004</v>
      </c>
      <c r="B288">
        <v>3.88</v>
      </c>
      <c r="C288">
        <v>1.88</v>
      </c>
      <c r="D288" s="43">
        <f t="shared" si="67"/>
        <v>2.6053471765250524E-2</v>
      </c>
      <c r="E288" s="44">
        <f>IF(OR($A288="",$B288="",$C288=""),"",A288*'MPTO_working_3-way'!$I287)</f>
        <v>4.34020618556701</v>
      </c>
      <c r="F288" s="45">
        <f>IF(OR($A288="",$B288="",$C288=""),"",B288*'MPTO_working_3-way'!$I287)</f>
        <v>3.9810874704491721</v>
      </c>
      <c r="G288" s="46">
        <f>IF(OR($A288="",$B288="",$C288=""),"",C288*'MPTO_working_3-way'!$I287)</f>
        <v>1.9289805269186708</v>
      </c>
      <c r="H288" s="44">
        <f>IF(OR($A288="",$B288="",$C288=""),"",'MPTO_working_3-way'!E287)</f>
        <v>4.3913167564482176</v>
      </c>
      <c r="I288" s="45">
        <f>IF(OR($A288="",$B288="",$C288=""),"",'MPTO_working_3-way'!F287)</f>
        <v>4.0152987995824629</v>
      </c>
      <c r="J288" s="46">
        <f>IF(OR($A288="",$B288="",$C288=""),"",'MPTO_working_3-way'!G287)</f>
        <v>1.9112039251001458</v>
      </c>
      <c r="K288" s="44">
        <f>IF(OR($A288="",$B288="",$C288=""),"",'OddsRatio_working_3-way'!H287)</f>
        <v>4.3692813445522249</v>
      </c>
      <c r="L288" s="45">
        <f>IF(OR($A288="",$B288="",$C288=""),"",'OddsRatio_working_3-way'!I287)</f>
        <v>4.0041889387957914</v>
      </c>
      <c r="M288" s="46">
        <f>IF(OR($A288="",$B288="",$C288=""),"",'OddsRatio_working_3-way'!J287)</f>
        <v>1.9179466201876032</v>
      </c>
      <c r="N288" s="47">
        <f t="shared" si="55"/>
        <v>23.040380047505941</v>
      </c>
      <c r="O288" s="48">
        <f t="shared" si="56"/>
        <v>25.1187648456057</v>
      </c>
      <c r="P288" s="48">
        <f t="shared" si="57"/>
        <v>51.84085510688837</v>
      </c>
      <c r="Q288" t="s">
        <v>100</v>
      </c>
      <c r="R288" t="s">
        <v>52</v>
      </c>
      <c r="S288" t="s">
        <v>464</v>
      </c>
      <c r="T288" s="50">
        <v>100</v>
      </c>
      <c r="U288" s="50">
        <f t="shared" si="58"/>
        <v>76.359338061465735</v>
      </c>
      <c r="V288" s="50">
        <f t="shared" si="59"/>
        <v>74.226804123711347</v>
      </c>
      <c r="W288" s="50">
        <f t="shared" si="60"/>
        <v>46.808510638297875</v>
      </c>
      <c r="X288" s="50">
        <f t="shared" si="61"/>
        <v>78.964685237990778</v>
      </c>
      <c r="Y288" s="50">
        <f t="shared" si="62"/>
        <v>76.832151300236404</v>
      </c>
      <c r="Z288" s="50">
        <f t="shared" si="63"/>
        <v>49.41385781482294</v>
      </c>
      <c r="AA288" s="50">
        <f t="shared" si="64"/>
        <v>-2.6053471765250436</v>
      </c>
      <c r="AB288" s="50">
        <f t="shared" si="65"/>
        <v>-2.6053471765250578</v>
      </c>
      <c r="AC288" s="50">
        <f t="shared" si="66"/>
        <v>-2.6053471765250649</v>
      </c>
      <c r="AF288">
        <v>1.74</v>
      </c>
      <c r="AG288">
        <v>2.2000000000000002</v>
      </c>
      <c r="AH288" s="71" t="s">
        <v>485</v>
      </c>
      <c r="AJ288" t="s">
        <v>474</v>
      </c>
    </row>
    <row r="289" spans="1:36" ht="15" x14ac:dyDescent="0.25">
      <c r="A289">
        <v>7.57</v>
      </c>
      <c r="B289">
        <v>4.45</v>
      </c>
      <c r="C289">
        <v>1.5</v>
      </c>
      <c r="D289" s="43">
        <f t="shared" si="67"/>
        <v>2.3486164091450989E-2</v>
      </c>
      <c r="E289" s="44">
        <f>IF(OR($A289="",$B289="",$C289=""),"",A289*'MPTO_working_3-way'!$I288)</f>
        <v>7.7477902621722841</v>
      </c>
      <c r="F289" s="45">
        <f>IF(OR($A289="",$B289="",$C289=""),"",B289*'MPTO_working_3-way'!$I288)</f>
        <v>4.5545134302069572</v>
      </c>
      <c r="G289" s="46">
        <f>IF(OR($A289="",$B289="",$C289=""),"",C289*'MPTO_working_3-way'!$I288)</f>
        <v>1.5352292461371766</v>
      </c>
      <c r="H289" s="44">
        <f>IF(OR($A289="",$B289="",$C289=""),"",'MPTO_working_3-way'!E288)</f>
        <v>8.0468859899406766</v>
      </c>
      <c r="I289" s="45">
        <f>IF(OR($A289="",$B289="",$C289=""),"",'MPTO_working_3-way'!F288)</f>
        <v>4.6106240447712397</v>
      </c>
      <c r="J289" s="46">
        <f>IF(OR($A289="",$B289="",$C289=""),"",'MPTO_working_3-way'!G288)</f>
        <v>1.5178239309521366</v>
      </c>
      <c r="K289" s="44">
        <f>IF(OR($A289="",$B289="",$C289=""),"",'OddsRatio_working_3-way'!H288)</f>
        <v>7.8804888803486985</v>
      </c>
      <c r="L289" s="45">
        <f>IF(OR($A289="",$B289="",$C289=""),"",'OddsRatio_working_3-way'!I288)</f>
        <v>4.6130421061191802</v>
      </c>
      <c r="M289" s="46">
        <f>IF(OR($A289="",$B289="",$C289=""),"",'OddsRatio_working_3-way'!J288)</f>
        <v>1.52362929074191</v>
      </c>
      <c r="N289" s="47">
        <f t="shared" si="55"/>
        <v>12.906905919774154</v>
      </c>
      <c r="O289" s="48">
        <f t="shared" si="56"/>
        <v>21.956242205098953</v>
      </c>
      <c r="P289" s="48">
        <f t="shared" si="57"/>
        <v>65.136851875126894</v>
      </c>
      <c r="Q289" t="s">
        <v>99</v>
      </c>
      <c r="R289" t="s">
        <v>53</v>
      </c>
      <c r="S289" t="s">
        <v>464</v>
      </c>
      <c r="T289" s="50">
        <v>100</v>
      </c>
      <c r="U289" s="50">
        <f t="shared" si="58"/>
        <v>86.789960369881101</v>
      </c>
      <c r="V289" s="50">
        <f t="shared" si="59"/>
        <v>77.528089887640448</v>
      </c>
      <c r="W289" s="50">
        <f t="shared" si="60"/>
        <v>33.333333333333329</v>
      </c>
      <c r="X289" s="50">
        <f t="shared" si="61"/>
        <v>89.138576779026209</v>
      </c>
      <c r="Y289" s="50">
        <f t="shared" si="62"/>
        <v>79.876706296785542</v>
      </c>
      <c r="Z289" s="50">
        <f t="shared" si="63"/>
        <v>35.681949742478437</v>
      </c>
      <c r="AA289" s="50">
        <f t="shared" si="64"/>
        <v>-2.3486164091451087</v>
      </c>
      <c r="AB289" s="50">
        <f t="shared" si="65"/>
        <v>-2.3486164091450945</v>
      </c>
      <c r="AC289" s="50">
        <f t="shared" si="66"/>
        <v>-2.3486164091451087</v>
      </c>
      <c r="AF289">
        <v>1.62</v>
      </c>
      <c r="AG289">
        <v>2.42</v>
      </c>
      <c r="AH289" s="57" t="s">
        <v>498</v>
      </c>
      <c r="AJ289" t="s">
        <v>474</v>
      </c>
    </row>
    <row r="290" spans="1:36" ht="15" x14ac:dyDescent="0.25">
      <c r="A290">
        <v>1.26</v>
      </c>
      <c r="B290">
        <v>6.68</v>
      </c>
      <c r="C290">
        <v>11.17</v>
      </c>
      <c r="D290" s="43">
        <f t="shared" si="67"/>
        <v>3.2876907224898888E-2</v>
      </c>
      <c r="E290" s="44">
        <f>IF(OR($A290="",$B290="",$C290=""),"",A290*'MPTO_working_3-way'!$I289)</f>
        <v>1.3014249031033727</v>
      </c>
      <c r="F290" s="45">
        <f>IF(OR($A290="",$B290="",$C290=""),"",B290*'MPTO_working_3-way'!$I289)</f>
        <v>6.8996177402623244</v>
      </c>
      <c r="G290" s="46">
        <f>IF(OR($A290="",$B290="",$C290=""),"",C290*'MPTO_working_3-way'!$I289)</f>
        <v>11.537235053702121</v>
      </c>
      <c r="H290" s="44">
        <f>IF(OR($A290="",$B290="",$C290=""),"",'MPTO_working_3-way'!E289)</f>
        <v>1.2776420662652774</v>
      </c>
      <c r="I290" s="45">
        <f>IF(OR($A290="",$B290="",$C290=""),"",'MPTO_working_3-way'!F289)</f>
        <v>7.2076420175011267</v>
      </c>
      <c r="J290" s="46">
        <f>IF(OR($A290="",$B290="",$C290=""),"",'MPTO_working_3-way'!G289)</f>
        <v>12.728063721419879</v>
      </c>
      <c r="K290" s="44">
        <f>IF(OR($A290="",$B290="",$C290=""),"",'OddsRatio_working_3-way'!H289)</f>
        <v>1.2841598503975449</v>
      </c>
      <c r="L290" s="45">
        <f>IF(OR($A290="",$B290="",$C290=""),"",'OddsRatio_working_3-way'!I289)</f>
        <v>7.2077998086848236</v>
      </c>
      <c r="M290" s="46">
        <f>IF(OR($A290="",$B290="",$C290=""),"",'OddsRatio_working_3-way'!J289)</f>
        <v>12.115021840550117</v>
      </c>
      <c r="N290" s="47">
        <f t="shared" si="55"/>
        <v>76.838855443399297</v>
      </c>
      <c r="O290" s="48">
        <f t="shared" si="56"/>
        <v>14.493556565671128</v>
      </c>
      <c r="P290" s="48">
        <f t="shared" si="57"/>
        <v>8.6675879909295546</v>
      </c>
      <c r="Q290" t="s">
        <v>143</v>
      </c>
      <c r="R290" t="s">
        <v>371</v>
      </c>
      <c r="S290" t="s">
        <v>464</v>
      </c>
      <c r="T290" s="50">
        <v>100</v>
      </c>
      <c r="U290" s="50">
        <f t="shared" si="58"/>
        <v>20.634920634920633</v>
      </c>
      <c r="V290" s="50">
        <f t="shared" si="59"/>
        <v>85.029940119760482</v>
      </c>
      <c r="W290" s="50">
        <f t="shared" si="60"/>
        <v>91.047448522829001</v>
      </c>
      <c r="X290" s="50">
        <f t="shared" si="61"/>
        <v>23.922611357410517</v>
      </c>
      <c r="Y290" s="50">
        <f t="shared" si="62"/>
        <v>88.317630842250352</v>
      </c>
      <c r="Z290" s="50">
        <f t="shared" si="63"/>
        <v>94.335139245318885</v>
      </c>
      <c r="AA290" s="50">
        <f t="shared" si="64"/>
        <v>-3.2876907224898844</v>
      </c>
      <c r="AB290" s="50">
        <f t="shared" si="65"/>
        <v>-3.2876907224898702</v>
      </c>
      <c r="AC290" s="50">
        <f t="shared" si="66"/>
        <v>-3.2876907224898844</v>
      </c>
      <c r="AF290">
        <v>1.46</v>
      </c>
      <c r="AG290">
        <v>2.84</v>
      </c>
      <c r="AH290" s="57" t="s">
        <v>507</v>
      </c>
      <c r="AJ290" t="s">
        <v>474</v>
      </c>
    </row>
    <row r="291" spans="1:36" ht="15" x14ac:dyDescent="0.25">
      <c r="A291">
        <v>3.12</v>
      </c>
      <c r="B291">
        <v>3.24</v>
      </c>
      <c r="C291">
        <v>2.5099999999999998</v>
      </c>
      <c r="D291" s="43">
        <f t="shared" si="67"/>
        <v>2.756117032345462E-2</v>
      </c>
      <c r="E291" s="44">
        <f>IF(OR($A291="",$B291="",$C291=""),"",A291*'MPTO_working_3-way'!$I290)</f>
        <v>3.2059908514091786</v>
      </c>
      <c r="F291" s="45">
        <f>IF(OR($A291="",$B291="",$C291=""),"",B291*'MPTO_working_3-way'!$I290)</f>
        <v>3.3292981918479931</v>
      </c>
      <c r="G291" s="46">
        <f>IF(OR($A291="",$B291="",$C291=""),"",C291*'MPTO_working_3-way'!$I290)</f>
        <v>2.5791785375118708</v>
      </c>
      <c r="H291" s="44">
        <f>IF(OR($A291="",$B291="",$C291=""),"",'MPTO_working_3-way'!E290)</f>
        <v>3.2120695312594947</v>
      </c>
      <c r="I291" s="45">
        <f>IF(OR($A291="",$B291="",$C291=""),"",'MPTO_working_3-way'!F290)</f>
        <v>3.3394008183102719</v>
      </c>
      <c r="J291" s="46">
        <f>IF(OR($A291="",$B291="",$C291=""),"",'MPTO_working_3-way'!G290)</f>
        <v>2.5692455498832687</v>
      </c>
      <c r="K291" s="44">
        <f>IF(OR($A291="",$B291="",$C291=""),"",'OddsRatio_working_3-way'!H290)</f>
        <v>3.2095086462343123</v>
      </c>
      <c r="L291" s="45">
        <f>IF(OR($A291="",$B291="",$C291=""),"",'OddsRatio_working_3-way'!I290)</f>
        <v>3.3345751733796507</v>
      </c>
      <c r="M291" s="46">
        <f>IF(OR($A291="",$B291="",$C291=""),"",'OddsRatio_working_3-way'!J290)</f>
        <v>2.5737537999121747</v>
      </c>
      <c r="N291" s="47">
        <f t="shared" si="55"/>
        <v>31.191604915542868</v>
      </c>
      <c r="O291" s="48">
        <f t="shared" si="56"/>
        <v>30.03636028904128</v>
      </c>
      <c r="P291" s="48">
        <f t="shared" si="57"/>
        <v>38.772034795415841</v>
      </c>
      <c r="Q291" t="s">
        <v>372</v>
      </c>
      <c r="R291" t="s">
        <v>105</v>
      </c>
      <c r="S291" t="s">
        <v>464</v>
      </c>
      <c r="T291" s="50">
        <v>100</v>
      </c>
      <c r="U291" s="50">
        <f t="shared" si="58"/>
        <v>67.948717948717942</v>
      </c>
      <c r="V291" s="50">
        <f t="shared" si="59"/>
        <v>69.135802469135797</v>
      </c>
      <c r="W291" s="50">
        <f t="shared" si="60"/>
        <v>60.15936254980079</v>
      </c>
      <c r="X291" s="50">
        <f t="shared" si="61"/>
        <v>70.704834981063399</v>
      </c>
      <c r="Y291" s="50">
        <f t="shared" si="62"/>
        <v>71.891919501481254</v>
      </c>
      <c r="Z291" s="50">
        <f t="shared" si="63"/>
        <v>62.915479582146247</v>
      </c>
      <c r="AA291" s="50">
        <f t="shared" si="64"/>
        <v>-2.7561170323454576</v>
      </c>
      <c r="AB291" s="50">
        <f t="shared" si="65"/>
        <v>-2.7561170323454576</v>
      </c>
      <c r="AC291" s="50">
        <f t="shared" si="66"/>
        <v>-2.7561170323454576</v>
      </c>
      <c r="AF291">
        <v>1.98</v>
      </c>
      <c r="AG291">
        <v>1.91</v>
      </c>
      <c r="AH291" s="57" t="s">
        <v>492</v>
      </c>
      <c r="AJ291" t="s">
        <v>467</v>
      </c>
    </row>
    <row r="292" spans="1:36" ht="15" x14ac:dyDescent="0.25">
      <c r="A292">
        <v>1.68</v>
      </c>
      <c r="B292">
        <v>3.61</v>
      </c>
      <c r="C292">
        <v>6.34</v>
      </c>
      <c r="D292" s="43">
        <f t="shared" si="67"/>
        <v>2.9975112112008429E-2</v>
      </c>
      <c r="E292" s="44">
        <f>IF(OR($A292="",$B292="",$C292=""),"",A292*'MPTO_working_3-way'!$I291)</f>
        <v>1.730358188348174</v>
      </c>
      <c r="F292" s="45">
        <f>IF(OR($A292="",$B292="",$C292=""),"",B292*'MPTO_working_3-way'!$I291)</f>
        <v>3.7182101547243502</v>
      </c>
      <c r="G292" s="46">
        <f>IF(OR($A292="",$B292="",$C292=""),"",C292*'MPTO_working_3-way'!$I291)</f>
        <v>6.5300422107901337</v>
      </c>
      <c r="H292" s="44">
        <f>IF(OR($A292="",$B292="",$C292=""),"",'MPTO_working_3-way'!E291)</f>
        <v>1.7086820440674302</v>
      </c>
      <c r="I292" s="45">
        <f>IF(OR($A292="",$B292="",$C292=""),"",'MPTO_working_3-way'!F291)</f>
        <v>3.7450854244104548</v>
      </c>
      <c r="J292" s="46">
        <f>IF(OR($A292="",$B292="",$C292=""),"",'MPTO_working_3-way'!G291)</f>
        <v>6.7687849522281409</v>
      </c>
      <c r="K292" s="44">
        <f>IF(OR($A292="",$B292="",$C292=""),"",'OddsRatio_working_3-way'!H291)</f>
        <v>1.7166857276259535</v>
      </c>
      <c r="L292" s="45">
        <f>IF(OR($A292="",$B292="",$C292=""),"",'OddsRatio_working_3-way'!I291)</f>
        <v>3.7508084545643205</v>
      </c>
      <c r="M292" s="46">
        <f>IF(OR($A292="",$B292="",$C292=""),"",'OddsRatio_working_3-way'!J291)</f>
        <v>6.628090861062633</v>
      </c>
      <c r="N292" s="47">
        <f t="shared" si="55"/>
        <v>57.791502749763914</v>
      </c>
      <c r="O292" s="48">
        <f t="shared" si="56"/>
        <v>26.894660559446915</v>
      </c>
      <c r="P292" s="48">
        <f t="shared" si="57"/>
        <v>15.313836690789174</v>
      </c>
      <c r="Q292" t="s">
        <v>373</v>
      </c>
      <c r="R292" t="s">
        <v>374</v>
      </c>
      <c r="S292" t="s">
        <v>464</v>
      </c>
      <c r="T292" s="50">
        <v>100</v>
      </c>
      <c r="U292" s="50">
        <f t="shared" si="58"/>
        <v>40.476190476190474</v>
      </c>
      <c r="V292" s="50">
        <f t="shared" si="59"/>
        <v>72.29916897506925</v>
      </c>
      <c r="W292" s="50">
        <f t="shared" si="60"/>
        <v>84.227129337539424</v>
      </c>
      <c r="X292" s="50">
        <f t="shared" si="61"/>
        <v>43.473701687391319</v>
      </c>
      <c r="Y292" s="50">
        <f t="shared" si="62"/>
        <v>75.296680186270095</v>
      </c>
      <c r="Z292" s="50">
        <f t="shared" si="63"/>
        <v>87.224640548740268</v>
      </c>
      <c r="AA292" s="50">
        <f t="shared" si="64"/>
        <v>-2.9975112112008446</v>
      </c>
      <c r="AB292" s="50">
        <f t="shared" si="65"/>
        <v>-2.9975112112008446</v>
      </c>
      <c r="AC292" s="50">
        <f t="shared" si="66"/>
        <v>-2.9975112112008446</v>
      </c>
      <c r="AF292">
        <v>1.95</v>
      </c>
      <c r="AG292">
        <v>1.93</v>
      </c>
      <c r="AH292" s="57" t="s">
        <v>493</v>
      </c>
      <c r="AJ292" t="s">
        <v>467</v>
      </c>
    </row>
    <row r="293" spans="1:36" s="50" customFormat="1" ht="15" x14ac:dyDescent="0.25">
      <c r="A293">
        <v>3.13</v>
      </c>
      <c r="B293">
        <v>3.1</v>
      </c>
      <c r="C293">
        <v>2.6</v>
      </c>
      <c r="D293" s="43">
        <f t="shared" si="67"/>
        <v>2.6684847668048572E-2</v>
      </c>
      <c r="E293" s="44">
        <f>IF(OR($A293="",$B293="",$C293=""),"",A293*'MPTO_working_3-way'!$I292)</f>
        <v>3.2135235732009919</v>
      </c>
      <c r="F293" s="45">
        <f>IF(OR($A293="",$B293="",$C293=""),"",B293*'MPTO_working_3-way'!$I292)</f>
        <v>3.1827230277709506</v>
      </c>
      <c r="G293" s="46">
        <f>IF(OR($A293="",$B293="",$C293=""),"",C293*'MPTO_working_3-way'!$I292)</f>
        <v>2.6693806039369266</v>
      </c>
      <c r="H293" s="44">
        <f>IF(OR($A293="",$B293="",$C293=""),"",'MPTO_working_3-way'!E292)</f>
        <v>3.2196385726683339</v>
      </c>
      <c r="I293" s="45">
        <f>IF(OR($A293="",$B293="",$C293=""),"",'MPTO_working_3-way'!F292)</f>
        <v>3.1879043671653857</v>
      </c>
      <c r="J293" s="46">
        <f>IF(OR($A293="",$B293="",$C293=""),"",'MPTO_working_3-way'!G292)</f>
        <v>2.6615533939611336</v>
      </c>
      <c r="K293" s="44">
        <f>IF(OR($A293="",$B293="",$C293=""),"",'OddsRatio_working_3-way'!H292)</f>
        <v>3.216762843242559</v>
      </c>
      <c r="L293" s="45">
        <f>IF(OR($A293="",$B293="",$C293=""),"",'OddsRatio_working_3-way'!I292)</f>
        <v>3.1855408313659028</v>
      </c>
      <c r="M293" s="46">
        <f>IF(OR($A293="",$B293="",$C293=""),"",'OddsRatio_working_3-way'!J292)</f>
        <v>2.6651739667549745</v>
      </c>
      <c r="N293" s="47">
        <f t="shared" si="55"/>
        <v>31.118489633604884</v>
      </c>
      <c r="O293" s="48">
        <f t="shared" si="56"/>
        <v>31.419636307478484</v>
      </c>
      <c r="P293" s="48">
        <f t="shared" si="57"/>
        <v>37.461874058916642</v>
      </c>
      <c r="Q293" t="s">
        <v>375</v>
      </c>
      <c r="R293" t="s">
        <v>50</v>
      </c>
      <c r="S293" t="s">
        <v>464</v>
      </c>
      <c r="T293" s="50">
        <v>100</v>
      </c>
      <c r="U293" s="50">
        <f t="shared" si="58"/>
        <v>68.051118210862612</v>
      </c>
      <c r="V293" s="50">
        <f t="shared" si="59"/>
        <v>67.741935483870961</v>
      </c>
      <c r="W293" s="50">
        <f t="shared" si="60"/>
        <v>61.538461538461533</v>
      </c>
      <c r="X293" s="50">
        <f t="shared" si="61"/>
        <v>70.719602977667478</v>
      </c>
      <c r="Y293" s="50">
        <f t="shared" si="62"/>
        <v>70.410420250675827</v>
      </c>
      <c r="Z293" s="50">
        <f t="shared" si="63"/>
        <v>64.206946305266413</v>
      </c>
      <c r="AA293" s="50">
        <f t="shared" si="64"/>
        <v>-2.6684847668048661</v>
      </c>
      <c r="AB293" s="50">
        <f t="shared" si="65"/>
        <v>-2.6684847668048661</v>
      </c>
      <c r="AC293" s="50">
        <f t="shared" si="66"/>
        <v>-2.6684847668048803</v>
      </c>
      <c r="AD293" s="51"/>
      <c r="AE293" s="51"/>
      <c r="AF293">
        <v>1.93</v>
      </c>
      <c r="AG293">
        <v>1.95</v>
      </c>
      <c r="AH293" s="71" t="s">
        <v>495</v>
      </c>
      <c r="AI293" s="51"/>
      <c r="AJ293" t="s">
        <v>467</v>
      </c>
    </row>
    <row r="294" spans="1:36" ht="15" x14ac:dyDescent="0.25">
      <c r="A294">
        <v>2.65</v>
      </c>
      <c r="B294">
        <v>3.01</v>
      </c>
      <c r="C294">
        <v>3.15</v>
      </c>
      <c r="D294" s="43">
        <f t="shared" si="67"/>
        <v>2.7044721647617731E-2</v>
      </c>
      <c r="E294" s="44">
        <f>IF(OR($A294="",$B294="",$C294=""),"",A294*'MPTO_working_3-way'!$I293)</f>
        <v>2.721668512366187</v>
      </c>
      <c r="F294" s="45">
        <f>IF(OR($A294="",$B294="",$C294=""),"",B294*'MPTO_working_3-way'!$I293)</f>
        <v>3.0914046121593293</v>
      </c>
      <c r="G294" s="46">
        <f>IF(OR($A294="",$B294="",$C294=""),"",C294*'MPTO_working_3-way'!$I293)</f>
        <v>3.2351908731899957</v>
      </c>
      <c r="H294" s="44">
        <f>IF(OR($A294="",$B294="",$C294=""),"",'MPTO_working_3-way'!E293)</f>
        <v>2.7148565773965223</v>
      </c>
      <c r="I294" s="45">
        <f>IF(OR($A294="",$B294="",$C294=""),"",'MPTO_working_3-way'!F293)</f>
        <v>3.0939540429688903</v>
      </c>
      <c r="J294" s="46">
        <f>IF(OR($A294="",$B294="",$C294=""),"",'MPTO_working_3-way'!G293)</f>
        <v>3.2420647764137378</v>
      </c>
      <c r="K294" s="44">
        <f>IF(OR($A294="",$B294="",$C294=""),"",'OddsRatio_working_3-way'!H293)</f>
        <v>2.7180522376663654</v>
      </c>
      <c r="L294" s="45">
        <f>IF(OR($A294="",$B294="",$C294=""),"",'OddsRatio_working_3-way'!I293)</f>
        <v>3.0928999986117547</v>
      </c>
      <c r="M294" s="46">
        <f>IF(OR($A294="",$B294="",$C294=""),"",'OddsRatio_working_3-way'!J293)</f>
        <v>3.238674127868296</v>
      </c>
      <c r="N294" s="47">
        <f t="shared" si="55"/>
        <v>36.742167367421672</v>
      </c>
      <c r="O294" s="48">
        <f t="shared" si="56"/>
        <v>32.34775532347755</v>
      </c>
      <c r="P294" s="48">
        <f t="shared" si="57"/>
        <v>30.910077309100775</v>
      </c>
      <c r="Q294" t="s">
        <v>376</v>
      </c>
      <c r="R294" t="s">
        <v>377</v>
      </c>
      <c r="S294" t="s">
        <v>464</v>
      </c>
      <c r="T294" s="50">
        <v>100</v>
      </c>
      <c r="U294" s="50">
        <f t="shared" si="58"/>
        <v>62.264150943396231</v>
      </c>
      <c r="V294" s="50">
        <f t="shared" si="59"/>
        <v>66.777408637873762</v>
      </c>
      <c r="W294" s="50">
        <f t="shared" si="60"/>
        <v>68.253968253968253</v>
      </c>
      <c r="X294" s="50">
        <f t="shared" si="61"/>
        <v>64.968623108157985</v>
      </c>
      <c r="Y294" s="50">
        <f t="shared" si="62"/>
        <v>69.481880802635516</v>
      </c>
      <c r="Z294" s="50">
        <f t="shared" si="63"/>
        <v>70.958440418730035</v>
      </c>
      <c r="AA294" s="50">
        <f t="shared" si="64"/>
        <v>-2.7044721647617536</v>
      </c>
      <c r="AB294" s="50">
        <f t="shared" si="65"/>
        <v>-2.7044721647617536</v>
      </c>
      <c r="AC294" s="50">
        <f t="shared" si="66"/>
        <v>-2.704472164761782</v>
      </c>
      <c r="AF294">
        <v>2.2999999999999998</v>
      </c>
      <c r="AG294">
        <v>1.67</v>
      </c>
      <c r="AH294" s="57" t="s">
        <v>485</v>
      </c>
      <c r="AJ294" t="s">
        <v>467</v>
      </c>
    </row>
    <row r="295" spans="1:36" ht="15" x14ac:dyDescent="0.25">
      <c r="A295">
        <v>1.94</v>
      </c>
      <c r="B295">
        <v>3.5</v>
      </c>
      <c r="C295">
        <v>4.3600000000000003</v>
      </c>
      <c r="D295" s="43">
        <f t="shared" si="67"/>
        <v>3.0536001405196522E-2</v>
      </c>
      <c r="E295" s="44">
        <f>IF(OR($A295="",$B295="",$C295=""),"",A295*'MPTO_working_3-way'!$I294)</f>
        <v>1.9992398427260811</v>
      </c>
      <c r="F295" s="45">
        <f>IF(OR($A295="",$B295="",$C295=""),"",B295*'MPTO_working_3-way'!$I294)</f>
        <v>3.6068760049181878</v>
      </c>
      <c r="G295" s="46">
        <f>IF(OR($A295="",$B295="",$C295=""),"",C295*'MPTO_working_3-way'!$I294)</f>
        <v>4.4931369661266576</v>
      </c>
      <c r="H295" s="44">
        <f>IF(OR($A295="",$B295="",$C295=""),"",'MPTO_working_3-way'!E294)</f>
        <v>1.9790801319190658</v>
      </c>
      <c r="I295" s="45">
        <f>IF(OR($A295="",$B295="",$C295=""),"",'MPTO_working_3-way'!F294)</f>
        <v>3.6292948445519633</v>
      </c>
      <c r="J295" s="46">
        <f>IF(OR($A295="",$B295="",$C295=""),"",'MPTO_working_3-way'!G294)</f>
        <v>4.5624781670605161</v>
      </c>
      <c r="K295" s="44">
        <f>IF(OR($A295="",$B295="",$C295=""),"",'OddsRatio_working_3-way'!H294)</f>
        <v>1.9869704595931401</v>
      </c>
      <c r="L295" s="45">
        <f>IF(OR($A295="",$B295="",$C295=""),"",'OddsRatio_working_3-way'!I294)</f>
        <v>3.6249214350881398</v>
      </c>
      <c r="M295" s="46">
        <f>IF(OR($A295="",$B295="",$C295=""),"",'OddsRatio_working_3-way'!J294)</f>
        <v>4.5278944087584589</v>
      </c>
      <c r="N295" s="47">
        <f t="shared" si="55"/>
        <v>50.019011157582838</v>
      </c>
      <c r="O295" s="48">
        <f t="shared" si="56"/>
        <v>27.724823327345909</v>
      </c>
      <c r="P295" s="48">
        <f t="shared" si="57"/>
        <v>22.256165515071256</v>
      </c>
      <c r="Q295" t="s">
        <v>378</v>
      </c>
      <c r="R295" t="s">
        <v>379</v>
      </c>
      <c r="S295" t="s">
        <v>464</v>
      </c>
      <c r="T295" s="50">
        <v>100</v>
      </c>
      <c r="U295" s="50">
        <f t="shared" si="58"/>
        <v>48.453608247422686</v>
      </c>
      <c r="V295" s="50">
        <f t="shared" si="59"/>
        <v>71.428571428571431</v>
      </c>
      <c r="W295" s="50">
        <f t="shared" si="60"/>
        <v>77.064220183486242</v>
      </c>
      <c r="X295" s="50">
        <f t="shared" si="61"/>
        <v>51.507208387942327</v>
      </c>
      <c r="Y295" s="50">
        <f t="shared" si="62"/>
        <v>74.482171569091079</v>
      </c>
      <c r="Z295" s="50">
        <f t="shared" si="63"/>
        <v>80.117820324005891</v>
      </c>
      <c r="AA295" s="50">
        <f t="shared" si="64"/>
        <v>-3.0536001405196416</v>
      </c>
      <c r="AB295" s="50">
        <f t="shared" si="65"/>
        <v>-3.0536001405196487</v>
      </c>
      <c r="AC295" s="50">
        <f t="shared" si="66"/>
        <v>-3.0536001405196487</v>
      </c>
      <c r="AF295">
        <v>1.93</v>
      </c>
      <c r="AG295">
        <v>1.96</v>
      </c>
      <c r="AH295" s="57" t="s">
        <v>484</v>
      </c>
      <c r="AJ295" t="s">
        <v>467</v>
      </c>
    </row>
    <row r="296" spans="1:36" ht="15" x14ac:dyDescent="0.25">
      <c r="A296">
        <v>2.42</v>
      </c>
      <c r="B296">
        <v>3.48</v>
      </c>
      <c r="C296">
        <v>3.06</v>
      </c>
      <c r="D296" s="43">
        <f t="shared" si="67"/>
        <v>2.7376847955863148E-2</v>
      </c>
      <c r="E296" s="44">
        <f>IF(OR($A296="",$B296="",$C296=""),"",A296*'MPTO_working_3-way'!$I295)</f>
        <v>2.4862519720531888</v>
      </c>
      <c r="F296" s="45">
        <f>IF(OR($A296="",$B296="",$C296=""),"",B296*'MPTO_working_3-way'!$I295)</f>
        <v>3.5752714308864038</v>
      </c>
      <c r="G296" s="46">
        <f>IF(OR($A296="",$B296="",$C296=""),"",C296*'MPTO_working_3-way'!$I295)</f>
        <v>3.1437731547449412</v>
      </c>
      <c r="H296" s="44">
        <f>IF(OR($A296="",$B296="",$C296=""),"",'MPTO_working_3-way'!E295)</f>
        <v>2.474650150879155</v>
      </c>
      <c r="I296" s="45">
        <f>IF(OR($A296="",$B296="",$C296=""),"",'MPTO_working_3-way'!F295)</f>
        <v>3.5941396077451251</v>
      </c>
      <c r="J296" s="46">
        <f>IF(OR($A296="",$B296="",$C296=""),"",'MPTO_working_3-way'!G295)</f>
        <v>3.147903262373644</v>
      </c>
      <c r="K296" s="44">
        <f>IF(OR($A296="",$B296="",$C296=""),"",'OddsRatio_working_3-way'!H295)</f>
        <v>2.4798673170883716</v>
      </c>
      <c r="L296" s="45">
        <f>IF(OR($A296="",$B296="",$C296=""),"",'OddsRatio_working_3-way'!I295)</f>
        <v>3.584557004492368</v>
      </c>
      <c r="M296" s="46">
        <f>IF(OR($A296="",$B296="",$C296=""),"",'OddsRatio_working_3-way'!J295)</f>
        <v>3.1468497698605953</v>
      </c>
      <c r="N296" s="47">
        <f t="shared" si="55"/>
        <v>40.221184789013286</v>
      </c>
      <c r="O296" s="48">
        <f t="shared" si="56"/>
        <v>27.969904364773608</v>
      </c>
      <c r="P296" s="48">
        <f t="shared" si="57"/>
        <v>31.808910846213124</v>
      </c>
      <c r="Q296" t="s">
        <v>380</v>
      </c>
      <c r="R296" t="s">
        <v>381</v>
      </c>
      <c r="S296" t="s">
        <v>464</v>
      </c>
      <c r="T296" s="50">
        <v>100</v>
      </c>
      <c r="U296" s="50">
        <f t="shared" si="58"/>
        <v>58.677685950413228</v>
      </c>
      <c r="V296" s="50">
        <f t="shared" si="59"/>
        <v>71.264367816091948</v>
      </c>
      <c r="W296" s="50">
        <f t="shared" si="60"/>
        <v>67.320261437908499</v>
      </c>
      <c r="X296" s="50">
        <f t="shared" si="61"/>
        <v>61.415370745999539</v>
      </c>
      <c r="Y296" s="50">
        <f t="shared" si="62"/>
        <v>74.00205261167828</v>
      </c>
      <c r="Z296" s="50">
        <f t="shared" si="63"/>
        <v>70.057946233494818</v>
      </c>
      <c r="AA296" s="50">
        <f t="shared" si="64"/>
        <v>-2.7376847955863113</v>
      </c>
      <c r="AB296" s="50">
        <f t="shared" si="65"/>
        <v>-2.7376847955863326</v>
      </c>
      <c r="AC296" s="50">
        <f t="shared" si="66"/>
        <v>-2.7376847955863184</v>
      </c>
      <c r="AF296">
        <v>2.19</v>
      </c>
      <c r="AG296">
        <v>1.74</v>
      </c>
      <c r="AH296" s="57" t="s">
        <v>484</v>
      </c>
      <c r="AJ296" t="s">
        <v>481</v>
      </c>
    </row>
    <row r="297" spans="1:36" ht="15" x14ac:dyDescent="0.25">
      <c r="A297">
        <v>1.59</v>
      </c>
      <c r="B297">
        <v>3.99</v>
      </c>
      <c r="C297">
        <v>6.57</v>
      </c>
      <c r="D297" s="43">
        <f t="shared" si="67"/>
        <v>3.1764385548172847E-2</v>
      </c>
      <c r="E297" s="44">
        <f>IF(OR($A297="",$B297="",$C297=""),"",A297*'MPTO_working_3-way'!$I296)</f>
        <v>1.6405053730215948</v>
      </c>
      <c r="F297" s="45">
        <f>IF(OR($A297="",$B297="",$C297=""),"",B297*'MPTO_working_3-way'!$I296)</f>
        <v>4.1167398983372099</v>
      </c>
      <c r="G297" s="46">
        <f>IF(OR($A297="",$B297="",$C297=""),"",C297*'MPTO_working_3-way'!$I296)</f>
        <v>6.7786920130514963</v>
      </c>
      <c r="H297" s="44">
        <f>IF(OR($A297="",$B297="",$C297=""),"",'MPTO_working_3-way'!E296)</f>
        <v>1.6172262042350634</v>
      </c>
      <c r="I297" s="45">
        <f>IF(OR($A297="",$B297="",$C297=""),"",'MPTO_working_3-way'!F296)</f>
        <v>4.1659994488744045</v>
      </c>
      <c r="J297" s="46">
        <f>IF(OR($A297="",$B297="",$C297=""),"",'MPTO_working_3-way'!G296)</f>
        <v>7.0612057473268077</v>
      </c>
      <c r="K297" s="44">
        <f>IF(OR($A297="",$B297="",$C297=""),"",'OddsRatio_working_3-way'!H296)</f>
        <v>1.6253023343488333</v>
      </c>
      <c r="L297" s="45">
        <f>IF(OR($A297="",$B297="",$C297=""),"",'OddsRatio_working_3-way'!I296)</f>
        <v>4.1689050503440885</v>
      </c>
      <c r="M297" s="46">
        <f>IF(OR($A297="",$B297="",$C297=""),"",'OddsRatio_working_3-way'!J296)</f>
        <v>6.903277970038987</v>
      </c>
      <c r="N297" s="47">
        <f t="shared" si="55"/>
        <v>60.956825649289506</v>
      </c>
      <c r="O297" s="48">
        <f t="shared" si="56"/>
        <v>24.291065860243187</v>
      </c>
      <c r="P297" s="48">
        <f t="shared" si="57"/>
        <v>14.752108490467322</v>
      </c>
      <c r="Q297" t="s">
        <v>382</v>
      </c>
      <c r="R297" t="s">
        <v>383</v>
      </c>
      <c r="S297" t="s">
        <v>464</v>
      </c>
      <c r="T297" s="50">
        <v>100</v>
      </c>
      <c r="U297" s="50">
        <f t="shared" si="58"/>
        <v>37.106918238993707</v>
      </c>
      <c r="V297" s="50">
        <f t="shared" si="59"/>
        <v>74.937343358395992</v>
      </c>
      <c r="W297" s="50">
        <f t="shared" si="60"/>
        <v>84.779299847792998</v>
      </c>
      <c r="X297" s="50">
        <f t="shared" si="61"/>
        <v>40.283356793811009</v>
      </c>
      <c r="Y297" s="50">
        <f t="shared" si="62"/>
        <v>78.113781913213288</v>
      </c>
      <c r="Z297" s="50">
        <f t="shared" si="63"/>
        <v>87.955738402610294</v>
      </c>
      <c r="AA297" s="50">
        <f t="shared" si="64"/>
        <v>-3.1764385548173024</v>
      </c>
      <c r="AB297" s="50">
        <f t="shared" si="65"/>
        <v>-3.1764385548172953</v>
      </c>
      <c r="AC297" s="50">
        <f t="shared" si="66"/>
        <v>-3.1764385548172953</v>
      </c>
      <c r="AF297">
        <v>1.76</v>
      </c>
      <c r="AG297">
        <v>2.15</v>
      </c>
      <c r="AH297" s="57" t="s">
        <v>508</v>
      </c>
      <c r="AJ297" t="s">
        <v>481</v>
      </c>
    </row>
    <row r="298" spans="1:36" ht="15" x14ac:dyDescent="0.25">
      <c r="A298">
        <v>2.04</v>
      </c>
      <c r="B298">
        <v>3.85</v>
      </c>
      <c r="C298">
        <v>3.6</v>
      </c>
      <c r="D298" s="43">
        <f t="shared" si="67"/>
        <v>2.771411594941009E-2</v>
      </c>
      <c r="E298" s="44">
        <f>IF(OR($A298="",$B298="",$C298=""),"",A298*'MPTO_working_3-way'!$I297)</f>
        <v>2.0965367965367965</v>
      </c>
      <c r="F298" s="45">
        <f>IF(OR($A298="",$B298="",$C298=""),"",B298*'MPTO_working_3-way'!$I297)</f>
        <v>3.9566993464052289</v>
      </c>
      <c r="G298" s="46">
        <f>IF(OR($A298="",$B298="",$C298=""),"",C298*'MPTO_working_3-way'!$I297)</f>
        <v>3.6997708174178765</v>
      </c>
      <c r="H298" s="44">
        <f>IF(OR($A298="",$B298="",$C298=""),"",'MPTO_working_3-way'!E297)</f>
        <v>2.079183457363885</v>
      </c>
      <c r="I298" s="45">
        <f>IF(OR($A298="",$B298="",$C298=""),"",'MPTO_working_3-way'!F297)</f>
        <v>3.9919805726548825</v>
      </c>
      <c r="J298" s="46">
        <f>IF(OR($A298="",$B298="",$C298=""),"",'MPTO_working_3-way'!G297)</f>
        <v>3.7238436413444322</v>
      </c>
      <c r="K298" s="44">
        <f>IF(OR($A298="",$B298="",$C298=""),"",'OddsRatio_working_3-way'!H297)</f>
        <v>2.0861211704008897</v>
      </c>
      <c r="L298" s="45">
        <f>IF(OR($A298="",$B298="",$C298=""),"",'OddsRatio_working_3-way'!I297)</f>
        <v>3.9763897458101303</v>
      </c>
      <c r="M298" s="46">
        <f>IF(OR($A298="",$B298="",$C298=""),"",'OddsRatio_working_3-way'!J297)</f>
        <v>3.715302926002225</v>
      </c>
      <c r="N298" s="47">
        <f t="shared" si="55"/>
        <v>47.697708032211438</v>
      </c>
      <c r="O298" s="48">
        <f t="shared" si="56"/>
        <v>25.273590749535412</v>
      </c>
      <c r="P298" s="48">
        <f t="shared" si="57"/>
        <v>27.028701218253147</v>
      </c>
      <c r="Q298" t="s">
        <v>384</v>
      </c>
      <c r="R298" t="s">
        <v>385</v>
      </c>
      <c r="S298" t="s">
        <v>464</v>
      </c>
      <c r="T298" s="50">
        <v>100</v>
      </c>
      <c r="U298" s="50">
        <f t="shared" si="58"/>
        <v>50.980392156862742</v>
      </c>
      <c r="V298" s="50">
        <f t="shared" si="59"/>
        <v>74.025974025974023</v>
      </c>
      <c r="W298" s="50">
        <f t="shared" si="60"/>
        <v>72.222222222222229</v>
      </c>
      <c r="X298" s="50">
        <f t="shared" si="61"/>
        <v>53.751803751803749</v>
      </c>
      <c r="Y298" s="50">
        <f t="shared" si="62"/>
        <v>76.797385620915023</v>
      </c>
      <c r="Z298" s="50">
        <f t="shared" si="63"/>
        <v>74.993633817163214</v>
      </c>
      <c r="AA298" s="50">
        <f t="shared" si="64"/>
        <v>-2.7714115949410072</v>
      </c>
      <c r="AB298" s="50">
        <f t="shared" si="65"/>
        <v>-2.7714115949410001</v>
      </c>
      <c r="AC298" s="50">
        <f t="shared" si="66"/>
        <v>-2.7714115949409859</v>
      </c>
      <c r="AF298">
        <v>1.61</v>
      </c>
      <c r="AG298">
        <v>2.41</v>
      </c>
      <c r="AH298" s="57" t="s">
        <v>489</v>
      </c>
      <c r="AJ298" t="s">
        <v>481</v>
      </c>
    </row>
    <row r="299" spans="1:36" ht="15" x14ac:dyDescent="0.25">
      <c r="A299">
        <v>1.37</v>
      </c>
      <c r="B299">
        <v>5.33</v>
      </c>
      <c r="C299">
        <v>8.66</v>
      </c>
      <c r="D299" s="43">
        <f t="shared" si="67"/>
        <v>3.3017709195807488E-2</v>
      </c>
      <c r="E299" s="44">
        <f>IF(OR($A299="",$B299="",$C299=""),"",A299*'MPTO_working_3-way'!$I298)</f>
        <v>1.4152342615982563</v>
      </c>
      <c r="F299" s="45">
        <f>IF(OR($A299="",$B299="",$C299=""),"",B299*'MPTO_working_3-way'!$I298)</f>
        <v>5.505984390013654</v>
      </c>
      <c r="G299" s="46">
        <f>IF(OR($A299="",$B299="",$C299=""),"",C299*'MPTO_working_3-way'!$I298)</f>
        <v>8.9459333616356922</v>
      </c>
      <c r="H299" s="44">
        <f>IF(OR($A299="",$B299="",$C299=""),"",'MPTO_working_3-way'!E298)</f>
        <v>1.3909732154343755</v>
      </c>
      <c r="I299" s="45">
        <f>IF(OR($A299="",$B299="",$C299=""),"",'MPTO_working_3-way'!F298)</f>
        <v>5.6621500049276676</v>
      </c>
      <c r="J299" s="46">
        <f>IF(OR($A299="",$B299="",$C299=""),"",'MPTO_working_3-way'!G298)</f>
        <v>9.5723515527450083</v>
      </c>
      <c r="K299" s="44">
        <f>IF(OR($A299="",$B299="",$C299=""),"",'OddsRatio_working_3-way'!H298)</f>
        <v>1.3982568641921371</v>
      </c>
      <c r="L299" s="45">
        <f>IF(OR($A299="",$B299="",$C299=""),"",'OddsRatio_working_3-way'!I298)</f>
        <v>5.6606816809512281</v>
      </c>
      <c r="M299" s="46">
        <f>IF(OR($A299="",$B299="",$C299=""),"",'OddsRatio_working_3-way'!J298)</f>
        <v>9.2449934586804634</v>
      </c>
      <c r="N299" s="47">
        <f t="shared" si="55"/>
        <v>70.659679964974657</v>
      </c>
      <c r="O299" s="48">
        <f t="shared" si="56"/>
        <v>18.162056576363089</v>
      </c>
      <c r="P299" s="48">
        <f t="shared" si="57"/>
        <v>11.178263458662272</v>
      </c>
      <c r="Q299" t="s">
        <v>386</v>
      </c>
      <c r="R299" t="s">
        <v>387</v>
      </c>
      <c r="S299" t="s">
        <v>464</v>
      </c>
      <c r="T299" s="50">
        <v>100</v>
      </c>
      <c r="U299" s="50">
        <f t="shared" si="58"/>
        <v>27.007299270072991</v>
      </c>
      <c r="V299" s="50">
        <f t="shared" si="59"/>
        <v>81.238273921200744</v>
      </c>
      <c r="W299" s="50">
        <f t="shared" si="60"/>
        <v>88.45265588914549</v>
      </c>
      <c r="X299" s="50">
        <f t="shared" si="61"/>
        <v>30.309070189653752</v>
      </c>
      <c r="Y299" s="50">
        <f t="shared" si="62"/>
        <v>84.540044840781519</v>
      </c>
      <c r="Z299" s="50">
        <f t="shared" si="63"/>
        <v>91.754426808726251</v>
      </c>
      <c r="AA299" s="50">
        <f t="shared" si="64"/>
        <v>-3.3017709195807612</v>
      </c>
      <c r="AB299" s="50">
        <f t="shared" si="65"/>
        <v>-3.3017709195807754</v>
      </c>
      <c r="AC299" s="50">
        <f t="shared" si="66"/>
        <v>-3.3017709195807612</v>
      </c>
      <c r="AF299">
        <v>1.57</v>
      </c>
      <c r="AG299">
        <v>2.52</v>
      </c>
      <c r="AH299" s="57" t="s">
        <v>495</v>
      </c>
      <c r="AJ299" t="s">
        <v>481</v>
      </c>
    </row>
    <row r="300" spans="1:36" ht="15" x14ac:dyDescent="0.25">
      <c r="A300">
        <v>3.09</v>
      </c>
      <c r="B300">
        <v>2.93</v>
      </c>
      <c r="C300">
        <v>2.76</v>
      </c>
      <c r="D300" s="43">
        <f t="shared" si="67"/>
        <v>2.7240364376611037E-2</v>
      </c>
      <c r="E300" s="44">
        <f>IF(OR($A300="",$B300="",$C300=""),"",A300*'MPTO_working_3-way'!$I299)</f>
        <v>3.1741727259237278</v>
      </c>
      <c r="F300" s="45">
        <f>IF(OR($A300="",$B300="",$C300=""),"",B300*'MPTO_working_3-way'!$I299)</f>
        <v>3.0098142676234705</v>
      </c>
      <c r="G300" s="46">
        <f>IF(OR($A300="",$B300="",$C300=""),"",C300*'MPTO_working_3-way'!$I299)</f>
        <v>2.8351834056794463</v>
      </c>
      <c r="H300" s="44">
        <f>IF(OR($A300="",$B300="",$C300=""),"",'MPTO_working_3-way'!E299)</f>
        <v>3.1792006619928186</v>
      </c>
      <c r="I300" s="45">
        <f>IF(OR($A300="",$B300="",$C300=""),"",'MPTO_working_3-way'!F299)</f>
        <v>3.0100825103499327</v>
      </c>
      <c r="J300" s="46">
        <f>IF(OR($A300="",$B300="",$C300=""),"",'MPTO_working_3-way'!G299)</f>
        <v>2.8309467390462055</v>
      </c>
      <c r="K300" s="44">
        <f>IF(OR($A300="",$B300="",$C300=""),"",'OddsRatio_working_3-way'!H299)</f>
        <v>3.1766753798274827</v>
      </c>
      <c r="L300" s="45">
        <f>IF(OR($A300="",$B300="",$C300=""),"",'OddsRatio_working_3-way'!I299)</f>
        <v>3.0100399440512167</v>
      </c>
      <c r="M300" s="46">
        <f>IF(OR($A300="",$B300="",$C300=""),"",'OddsRatio_working_3-way'!J299)</f>
        <v>2.8329897935389323</v>
      </c>
      <c r="N300" s="47">
        <f t="shared" si="55"/>
        <v>31.50427170622816</v>
      </c>
      <c r="O300" s="48">
        <f t="shared" si="56"/>
        <v>33.224641492233786</v>
      </c>
      <c r="P300" s="48">
        <f t="shared" si="57"/>
        <v>35.27108680153804</v>
      </c>
      <c r="Q300" t="s">
        <v>388</v>
      </c>
      <c r="R300" t="s">
        <v>148</v>
      </c>
      <c r="S300" t="s">
        <v>464</v>
      </c>
      <c r="T300" s="50">
        <v>100</v>
      </c>
      <c r="U300" s="50">
        <f t="shared" si="58"/>
        <v>67.637540453074436</v>
      </c>
      <c r="V300" s="50">
        <f t="shared" si="59"/>
        <v>65.870307167235495</v>
      </c>
      <c r="W300" s="50">
        <f t="shared" si="60"/>
        <v>63.768115942028999</v>
      </c>
      <c r="X300" s="50">
        <f t="shared" si="61"/>
        <v>70.36157689073552</v>
      </c>
      <c r="Y300" s="50">
        <f t="shared" si="62"/>
        <v>68.594343604896594</v>
      </c>
      <c r="Z300" s="50">
        <f t="shared" si="63"/>
        <v>66.492152379690069</v>
      </c>
      <c r="AA300" s="50">
        <f t="shared" si="64"/>
        <v>-2.7240364376610842</v>
      </c>
      <c r="AB300" s="50">
        <f t="shared" si="65"/>
        <v>-2.7240364376610984</v>
      </c>
      <c r="AC300" s="50">
        <f t="shared" si="66"/>
        <v>-2.72403643766107</v>
      </c>
      <c r="AF300">
        <v>2.38</v>
      </c>
      <c r="AG300">
        <v>1.63</v>
      </c>
      <c r="AH300" s="57" t="s">
        <v>492</v>
      </c>
      <c r="AJ300" t="s">
        <v>468</v>
      </c>
    </row>
    <row r="301" spans="1:36" s="50" customFormat="1" ht="15" x14ac:dyDescent="0.25">
      <c r="A301">
        <v>2.75</v>
      </c>
      <c r="B301">
        <v>3.2</v>
      </c>
      <c r="C301">
        <v>2.85</v>
      </c>
      <c r="D301" s="43">
        <f t="shared" si="67"/>
        <v>2.7013556618819656E-2</v>
      </c>
      <c r="E301" s="44">
        <f>IF(OR($A301="",$B301="",$C301=""),"",A301*'MPTO_working_3-way'!$I300)</f>
        <v>2.8242872807017543</v>
      </c>
      <c r="F301" s="45">
        <f>IF(OR($A301="",$B301="",$C301=""),"",B301*'MPTO_working_3-way'!$I300)</f>
        <v>3.2864433811802232</v>
      </c>
      <c r="G301" s="46">
        <f>IF(OR($A301="",$B301="",$C301=""),"",C301*'MPTO_working_3-way'!$I300)</f>
        <v>2.9269886363636362</v>
      </c>
      <c r="H301" s="44">
        <f>IF(OR($A301="",$B301="",$C301=""),"",'MPTO_working_3-way'!E300)</f>
        <v>2.8198257284737185</v>
      </c>
      <c r="I301" s="45">
        <f>IF(OR($A301="",$B301="",$C301=""),"",'MPTO_working_3-way'!F300)</f>
        <v>3.2949419750383186</v>
      </c>
      <c r="J301" s="46">
        <f>IF(OR($A301="",$B301="",$C301=""),"",'MPTO_working_3-way'!G300)</f>
        <v>2.9250656040431529</v>
      </c>
      <c r="K301" s="44">
        <f>IF(OR($A301="",$B301="",$C301=""),"",'OddsRatio_working_3-way'!H300)</f>
        <v>2.8220345743420516</v>
      </c>
      <c r="L301" s="45">
        <f>IF(OR($A301="",$B301="",$C301=""),"",'OddsRatio_working_3-way'!I300)</f>
        <v>3.2905577506014367</v>
      </c>
      <c r="M301" s="46">
        <f>IF(OR($A301="",$B301="",$C301=""),"",'OddsRatio_working_3-way'!J300)</f>
        <v>2.9261508357330266</v>
      </c>
      <c r="N301" s="47">
        <f t="shared" si="55"/>
        <v>35.407162962244008</v>
      </c>
      <c r="O301" s="48">
        <f t="shared" si="56"/>
        <v>30.428030670678446</v>
      </c>
      <c r="P301" s="48">
        <f t="shared" si="57"/>
        <v>34.164806367077553</v>
      </c>
      <c r="Q301" t="s">
        <v>146</v>
      </c>
      <c r="R301" t="s">
        <v>389</v>
      </c>
      <c r="S301" t="s">
        <v>464</v>
      </c>
      <c r="T301" s="50">
        <v>100</v>
      </c>
      <c r="U301" s="50">
        <f t="shared" si="58"/>
        <v>63.63636363636364</v>
      </c>
      <c r="V301" s="50">
        <f t="shared" si="59"/>
        <v>68.75</v>
      </c>
      <c r="W301" s="50">
        <f t="shared" si="60"/>
        <v>64.912280701754383</v>
      </c>
      <c r="X301" s="50">
        <f t="shared" si="61"/>
        <v>66.337719298245617</v>
      </c>
      <c r="Y301" s="50">
        <f t="shared" si="62"/>
        <v>71.451355661881976</v>
      </c>
      <c r="Z301" s="50">
        <f t="shared" si="63"/>
        <v>67.61363636363636</v>
      </c>
      <c r="AA301" s="50">
        <f t="shared" si="64"/>
        <v>-2.7013556618819763</v>
      </c>
      <c r="AB301" s="50">
        <f t="shared" si="65"/>
        <v>-2.7013556618819763</v>
      </c>
      <c r="AC301" s="50">
        <f t="shared" si="66"/>
        <v>-2.7013556618819763</v>
      </c>
      <c r="AD301" s="51"/>
      <c r="AE301" s="51"/>
      <c r="AF301">
        <v>2.2400000000000002</v>
      </c>
      <c r="AG301">
        <v>1.7</v>
      </c>
      <c r="AH301" s="57" t="s">
        <v>487</v>
      </c>
      <c r="AI301" s="51"/>
      <c r="AJ301" t="s">
        <v>468</v>
      </c>
    </row>
    <row r="302" spans="1:36" ht="15" x14ac:dyDescent="0.25">
      <c r="A302">
        <v>2.34</v>
      </c>
      <c r="B302">
        <v>3.21</v>
      </c>
      <c r="C302">
        <v>3.45</v>
      </c>
      <c r="D302" s="43">
        <f t="shared" si="67"/>
        <v>2.8731979564974308E-2</v>
      </c>
      <c r="E302" s="44">
        <f>IF(OR($A302="",$B302="",$C302=""),"",A302*'MPTO_working_3-way'!$I301)</f>
        <v>2.4072328321820398</v>
      </c>
      <c r="F302" s="45">
        <f>IF(OR($A302="",$B302="",$C302=""),"",B302*'MPTO_working_3-way'!$I301)</f>
        <v>3.3022296544035674</v>
      </c>
      <c r="G302" s="46">
        <f>IF(OR($A302="",$B302="",$C302=""),"",C302*'MPTO_working_3-way'!$I301)</f>
        <v>3.5491253294991614</v>
      </c>
      <c r="H302" s="44">
        <f>IF(OR($A302="",$B302="",$C302=""),"",'MPTO_working_3-way'!E301)</f>
        <v>2.3936438176996595</v>
      </c>
      <c r="I302" s="45">
        <f>IF(OR($A302="",$B302="",$C302=""),"",'MPTO_working_3-way'!F301)</f>
        <v>3.3118158779574198</v>
      </c>
      <c r="J302" s="46">
        <f>IF(OR($A302="",$B302="",$C302=""),"",'MPTO_working_3-way'!G301)</f>
        <v>3.5678894042716656</v>
      </c>
      <c r="K302" s="44">
        <f>IF(OR($A302="",$B302="",$C302=""),"",'OddsRatio_working_3-way'!H301)</f>
        <v>2.3995717082123917</v>
      </c>
      <c r="L302" s="45">
        <f>IF(OR($A302="",$B302="",$C302=""),"",'OddsRatio_working_3-way'!I301)</f>
        <v>3.3082488620517805</v>
      </c>
      <c r="M302" s="46">
        <f>IF(OR($A302="",$B302="",$C302=""),"",'OddsRatio_working_3-way'!J301)</f>
        <v>3.5589184217316112</v>
      </c>
      <c r="N302" s="47">
        <f t="shared" si="55"/>
        <v>41.541473954289188</v>
      </c>
      <c r="O302" s="48">
        <f t="shared" si="56"/>
        <v>30.2825697984538</v>
      </c>
      <c r="P302" s="48">
        <f t="shared" si="57"/>
        <v>28.175956247257012</v>
      </c>
      <c r="Q302" t="s">
        <v>145</v>
      </c>
      <c r="R302" t="s">
        <v>106</v>
      </c>
      <c r="S302" t="s">
        <v>464</v>
      </c>
      <c r="T302" s="50">
        <v>100</v>
      </c>
      <c r="U302" s="50">
        <f t="shared" si="58"/>
        <v>57.264957264957268</v>
      </c>
      <c r="V302" s="50">
        <f t="shared" si="59"/>
        <v>68.847352024922117</v>
      </c>
      <c r="W302" s="50">
        <f t="shared" si="60"/>
        <v>71.014492753623188</v>
      </c>
      <c r="X302" s="50">
        <f t="shared" si="61"/>
        <v>60.138155221454696</v>
      </c>
      <c r="Y302" s="50">
        <f t="shared" si="62"/>
        <v>71.720549981419552</v>
      </c>
      <c r="Z302" s="50">
        <f t="shared" si="63"/>
        <v>73.887690710120623</v>
      </c>
      <c r="AA302" s="50">
        <f t="shared" si="64"/>
        <v>-2.8731979564974282</v>
      </c>
      <c r="AB302" s="50">
        <f t="shared" si="65"/>
        <v>-2.8731979564974353</v>
      </c>
      <c r="AC302" s="50">
        <f t="shared" si="66"/>
        <v>-2.8731979564974353</v>
      </c>
      <c r="AF302">
        <v>2.4900000000000002</v>
      </c>
      <c r="AG302">
        <v>1.58</v>
      </c>
      <c r="AH302" s="57" t="s">
        <v>485</v>
      </c>
      <c r="AJ302" t="s">
        <v>468</v>
      </c>
    </row>
    <row r="303" spans="1:36" ht="15" x14ac:dyDescent="0.25">
      <c r="A303">
        <v>1.35</v>
      </c>
      <c r="B303">
        <v>5.53</v>
      </c>
      <c r="C303">
        <v>9.07</v>
      </c>
      <c r="D303" s="43">
        <f t="shared" si="67"/>
        <v>3.1826150383642782E-2</v>
      </c>
      <c r="E303" s="44">
        <f>IF(OR($A303="",$B303="",$C303=""),"",A303*'MPTO_working_3-way'!$I302)</f>
        <v>1.3929653030179179</v>
      </c>
      <c r="F303" s="45">
        <f>IF(OR($A303="",$B303="",$C303=""),"",B303*'MPTO_working_3-way'!$I302)</f>
        <v>5.7059986116215446</v>
      </c>
      <c r="G303" s="46">
        <f>IF(OR($A303="",$B303="",$C303=""),"",C303*'MPTO_working_3-way'!$I302)</f>
        <v>9.3586631839796404</v>
      </c>
      <c r="H303" s="44">
        <f>IF(OR($A303="",$B303="",$C303=""),"",'MPTO_working_3-way'!E302)</f>
        <v>1.3696153123037031</v>
      </c>
      <c r="I303" s="45">
        <f>IF(OR($A303="",$B303="",$C303=""),"",'MPTO_working_3-way'!F302)</f>
        <v>5.8746430041686324</v>
      </c>
      <c r="J303" s="46">
        <f>IF(OR($A303="",$B303="",$C303=""),"",'MPTO_working_3-way'!G302)</f>
        <v>10.035639924639918</v>
      </c>
      <c r="K303" s="44">
        <f>IF(OR($A303="",$B303="",$C303=""),"",'OddsRatio_working_3-way'!H302)</f>
        <v>1.3765403058095398</v>
      </c>
      <c r="L303" s="45">
        <f>IF(OR($A303="",$B303="",$C303=""),"",'OddsRatio_working_3-way'!I302)</f>
        <v>5.8735073866206129</v>
      </c>
      <c r="M303" s="46">
        <f>IF(OR($A303="",$B303="",$C303=""),"",'OddsRatio_working_3-way'!J302)</f>
        <v>9.6819436225228142</v>
      </c>
      <c r="N303" s="47">
        <f t="shared" si="55"/>
        <v>71.789297108367165</v>
      </c>
      <c r="O303" s="48">
        <f t="shared" si="56"/>
        <v>17.525416111445875</v>
      </c>
      <c r="P303" s="48">
        <f t="shared" si="57"/>
        <v>10.685286780186955</v>
      </c>
      <c r="Q303" t="s">
        <v>390</v>
      </c>
      <c r="R303" t="s">
        <v>391</v>
      </c>
      <c r="S303" t="s">
        <v>464</v>
      </c>
      <c r="T303" s="50">
        <v>100</v>
      </c>
      <c r="U303" s="50">
        <f t="shared" si="58"/>
        <v>25.925925925925924</v>
      </c>
      <c r="V303" s="50">
        <f t="shared" si="59"/>
        <v>81.91681735985533</v>
      </c>
      <c r="W303" s="50">
        <f t="shared" si="60"/>
        <v>88.974641675854457</v>
      </c>
      <c r="X303" s="50">
        <f t="shared" si="61"/>
        <v>29.108540964290196</v>
      </c>
      <c r="Y303" s="50">
        <f t="shared" si="62"/>
        <v>85.099432398219605</v>
      </c>
      <c r="Z303" s="50">
        <f t="shared" si="63"/>
        <v>92.157256714218732</v>
      </c>
      <c r="AA303" s="50">
        <f t="shared" si="64"/>
        <v>-3.182615038364272</v>
      </c>
      <c r="AB303" s="50">
        <f t="shared" si="65"/>
        <v>-3.1826150383642755</v>
      </c>
      <c r="AC303" s="50">
        <f t="shared" si="66"/>
        <v>-3.1826150383642755</v>
      </c>
      <c r="AF303">
        <v>1.64</v>
      </c>
      <c r="AG303">
        <v>2.35</v>
      </c>
      <c r="AH303" s="57" t="s">
        <v>485</v>
      </c>
      <c r="AJ303" t="s">
        <v>482</v>
      </c>
    </row>
    <row r="304" spans="1:36" s="50" customFormat="1" ht="15" x14ac:dyDescent="0.25">
      <c r="A304">
        <v>4.47</v>
      </c>
      <c r="B304">
        <v>3.87</v>
      </c>
      <c r="C304">
        <v>1.83</v>
      </c>
      <c r="D304" s="43">
        <f t="shared" si="67"/>
        <v>2.855966678066979E-2</v>
      </c>
      <c r="E304" s="44">
        <f>IF(OR($A304="",$B304="",$C304=""),"",A304*'MPTO_working_3-way'!$I303)</f>
        <v>4.5976617105095938</v>
      </c>
      <c r="F304" s="45">
        <f>IF(OR($A304="",$B304="",$C304=""),"",B304*'MPTO_working_3-way'!$I303)</f>
        <v>3.9805259104411923</v>
      </c>
      <c r="G304" s="46">
        <f>IF(OR($A304="",$B304="",$C304=""),"",C304*'MPTO_working_3-way'!$I303)</f>
        <v>1.8822641902086259</v>
      </c>
      <c r="H304" s="44">
        <f>IF(OR($A304="",$B304="",$C304=""),"",'MPTO_working_3-way'!E303)</f>
        <v>4.668670138564746</v>
      </c>
      <c r="I304" s="45">
        <f>IF(OR($A304="",$B304="",$C304=""),"",'MPTO_working_3-way'!F303)</f>
        <v>4.0180322232177286</v>
      </c>
      <c r="J304" s="46">
        <f>IF(OR($A304="",$B304="",$C304=""),"",'MPTO_working_3-way'!G303)</f>
        <v>1.8624464179469851</v>
      </c>
      <c r="K304" s="44">
        <f>IF(OR($A304="",$B304="",$C304=""),"",'OddsRatio_working_3-way'!H303)</f>
        <v>4.6365491604193503</v>
      </c>
      <c r="L304" s="45">
        <f>IF(OR($A304="",$B304="",$C304=""),"",'OddsRatio_working_3-way'!I303)</f>
        <v>4.0077510346984253</v>
      </c>
      <c r="M304" s="46">
        <f>IF(OR($A304="",$B304="",$C304=""),"",'OddsRatio_working_3-way'!J303)</f>
        <v>1.8698374072472799</v>
      </c>
      <c r="N304" s="47">
        <f t="shared" si="55"/>
        <v>21.750186572320963</v>
      </c>
      <c r="O304" s="48">
        <f t="shared" si="56"/>
        <v>25.122308521518011</v>
      </c>
      <c r="P304" s="48">
        <f t="shared" si="57"/>
        <v>53.127504906161036</v>
      </c>
      <c r="Q304" t="s">
        <v>392</v>
      </c>
      <c r="R304" t="s">
        <v>393</v>
      </c>
      <c r="S304" t="s">
        <v>464</v>
      </c>
      <c r="T304" s="50">
        <v>100</v>
      </c>
      <c r="U304" s="50">
        <f t="shared" si="58"/>
        <v>77.628635346756155</v>
      </c>
      <c r="V304" s="50">
        <f t="shared" si="59"/>
        <v>74.160206718346245</v>
      </c>
      <c r="W304" s="50">
        <f t="shared" si="60"/>
        <v>45.355191256830594</v>
      </c>
      <c r="X304" s="50">
        <f t="shared" si="61"/>
        <v>80.484602024823133</v>
      </c>
      <c r="Y304" s="50">
        <f t="shared" si="62"/>
        <v>77.016173396413251</v>
      </c>
      <c r="Z304" s="50">
        <f t="shared" si="63"/>
        <v>48.211157934897599</v>
      </c>
      <c r="AA304" s="50">
        <f t="shared" si="64"/>
        <v>-2.8559666780669772</v>
      </c>
      <c r="AB304" s="50">
        <f t="shared" si="65"/>
        <v>-2.8559666780670057</v>
      </c>
      <c r="AC304" s="50">
        <f t="shared" si="66"/>
        <v>-2.8559666780670057</v>
      </c>
      <c r="AD304" s="51"/>
      <c r="AE304" s="51"/>
      <c r="AF304">
        <v>2.08</v>
      </c>
      <c r="AG304">
        <v>1.81</v>
      </c>
      <c r="AH304" s="57" t="s">
        <v>498</v>
      </c>
      <c r="AI304" s="51"/>
      <c r="AJ304" t="s">
        <v>482</v>
      </c>
    </row>
    <row r="305" spans="1:36" ht="15" x14ac:dyDescent="0.25">
      <c r="A305">
        <v>3.2</v>
      </c>
      <c r="B305">
        <v>3.21</v>
      </c>
      <c r="C305">
        <v>2.48</v>
      </c>
      <c r="D305" s="43">
        <f t="shared" si="67"/>
        <v>2.725228620239184E-2</v>
      </c>
      <c r="E305" s="44">
        <f>IF(OR($A305="",$B305="",$C305=""),"",A305*'MPTO_working_3-way'!$I304)</f>
        <v>3.2872073158476542</v>
      </c>
      <c r="F305" s="45">
        <f>IF(OR($A305="",$B305="",$C305=""),"",B305*'MPTO_working_3-way'!$I304)</f>
        <v>3.2974798387096778</v>
      </c>
      <c r="G305" s="46">
        <f>IF(OR($A305="",$B305="",$C305=""),"",C305*'MPTO_working_3-way'!$I304)</f>
        <v>2.5475856697819319</v>
      </c>
      <c r="H305" s="44">
        <f>IF(OR($A305="",$B305="",$C305=""),"",'MPTO_working_3-way'!E304)</f>
        <v>3.2958061355450381</v>
      </c>
      <c r="I305" s="45">
        <f>IF(OR($A305="",$B305="",$C305=""),"",'MPTO_working_3-way'!F304)</f>
        <v>3.306414880140661</v>
      </c>
      <c r="J305" s="46">
        <f>IF(OR($A305="",$B305="",$C305=""),"",'MPTO_working_3-way'!G304)</f>
        <v>2.5371585192897097</v>
      </c>
      <c r="K305" s="44">
        <f>IF(OR($A305="",$B305="",$C305=""),"",'OddsRatio_working_3-way'!H304)</f>
        <v>3.2919411849771123</v>
      </c>
      <c r="L305" s="45">
        <f>IF(OR($A305="",$B305="",$C305=""),"",'OddsRatio_working_3-way'!I304)</f>
        <v>3.3023590994542813</v>
      </c>
      <c r="M305" s="46">
        <f>IF(OR($A305="",$B305="",$C305=""),"",'OddsRatio_working_3-way'!J304)</f>
        <v>2.541851342620967</v>
      </c>
      <c r="N305" s="47">
        <f t="shared" si="55"/>
        <v>30.420959310323738</v>
      </c>
      <c r="O305" s="48">
        <f t="shared" si="56"/>
        <v>30.326189966677873</v>
      </c>
      <c r="P305" s="48">
        <f t="shared" si="57"/>
        <v>39.252850722998375</v>
      </c>
      <c r="Q305" t="s">
        <v>394</v>
      </c>
      <c r="R305" t="s">
        <v>395</v>
      </c>
      <c r="S305" t="s">
        <v>464</v>
      </c>
      <c r="T305" s="50">
        <v>100</v>
      </c>
      <c r="U305" s="50">
        <f t="shared" si="58"/>
        <v>68.75</v>
      </c>
      <c r="V305" s="50">
        <f t="shared" si="59"/>
        <v>68.847352024922117</v>
      </c>
      <c r="W305" s="50">
        <f t="shared" si="60"/>
        <v>59.677419354838712</v>
      </c>
      <c r="X305" s="50">
        <f t="shared" si="61"/>
        <v>71.475228620239179</v>
      </c>
      <c r="Y305" s="50">
        <f t="shared" si="62"/>
        <v>71.572580645161295</v>
      </c>
      <c r="Z305" s="50">
        <f t="shared" si="63"/>
        <v>62.402647975077883</v>
      </c>
      <c r="AA305" s="50">
        <f t="shared" si="64"/>
        <v>-2.7252286202391787</v>
      </c>
      <c r="AB305" s="50">
        <f t="shared" si="65"/>
        <v>-2.7252286202391787</v>
      </c>
      <c r="AC305" s="50">
        <f t="shared" si="66"/>
        <v>-2.7252286202391716</v>
      </c>
      <c r="AF305">
        <v>2.33</v>
      </c>
      <c r="AG305">
        <v>1.65</v>
      </c>
      <c r="AH305" s="57" t="s">
        <v>504</v>
      </c>
      <c r="AJ305" t="s">
        <v>482</v>
      </c>
    </row>
    <row r="306" spans="1:36" ht="15" x14ac:dyDescent="0.25">
      <c r="A306">
        <v>2.88</v>
      </c>
      <c r="B306">
        <v>3.12</v>
      </c>
      <c r="C306">
        <v>2.78</v>
      </c>
      <c r="D306" s="43">
        <f t="shared" si="67"/>
        <v>2.7447272950870127E-2</v>
      </c>
      <c r="E306" s="44">
        <f>IF(OR($A306="",$B306="",$C306=""),"",A306*'MPTO_working_3-way'!$I305)</f>
        <v>2.9590481460985059</v>
      </c>
      <c r="F306" s="45">
        <f>IF(OR($A306="",$B306="",$C306=""),"",B306*'MPTO_working_3-way'!$I305)</f>
        <v>3.2056354916067149</v>
      </c>
      <c r="G306" s="46">
        <f>IF(OR($A306="",$B306="",$C306=""),"",C306*'MPTO_working_3-way'!$I305)</f>
        <v>2.8563034188034186</v>
      </c>
      <c r="H306" s="44">
        <f>IF(OR($A306="",$B306="",$C306=""),"",'MPTO_working_3-way'!E305)</f>
        <v>2.957939888142838</v>
      </c>
      <c r="I306" s="45">
        <f>IF(OR($A306="",$B306="",$C306=""),"",'MPTO_working_3-way'!F305)</f>
        <v>3.2116778711254104</v>
      </c>
      <c r="J306" s="46">
        <f>IF(OR($A306="",$B306="",$C306=""),"",'MPTO_working_3-way'!G305)</f>
        <v>2.8525531868244305</v>
      </c>
      <c r="K306" s="44">
        <f>IF(OR($A306="",$B306="",$C306=""),"",'OddsRatio_working_3-way'!H305)</f>
        <v>2.9585728659080361</v>
      </c>
      <c r="L306" s="45">
        <f>IF(OR($A306="",$B306="",$C306=""),"",'OddsRatio_working_3-way'!I305)</f>
        <v>3.2086034445345937</v>
      </c>
      <c r="M306" s="46">
        <f>IF(OR($A306="",$B306="",$C306=""),"",'OddsRatio_working_3-way'!J305)</f>
        <v>2.8543934581469701</v>
      </c>
      <c r="N306" s="47">
        <f t="shared" si="55"/>
        <v>33.794651206283902</v>
      </c>
      <c r="O306" s="48">
        <f t="shared" si="56"/>
        <v>31.195062651954363</v>
      </c>
      <c r="P306" s="48">
        <f t="shared" si="57"/>
        <v>35.010286141761739</v>
      </c>
      <c r="Q306" t="s">
        <v>396</v>
      </c>
      <c r="R306" t="s">
        <v>397</v>
      </c>
      <c r="S306" t="s">
        <v>464</v>
      </c>
      <c r="T306" s="50">
        <v>100</v>
      </c>
      <c r="U306" s="50">
        <f t="shared" si="58"/>
        <v>65.277777777777771</v>
      </c>
      <c r="V306" s="50">
        <f t="shared" si="59"/>
        <v>67.948717948717942</v>
      </c>
      <c r="W306" s="50">
        <f t="shared" si="60"/>
        <v>64.02877697841727</v>
      </c>
      <c r="X306" s="50">
        <f t="shared" si="61"/>
        <v>68.022505072864774</v>
      </c>
      <c r="Y306" s="50">
        <f t="shared" si="62"/>
        <v>70.693445243804959</v>
      </c>
      <c r="Z306" s="50">
        <f t="shared" si="63"/>
        <v>66.773504273504273</v>
      </c>
      <c r="AA306" s="50">
        <f t="shared" si="64"/>
        <v>-2.744727295087003</v>
      </c>
      <c r="AB306" s="50">
        <f t="shared" si="65"/>
        <v>-2.7447272950870172</v>
      </c>
      <c r="AC306" s="50">
        <f t="shared" si="66"/>
        <v>-2.744727295087003</v>
      </c>
      <c r="AF306">
        <v>2.56</v>
      </c>
      <c r="AG306">
        <v>1.55</v>
      </c>
      <c r="AH306" s="57" t="s">
        <v>486</v>
      </c>
      <c r="AJ306" t="s">
        <v>482</v>
      </c>
    </row>
    <row r="307" spans="1:36" ht="15" x14ac:dyDescent="0.25">
      <c r="A307">
        <v>1.8</v>
      </c>
      <c r="B307">
        <v>4.09</v>
      </c>
      <c r="C307">
        <v>4.1399999999999997</v>
      </c>
      <c r="D307" s="43">
        <f t="shared" si="67"/>
        <v>4.1600226781474792E-2</v>
      </c>
      <c r="E307" s="44">
        <f>IF(OR($A307="",$B307="",$C307=""),"",A307*'MPTO_working_3-way'!$I306)</f>
        <v>1.8748804082066546</v>
      </c>
      <c r="F307" s="45">
        <f>IF(OR($A307="",$B307="",$C307=""),"",B307*'MPTO_working_3-way'!$I306)</f>
        <v>4.2601449275362313</v>
      </c>
      <c r="G307" s="46">
        <f>IF(OR($A307="",$B307="",$C307=""),"",C307*'MPTO_working_3-way'!$I306)</f>
        <v>4.3122249388753051</v>
      </c>
      <c r="H307" s="44">
        <f>IF(OR($A307="",$B307="",$C307=""),"",'MPTO_working_3-way'!E306)</f>
        <v>1.8460783672401389</v>
      </c>
      <c r="I307" s="45">
        <f>IF(OR($A307="",$B307="",$C307=""),"",'MPTO_working_3-way'!F306)</f>
        <v>4.3359110929017719</v>
      </c>
      <c r="J307" s="46">
        <f>IF(OR($A307="",$B307="",$C307=""),"",'MPTO_working_3-way'!G306)</f>
        <v>4.3921456733762181</v>
      </c>
      <c r="K307" s="44">
        <f>IF(OR($A307="",$B307="",$C307=""),"",'OddsRatio_working_3-way'!H306)</f>
        <v>1.8565382239541921</v>
      </c>
      <c r="L307" s="45">
        <f>IF(OR($A307="",$B307="",$C307=""),"",'OddsRatio_working_3-way'!I306)</f>
        <v>4.3083788900230671</v>
      </c>
      <c r="M307" s="46">
        <f>IF(OR($A307="",$B307="",$C307=""),"",'OddsRatio_working_3-way'!J306)</f>
        <v>4.3619125290202039</v>
      </c>
      <c r="N307" s="47">
        <f t="shared" si="55"/>
        <v>53.336735272438631</v>
      </c>
      <c r="O307" s="48">
        <f t="shared" si="56"/>
        <v>23.473379826501109</v>
      </c>
      <c r="P307" s="48">
        <f t="shared" si="57"/>
        <v>23.189884901060275</v>
      </c>
      <c r="Q307" t="s">
        <v>398</v>
      </c>
      <c r="R307" t="s">
        <v>399</v>
      </c>
      <c r="S307" t="s">
        <v>464</v>
      </c>
      <c r="T307" s="50">
        <v>100</v>
      </c>
      <c r="U307" s="50">
        <f t="shared" si="58"/>
        <v>44.444444444444443</v>
      </c>
      <c r="V307" s="50">
        <f t="shared" si="59"/>
        <v>75.550122249388764</v>
      </c>
      <c r="W307" s="50">
        <f t="shared" si="60"/>
        <v>75.845410628019309</v>
      </c>
      <c r="X307" s="50">
        <f t="shared" si="61"/>
        <v>48.604467122591927</v>
      </c>
      <c r="Y307" s="50">
        <f t="shared" si="62"/>
        <v>79.710144927536234</v>
      </c>
      <c r="Z307" s="50">
        <f t="shared" si="63"/>
        <v>80.005433306166807</v>
      </c>
      <c r="AA307" s="50">
        <f t="shared" si="64"/>
        <v>-4.1600226781474845</v>
      </c>
      <c r="AB307" s="50">
        <f t="shared" si="65"/>
        <v>-4.1600226781474703</v>
      </c>
      <c r="AC307" s="50">
        <f t="shared" si="66"/>
        <v>-4.1600226781474987</v>
      </c>
      <c r="AF307">
        <v>1.58</v>
      </c>
      <c r="AG307">
        <v>2.4300000000000002</v>
      </c>
      <c r="AH307" s="57" t="s">
        <v>497</v>
      </c>
      <c r="AJ307" t="s">
        <v>483</v>
      </c>
    </row>
    <row r="308" spans="1:36" ht="15" x14ac:dyDescent="0.25">
      <c r="A308">
        <v>1.52</v>
      </c>
      <c r="B308">
        <v>4.38</v>
      </c>
      <c r="C308">
        <v>6.29</v>
      </c>
      <c r="D308" s="43">
        <f t="shared" si="67"/>
        <v>4.5187751048898717E-2</v>
      </c>
      <c r="E308" s="44">
        <f>IF(OR($A308="",$B308="",$C308=""),"",A308*'MPTO_working_3-way'!$I307)</f>
        <v>1.588685381594326</v>
      </c>
      <c r="F308" s="45">
        <f>IF(OR($A308="",$B308="",$C308=""),"",B308*'MPTO_working_3-way'!$I307)</f>
        <v>4.5779223495941759</v>
      </c>
      <c r="G308" s="46">
        <f>IF(OR($A308="",$B308="",$C308=""),"",C308*'MPTO_working_3-way'!$I307)</f>
        <v>6.5742309540975725</v>
      </c>
      <c r="H308" s="44">
        <f>IF(OR($A308="",$B308="",$C308=""),"",'MPTO_working_3-way'!E307)</f>
        <v>1.55561602680512</v>
      </c>
      <c r="I308" s="45">
        <f>IF(OR($A308="",$B308="",$C308=""),"",'MPTO_working_3-way'!F307)</f>
        <v>4.6893775403036893</v>
      </c>
      <c r="J308" s="46">
        <f>IF(OR($A308="",$B308="",$C308=""),"",'MPTO_working_3-way'!G307)</f>
        <v>6.9483080781376456</v>
      </c>
      <c r="K308" s="44">
        <f>IF(OR($A308="",$B308="",$C308=""),"",'OddsRatio_working_3-way'!H307)</f>
        <v>1.5662848562034204</v>
      </c>
      <c r="L308" s="45">
        <f>IF(OR($A308="",$B308="",$C308=""),"",'OddsRatio_working_3-way'!I307)</f>
        <v>4.6808515653222331</v>
      </c>
      <c r="M308" s="46">
        <f>IF(OR($A308="",$B308="",$C308=""),"",'OddsRatio_working_3-way'!J307)</f>
        <v>6.7608594025309516</v>
      </c>
      <c r="N308" s="47">
        <f t="shared" si="55"/>
        <v>62.945125043981299</v>
      </c>
      <c r="O308" s="48">
        <f t="shared" si="56"/>
        <v>21.843970334897623</v>
      </c>
      <c r="P308" s="48">
        <f t="shared" si="57"/>
        <v>15.210904621121077</v>
      </c>
      <c r="Q308" t="s">
        <v>400</v>
      </c>
      <c r="R308" t="s">
        <v>401</v>
      </c>
      <c r="S308" t="s">
        <v>464</v>
      </c>
      <c r="T308" s="50">
        <v>100</v>
      </c>
      <c r="U308" s="50">
        <f t="shared" si="58"/>
        <v>34.21052631578948</v>
      </c>
      <c r="V308" s="50">
        <f t="shared" si="59"/>
        <v>77.168949771689498</v>
      </c>
      <c r="W308" s="50">
        <f t="shared" si="60"/>
        <v>84.101748807631168</v>
      </c>
      <c r="X308" s="50">
        <f t="shared" si="61"/>
        <v>38.729301420679342</v>
      </c>
      <c r="Y308" s="50">
        <f t="shared" si="62"/>
        <v>81.687724876579367</v>
      </c>
      <c r="Z308" s="50">
        <f t="shared" si="63"/>
        <v>88.620523912521037</v>
      </c>
      <c r="AA308" s="50">
        <f t="shared" si="64"/>
        <v>-4.5187751048898619</v>
      </c>
      <c r="AB308" s="50">
        <f t="shared" si="65"/>
        <v>-4.518775104889869</v>
      </c>
      <c r="AC308" s="50">
        <f t="shared" si="66"/>
        <v>-4.518775104889869</v>
      </c>
      <c r="AF308">
        <v>1.58</v>
      </c>
      <c r="AG308">
        <v>2.44</v>
      </c>
      <c r="AH308" s="57" t="s">
        <v>484</v>
      </c>
      <c r="AJ308" t="s">
        <v>483</v>
      </c>
    </row>
    <row r="309" spans="1:36" ht="15" x14ac:dyDescent="0.25">
      <c r="A309">
        <v>1.8</v>
      </c>
      <c r="B309">
        <v>4.13</v>
      </c>
      <c r="C309">
        <v>4.0999999999999996</v>
      </c>
      <c r="D309" s="43">
        <f t="shared" si="67"/>
        <v>4.158874518527278E-2</v>
      </c>
      <c r="E309" s="44">
        <f>IF(OR($A309="",$B309="",$C309=""),"",A309*'MPTO_working_3-way'!$I308)</f>
        <v>1.8748597413334911</v>
      </c>
      <c r="F309" s="45">
        <f>IF(OR($A309="",$B309="",$C309=""),"",B309*'MPTO_working_3-way'!$I308)</f>
        <v>4.3017615176151764</v>
      </c>
      <c r="G309" s="46">
        <f>IF(OR($A309="",$B309="",$C309=""),"",C309*'MPTO_working_3-way'!$I308)</f>
        <v>4.270513855259618</v>
      </c>
      <c r="H309" s="44">
        <f>IF(OR($A309="",$B309="",$C309=""),"",'MPTO_working_3-way'!E308)</f>
        <v>1.8460653242185767</v>
      </c>
      <c r="I309" s="45">
        <f>IF(OR($A309="",$B309="",$C309=""),"",'MPTO_working_3-way'!F308)</f>
        <v>4.3808186887947729</v>
      </c>
      <c r="J309" s="46">
        <f>IF(OR($A309="",$B309="",$C309=""),"",'MPTO_working_3-way'!G308)</f>
        <v>4.3470790704750319</v>
      </c>
      <c r="K309" s="44">
        <f>IF(OR($A309="",$B309="",$C309=""),"",'OddsRatio_working_3-way'!H308)</f>
        <v>1.8565222458181492</v>
      </c>
      <c r="L309" s="45">
        <f>IF(OR($A309="",$B309="",$C309=""),"",'OddsRatio_working_3-way'!I308)</f>
        <v>4.3511432867635085</v>
      </c>
      <c r="M309" s="46">
        <f>IF(OR($A309="",$B309="",$C309=""),"",'OddsRatio_working_3-way'!J308)</f>
        <v>4.3190237025453273</v>
      </c>
      <c r="N309" s="47">
        <f t="shared" si="55"/>
        <v>53.337323211642044</v>
      </c>
      <c r="O309" s="48">
        <f t="shared" si="56"/>
        <v>23.246290988124859</v>
      </c>
      <c r="P309" s="48">
        <f t="shared" si="57"/>
        <v>23.41638580023309</v>
      </c>
      <c r="Q309" t="s">
        <v>402</v>
      </c>
      <c r="R309" t="s">
        <v>403</v>
      </c>
      <c r="S309" t="s">
        <v>464</v>
      </c>
      <c r="T309" s="50">
        <v>100</v>
      </c>
      <c r="U309" s="50">
        <f t="shared" si="58"/>
        <v>44.444444444444443</v>
      </c>
      <c r="V309" s="50">
        <f t="shared" si="59"/>
        <v>75.786924939467312</v>
      </c>
      <c r="W309" s="50">
        <f t="shared" si="60"/>
        <v>75.609756097560975</v>
      </c>
      <c r="X309" s="50">
        <f t="shared" si="61"/>
        <v>48.603318962971713</v>
      </c>
      <c r="Y309" s="50">
        <f t="shared" si="62"/>
        <v>79.945799457994582</v>
      </c>
      <c r="Z309" s="50">
        <f t="shared" si="63"/>
        <v>79.768630616088245</v>
      </c>
      <c r="AA309" s="50">
        <f t="shared" si="64"/>
        <v>-4.15887451852727</v>
      </c>
      <c r="AB309" s="50">
        <f t="shared" si="65"/>
        <v>-4.15887451852727</v>
      </c>
      <c r="AC309" s="50">
        <f t="shared" si="66"/>
        <v>-4.15887451852727</v>
      </c>
      <c r="AF309">
        <v>1.7</v>
      </c>
      <c r="AG309">
        <v>2.2000000000000002</v>
      </c>
      <c r="AH309" s="57" t="s">
        <v>502</v>
      </c>
      <c r="AJ309" t="s">
        <v>483</v>
      </c>
    </row>
    <row r="310" spans="1:36" s="50" customFormat="1" ht="15" x14ac:dyDescent="0.25">
      <c r="A310">
        <v>2.4700000000000002</v>
      </c>
      <c r="B310">
        <v>3.48</v>
      </c>
      <c r="C310">
        <v>2.89</v>
      </c>
      <c r="D310" s="43">
        <f t="shared" si="67"/>
        <v>3.8235382679896901E-2</v>
      </c>
      <c r="E310" s="44">
        <f>IF(OR($A310="",$B310="",$C310=""),"",A310*'MPTO_working_3-way'!$I309)</f>
        <v>2.5644413952193457</v>
      </c>
      <c r="F310" s="45">
        <f>IF(OR($A310="",$B310="",$C310=""),"",B310*'MPTO_working_3-way'!$I309)</f>
        <v>3.613059131726041</v>
      </c>
      <c r="G310" s="46">
        <f>IF(OR($A310="",$B310="",$C310=""),"",C310*'MPTO_working_3-way'!$I309)</f>
        <v>3.0005002559449023</v>
      </c>
      <c r="H310" s="44">
        <f>IF(OR($A310="",$B310="",$C310=""),"",'MPTO_working_3-way'!E309)</f>
        <v>2.5502841304966188</v>
      </c>
      <c r="I310" s="45">
        <f>IF(OR($A310="",$B310="",$C310=""),"",'MPTO_working_3-way'!F309)</f>
        <v>3.6415121482032515</v>
      </c>
      <c r="J310" s="46">
        <f>IF(OR($A310="",$B310="",$C310=""),"",'MPTO_working_3-way'!G309)</f>
        <v>3.0005193867339126</v>
      </c>
      <c r="K310" s="44">
        <f>IF(OR($A310="",$B310="",$C310=""),"",'OddsRatio_working_3-way'!H309)</f>
        <v>2.5568524028286386</v>
      </c>
      <c r="L310" s="45">
        <f>IF(OR($A310="",$B310="",$C310=""),"",'OddsRatio_working_3-way'!I309)</f>
        <v>3.6265265027313078</v>
      </c>
      <c r="M310" s="46">
        <f>IF(OR($A310="",$B310="",$C310=""),"",'OddsRatio_working_3-way'!J309)</f>
        <v>3.0016673750653924</v>
      </c>
      <c r="N310" s="47">
        <f t="shared" si="55"/>
        <v>38.994847059644599</v>
      </c>
      <c r="O310" s="48">
        <f t="shared" si="56"/>
        <v>27.677377079690284</v>
      </c>
      <c r="P310" s="48">
        <f t="shared" si="57"/>
        <v>33.327775860665113</v>
      </c>
      <c r="Q310" t="s">
        <v>404</v>
      </c>
      <c r="R310" t="s">
        <v>405</v>
      </c>
      <c r="S310" t="s">
        <v>464</v>
      </c>
      <c r="T310" s="50">
        <v>100</v>
      </c>
      <c r="U310" s="50">
        <f t="shared" si="58"/>
        <v>59.514170040485837</v>
      </c>
      <c r="V310" s="50">
        <f t="shared" si="59"/>
        <v>71.264367816091948</v>
      </c>
      <c r="W310" s="50">
        <f t="shared" si="60"/>
        <v>65.397923875432525</v>
      </c>
      <c r="X310" s="50">
        <f t="shared" si="61"/>
        <v>63.337708308475513</v>
      </c>
      <c r="Y310" s="50">
        <f t="shared" si="62"/>
        <v>75.087906084081652</v>
      </c>
      <c r="Z310" s="50">
        <f t="shared" si="63"/>
        <v>69.221462143422215</v>
      </c>
      <c r="AA310" s="50">
        <f t="shared" si="64"/>
        <v>-3.8235382679896759</v>
      </c>
      <c r="AB310" s="50">
        <f t="shared" si="65"/>
        <v>-3.8235382679897043</v>
      </c>
      <c r="AC310" s="50">
        <f t="shared" si="66"/>
        <v>-3.8235382679896901</v>
      </c>
      <c r="AD310" s="51"/>
      <c r="AE310" s="51"/>
      <c r="AF310">
        <v>1.98</v>
      </c>
      <c r="AG310">
        <v>1.88</v>
      </c>
      <c r="AH310" s="57" t="s">
        <v>494</v>
      </c>
      <c r="AI310" s="51"/>
      <c r="AJ310" t="s">
        <v>483</v>
      </c>
    </row>
    <row r="311" spans="1:36" s="50" customFormat="1" ht="15" x14ac:dyDescent="0.25">
      <c r="A311">
        <v>2.87</v>
      </c>
      <c r="B311">
        <v>3.63</v>
      </c>
      <c r="C311">
        <v>2.41</v>
      </c>
      <c r="D311" s="43">
        <f t="shared" si="67"/>
        <v>3.8851908749140129E-2</v>
      </c>
      <c r="E311" s="44">
        <f>IF(OR($A311="",$B311="",$C311=""),"",A311*'MPTO_working_3-way'!$I310)</f>
        <v>2.9815049781100322</v>
      </c>
      <c r="F311" s="45">
        <f>IF(OR($A311="",$B311="",$C311=""),"",B311*'MPTO_working_3-way'!$I310)</f>
        <v>3.7710324287593786</v>
      </c>
      <c r="G311" s="46">
        <f>IF(OR($A311="",$B311="",$C311=""),"",C311*'MPTO_working_3-way'!$I310)</f>
        <v>2.5036331000854277</v>
      </c>
      <c r="H311" s="44">
        <f>IF(OR($A311="",$B311="",$C311=""),"",'MPTO_working_3-way'!E310)</f>
        <v>2.9807910121882086</v>
      </c>
      <c r="I311" s="45">
        <f>IF(OR($A311="",$B311="",$C311=""),"",'MPTO_working_3-way'!F310)</f>
        <v>3.8090673393942662</v>
      </c>
      <c r="J311" s="46">
        <f>IF(OR($A311="",$B311="",$C311=""),"",'MPTO_working_3-way'!G310)</f>
        <v>2.4876418735062367</v>
      </c>
      <c r="K311" s="44">
        <f>IF(OR($A311="",$B311="",$C311=""),"",'OddsRatio_working_3-way'!H310)</f>
        <v>2.982785937754945</v>
      </c>
      <c r="L311" s="45">
        <f>IF(OR($A311="",$B311="",$C311=""),"",'OddsRatio_working_3-way'!I310)</f>
        <v>3.788624072885296</v>
      </c>
      <c r="M311" s="46">
        <f>IF(OR($A311="",$B311="",$C311=""),"",'OddsRatio_working_3-way'!J310)</f>
        <v>2.4950418033339425</v>
      </c>
      <c r="N311" s="47">
        <f t="shared" si="55"/>
        <v>33.540108346017163</v>
      </c>
      <c r="O311" s="48">
        <f t="shared" si="56"/>
        <v>26.517936901671966</v>
      </c>
      <c r="P311" s="48">
        <f t="shared" si="57"/>
        <v>39.941954752310892</v>
      </c>
      <c r="Q311" t="s">
        <v>406</v>
      </c>
      <c r="R311" t="s">
        <v>407</v>
      </c>
      <c r="S311" t="s">
        <v>464</v>
      </c>
      <c r="T311" s="50">
        <v>100</v>
      </c>
      <c r="U311" s="50">
        <f t="shared" si="58"/>
        <v>65.156794425087099</v>
      </c>
      <c r="V311" s="50">
        <f t="shared" si="59"/>
        <v>72.451790633608823</v>
      </c>
      <c r="W311" s="50">
        <f t="shared" si="60"/>
        <v>58.50622406639004</v>
      </c>
      <c r="X311" s="50">
        <f t="shared" si="61"/>
        <v>69.041985300001144</v>
      </c>
      <c r="Y311" s="50">
        <f t="shared" si="62"/>
        <v>76.33698150852284</v>
      </c>
      <c r="Z311" s="50">
        <f t="shared" si="63"/>
        <v>62.39141494130407</v>
      </c>
      <c r="AA311" s="50">
        <f t="shared" si="64"/>
        <v>-3.8851908749140449</v>
      </c>
      <c r="AB311" s="50">
        <f t="shared" si="65"/>
        <v>-3.8851908749140165</v>
      </c>
      <c r="AC311" s="50">
        <f t="shared" si="66"/>
        <v>-3.8851908749140307</v>
      </c>
      <c r="AD311" s="51"/>
      <c r="AE311" s="51"/>
      <c r="AF311">
        <v>1.7</v>
      </c>
      <c r="AG311">
        <v>2.2000000000000002</v>
      </c>
      <c r="AH311" s="57" t="s">
        <v>493</v>
      </c>
      <c r="AI311" s="51"/>
      <c r="AJ311" t="s">
        <v>483</v>
      </c>
    </row>
    <row r="312" spans="1:36" s="50" customFormat="1" ht="15" x14ac:dyDescent="0.25">
      <c r="A312">
        <v>4.26</v>
      </c>
      <c r="B312">
        <v>3.35</v>
      </c>
      <c r="C312">
        <v>2.04</v>
      </c>
      <c r="D312" s="43">
        <f t="shared" si="67"/>
        <v>2.3445325155498464E-2</v>
      </c>
      <c r="E312" s="44">
        <f>IF(OR($A312="",$B312="",$C312=""),"",A312*'MPTO_working_3-way'!$I311)</f>
        <v>4.3598770851624229</v>
      </c>
      <c r="F312" s="45">
        <f>IF(OR($A312="",$B312="",$C312=""),"",B312*'MPTO_working_3-way'!$I311)</f>
        <v>3.4285418392709199</v>
      </c>
      <c r="G312" s="46">
        <f>IF(OR($A312="",$B312="",$C312=""),"",C312*'MPTO_working_3-way'!$I311)</f>
        <v>2.0878284633172171</v>
      </c>
      <c r="H312" s="44">
        <f>IF(OR($A312="",$B312="",$C312=""),"",'MPTO_working_3-way'!E311)</f>
        <v>4.4067097758564326</v>
      </c>
      <c r="I312" s="45">
        <f>IF(OR($A312="",$B312="",$C312=""),"",'MPTO_working_3-way'!F311)</f>
        <v>3.4400629572911354</v>
      </c>
      <c r="J312" s="46">
        <f>IF(OR($A312="",$B312="",$C312=""),"",'MPTO_working_3-way'!G311)</f>
        <v>2.073050269591298</v>
      </c>
      <c r="K312" s="44">
        <f>IF(OR($A312="",$B312="",$C312=""),"",'OddsRatio_working_3-way'!H311)</f>
        <v>4.3825174211408919</v>
      </c>
      <c r="L312" s="45">
        <f>IF(OR($A312="",$B312="",$C312=""),"",'OddsRatio_working_3-way'!I311)</f>
        <v>3.4383177729083112</v>
      </c>
      <c r="M312" s="46">
        <f>IF(OR($A312="",$B312="",$C312=""),"",'OddsRatio_working_3-way'!J311)</f>
        <v>2.0790853122658062</v>
      </c>
      <c r="N312" s="47">
        <f t="shared" si="55"/>
        <v>22.936426428240601</v>
      </c>
      <c r="O312" s="48">
        <f t="shared" si="56"/>
        <v>29.166918383374611</v>
      </c>
      <c r="P312" s="48">
        <f t="shared" si="57"/>
        <v>47.896655188384777</v>
      </c>
      <c r="Q312" t="s">
        <v>150</v>
      </c>
      <c r="R312" t="s">
        <v>155</v>
      </c>
      <c r="S312" t="s">
        <v>464</v>
      </c>
      <c r="T312" s="50">
        <v>100</v>
      </c>
      <c r="U312" s="50">
        <f t="shared" si="58"/>
        <v>76.525821596244128</v>
      </c>
      <c r="V312" s="50">
        <f t="shared" si="59"/>
        <v>70.149253731343279</v>
      </c>
      <c r="W312" s="50">
        <f t="shared" si="60"/>
        <v>50.980392156862742</v>
      </c>
      <c r="X312" s="50">
        <f t="shared" si="61"/>
        <v>78.870354111793972</v>
      </c>
      <c r="Y312" s="50">
        <f t="shared" si="62"/>
        <v>72.493786246893123</v>
      </c>
      <c r="Z312" s="50">
        <f t="shared" si="63"/>
        <v>53.324924672412585</v>
      </c>
      <c r="AA312" s="50">
        <f t="shared" si="64"/>
        <v>-2.3445325155498438</v>
      </c>
      <c r="AB312" s="50">
        <f t="shared" si="65"/>
        <v>-2.3445325155498438</v>
      </c>
      <c r="AC312" s="50">
        <f t="shared" si="66"/>
        <v>-2.3445325155498438</v>
      </c>
      <c r="AD312" s="51"/>
      <c r="AE312" s="51"/>
      <c r="AF312">
        <v>2.41</v>
      </c>
      <c r="AG312">
        <v>1.63</v>
      </c>
      <c r="AH312" s="57" t="s">
        <v>498</v>
      </c>
      <c r="AI312" s="51"/>
      <c r="AJ312" t="s">
        <v>469</v>
      </c>
    </row>
    <row r="313" spans="1:36" ht="15" x14ac:dyDescent="0.25">
      <c r="A313">
        <v>1.36</v>
      </c>
      <c r="B313">
        <v>5.81</v>
      </c>
      <c r="C313">
        <v>8.44</v>
      </c>
      <c r="D313" s="43">
        <f t="shared" si="67"/>
        <v>2.5894569556252911E-2</v>
      </c>
      <c r="E313" s="44">
        <f>IF(OR($A313="",$B313="",$C313=""),"",A313*'MPTO_working_3-way'!$I312)</f>
        <v>1.3952166145965041</v>
      </c>
      <c r="F313" s="45">
        <f>IF(OR($A313="",$B313="",$C313=""),"",B313*'MPTO_working_3-way'!$I312)</f>
        <v>5.9604474491218289</v>
      </c>
      <c r="G313" s="46">
        <f>IF(OR($A313="",$B313="",$C313=""),"",C313*'MPTO_working_3-way'!$I312)</f>
        <v>8.6585501670547735</v>
      </c>
      <c r="H313" s="44">
        <f>IF(OR($A313="",$B313="",$C313=""),"",'MPTO_working_3-way'!E312)</f>
        <v>1.3761545008944143</v>
      </c>
      <c r="I313" s="45">
        <f>IF(OR($A313="",$B313="",$C313=""),"",'MPTO_working_3-way'!F312)</f>
        <v>6.1167498015182939</v>
      </c>
      <c r="J313" s="46">
        <f>IF(OR($A313="",$B313="",$C313=""),"",'MPTO_working_3-way'!G312)</f>
        <v>9.1031661617959596</v>
      </c>
      <c r="K313" s="44">
        <f>IF(OR($A313="",$B313="",$C313=""),"",'OddsRatio_working_3-way'!H312)</f>
        <v>1.3818639568641233</v>
      </c>
      <c r="L313" s="45">
        <f>IF(OR($A313="",$B313="",$C313=""),"",'OddsRatio_working_3-way'!I312)</f>
        <v>6.1021267569900894</v>
      </c>
      <c r="M313" s="46">
        <f>IF(OR($A313="",$B313="",$C313=""),"",'OddsRatio_working_3-way'!J312)</f>
        <v>8.8918551085252133</v>
      </c>
      <c r="N313" s="47">
        <f t="shared" si="55"/>
        <v>71.673458410556506</v>
      </c>
      <c r="O313" s="48">
        <f t="shared" si="56"/>
        <v>16.777263930870376</v>
      </c>
      <c r="P313" s="48">
        <f t="shared" si="57"/>
        <v>11.549277658573091</v>
      </c>
      <c r="Q313" t="s">
        <v>178</v>
      </c>
      <c r="R313" t="s">
        <v>153</v>
      </c>
      <c r="S313" t="s">
        <v>464</v>
      </c>
      <c r="T313" s="50">
        <v>100</v>
      </c>
      <c r="U313" s="50">
        <f t="shared" si="58"/>
        <v>26.470588235294116</v>
      </c>
      <c r="V313" s="50">
        <f t="shared" si="59"/>
        <v>82.788296041308101</v>
      </c>
      <c r="W313" s="50">
        <f t="shared" si="60"/>
        <v>88.151658767772517</v>
      </c>
      <c r="X313" s="50">
        <f t="shared" si="61"/>
        <v>29.060045190919404</v>
      </c>
      <c r="Y313" s="50">
        <f t="shared" si="62"/>
        <v>85.377752996933367</v>
      </c>
      <c r="Z313" s="50">
        <f t="shared" si="63"/>
        <v>90.741115723397797</v>
      </c>
      <c r="AA313" s="50">
        <f t="shared" si="64"/>
        <v>-2.5894569556252875</v>
      </c>
      <c r="AB313" s="50">
        <f t="shared" si="65"/>
        <v>-2.5894569556252662</v>
      </c>
      <c r="AC313" s="50">
        <f t="shared" si="66"/>
        <v>-2.5894569556252804</v>
      </c>
      <c r="AF313">
        <v>1.45</v>
      </c>
      <c r="AG313">
        <v>2.81</v>
      </c>
      <c r="AH313" s="57" t="s">
        <v>485</v>
      </c>
      <c r="AJ313" t="s">
        <v>469</v>
      </c>
    </row>
    <row r="314" spans="1:36" ht="15" x14ac:dyDescent="0.25">
      <c r="A314">
        <v>1.67</v>
      </c>
      <c r="B314">
        <v>3.79</v>
      </c>
      <c r="C314">
        <v>6.13</v>
      </c>
      <c r="D314" s="43">
        <f t="shared" si="67"/>
        <v>2.5786774984639216E-2</v>
      </c>
      <c r="E314" s="44">
        <f>IF(OR($A314="",$B314="",$C314=""),"",A314*'MPTO_working_3-way'!$I313)</f>
        <v>1.7130639142243473</v>
      </c>
      <c r="F314" s="45">
        <f>IF(OR($A314="",$B314="",$C314=""),"",B314*'MPTO_working_3-way'!$I313)</f>
        <v>3.8877318771917828</v>
      </c>
      <c r="G314" s="46">
        <f>IF(OR($A314="",$B314="",$C314=""),"",C314*'MPTO_working_3-way'!$I313)</f>
        <v>6.2880729306558383</v>
      </c>
      <c r="H314" s="44">
        <f>IF(OR($A314="",$B314="",$C314=""),"",'MPTO_working_3-way'!E313)</f>
        <v>1.6943213700494291</v>
      </c>
      <c r="I314" s="45">
        <f>IF(OR($A314="",$B314="",$C314=""),"",'MPTO_working_3-way'!F313)</f>
        <v>3.9176256358418247</v>
      </c>
      <c r="J314" s="46">
        <f>IF(OR($A314="",$B314="",$C314=""),"",'MPTO_working_3-way'!G313)</f>
        <v>6.4709612707422171</v>
      </c>
      <c r="K314" s="44">
        <f>IF(OR($A314="",$B314="",$C314=""),"",'OddsRatio_working_3-way'!H313)</f>
        <v>1.7011263629428071</v>
      </c>
      <c r="L314" s="45">
        <f>IF(OR($A314="",$B314="",$C314=""),"",'OddsRatio_working_3-way'!I313)</f>
        <v>3.9196157501648234</v>
      </c>
      <c r="M314" s="46">
        <f>IF(OR($A314="",$B314="",$C314=""),"",'OddsRatio_working_3-way'!J313)</f>
        <v>6.3683257341740314</v>
      </c>
      <c r="N314" s="47">
        <f t="shared" si="55"/>
        <v>58.374938126741569</v>
      </c>
      <c r="O314" s="48">
        <f t="shared" si="56"/>
        <v>25.721938435793774</v>
      </c>
      <c r="P314" s="48">
        <f t="shared" si="57"/>
        <v>15.903123437464666</v>
      </c>
      <c r="Q314" t="s">
        <v>54</v>
      </c>
      <c r="R314" t="s">
        <v>59</v>
      </c>
      <c r="S314" t="s">
        <v>464</v>
      </c>
      <c r="T314" s="50">
        <v>100</v>
      </c>
      <c r="U314" s="50">
        <f t="shared" si="58"/>
        <v>40.119760479041922</v>
      </c>
      <c r="V314" s="50">
        <f t="shared" si="59"/>
        <v>73.614775725593674</v>
      </c>
      <c r="W314" s="50">
        <f t="shared" si="60"/>
        <v>83.686786296900493</v>
      </c>
      <c r="X314" s="50">
        <f t="shared" si="61"/>
        <v>42.69843797750584</v>
      </c>
      <c r="Y314" s="50">
        <f t="shared" si="62"/>
        <v>76.193453224057592</v>
      </c>
      <c r="Z314" s="50">
        <f t="shared" si="63"/>
        <v>86.265463795364411</v>
      </c>
      <c r="AA314" s="50">
        <f t="shared" si="64"/>
        <v>-2.578677498463918</v>
      </c>
      <c r="AB314" s="50">
        <f t="shared" si="65"/>
        <v>-2.578677498463918</v>
      </c>
      <c r="AC314" s="50">
        <f t="shared" si="66"/>
        <v>-2.578677498463918</v>
      </c>
      <c r="AF314">
        <v>2.09</v>
      </c>
      <c r="AG314">
        <v>1.83</v>
      </c>
      <c r="AH314" s="57" t="s">
        <v>484</v>
      </c>
      <c r="AJ314" t="s">
        <v>469</v>
      </c>
    </row>
    <row r="315" spans="1:36" ht="15" x14ac:dyDescent="0.25">
      <c r="A315">
        <v>2.4300000000000002</v>
      </c>
      <c r="B315">
        <v>3.22</v>
      </c>
      <c r="C315">
        <v>3.33</v>
      </c>
      <c r="D315" s="43">
        <f t="shared" si="67"/>
        <v>2.238194025633633E-2</v>
      </c>
      <c r="E315" s="44">
        <f>IF(OR($A315="",$B315="",$C315=""),"",A315*'MPTO_working_3-way'!$I314)</f>
        <v>2.4843881148228975</v>
      </c>
      <c r="F315" s="45">
        <f>IF(OR($A315="",$B315="",$C315=""),"",B315*'MPTO_working_3-way'!$I314)</f>
        <v>3.2920698476254033</v>
      </c>
      <c r="G315" s="46">
        <f>IF(OR($A315="",$B315="",$C315=""),"",C315*'MPTO_working_3-way'!$I314)</f>
        <v>3.4045318610536</v>
      </c>
      <c r="H315" s="44">
        <f>IF(OR($A315="",$B315="",$C315=""),"",'MPTO_working_3-way'!E314)</f>
        <v>2.4748677979895151</v>
      </c>
      <c r="I315" s="45">
        <f>IF(OR($A315="",$B315="",$C315=""),"",'MPTO_working_3-way'!F314)</f>
        <v>3.2992590319019701</v>
      </c>
      <c r="J315" s="46">
        <f>IF(OR($A315="",$B315="",$C315=""),"",'MPTO_working_3-way'!G314)</f>
        <v>3.4148380790767638</v>
      </c>
      <c r="K315" s="44">
        <f>IF(OR($A315="",$B315="",$C315=""),"",'OddsRatio_working_3-way'!H314)</f>
        <v>2.4791100407561779</v>
      </c>
      <c r="L315" s="45">
        <f>IF(OR($A315="",$B315="",$C315=""),"",'OddsRatio_working_3-way'!I314)</f>
        <v>3.2962407625725274</v>
      </c>
      <c r="M315" s="46">
        <f>IF(OR($A315="",$B315="",$C315=""),"",'OddsRatio_working_3-way'!J314)</f>
        <v>3.4100184580153097</v>
      </c>
      <c r="N315" s="47">
        <f t="shared" ref="N315:N374" si="68">(1/E315)* 100</f>
        <v>40.25135984323795</v>
      </c>
      <c r="O315" s="48">
        <f t="shared" ref="O315:O374" si="69">(1/F315)* 100</f>
        <v>30.376026217101927</v>
      </c>
      <c r="P315" s="48">
        <f t="shared" ref="P315:P374" si="70">(1/G315)* 100</f>
        <v>29.372613939660123</v>
      </c>
      <c r="Q315" t="s">
        <v>113</v>
      </c>
      <c r="R315" t="s">
        <v>176</v>
      </c>
      <c r="S315" t="s">
        <v>464</v>
      </c>
      <c r="T315" s="50">
        <v>100</v>
      </c>
      <c r="U315" s="50">
        <f t="shared" ref="U315:U374" si="71">(1/A315)*((T315*A315)-T315)</f>
        <v>58.847736625514408</v>
      </c>
      <c r="V315" s="50">
        <f t="shared" ref="V315:V374" si="72">(1/B315)*((T315*B315)-T315)</f>
        <v>68.944099378881987</v>
      </c>
      <c r="W315" s="50">
        <f t="shared" ref="W315:W374" si="73">(1/C315)*((T315*C315)-T315)</f>
        <v>69.969969969969966</v>
      </c>
      <c r="X315" s="50">
        <f t="shared" ref="X315:X374" si="74">((1/B315)+(1/C315))*T315</f>
        <v>61.085930651148047</v>
      </c>
      <c r="Y315" s="50">
        <f t="shared" ref="Y315:Y374" si="75">((1/A315)+(1/C315))*T315</f>
        <v>71.182293404515633</v>
      </c>
      <c r="Z315" s="50">
        <f t="shared" ref="Z315:Z374" si="76">((1/A315)+(1/B315))*T315</f>
        <v>72.208163995603599</v>
      </c>
      <c r="AA315" s="50">
        <f t="shared" ref="AA315:AA374" si="77">U315-X315</f>
        <v>-2.2381940256336392</v>
      </c>
      <c r="AB315" s="50">
        <f t="shared" ref="AB315:AB374" si="78">V315-Y315</f>
        <v>-2.2381940256336463</v>
      </c>
      <c r="AC315" s="50">
        <f t="shared" ref="AC315:AC374" si="79">W315-Z315</f>
        <v>-2.2381940256336321</v>
      </c>
      <c r="AF315">
        <v>2.2799999999999998</v>
      </c>
      <c r="AG315">
        <v>1.69</v>
      </c>
      <c r="AH315" s="71" t="s">
        <v>495</v>
      </c>
      <c r="AJ315" t="s">
        <v>469</v>
      </c>
    </row>
    <row r="316" spans="1:36" ht="15" x14ac:dyDescent="0.25">
      <c r="A316">
        <v>1.83</v>
      </c>
      <c r="B316">
        <v>3.52</v>
      </c>
      <c r="C316">
        <v>4.91</v>
      </c>
      <c r="D316" s="43">
        <f t="shared" si="67"/>
        <v>3.4204984302643737E-2</v>
      </c>
      <c r="E316" s="44">
        <f>IF(OR($A316="",$B316="",$C316=""),"",A316*'MPTO_working_3-way'!$I315)</f>
        <v>1.8925951212738381</v>
      </c>
      <c r="F316" s="45">
        <f>IF(OR($A316="",$B316="",$C316=""),"",B316*'MPTO_working_3-way'!$I315)</f>
        <v>3.640401544745306</v>
      </c>
      <c r="G316" s="46">
        <f>IF(OR($A316="",$B316="",$C316=""),"",C316*'MPTO_working_3-way'!$I315)</f>
        <v>5.0779464729259809</v>
      </c>
      <c r="H316" s="44">
        <f>IF(OR($A316="",$B316="",$C316=""),"",'MPTO_working_3-way'!E315)</f>
        <v>1.8689966915220755</v>
      </c>
      <c r="I316" s="45">
        <f>IF(OR($A316="",$B316="",$C316=""),"",'MPTO_working_3-way'!F315)</f>
        <v>3.6671779639033013</v>
      </c>
      <c r="J316" s="46">
        <f>IF(OR($A316="",$B316="",$C316=""),"",'MPTO_working_3-way'!G315)</f>
        <v>5.2011728800968431</v>
      </c>
      <c r="K316" s="44">
        <f>IF(OR($A316="",$B316="",$C316=""),"",'OddsRatio_working_3-way'!H315)</f>
        <v>1.8779672099821734</v>
      </c>
      <c r="L316" s="45">
        <f>IF(OR($A316="",$B316="",$C316=""),"",'OddsRatio_working_3-way'!I315)</f>
        <v>3.6656353845241876</v>
      </c>
      <c r="M316" s="46">
        <f>IF(OR($A316="",$B316="",$C316=""),"",'OddsRatio_working_3-way'!J315)</f>
        <v>5.1359660132895142</v>
      </c>
      <c r="N316" s="47">
        <f t="shared" si="68"/>
        <v>52.837502789658245</v>
      </c>
      <c r="O316" s="48">
        <f t="shared" si="69"/>
        <v>27.469497188941645</v>
      </c>
      <c r="P316" s="48">
        <f t="shared" si="70"/>
        <v>19.69300002140012</v>
      </c>
      <c r="Q316" t="s">
        <v>118</v>
      </c>
      <c r="R316" t="s">
        <v>156</v>
      </c>
      <c r="S316" t="s">
        <v>464</v>
      </c>
      <c r="T316" s="50">
        <v>100</v>
      </c>
      <c r="U316" s="50">
        <f t="shared" si="71"/>
        <v>45.355191256830594</v>
      </c>
      <c r="V316" s="50">
        <f t="shared" si="72"/>
        <v>71.590909090909093</v>
      </c>
      <c r="W316" s="50">
        <f t="shared" si="73"/>
        <v>79.633401221995925</v>
      </c>
      <c r="X316" s="50">
        <f t="shared" si="74"/>
        <v>48.775689687094982</v>
      </c>
      <c r="Y316" s="50">
        <f t="shared" si="75"/>
        <v>75.011407521173467</v>
      </c>
      <c r="Z316" s="50">
        <f t="shared" si="76"/>
        <v>83.053899652260313</v>
      </c>
      <c r="AA316" s="50">
        <f t="shared" si="77"/>
        <v>-3.4204984302643879</v>
      </c>
      <c r="AB316" s="50">
        <f t="shared" si="78"/>
        <v>-3.4204984302643737</v>
      </c>
      <c r="AC316" s="50">
        <f t="shared" si="79"/>
        <v>-3.4204984302643879</v>
      </c>
      <c r="AF316">
        <v>2.5499999999999998</v>
      </c>
      <c r="AG316">
        <v>1.55</v>
      </c>
      <c r="AH316" s="57" t="s">
        <v>494</v>
      </c>
      <c r="AJ316" t="s">
        <v>470</v>
      </c>
    </row>
    <row r="317" spans="1:36" ht="15" x14ac:dyDescent="0.25">
      <c r="A317">
        <v>2.41</v>
      </c>
      <c r="B317">
        <v>2.92</v>
      </c>
      <c r="C317">
        <v>3.63</v>
      </c>
      <c r="D317" s="43">
        <f t="shared" si="67"/>
        <v>3.2885606424668978E-2</v>
      </c>
      <c r="E317" s="44">
        <f>IF(OR($A317="",$B317="",$C317=""),"",A317*'MPTO_working_3-way'!$I316)</f>
        <v>2.4892543114834522</v>
      </c>
      <c r="F317" s="45">
        <f>IF(OR($A317="",$B317="",$C317=""),"",B317*'MPTO_working_3-way'!$I316)</f>
        <v>3.0160259707600332</v>
      </c>
      <c r="G317" s="46">
        <f>IF(OR($A317="",$B317="",$C317=""),"",C317*'MPTO_working_3-way'!$I316)</f>
        <v>3.7493747513215481</v>
      </c>
      <c r="H317" s="44">
        <f>IF(OR($A317="",$B317="",$C317=""),"",'MPTO_working_3-way'!E316)</f>
        <v>2.475395248694908</v>
      </c>
      <c r="I317" s="45">
        <f>IF(OR($A317="",$B317="",$C317=""),"",'MPTO_working_3-way'!F316)</f>
        <v>3.0165559029784723</v>
      </c>
      <c r="J317" s="46">
        <f>IF(OR($A317="",$B317="",$C317=""),"",'MPTO_working_3-way'!G316)</f>
        <v>3.7804292679153666</v>
      </c>
      <c r="K317" s="44">
        <f>IF(OR($A317="",$B317="",$C317=""),"",'OddsRatio_working_3-way'!H316)</f>
        <v>2.4817638530566679</v>
      </c>
      <c r="L317" s="45">
        <f>IF(OR($A317="",$B317="",$C317=""),"",'OddsRatio_working_3-way'!I316)</f>
        <v>3.0177209913963146</v>
      </c>
      <c r="M317" s="46">
        <f>IF(OR($A317="",$B317="",$C317=""),"",'OddsRatio_working_3-way'!J316)</f>
        <v>3.7638573996730762</v>
      </c>
      <c r="N317" s="47">
        <f t="shared" si="68"/>
        <v>40.172673213290835</v>
      </c>
      <c r="O317" s="48">
        <f t="shared" si="69"/>
        <v>33.156213165764015</v>
      </c>
      <c r="P317" s="48">
        <f t="shared" si="70"/>
        <v>26.671113620945157</v>
      </c>
      <c r="Q317" t="s">
        <v>121</v>
      </c>
      <c r="R317" t="s">
        <v>116</v>
      </c>
      <c r="S317" t="s">
        <v>464</v>
      </c>
      <c r="T317" s="50">
        <v>100</v>
      </c>
      <c r="U317" s="50">
        <f t="shared" si="71"/>
        <v>58.50622406639004</v>
      </c>
      <c r="V317" s="50">
        <f t="shared" si="72"/>
        <v>65.753424657534239</v>
      </c>
      <c r="W317" s="50">
        <f t="shared" si="73"/>
        <v>72.451790633608823</v>
      </c>
      <c r="X317" s="50">
        <f t="shared" si="74"/>
        <v>61.79478470885693</v>
      </c>
      <c r="Y317" s="50">
        <f t="shared" si="75"/>
        <v>69.041985300001144</v>
      </c>
      <c r="Z317" s="50">
        <f t="shared" si="76"/>
        <v>75.7403512760757</v>
      </c>
      <c r="AA317" s="50">
        <f t="shared" si="77"/>
        <v>-3.2885606424668907</v>
      </c>
      <c r="AB317" s="50">
        <f t="shared" si="78"/>
        <v>-3.2885606424669049</v>
      </c>
      <c r="AC317" s="50">
        <f t="shared" si="79"/>
        <v>-3.2885606424668765</v>
      </c>
      <c r="AF317">
        <v>2.96</v>
      </c>
      <c r="AG317">
        <v>1.42</v>
      </c>
      <c r="AH317" s="57" t="s">
        <v>494</v>
      </c>
      <c r="AJ317" t="s">
        <v>470</v>
      </c>
    </row>
    <row r="318" spans="1:36" ht="15" x14ac:dyDescent="0.25">
      <c r="A318">
        <v>1.76</v>
      </c>
      <c r="B318">
        <v>3.41</v>
      </c>
      <c r="C318">
        <v>5.68</v>
      </c>
      <c r="D318" s="43">
        <f t="shared" si="67"/>
        <v>3.7493288174796691E-2</v>
      </c>
      <c r="E318" s="44">
        <f>IF(OR($A318="",$B318="",$C318=""),"",A318*'MPTO_working_3-way'!$I317)</f>
        <v>1.8259881871876422</v>
      </c>
      <c r="F318" s="45">
        <f>IF(OR($A318="",$B318="",$C318=""),"",B318*'MPTO_working_3-way'!$I317)</f>
        <v>3.5378521126760569</v>
      </c>
      <c r="G318" s="46">
        <f>IF(OR($A318="",$B318="",$C318=""),"",C318*'MPTO_working_3-way'!$I317)</f>
        <v>5.8929618768328451</v>
      </c>
      <c r="H318" s="44">
        <f>IF(OR($A318="",$B318="",$C318=""),"",'MPTO_working_3-way'!E317)</f>
        <v>1.7995837565967148</v>
      </c>
      <c r="I318" s="45">
        <f>IF(OR($A318="",$B318="",$C318=""),"",'MPTO_working_3-way'!F317)</f>
        <v>3.561794309112531</v>
      </c>
      <c r="J318" s="46">
        <f>IF(OR($A318="",$B318="",$C318=""),"",'MPTO_working_3-way'!G317)</f>
        <v>6.1140175508743884</v>
      </c>
      <c r="K318" s="44">
        <f>IF(OR($A318="",$B318="",$C318=""),"",'OddsRatio_working_3-way'!H317)</f>
        <v>1.8096081721289692</v>
      </c>
      <c r="L318" s="45">
        <f>IF(OR($A318="",$B318="",$C318=""),"",'OddsRatio_working_3-way'!I317)</f>
        <v>3.5673101247773888</v>
      </c>
      <c r="M318" s="46">
        <f>IF(OR($A318="",$B318="",$C318=""),"",'OddsRatio_working_3-way'!J317)</f>
        <v>5.9854819020573347</v>
      </c>
      <c r="N318" s="47">
        <f t="shared" si="68"/>
        <v>54.764866882309029</v>
      </c>
      <c r="O318" s="48">
        <f t="shared" si="69"/>
        <v>28.265737745707881</v>
      </c>
      <c r="P318" s="48">
        <f t="shared" si="70"/>
        <v>16.969395371983079</v>
      </c>
      <c r="Q318" t="s">
        <v>152</v>
      </c>
      <c r="R318" t="s">
        <v>160</v>
      </c>
      <c r="S318" t="s">
        <v>464</v>
      </c>
      <c r="T318" s="50">
        <v>100</v>
      </c>
      <c r="U318" s="50">
        <f t="shared" si="71"/>
        <v>43.181818181818187</v>
      </c>
      <c r="V318" s="50">
        <f t="shared" si="72"/>
        <v>70.674486803519059</v>
      </c>
      <c r="W318" s="50">
        <f t="shared" si="73"/>
        <v>82.394366197183103</v>
      </c>
      <c r="X318" s="50">
        <f t="shared" si="74"/>
        <v>46.931146999297837</v>
      </c>
      <c r="Y318" s="50">
        <f t="shared" si="75"/>
        <v>74.423815620998724</v>
      </c>
      <c r="Z318" s="50">
        <f t="shared" si="76"/>
        <v>86.143695014662754</v>
      </c>
      <c r="AA318" s="50">
        <f t="shared" si="77"/>
        <v>-3.7493288174796504</v>
      </c>
      <c r="AB318" s="50">
        <f t="shared" si="78"/>
        <v>-3.7493288174796646</v>
      </c>
      <c r="AC318" s="50">
        <f t="shared" si="79"/>
        <v>-3.7493288174796504</v>
      </c>
      <c r="AF318">
        <v>2.42</v>
      </c>
      <c r="AG318">
        <v>1.6</v>
      </c>
      <c r="AH318" s="57" t="s">
        <v>484</v>
      </c>
      <c r="AJ318" t="s">
        <v>470</v>
      </c>
    </row>
    <row r="319" spans="1:36" s="28" customFormat="1" ht="15" x14ac:dyDescent="0.25">
      <c r="A319">
        <v>1.78</v>
      </c>
      <c r="B319">
        <v>3.41</v>
      </c>
      <c r="C319">
        <v>5.51</v>
      </c>
      <c r="D319" s="43">
        <f t="shared" si="67"/>
        <v>3.6541088040585867E-2</v>
      </c>
      <c r="E319" s="44">
        <f>IF(OR($A319="",$B319="",$C319=""),"",A319*'MPTO_working_3-way'!$I318)</f>
        <v>1.8450431367122428</v>
      </c>
      <c r="F319" s="45">
        <f>IF(OR($A319="",$B319="",$C319=""),"",B319*'MPTO_working_3-way'!$I318)</f>
        <v>3.534605110218398</v>
      </c>
      <c r="G319" s="46">
        <f>IF(OR($A319="",$B319="",$C319=""),"",C319*'MPTO_working_3-way'!$I318)</f>
        <v>5.711341395103628</v>
      </c>
      <c r="H319" s="44">
        <f>IF(OR($A319="",$B319="",$C319=""),"",'MPTO_working_3-way'!E318)</f>
        <v>1.8194475246965294</v>
      </c>
      <c r="I319" s="45">
        <f>IF(OR($A319="",$B319="",$C319=""),"",'MPTO_working_3-way'!F318)</f>
        <v>3.5577721989959472</v>
      </c>
      <c r="J319" s="46">
        <f>IF(OR($A319="",$B319="",$C319=""),"",'MPTO_working_3-way'!G318)</f>
        <v>5.9064010062106416</v>
      </c>
      <c r="K319" s="44">
        <f>IF(OR($A319="",$B319="",$C319=""),"",'OddsRatio_working_3-way'!H318)</f>
        <v>1.8292072095436851</v>
      </c>
      <c r="L319" s="45">
        <f>IF(OR($A319="",$B319="",$C319=""),"",'OddsRatio_working_3-way'!I318)</f>
        <v>3.5620376602567707</v>
      </c>
      <c r="M319" s="46">
        <f>IF(OR($A319="",$B319="",$C319=""),"",'OddsRatio_working_3-way'!J318)</f>
        <v>5.7945186090282297</v>
      </c>
      <c r="N319" s="47">
        <f t="shared" si="68"/>
        <v>54.19927480838961</v>
      </c>
      <c r="O319" s="48">
        <f t="shared" si="69"/>
        <v>28.291703565669646</v>
      </c>
      <c r="P319" s="48">
        <f t="shared" si="70"/>
        <v>17.509021625940743</v>
      </c>
      <c r="Q319" t="s">
        <v>161</v>
      </c>
      <c r="R319" t="s">
        <v>408</v>
      </c>
      <c r="S319" t="s">
        <v>464</v>
      </c>
      <c r="T319" s="50">
        <v>100</v>
      </c>
      <c r="U319" s="50">
        <f t="shared" si="71"/>
        <v>43.820224719101127</v>
      </c>
      <c r="V319" s="50">
        <f t="shared" si="72"/>
        <v>70.674486803519059</v>
      </c>
      <c r="W319" s="50">
        <f t="shared" si="73"/>
        <v>81.851179673321241</v>
      </c>
      <c r="X319" s="50">
        <f t="shared" si="74"/>
        <v>47.4743335231597</v>
      </c>
      <c r="Y319" s="50">
        <f t="shared" si="75"/>
        <v>74.328595607577654</v>
      </c>
      <c r="Z319" s="50">
        <f t="shared" si="76"/>
        <v>85.505288477379821</v>
      </c>
      <c r="AA319" s="50">
        <f t="shared" si="77"/>
        <v>-3.6541088040585734</v>
      </c>
      <c r="AB319" s="50">
        <f t="shared" si="78"/>
        <v>-3.6541088040585947</v>
      </c>
      <c r="AC319" s="50">
        <f t="shared" si="79"/>
        <v>-3.6541088040585805</v>
      </c>
      <c r="AD319" s="41"/>
      <c r="AE319" s="41"/>
      <c r="AF319">
        <v>2.41</v>
      </c>
      <c r="AG319">
        <v>1.61</v>
      </c>
      <c r="AH319" s="57" t="s">
        <v>493</v>
      </c>
      <c r="AI319" s="41"/>
      <c r="AJ319" t="s">
        <v>470</v>
      </c>
    </row>
    <row r="320" spans="1:36" ht="15" x14ac:dyDescent="0.25">
      <c r="A320">
        <v>2.0499999999999998</v>
      </c>
      <c r="B320">
        <v>3.48</v>
      </c>
      <c r="C320">
        <v>3.78</v>
      </c>
      <c r="D320" s="43">
        <f t="shared" si="67"/>
        <v>3.9711464438125565E-2</v>
      </c>
      <c r="E320" s="44">
        <f>IF(OR($A320="",$B320="",$C320=""),"",A320*'MPTO_working_3-way'!$I319)</f>
        <v>2.1314085020981572</v>
      </c>
      <c r="F320" s="45">
        <f>IF(OR($A320="",$B320="",$C320=""),"",B320*'MPTO_working_3-way'!$I319)</f>
        <v>3.6181958962446767</v>
      </c>
      <c r="G320" s="46">
        <f>IF(OR($A320="",$B320="",$C320=""),"",C320*'MPTO_working_3-way'!$I319)</f>
        <v>3.9301093355761143</v>
      </c>
      <c r="H320" s="44">
        <f>IF(OR($A320="",$B320="",$C320=""),"",'MPTO_working_3-way'!E319)</f>
        <v>2.1071808111622325</v>
      </c>
      <c r="I320" s="45">
        <f>IF(OR($A320="",$B320="",$C320=""),"",'MPTO_working_3-way'!F319)</f>
        <v>3.648048441296313</v>
      </c>
      <c r="J320" s="46">
        <f>IF(OR($A320="",$B320="",$C320=""),"",'MPTO_working_3-way'!G319)</f>
        <v>3.9791000200677584</v>
      </c>
      <c r="K320" s="44">
        <f>IF(OR($A320="",$B320="",$C320=""),"",'OddsRatio_working_3-way'!H319)</f>
        <v>2.1168526703010317</v>
      </c>
      <c r="L320" s="45">
        <f>IF(OR($A320="",$B320="",$C320=""),"",'OddsRatio_working_3-way'!I319)</f>
        <v>3.637899640330057</v>
      </c>
      <c r="M320" s="46">
        <f>IF(OR($A320="",$B320="",$C320=""),"",'OddsRatio_working_3-way'!J319)</f>
        <v>3.9570004032732085</v>
      </c>
      <c r="N320" s="47">
        <f t="shared" si="68"/>
        <v>46.917331849600892</v>
      </c>
      <c r="O320" s="48">
        <f t="shared" si="69"/>
        <v>27.63808341714995</v>
      </c>
      <c r="P320" s="48">
        <f t="shared" si="70"/>
        <v>25.444584733249158</v>
      </c>
      <c r="Q320" t="s">
        <v>167</v>
      </c>
      <c r="R320" t="s">
        <v>165</v>
      </c>
      <c r="S320" t="s">
        <v>464</v>
      </c>
      <c r="T320" s="50">
        <v>100</v>
      </c>
      <c r="U320" s="50">
        <f t="shared" si="71"/>
        <v>51.219512195121943</v>
      </c>
      <c r="V320" s="50">
        <f t="shared" si="72"/>
        <v>71.264367816091948</v>
      </c>
      <c r="W320" s="50">
        <f t="shared" si="73"/>
        <v>73.544973544973558</v>
      </c>
      <c r="X320" s="50">
        <f t="shared" si="74"/>
        <v>55.190658638934508</v>
      </c>
      <c r="Y320" s="50">
        <f t="shared" si="75"/>
        <v>75.235514259904505</v>
      </c>
      <c r="Z320" s="50">
        <f t="shared" si="76"/>
        <v>77.516119988786087</v>
      </c>
      <c r="AA320" s="50">
        <f t="shared" si="77"/>
        <v>-3.9711464438125645</v>
      </c>
      <c r="AB320" s="50">
        <f t="shared" si="78"/>
        <v>-3.9711464438125574</v>
      </c>
      <c r="AC320" s="50">
        <f t="shared" si="79"/>
        <v>-3.971146443812529</v>
      </c>
      <c r="AF320">
        <v>1.79</v>
      </c>
      <c r="AG320">
        <v>2.0699999999999998</v>
      </c>
      <c r="AH320" s="57" t="s">
        <v>494</v>
      </c>
      <c r="AJ320" t="s">
        <v>475</v>
      </c>
    </row>
    <row r="321" spans="1:36" ht="15" x14ac:dyDescent="0.25">
      <c r="A321">
        <v>1.95</v>
      </c>
      <c r="B321">
        <v>3.59</v>
      </c>
      <c r="C321">
        <v>4.01</v>
      </c>
      <c r="D321" s="43">
        <f t="shared" si="67"/>
        <v>4.0748603457430477E-2</v>
      </c>
      <c r="E321" s="44">
        <f>IF(OR($A321="",$B321="",$C321=""),"",A321*'MPTO_working_3-way'!$I320)</f>
        <v>2.0294597767419895</v>
      </c>
      <c r="F321" s="45">
        <f>IF(OR($A321="",$B321="",$C321=""),"",B321*'MPTO_working_3-way'!$I320)</f>
        <v>3.7362874864121753</v>
      </c>
      <c r="G321" s="46">
        <f>IF(OR($A321="",$B321="",$C321=""),"",C321*'MPTO_working_3-way'!$I320)</f>
        <v>4.1734018998642961</v>
      </c>
      <c r="H321" s="44">
        <f>IF(OR($A321="",$B321="",$C321=""),"",'MPTO_working_3-way'!E320)</f>
        <v>2.0030540765756095</v>
      </c>
      <c r="I321" s="45">
        <f>IF(OR($A321="",$B321="",$C321=""),"",'MPTO_working_3-way'!F320)</f>
        <v>3.7740311782350626</v>
      </c>
      <c r="J321" s="46">
        <f>IF(OR($A321="",$B321="",$C321=""),"",'MPTO_working_3-way'!G320)</f>
        <v>4.240995578268377</v>
      </c>
      <c r="K321" s="44">
        <f>IF(OR($A321="",$B321="",$C321=""),"",'OddsRatio_working_3-way'!H320)</f>
        <v>2.0132520777898231</v>
      </c>
      <c r="L321" s="45">
        <f>IF(OR($A321="",$B321="",$C321=""),"",'OddsRatio_working_3-way'!I320)</f>
        <v>3.7624451383954143</v>
      </c>
      <c r="M321" s="46">
        <f>IF(OR($A321="",$B321="",$C321=""),"",'OddsRatio_working_3-way'!J320)</f>
        <v>4.2104092148919676</v>
      </c>
      <c r="N321" s="47">
        <f t="shared" si="68"/>
        <v>49.27419658473638</v>
      </c>
      <c r="O321" s="48">
        <f t="shared" si="69"/>
        <v>26.764535749369344</v>
      </c>
      <c r="P321" s="48">
        <f t="shared" si="70"/>
        <v>23.961267665894251</v>
      </c>
      <c r="Q321" t="s">
        <v>128</v>
      </c>
      <c r="R321" t="s">
        <v>124</v>
      </c>
      <c r="S321" t="s">
        <v>464</v>
      </c>
      <c r="T321" s="50">
        <v>100</v>
      </c>
      <c r="U321" s="50">
        <f t="shared" si="71"/>
        <v>48.717948717948723</v>
      </c>
      <c r="V321" s="50">
        <f t="shared" si="72"/>
        <v>72.14484679665739</v>
      </c>
      <c r="W321" s="50">
        <f t="shared" si="73"/>
        <v>75.062344139650875</v>
      </c>
      <c r="X321" s="50">
        <f t="shared" si="74"/>
        <v>52.792809063691749</v>
      </c>
      <c r="Y321" s="50">
        <f t="shared" si="75"/>
        <v>76.219707142400424</v>
      </c>
      <c r="Z321" s="50">
        <f t="shared" si="76"/>
        <v>79.137204485393909</v>
      </c>
      <c r="AA321" s="50">
        <f t="shared" si="77"/>
        <v>-4.0748603457430264</v>
      </c>
      <c r="AB321" s="50">
        <f t="shared" si="78"/>
        <v>-4.0748603457430335</v>
      </c>
      <c r="AC321" s="50">
        <f t="shared" si="79"/>
        <v>-4.0748603457430335</v>
      </c>
      <c r="AF321">
        <v>1.96</v>
      </c>
      <c r="AG321">
        <v>1.89</v>
      </c>
      <c r="AH321" s="57" t="s">
        <v>502</v>
      </c>
      <c r="AJ321" t="s">
        <v>475</v>
      </c>
    </row>
    <row r="322" spans="1:36" ht="15" x14ac:dyDescent="0.25">
      <c r="A322">
        <v>1.93</v>
      </c>
      <c r="B322">
        <v>3.73</v>
      </c>
      <c r="C322">
        <v>3.93</v>
      </c>
      <c r="D322" s="43">
        <f t="shared" si="67"/>
        <v>4.0684155979866521E-2</v>
      </c>
      <c r="E322" s="44">
        <f>IF(OR($A322="",$B322="",$C322=""),"",A322*'MPTO_working_3-way'!$I321)</f>
        <v>2.0085204210411423</v>
      </c>
      <c r="F322" s="45">
        <f>IF(OR($A322="",$B322="",$C322=""),"",B322*'MPTO_working_3-way'!$I321)</f>
        <v>3.8817519018049023</v>
      </c>
      <c r="G322" s="46">
        <f>IF(OR($A322="",$B322="",$C322=""),"",C322*'MPTO_working_3-way'!$I321)</f>
        <v>4.0898887330008753</v>
      </c>
      <c r="H322" s="44">
        <f>IF(OR($A322="",$B322="",$C322=""),"",'MPTO_working_3-way'!E321)</f>
        <v>1.981872487386481</v>
      </c>
      <c r="I322" s="45">
        <f>IF(OR($A322="",$B322="",$C322=""),"",'MPTO_working_3-way'!F321)</f>
        <v>3.928730789670666</v>
      </c>
      <c r="J322" s="46">
        <f>IF(OR($A322="",$B322="",$C322=""),"",'MPTO_working_3-way'!G321)</f>
        <v>4.151245811033796</v>
      </c>
      <c r="K322" s="44">
        <f>IF(OR($A322="",$B322="",$C322=""),"",'OddsRatio_working_3-way'!H321)</f>
        <v>1.9920578892072551</v>
      </c>
      <c r="L322" s="45">
        <f>IF(OR($A322="",$B322="",$C322=""),"",'OddsRatio_working_3-way'!I321)</f>
        <v>3.9121699328342006</v>
      </c>
      <c r="M322" s="46">
        <f>IF(OR($A322="",$B322="",$C322=""),"",'OddsRatio_working_3-way'!J321)</f>
        <v>4.1255157154594171</v>
      </c>
      <c r="N322" s="47">
        <f t="shared" si="68"/>
        <v>49.787893094043682</v>
      </c>
      <c r="O322" s="48">
        <f t="shared" si="69"/>
        <v>25.761563986998471</v>
      </c>
      <c r="P322" s="48">
        <f t="shared" si="70"/>
        <v>24.45054291895784</v>
      </c>
      <c r="Q322" t="s">
        <v>66</v>
      </c>
      <c r="R322" t="s">
        <v>409</v>
      </c>
      <c r="S322" t="s">
        <v>464</v>
      </c>
      <c r="T322" s="50">
        <v>100</v>
      </c>
      <c r="U322" s="50">
        <f t="shared" si="71"/>
        <v>48.186528497409334</v>
      </c>
      <c r="V322" s="50">
        <f t="shared" si="72"/>
        <v>73.190348525469176</v>
      </c>
      <c r="W322" s="50">
        <f t="shared" si="73"/>
        <v>74.554707379134854</v>
      </c>
      <c r="X322" s="50">
        <f t="shared" si="74"/>
        <v>52.25494409539597</v>
      </c>
      <c r="Y322" s="50">
        <f t="shared" si="75"/>
        <v>77.258764123455819</v>
      </c>
      <c r="Z322" s="50">
        <f t="shared" si="76"/>
        <v>78.623122977121511</v>
      </c>
      <c r="AA322" s="50">
        <f t="shared" si="77"/>
        <v>-4.0684155979866361</v>
      </c>
      <c r="AB322" s="50">
        <f t="shared" si="78"/>
        <v>-4.0684155979866432</v>
      </c>
      <c r="AC322" s="50">
        <f t="shared" si="79"/>
        <v>-4.0684155979866574</v>
      </c>
      <c r="AF322">
        <v>1.79</v>
      </c>
      <c r="AG322">
        <v>2.06</v>
      </c>
      <c r="AH322" s="57" t="s">
        <v>509</v>
      </c>
      <c r="AJ322" t="s">
        <v>475</v>
      </c>
    </row>
    <row r="323" spans="1:36" ht="15" x14ac:dyDescent="0.25">
      <c r="A323">
        <v>1.37</v>
      </c>
      <c r="B323">
        <v>5</v>
      </c>
      <c r="C323">
        <v>8.69</v>
      </c>
      <c r="D323" s="43">
        <f t="shared" si="67"/>
        <v>4.5001805918372551E-2</v>
      </c>
      <c r="E323" s="44">
        <f>IF(OR($A323="",$B323="",$C323=""),"",A323*'MPTO_working_3-way'!$I322)</f>
        <v>1.4316524741081704</v>
      </c>
      <c r="F323" s="45">
        <f>IF(OR($A323="",$B323="",$C323=""),"",B323*'MPTO_working_3-way'!$I322)</f>
        <v>5.2250090295918632</v>
      </c>
      <c r="G323" s="46">
        <f>IF(OR($A323="",$B323="",$C323=""),"",C323*'MPTO_working_3-way'!$I322)</f>
        <v>9.0810656934306575</v>
      </c>
      <c r="H323" s="44">
        <f>IF(OR($A323="",$B323="",$C323=""),"",'MPTO_working_3-way'!E322)</f>
        <v>1.3987453709215549</v>
      </c>
      <c r="I323" s="45">
        <f>IF(OR($A323="",$B323="",$C323=""),"",'MPTO_working_3-way'!F322)</f>
        <v>5.4054229941490028</v>
      </c>
      <c r="J323" s="46">
        <f>IF(OR($A323="",$B323="",$C323=""),"",'MPTO_working_3-way'!G322)</f>
        <v>9.9925858364295657</v>
      </c>
      <c r="K323" s="44">
        <f>IF(OR($A323="",$B323="",$C323=""),"",'OddsRatio_working_3-way'!H322)</f>
        <v>1.4084800766201087</v>
      </c>
      <c r="L323" s="45">
        <f>IF(OR($A323="",$B323="",$C323=""),"",'OddsRatio_working_3-way'!I322)</f>
        <v>5.4160008283255001</v>
      </c>
      <c r="M323" s="46">
        <f>IF(OR($A323="",$B323="",$C323=""),"",'OddsRatio_working_3-way'!J322)</f>
        <v>9.4897615924557748</v>
      </c>
      <c r="N323" s="47">
        <f t="shared" si="68"/>
        <v>69.849353672436266</v>
      </c>
      <c r="O323" s="48">
        <f t="shared" si="69"/>
        <v>19.138722906247533</v>
      </c>
      <c r="P323" s="48">
        <f t="shared" si="70"/>
        <v>11.011923421316189</v>
      </c>
      <c r="Q323" t="s">
        <v>65</v>
      </c>
      <c r="R323" t="s">
        <v>164</v>
      </c>
      <c r="S323" t="s">
        <v>464</v>
      </c>
      <c r="T323" s="50">
        <v>100</v>
      </c>
      <c r="U323" s="50">
        <f t="shared" si="71"/>
        <v>27.007299270072991</v>
      </c>
      <c r="V323" s="50">
        <f t="shared" si="72"/>
        <v>80</v>
      </c>
      <c r="W323" s="50">
        <f t="shared" si="73"/>
        <v>88.492520138089773</v>
      </c>
      <c r="X323" s="50">
        <f t="shared" si="74"/>
        <v>31.507479861910241</v>
      </c>
      <c r="Y323" s="50">
        <f t="shared" si="75"/>
        <v>84.50018059183725</v>
      </c>
      <c r="Z323" s="50">
        <f t="shared" si="76"/>
        <v>92.992700729927009</v>
      </c>
      <c r="AA323" s="50">
        <f t="shared" si="77"/>
        <v>-4.5001805918372497</v>
      </c>
      <c r="AB323" s="50">
        <f t="shared" si="78"/>
        <v>-4.5001805918372497</v>
      </c>
      <c r="AC323" s="50">
        <f t="shared" si="79"/>
        <v>-4.5001805918372355</v>
      </c>
      <c r="AF323">
        <v>1.67</v>
      </c>
      <c r="AG323">
        <v>2.2599999999999998</v>
      </c>
      <c r="AH323" s="57" t="s">
        <v>484</v>
      </c>
      <c r="AJ323" t="s">
        <v>475</v>
      </c>
    </row>
    <row r="324" spans="1:36" ht="15" x14ac:dyDescent="0.25">
      <c r="A324">
        <v>1.61</v>
      </c>
      <c r="B324">
        <v>3.75</v>
      </c>
      <c r="C324">
        <v>6.49</v>
      </c>
      <c r="D324" s="43">
        <f t="shared" si="67"/>
        <v>4.186788401968955E-2</v>
      </c>
      <c r="E324" s="44">
        <f>IF(OR($A324="",$B324="",$C324=""),"",A324*'MPTO_working_3-way'!$I323)</f>
        <v>1.6774072932717004</v>
      </c>
      <c r="F324" s="45">
        <f>IF(OR($A324="",$B324="",$C324=""),"",B324*'MPTO_working_3-way'!$I323)</f>
        <v>3.9070045650738359</v>
      </c>
      <c r="G324" s="46">
        <f>IF(OR($A324="",$B324="",$C324=""),"",C324*'MPTO_working_3-way'!$I323)</f>
        <v>6.7617225672877854</v>
      </c>
      <c r="H324" s="44">
        <f>IF(OR($A324="",$B324="",$C324=""),"",'MPTO_working_3-way'!E323)</f>
        <v>1.6470067558029604</v>
      </c>
      <c r="I324" s="45">
        <f>IF(OR($A324="",$B324="",$C324=""),"",'MPTO_working_3-way'!F323)</f>
        <v>3.9570939375399226</v>
      </c>
      <c r="J324" s="46">
        <f>IF(OR($A324="",$B324="",$C324=""),"",'MPTO_working_3-way'!G323)</f>
        <v>7.1363710180473205</v>
      </c>
      <c r="K324" s="44">
        <f>IF(OR($A324="",$B324="",$C324=""),"",'OddsRatio_working_3-way'!H323)</f>
        <v>1.6576677502404429</v>
      </c>
      <c r="L324" s="45">
        <f>IF(OR($A324="",$B324="",$C324=""),"",'OddsRatio_working_3-way'!I323)</f>
        <v>3.9648955953462575</v>
      </c>
      <c r="M324" s="46">
        <f>IF(OR($A324="",$B324="",$C324=""),"",'OddsRatio_working_3-way'!J323)</f>
        <v>6.9190097521639844</v>
      </c>
      <c r="N324" s="47">
        <f t="shared" si="68"/>
        <v>59.615813285844801</v>
      </c>
      <c r="O324" s="48">
        <f t="shared" si="69"/>
        <v>25.595055837389367</v>
      </c>
      <c r="P324" s="48">
        <f t="shared" si="70"/>
        <v>14.789130876765816</v>
      </c>
      <c r="Q324" t="s">
        <v>410</v>
      </c>
      <c r="R324" t="s">
        <v>411</v>
      </c>
      <c r="S324" t="s">
        <v>465</v>
      </c>
      <c r="T324" s="50">
        <v>100</v>
      </c>
      <c r="U324" s="50">
        <f t="shared" si="71"/>
        <v>37.888198757763973</v>
      </c>
      <c r="V324" s="50">
        <f t="shared" si="72"/>
        <v>73.333333333333329</v>
      </c>
      <c r="W324" s="50">
        <f t="shared" si="73"/>
        <v>84.591679506933744</v>
      </c>
      <c r="X324" s="50">
        <f t="shared" si="74"/>
        <v>42.074987159732927</v>
      </c>
      <c r="Y324" s="50">
        <f t="shared" si="75"/>
        <v>77.520121735302268</v>
      </c>
      <c r="Z324" s="50">
        <f t="shared" si="76"/>
        <v>88.778467908902698</v>
      </c>
      <c r="AA324" s="50">
        <f t="shared" si="77"/>
        <v>-4.1867884019689541</v>
      </c>
      <c r="AB324" s="50">
        <f t="shared" si="78"/>
        <v>-4.1867884019689399</v>
      </c>
      <c r="AC324" s="50">
        <f t="shared" si="79"/>
        <v>-4.1867884019689541</v>
      </c>
      <c r="AF324">
        <v>1.83</v>
      </c>
      <c r="AG324">
        <v>2.0299999999999998</v>
      </c>
      <c r="AH324" s="57" t="s">
        <v>493</v>
      </c>
      <c r="AJ324" t="s">
        <v>471</v>
      </c>
    </row>
    <row r="325" spans="1:36" ht="15" x14ac:dyDescent="0.25">
      <c r="A325">
        <v>3.31</v>
      </c>
      <c r="B325">
        <v>4.12</v>
      </c>
      <c r="C325">
        <v>2.02</v>
      </c>
      <c r="D325" s="43">
        <f t="shared" ref="D325:D388" si="80">IF(OR($A325="",$B325="",$C325=""),"",(1/A325)+(1/B325)+(1/C325)-1)</f>
        <v>3.9882755177814477E-2</v>
      </c>
      <c r="E325" s="44">
        <f>IF(OR($A325="",$B325="",$C325=""),"",A325*'MPTO_working_3-way'!$I324)</f>
        <v>3.4420119196385661</v>
      </c>
      <c r="F325" s="45">
        <f>IF(OR($A325="",$B325="",$C325=""),"",B325*'MPTO_working_3-way'!$I324)</f>
        <v>4.2843169513325954</v>
      </c>
      <c r="G325" s="46">
        <f>IF(OR($A325="",$B325="",$C325=""),"",C325*'MPTO_working_3-way'!$I324)</f>
        <v>2.1005631654591852</v>
      </c>
      <c r="H325" s="44">
        <f>IF(OR($A325="",$B325="",$C325=""),"",'MPTO_working_3-way'!E324)</f>
        <v>3.4623574860703696</v>
      </c>
      <c r="I325" s="45">
        <f>IF(OR($A325="",$B325="",$C325=""),"",'MPTO_working_3-way'!F324)</f>
        <v>4.3587381903659637</v>
      </c>
      <c r="J325" s="46">
        <f>IF(OR($A325="",$B325="",$C325=""),"",'MPTO_working_3-way'!G324)</f>
        <v>2.0757428036469747</v>
      </c>
      <c r="K325" s="44">
        <f>IF(OR($A325="",$B325="",$C325=""),"",'OddsRatio_working_3-way'!H324)</f>
        <v>3.45880473286498</v>
      </c>
      <c r="L325" s="45">
        <f>IF(OR($A325="",$B325="",$C325=""),"",'OddsRatio_working_3-way'!I324)</f>
        <v>4.3209830158176343</v>
      </c>
      <c r="M325" s="46">
        <f>IF(OR($A325="",$B325="",$C325=""),"",'OddsRatio_working_3-way'!J324)</f>
        <v>2.0857059859403808</v>
      </c>
      <c r="N325" s="47">
        <f t="shared" si="68"/>
        <v>29.052775625048</v>
      </c>
      <c r="O325" s="48">
        <f t="shared" si="69"/>
        <v>23.34094352400701</v>
      </c>
      <c r="P325" s="48">
        <f t="shared" si="70"/>
        <v>47.606280850944991</v>
      </c>
      <c r="Q325" t="s">
        <v>412</v>
      </c>
      <c r="R325" t="s">
        <v>413</v>
      </c>
      <c r="S325" t="s">
        <v>465</v>
      </c>
      <c r="T325" s="50">
        <v>100</v>
      </c>
      <c r="U325" s="50">
        <f t="shared" si="71"/>
        <v>69.78851963746223</v>
      </c>
      <c r="V325" s="50">
        <f t="shared" si="72"/>
        <v>75.728155339805824</v>
      </c>
      <c r="W325" s="50">
        <f t="shared" si="73"/>
        <v>50.495049504950494</v>
      </c>
      <c r="X325" s="50">
        <f t="shared" si="74"/>
        <v>73.776795155243676</v>
      </c>
      <c r="Y325" s="50">
        <f t="shared" si="75"/>
        <v>79.716430857587255</v>
      </c>
      <c r="Z325" s="50">
        <f t="shared" si="76"/>
        <v>54.483325022731947</v>
      </c>
      <c r="AA325" s="50">
        <f t="shared" si="77"/>
        <v>-3.988275517781446</v>
      </c>
      <c r="AB325" s="50">
        <f t="shared" si="78"/>
        <v>-3.9882755177814317</v>
      </c>
      <c r="AC325" s="50">
        <f t="shared" si="79"/>
        <v>-3.9882755177814531</v>
      </c>
      <c r="AF325">
        <v>1.49</v>
      </c>
      <c r="AG325">
        <v>2.64</v>
      </c>
      <c r="AH325" s="57" t="s">
        <v>492</v>
      </c>
      <c r="AJ325" t="s">
        <v>471</v>
      </c>
    </row>
    <row r="326" spans="1:36" ht="15" x14ac:dyDescent="0.25">
      <c r="A326">
        <v>2.35</v>
      </c>
      <c r="B326">
        <v>3.3</v>
      </c>
      <c r="C326">
        <v>3.22</v>
      </c>
      <c r="D326" s="43">
        <f t="shared" si="80"/>
        <v>3.9121224135100219E-2</v>
      </c>
      <c r="E326" s="44">
        <f>IF(OR($A326="",$B326="",$C326=""),"",A326*'MPTO_working_3-way'!$I325)</f>
        <v>2.4419348767174855</v>
      </c>
      <c r="F326" s="45">
        <f>IF(OR($A326="",$B326="",$C326=""),"",B326*'MPTO_working_3-way'!$I325)</f>
        <v>3.4291000396458307</v>
      </c>
      <c r="G326" s="46">
        <f>IF(OR($A326="",$B326="",$C326=""),"",C326*'MPTO_working_3-way'!$I325)</f>
        <v>3.3459703417150228</v>
      </c>
      <c r="H326" s="44">
        <f>IF(OR($A326="",$B326="",$C326=""),"",'MPTO_working_3-way'!E325)</f>
        <v>2.4242923391076694</v>
      </c>
      <c r="I326" s="45">
        <f>IF(OR($A326="",$B326="",$C326=""),"",'MPTO_working_3-way'!F325)</f>
        <v>3.4483960210089255</v>
      </c>
      <c r="J326" s="46">
        <f>IF(OR($A326="",$B326="",$C326=""),"",'MPTO_working_3-way'!G325)</f>
        <v>3.3611344170207422</v>
      </c>
      <c r="K326" s="44">
        <f>IF(OR($A326="",$B326="",$C326=""),"",'OddsRatio_working_3-way'!H325)</f>
        <v>2.4319637165839136</v>
      </c>
      <c r="L326" s="45">
        <f>IF(OR($A326="",$B326="",$C326=""),"",'OddsRatio_working_3-way'!I325)</f>
        <v>3.4396418875133348</v>
      </c>
      <c r="M326" s="46">
        <f>IF(OR($A326="",$B326="",$C326=""),"",'OddsRatio_working_3-way'!J325)</f>
        <v>3.3547847783824363</v>
      </c>
      <c r="N326" s="47">
        <f t="shared" si="68"/>
        <v>40.951133035301368</v>
      </c>
      <c r="O326" s="48">
        <f t="shared" si="69"/>
        <v>29.162170494835827</v>
      </c>
      <c r="P326" s="48">
        <f t="shared" si="70"/>
        <v>29.886696469862802</v>
      </c>
      <c r="Q326" t="s">
        <v>414</v>
      </c>
      <c r="R326" t="s">
        <v>415</v>
      </c>
      <c r="S326" t="s">
        <v>465</v>
      </c>
      <c r="T326" s="50">
        <v>100</v>
      </c>
      <c r="U326" s="50">
        <f t="shared" si="71"/>
        <v>57.446808510638299</v>
      </c>
      <c r="V326" s="50">
        <f t="shared" si="72"/>
        <v>69.696969696969703</v>
      </c>
      <c r="W326" s="50">
        <f t="shared" si="73"/>
        <v>68.944099378881987</v>
      </c>
      <c r="X326" s="50">
        <f t="shared" si="74"/>
        <v>61.358930924148311</v>
      </c>
      <c r="Y326" s="50">
        <f t="shared" si="75"/>
        <v>73.609092110479708</v>
      </c>
      <c r="Z326" s="50">
        <f t="shared" si="76"/>
        <v>72.856221792392006</v>
      </c>
      <c r="AA326" s="50">
        <f t="shared" si="77"/>
        <v>-3.9121224135100121</v>
      </c>
      <c r="AB326" s="50">
        <f t="shared" si="78"/>
        <v>-3.912122413510005</v>
      </c>
      <c r="AC326" s="50">
        <f t="shared" si="79"/>
        <v>-3.9121224135100192</v>
      </c>
      <c r="AF326">
        <v>1.76</v>
      </c>
      <c r="AG326">
        <v>2.1</v>
      </c>
      <c r="AH326" s="57" t="s">
        <v>486</v>
      </c>
      <c r="AJ326" t="s">
        <v>471</v>
      </c>
    </row>
    <row r="327" spans="1:36" ht="15" x14ac:dyDescent="0.25">
      <c r="A327">
        <v>2.1800000000000002</v>
      </c>
      <c r="B327">
        <v>3.31</v>
      </c>
      <c r="C327">
        <v>3.59</v>
      </c>
      <c r="D327" s="43">
        <f t="shared" si="80"/>
        <v>3.9381931989078911E-2</v>
      </c>
      <c r="E327" s="44">
        <f>IF(OR($A327="",$B327="",$C327=""),"",A327*'MPTO_working_3-way'!$I326)</f>
        <v>2.2658526117361921</v>
      </c>
      <c r="F327" s="45">
        <f>IF(OR($A327="",$B327="",$C327=""),"",B327*'MPTO_working_3-way'!$I326)</f>
        <v>3.4403541948838514</v>
      </c>
      <c r="G327" s="46">
        <f>IF(OR($A327="",$B327="",$C327=""),"",C327*'MPTO_working_3-way'!$I326)</f>
        <v>3.7313811358407931</v>
      </c>
      <c r="H327" s="44">
        <f>IF(OR($A327="",$B327="",$C327=""),"",'MPTO_working_3-way'!E326)</f>
        <v>2.2442241687358186</v>
      </c>
      <c r="I327" s="45">
        <f>IF(OR($A327="",$B327="",$C327=""),"",'MPTO_working_3-way'!F326)</f>
        <v>3.4603573661586728</v>
      </c>
      <c r="J327" s="46">
        <f>IF(OR($A327="",$B327="",$C327=""),"",'MPTO_working_3-way'!G326)</f>
        <v>3.7675536725207097</v>
      </c>
      <c r="K327" s="44">
        <f>IF(OR($A327="",$B327="",$C327=""),"",'OddsRatio_working_3-way'!H326)</f>
        <v>2.253220608359392</v>
      </c>
      <c r="L327" s="45">
        <f>IF(OR($A327="",$B327="",$C327=""),"",'OddsRatio_working_3-way'!I326)</f>
        <v>3.4533386485679625</v>
      </c>
      <c r="M327" s="46">
        <f>IF(OR($A327="",$B327="",$C327=""),"",'OddsRatio_working_3-way'!J326)</f>
        <v>3.7507130302125646</v>
      </c>
      <c r="N327" s="47">
        <f t="shared" si="68"/>
        <v>44.133497246043632</v>
      </c>
      <c r="O327" s="48">
        <f t="shared" si="69"/>
        <v>29.066774621261359</v>
      </c>
      <c r="P327" s="48">
        <f t="shared" si="70"/>
        <v>26.799728132695023</v>
      </c>
      <c r="Q327" t="s">
        <v>416</v>
      </c>
      <c r="R327" t="s">
        <v>417</v>
      </c>
      <c r="S327" t="s">
        <v>465</v>
      </c>
      <c r="T327" s="50">
        <v>100</v>
      </c>
      <c r="U327" s="50">
        <f t="shared" si="71"/>
        <v>54.128440366972484</v>
      </c>
      <c r="V327" s="50">
        <f t="shared" si="72"/>
        <v>69.78851963746223</v>
      </c>
      <c r="W327" s="50">
        <f t="shared" si="73"/>
        <v>72.14484679665739</v>
      </c>
      <c r="X327" s="50">
        <f t="shared" si="74"/>
        <v>58.06663356588038</v>
      </c>
      <c r="Y327" s="50">
        <f t="shared" si="75"/>
        <v>73.72671283637014</v>
      </c>
      <c r="Z327" s="50">
        <f t="shared" si="76"/>
        <v>76.083039995565287</v>
      </c>
      <c r="AA327" s="50">
        <f t="shared" si="77"/>
        <v>-3.9381931989078964</v>
      </c>
      <c r="AB327" s="50">
        <f t="shared" si="78"/>
        <v>-3.9381931989079106</v>
      </c>
      <c r="AC327" s="50">
        <f t="shared" si="79"/>
        <v>-3.9381931989078964</v>
      </c>
      <c r="AF327">
        <v>1.81</v>
      </c>
      <c r="AG327">
        <v>2.04</v>
      </c>
      <c r="AH327" s="57" t="s">
        <v>491</v>
      </c>
      <c r="AJ327" t="s">
        <v>471</v>
      </c>
    </row>
    <row r="328" spans="1:36" ht="15" x14ac:dyDescent="0.25">
      <c r="A328">
        <v>2.3199999999999998</v>
      </c>
      <c r="B328">
        <v>3.27</v>
      </c>
      <c r="C328">
        <v>3.5</v>
      </c>
      <c r="D328" s="43">
        <f t="shared" si="80"/>
        <v>2.255916602642305E-2</v>
      </c>
      <c r="E328" s="44">
        <f>IF(OR($A328="",$B328="",$C328=""),"",A328*'MPTO_working_3-way'!$I327)</f>
        <v>2.3723372651813013</v>
      </c>
      <c r="F328" s="45">
        <f>IF(OR($A328="",$B328="",$C328=""),"",B328*'MPTO_working_3-way'!$I327)</f>
        <v>3.3437684729064032</v>
      </c>
      <c r="G328" s="46">
        <f>IF(OR($A328="",$B328="",$C328=""),"",C328*'MPTO_working_3-way'!$I327)</f>
        <v>3.5789570810924807</v>
      </c>
      <c r="H328" s="44">
        <f>IF(OR($A328="",$B328="",$C328=""),"",'MPTO_working_3-way'!E327)</f>
        <v>2.3611927910837083</v>
      </c>
      <c r="I328" s="45">
        <f>IF(OR($A328="",$B328="",$C328=""),"",'MPTO_working_3-way'!F327)</f>
        <v>3.3524346618408307</v>
      </c>
      <c r="J328" s="46">
        <f>IF(OR($A328="",$B328="",$C328=""),"",'MPTO_working_3-way'!G327)</f>
        <v>3.5946065468723201</v>
      </c>
      <c r="K328" s="44">
        <f>IF(OR($A328="",$B328="",$C328=""),"",'OddsRatio_working_3-way'!H327)</f>
        <v>2.3660344118668384</v>
      </c>
      <c r="L328" s="45">
        <f>IF(OR($A328="",$B328="",$C328=""),"",'OddsRatio_working_3-way'!I327)</f>
        <v>3.3491652385891841</v>
      </c>
      <c r="M328" s="46">
        <f>IF(OR($A328="",$B328="",$C328=""),"",'OddsRatio_working_3-way'!J327)</f>
        <v>3.5871863861114379</v>
      </c>
      <c r="N328" s="47">
        <f t="shared" si="68"/>
        <v>42.15252252185892</v>
      </c>
      <c r="O328" s="48">
        <f t="shared" si="69"/>
        <v>29.906376835080334</v>
      </c>
      <c r="P328" s="48">
        <f t="shared" si="70"/>
        <v>27.941100643060768</v>
      </c>
      <c r="Q328" t="s">
        <v>418</v>
      </c>
      <c r="R328" t="s">
        <v>419</v>
      </c>
      <c r="S328" t="s">
        <v>465</v>
      </c>
      <c r="T328" s="50">
        <v>100</v>
      </c>
      <c r="U328" s="50">
        <f t="shared" si="71"/>
        <v>56.896551724137922</v>
      </c>
      <c r="V328" s="50">
        <f t="shared" si="72"/>
        <v>69.418960244648318</v>
      </c>
      <c r="W328" s="50">
        <f t="shared" si="73"/>
        <v>71.428571428571431</v>
      </c>
      <c r="X328" s="50">
        <f t="shared" si="74"/>
        <v>59.152468326780252</v>
      </c>
      <c r="Y328" s="50">
        <f t="shared" si="75"/>
        <v>71.674876847290633</v>
      </c>
      <c r="Z328" s="50">
        <f t="shared" si="76"/>
        <v>73.684488031213746</v>
      </c>
      <c r="AA328" s="50">
        <f t="shared" si="77"/>
        <v>-2.2559166026423298</v>
      </c>
      <c r="AB328" s="50">
        <f t="shared" si="78"/>
        <v>-2.2559166026423156</v>
      </c>
      <c r="AC328" s="50">
        <f t="shared" si="79"/>
        <v>-2.2559166026423156</v>
      </c>
      <c r="AF328">
        <v>2.2599999999999998</v>
      </c>
      <c r="AG328">
        <v>1.7</v>
      </c>
      <c r="AH328" s="57" t="s">
        <v>493</v>
      </c>
      <c r="AJ328" t="s">
        <v>230</v>
      </c>
    </row>
    <row r="329" spans="1:36" ht="15" x14ac:dyDescent="0.25">
      <c r="A329">
        <v>1.88</v>
      </c>
      <c r="B329">
        <v>3.82</v>
      </c>
      <c r="C329">
        <v>4.3899999999999997</v>
      </c>
      <c r="D329" s="43">
        <f t="shared" si="80"/>
        <v>2.1485431130885413E-2</v>
      </c>
      <c r="E329" s="44">
        <f>IF(OR($A329="",$B329="",$C329=""),"",A329*'MPTO_working_3-way'!$I328)</f>
        <v>1.9203926105260645</v>
      </c>
      <c r="F329" s="45">
        <f>IF(OR($A329="",$B329="",$C329=""),"",B329*'MPTO_working_3-way'!$I328)</f>
        <v>3.9020743469199819</v>
      </c>
      <c r="G329" s="46">
        <f>IF(OR($A329="",$B329="",$C329=""),"",C329*'MPTO_working_3-way'!$I328)</f>
        <v>4.484321042664587</v>
      </c>
      <c r="H329" s="44">
        <f>IF(OR($A329="",$B329="",$C329=""),"",'MPTO_working_3-way'!E328)</f>
        <v>1.9056581694109431</v>
      </c>
      <c r="I329" s="45">
        <f>IF(OR($A329="",$B329="",$C329=""),"",'MPTO_working_3-way'!F328)</f>
        <v>3.9274475646435301</v>
      </c>
      <c r="J329" s="46">
        <f>IF(OR($A329="",$B329="",$C329=""),"",'MPTO_working_3-way'!G328)</f>
        <v>4.5325034848575454</v>
      </c>
      <c r="K329" s="44">
        <f>IF(OR($A329="",$B329="",$C329=""),"",'OddsRatio_working_3-way'!H328)</f>
        <v>1.9112815989267167</v>
      </c>
      <c r="L329" s="45">
        <f>IF(OR($A329="",$B329="",$C329=""),"",'OddsRatio_working_3-way'!I328)</f>
        <v>3.9202433056515238</v>
      </c>
      <c r="M329" s="46">
        <f>IF(OR($A329="",$B329="",$C329=""),"",'OddsRatio_working_3-way'!J328)</f>
        <v>4.5105052504108745</v>
      </c>
      <c r="N329" s="47">
        <f t="shared" si="68"/>
        <v>52.072685268564122</v>
      </c>
      <c r="O329" s="48">
        <f t="shared" si="69"/>
        <v>25.627394844214805</v>
      </c>
      <c r="P329" s="48">
        <f t="shared" si="70"/>
        <v>22.29991988722108</v>
      </c>
      <c r="Q329" t="s">
        <v>420</v>
      </c>
      <c r="R329" t="s">
        <v>421</v>
      </c>
      <c r="S329" t="s">
        <v>465</v>
      </c>
      <c r="T329" s="50">
        <v>100</v>
      </c>
      <c r="U329" s="50">
        <f t="shared" si="71"/>
        <v>46.808510638297875</v>
      </c>
      <c r="V329" s="50">
        <f t="shared" si="72"/>
        <v>73.821989528795811</v>
      </c>
      <c r="W329" s="50">
        <f t="shared" si="73"/>
        <v>77.220956719817764</v>
      </c>
      <c r="X329" s="50">
        <f t="shared" si="74"/>
        <v>48.957053751386425</v>
      </c>
      <c r="Y329" s="50">
        <f t="shared" si="75"/>
        <v>75.970532641884361</v>
      </c>
      <c r="Z329" s="50">
        <f t="shared" si="76"/>
        <v>79.369499832906314</v>
      </c>
      <c r="AA329" s="50">
        <f t="shared" si="77"/>
        <v>-2.1485431130885502</v>
      </c>
      <c r="AB329" s="50">
        <f t="shared" si="78"/>
        <v>-2.1485431130885502</v>
      </c>
      <c r="AC329" s="50">
        <f t="shared" si="79"/>
        <v>-2.1485431130885502</v>
      </c>
      <c r="AF329">
        <v>1.74</v>
      </c>
      <c r="AG329">
        <v>2.19</v>
      </c>
      <c r="AH329" s="57" t="s">
        <v>491</v>
      </c>
      <c r="AJ329" t="s">
        <v>230</v>
      </c>
    </row>
    <row r="330" spans="1:36" ht="15" x14ac:dyDescent="0.25">
      <c r="A330">
        <v>2.13</v>
      </c>
      <c r="B330">
        <v>3.58</v>
      </c>
      <c r="C330">
        <v>3.58</v>
      </c>
      <c r="D330" s="43">
        <f t="shared" si="80"/>
        <v>2.8142785952212312E-2</v>
      </c>
      <c r="E330" s="44">
        <f>IF(OR($A330="",$B330="",$C330=""),"",A330*'MPTO_working_3-way'!$I329)</f>
        <v>2.1899441340782122</v>
      </c>
      <c r="F330" s="45">
        <f>IF(OR($A330="",$B330="",$C330=""),"",B330*'MPTO_working_3-way'!$I329)</f>
        <v>3.68075117370892</v>
      </c>
      <c r="G330" s="46">
        <f>IF(OR($A330="",$B330="",$C330=""),"",C330*'MPTO_working_3-way'!$I329)</f>
        <v>3.68075117370892</v>
      </c>
      <c r="H330" s="44">
        <f>IF(OR($A330="",$B330="",$C330=""),"",'MPTO_working_3-way'!E329)</f>
        <v>2.1734280882436772</v>
      </c>
      <c r="I330" s="45">
        <f>IF(OR($A330="",$B330="",$C330=""),"",'MPTO_working_3-way'!F329)</f>
        <v>3.7044078116397317</v>
      </c>
      <c r="J330" s="46">
        <f>IF(OR($A330="",$B330="",$C330=""),"",'MPTO_working_3-way'!G329)</f>
        <v>3.7044078116397317</v>
      </c>
      <c r="K330" s="44">
        <f>IF(OR($A330="",$B330="",$C330=""),"",'OddsRatio_working_3-way'!H329)</f>
        <v>2.1802032534917903</v>
      </c>
      <c r="L330" s="45">
        <f>IF(OR($A330="",$B330="",$C330=""),"",'OddsRatio_working_3-way'!I329)</f>
        <v>3.6946233575299274</v>
      </c>
      <c r="M330" s="46">
        <f>IF(OR($A330="",$B330="",$C330=""),"",'OddsRatio_working_3-way'!J329)</f>
        <v>3.6946233575299274</v>
      </c>
      <c r="N330" s="47">
        <f t="shared" si="68"/>
        <v>45.663265306122454</v>
      </c>
      <c r="O330" s="48">
        <f t="shared" si="69"/>
        <v>27.168367346938776</v>
      </c>
      <c r="P330" s="48">
        <f t="shared" si="70"/>
        <v>27.168367346938776</v>
      </c>
      <c r="Q330" t="s">
        <v>422</v>
      </c>
      <c r="R330" t="s">
        <v>226</v>
      </c>
      <c r="S330" t="s">
        <v>465</v>
      </c>
      <c r="T330" s="50">
        <v>100</v>
      </c>
      <c r="U330" s="50">
        <f t="shared" si="71"/>
        <v>53.051643192488264</v>
      </c>
      <c r="V330" s="50">
        <f t="shared" si="72"/>
        <v>72.067039106145245</v>
      </c>
      <c r="W330" s="50">
        <f t="shared" si="73"/>
        <v>72.067039106145245</v>
      </c>
      <c r="X330" s="50">
        <f t="shared" si="74"/>
        <v>55.865921787709496</v>
      </c>
      <c r="Y330" s="50">
        <f t="shared" si="75"/>
        <v>74.881317701366484</v>
      </c>
      <c r="Z330" s="50">
        <f t="shared" si="76"/>
        <v>74.881317701366484</v>
      </c>
      <c r="AA330" s="50">
        <f t="shared" si="77"/>
        <v>-2.8142785952212321</v>
      </c>
      <c r="AB330" s="50">
        <f t="shared" si="78"/>
        <v>-2.8142785952212392</v>
      </c>
      <c r="AC330" s="50">
        <f t="shared" si="79"/>
        <v>-2.8142785952212392</v>
      </c>
      <c r="AF330">
        <v>1.71</v>
      </c>
      <c r="AG330">
        <v>2.2200000000000002</v>
      </c>
      <c r="AH330" s="57" t="s">
        <v>485</v>
      </c>
      <c r="AJ330" t="s">
        <v>231</v>
      </c>
    </row>
    <row r="331" spans="1:36" ht="15" x14ac:dyDescent="0.25">
      <c r="A331">
        <v>2.0299999999999998</v>
      </c>
      <c r="B331">
        <v>3.4</v>
      </c>
      <c r="C331">
        <v>4.1399999999999997</v>
      </c>
      <c r="D331" s="43">
        <f t="shared" si="80"/>
        <v>2.827437821705403E-2</v>
      </c>
      <c r="E331" s="44">
        <f>IF(OR($A331="",$B331="",$C331=""),"",A331*'MPTO_working_3-way'!$I330)</f>
        <v>2.0873969877806196</v>
      </c>
      <c r="F331" s="45">
        <f>IF(OR($A331="",$B331="",$C331=""),"",B331*'MPTO_working_3-way'!$I330)</f>
        <v>3.4961328859379837</v>
      </c>
      <c r="G331" s="46">
        <f>IF(OR($A331="",$B331="",$C331=""),"",C331*'MPTO_working_3-way'!$I330)</f>
        <v>4.2570559258186034</v>
      </c>
      <c r="H331" s="44">
        <f>IF(OR($A331="",$B331="",$C331=""),"",'MPTO_working_3-way'!E330)</f>
        <v>2.0695961958547642</v>
      </c>
      <c r="I331" s="45">
        <f>IF(OR($A331="",$B331="",$C331=""),"",'MPTO_working_3-way'!F330)</f>
        <v>3.5125574275098055</v>
      </c>
      <c r="J331" s="46">
        <f>IF(OR($A331="",$B331="",$C331=""),"",'MPTO_working_3-way'!G330)</f>
        <v>4.3080960575090659</v>
      </c>
      <c r="K331" s="44">
        <f>IF(OR($A331="",$B331="",$C331=""),"",'OddsRatio_working_3-way'!H330)</f>
        <v>2.0767772592210592</v>
      </c>
      <c r="L331" s="45">
        <f>IF(OR($A331="",$B331="",$C331=""),"",'OddsRatio_working_3-way'!I330)</f>
        <v>3.5089955554665471</v>
      </c>
      <c r="M331" s="46">
        <f>IF(OR($A331="",$B331="",$C331=""),"",'OddsRatio_working_3-way'!J330)</f>
        <v>4.2826025184020651</v>
      </c>
      <c r="N331" s="47">
        <f t="shared" si="68"/>
        <v>47.906555669759243</v>
      </c>
      <c r="O331" s="48">
        <f t="shared" si="69"/>
        <v>28.603031767532723</v>
      </c>
      <c r="P331" s="48">
        <f t="shared" si="70"/>
        <v>23.490412562708034</v>
      </c>
      <c r="Q331" t="s">
        <v>229</v>
      </c>
      <c r="R331" t="s">
        <v>423</v>
      </c>
      <c r="S331" t="s">
        <v>465</v>
      </c>
      <c r="T331" s="50">
        <v>100</v>
      </c>
      <c r="U331" s="50">
        <f t="shared" si="71"/>
        <v>50.73891625615763</v>
      </c>
      <c r="V331" s="50">
        <f t="shared" si="72"/>
        <v>70.588235294117652</v>
      </c>
      <c r="W331" s="50">
        <f t="shared" si="73"/>
        <v>75.845410628019309</v>
      </c>
      <c r="X331" s="50">
        <f t="shared" si="74"/>
        <v>53.566354077863032</v>
      </c>
      <c r="Y331" s="50">
        <f t="shared" si="75"/>
        <v>73.41567311582304</v>
      </c>
      <c r="Z331" s="50">
        <f t="shared" si="76"/>
        <v>78.672848449724725</v>
      </c>
      <c r="AA331" s="50">
        <f t="shared" si="77"/>
        <v>-2.8274378217054021</v>
      </c>
      <c r="AB331" s="50">
        <f t="shared" si="78"/>
        <v>-2.8274378217053879</v>
      </c>
      <c r="AC331" s="50">
        <f t="shared" si="79"/>
        <v>-2.8274378217054164</v>
      </c>
      <c r="AF331">
        <v>1.85</v>
      </c>
      <c r="AG331">
        <v>2.04</v>
      </c>
      <c r="AH331" s="57" t="s">
        <v>510</v>
      </c>
      <c r="AJ331" t="s">
        <v>231</v>
      </c>
    </row>
    <row r="332" spans="1:36" ht="15" x14ac:dyDescent="0.25">
      <c r="A332">
        <v>3.02</v>
      </c>
      <c r="B332">
        <v>3.27</v>
      </c>
      <c r="C332">
        <v>2.56</v>
      </c>
      <c r="D332" s="43">
        <f t="shared" si="80"/>
        <v>2.7561225368086362E-2</v>
      </c>
      <c r="E332" s="44">
        <f>IF(OR($A332="",$B332="",$C332=""),"",A332*'MPTO_working_3-way'!$I331)</f>
        <v>3.1032349006116209</v>
      </c>
      <c r="F332" s="45">
        <f>IF(OR($A332="",$B332="",$C332=""),"",B332*'MPTO_working_3-way'!$I331)</f>
        <v>3.3601252069536423</v>
      </c>
      <c r="G332" s="46">
        <f>IF(OR($A332="",$B332="",$C332=""),"",C332*'MPTO_working_3-way'!$I331)</f>
        <v>2.6305567369423013</v>
      </c>
      <c r="H332" s="44">
        <f>IF(OR($A332="",$B332="",$C332=""),"",'MPTO_working_3-way'!E331)</f>
        <v>3.1061808857695827</v>
      </c>
      <c r="I332" s="45">
        <f>IF(OR($A332="",$B332="",$C332=""),"",'MPTO_working_3-way'!F331)</f>
        <v>3.3712790747707322</v>
      </c>
      <c r="J332" s="46">
        <f>IF(OR($A332="",$B332="",$C332=""),"",'MPTO_working_3-way'!G331)</f>
        <v>2.6216585577369256</v>
      </c>
      <c r="K332" s="44">
        <f>IF(OR($A332="",$B332="",$C332=""),"",'OddsRatio_working_3-way'!H331)</f>
        <v>3.1051623150159284</v>
      </c>
      <c r="L332" s="45">
        <f>IF(OR($A332="",$B332="",$C332=""),"",'OddsRatio_working_3-way'!I331)</f>
        <v>3.3657022054881978</v>
      </c>
      <c r="M332" s="46">
        <f>IF(OR($A332="",$B332="",$C332=""),"",'OddsRatio_working_3-way'!J331)</f>
        <v>2.6257689165469551</v>
      </c>
      <c r="N332" s="47">
        <f t="shared" si="68"/>
        <v>32.224437789189231</v>
      </c>
      <c r="O332" s="48">
        <f t="shared" si="69"/>
        <v>29.760795756376602</v>
      </c>
      <c r="P332" s="48">
        <f t="shared" si="70"/>
        <v>38.014766454434167</v>
      </c>
      <c r="Q332" t="s">
        <v>228</v>
      </c>
      <c r="R332" t="s">
        <v>424</v>
      </c>
      <c r="S332" t="s">
        <v>465</v>
      </c>
      <c r="T332" s="50">
        <v>100</v>
      </c>
      <c r="U332" s="50">
        <f t="shared" si="71"/>
        <v>66.88741721854305</v>
      </c>
      <c r="V332" s="50">
        <f t="shared" si="72"/>
        <v>69.418960244648318</v>
      </c>
      <c r="W332" s="50">
        <f t="shared" si="73"/>
        <v>60.9375</v>
      </c>
      <c r="X332" s="50">
        <f t="shared" si="74"/>
        <v>69.643539755351682</v>
      </c>
      <c r="Y332" s="50">
        <f t="shared" si="75"/>
        <v>72.17508278145695</v>
      </c>
      <c r="Z332" s="50">
        <f t="shared" si="76"/>
        <v>63.693622536808633</v>
      </c>
      <c r="AA332" s="50">
        <f t="shared" si="77"/>
        <v>-2.7561225368086326</v>
      </c>
      <c r="AB332" s="50">
        <f t="shared" si="78"/>
        <v>-2.7561225368086326</v>
      </c>
      <c r="AC332" s="50">
        <f t="shared" si="79"/>
        <v>-2.7561225368086326</v>
      </c>
      <c r="AF332">
        <v>1.93</v>
      </c>
      <c r="AG332">
        <v>1.95</v>
      </c>
      <c r="AH332" s="57" t="s">
        <v>487</v>
      </c>
      <c r="AJ332" t="s">
        <v>231</v>
      </c>
    </row>
    <row r="333" spans="1:36" ht="15" x14ac:dyDescent="0.25">
      <c r="A333">
        <v>1.36</v>
      </c>
      <c r="B333">
        <v>5.25</v>
      </c>
      <c r="C333">
        <v>10.02</v>
      </c>
      <c r="D333" s="43">
        <f t="shared" si="80"/>
        <v>2.557070732484612E-2</v>
      </c>
      <c r="E333" s="44">
        <f>IF(OR($A333="",$B333="",$C333=""),"",A333*'MPTO_working_3-way'!$I332)</f>
        <v>1.3947761619617909</v>
      </c>
      <c r="F333" s="45">
        <f>IF(OR($A333="",$B333="",$C333=""),"",B333*'MPTO_working_3-way'!$I332)</f>
        <v>5.3842462134554419</v>
      </c>
      <c r="G333" s="46">
        <f>IF(OR($A333="",$B333="",$C333=""),"",C333*'MPTO_working_3-way'!$I332)</f>
        <v>10.276218487394958</v>
      </c>
      <c r="H333" s="44">
        <f>IF(OR($A333="",$B333="",$C333=""),"",'MPTO_working_3-way'!E332)</f>
        <v>1.3759500877004032</v>
      </c>
      <c r="I333" s="45">
        <f>IF(OR($A333="",$B333="",$C333=""),"",'MPTO_working_3-way'!F332)</f>
        <v>5.4959362084594474</v>
      </c>
      <c r="J333" s="46">
        <f>IF(OR($A333="",$B333="",$C333=""),"",'MPTO_working_3-way'!G332)</f>
        <v>10.955682827478485</v>
      </c>
      <c r="K333" s="44">
        <f>IF(OR($A333="",$B333="",$C333=""),"",'OddsRatio_working_3-way'!H332)</f>
        <v>1.3817210574441561</v>
      </c>
      <c r="L333" s="45">
        <f>IF(OR($A333="",$B333="",$C333=""),"",'OddsRatio_working_3-way'!I332)</f>
        <v>5.5064291503823997</v>
      </c>
      <c r="M333" s="46">
        <f>IF(OR($A333="",$B333="",$C333=""),"",'OddsRatio_working_3-way'!J332)</f>
        <v>10.564233161517469</v>
      </c>
      <c r="N333" s="47">
        <f t="shared" si="68"/>
        <v>71.696091980341308</v>
      </c>
      <c r="O333" s="48">
        <f t="shared" si="69"/>
        <v>18.572701922526516</v>
      </c>
      <c r="P333" s="48">
        <f t="shared" si="70"/>
        <v>9.731206097132155</v>
      </c>
      <c r="Q333" t="s">
        <v>35</v>
      </c>
      <c r="R333" t="s">
        <v>73</v>
      </c>
      <c r="S333" t="s">
        <v>465</v>
      </c>
      <c r="T333" s="50">
        <v>100</v>
      </c>
      <c r="U333" s="50">
        <f t="shared" si="71"/>
        <v>26.470588235294116</v>
      </c>
      <c r="V333" s="50">
        <f t="shared" si="72"/>
        <v>80.952380952380949</v>
      </c>
      <c r="W333" s="50">
        <f t="shared" si="73"/>
        <v>90.019960079840317</v>
      </c>
      <c r="X333" s="50">
        <f t="shared" si="74"/>
        <v>29.027658967778724</v>
      </c>
      <c r="Y333" s="50">
        <f t="shared" si="75"/>
        <v>83.509451684865553</v>
      </c>
      <c r="Z333" s="50">
        <f t="shared" si="76"/>
        <v>92.577030812324921</v>
      </c>
      <c r="AA333" s="50">
        <f t="shared" si="77"/>
        <v>-2.5570707324846076</v>
      </c>
      <c r="AB333" s="50">
        <f t="shared" si="78"/>
        <v>-2.557070732484604</v>
      </c>
      <c r="AC333" s="50">
        <f t="shared" si="79"/>
        <v>-2.557070732484604</v>
      </c>
      <c r="AF333">
        <v>1.77</v>
      </c>
      <c r="AG333">
        <v>2.16</v>
      </c>
      <c r="AH333" s="71" t="s">
        <v>487</v>
      </c>
      <c r="AJ333" t="s">
        <v>476</v>
      </c>
    </row>
    <row r="334" spans="1:36" ht="15" x14ac:dyDescent="0.25">
      <c r="A334">
        <v>1.81</v>
      </c>
      <c r="B334">
        <v>4.18</v>
      </c>
      <c r="C334">
        <v>4.2699999999999996</v>
      </c>
      <c r="D334" s="43">
        <f t="shared" si="80"/>
        <v>2.5912675076795511E-2</v>
      </c>
      <c r="E334" s="44">
        <f>IF(OR($A334="",$B334="",$C334=""),"",A334*'MPTO_working_3-way'!$I333)</f>
        <v>1.8569019418889998</v>
      </c>
      <c r="F334" s="45">
        <f>IF(OR($A334="",$B334="",$C334=""),"",B334*'MPTO_working_3-way'!$I333)</f>
        <v>4.2883149818210047</v>
      </c>
      <c r="G334" s="46">
        <f>IF(OR($A334="",$B334="",$C334=""),"",C334*'MPTO_working_3-way'!$I333)</f>
        <v>4.3806471225779164</v>
      </c>
      <c r="H334" s="44">
        <f>IF(OR($A334="",$B334="",$C334=""),"",'MPTO_working_3-way'!E333)</f>
        <v>1.838746933948205</v>
      </c>
      <c r="I334" s="45">
        <f>IF(OR($A334="",$B334="",$C334=""),"",'MPTO_working_3-way'!F333)</f>
        <v>4.3365719022526594</v>
      </c>
      <c r="J334" s="46">
        <f>IF(OR($A334="",$B334="",$C334=""),"",'MPTO_working_3-way'!G333)</f>
        <v>4.4335186955181607</v>
      </c>
      <c r="K334" s="44">
        <f>IF(OR($A334="",$B334="",$C334=""),"",'OddsRatio_working_3-way'!H333)</f>
        <v>1.8454449664407673</v>
      </c>
      <c r="L334" s="45">
        <f>IF(OR($A334="",$B334="",$C334=""),"",'OddsRatio_working_3-way'!I333)</f>
        <v>4.3191543126933851</v>
      </c>
      <c r="M334" s="46">
        <f>IF(OR($A334="",$B334="",$C334=""),"",'OddsRatio_working_3-way'!J333)</f>
        <v>4.4130926422979151</v>
      </c>
      <c r="N334" s="47">
        <f t="shared" si="68"/>
        <v>53.853139869233715</v>
      </c>
      <c r="O334" s="48">
        <f t="shared" si="69"/>
        <v>23.319182574955271</v>
      </c>
      <c r="P334" s="48">
        <f t="shared" si="70"/>
        <v>22.827677555811015</v>
      </c>
      <c r="Q334" t="s">
        <v>39</v>
      </c>
      <c r="R334" t="s">
        <v>138</v>
      </c>
      <c r="S334" t="s">
        <v>465</v>
      </c>
      <c r="T334" s="50">
        <v>100</v>
      </c>
      <c r="U334" s="50">
        <f t="shared" si="71"/>
        <v>44.751381215469614</v>
      </c>
      <c r="V334" s="50">
        <f t="shared" si="72"/>
        <v>76.076555023923447</v>
      </c>
      <c r="W334" s="50">
        <f t="shared" si="73"/>
        <v>76.580796252927385</v>
      </c>
      <c r="X334" s="50">
        <f t="shared" si="74"/>
        <v>47.342648723149161</v>
      </c>
      <c r="Y334" s="50">
        <f t="shared" si="75"/>
        <v>78.667822531602994</v>
      </c>
      <c r="Z334" s="50">
        <f t="shared" si="76"/>
        <v>79.172063760606946</v>
      </c>
      <c r="AA334" s="50">
        <f t="shared" si="77"/>
        <v>-2.5912675076795466</v>
      </c>
      <c r="AB334" s="50">
        <f t="shared" si="78"/>
        <v>-2.5912675076795466</v>
      </c>
      <c r="AC334" s="50">
        <f t="shared" si="79"/>
        <v>-2.5912675076795608</v>
      </c>
      <c r="AF334">
        <v>1.62</v>
      </c>
      <c r="AG334">
        <v>2.44</v>
      </c>
      <c r="AH334" s="57" t="s">
        <v>496</v>
      </c>
      <c r="AJ334" t="s">
        <v>476</v>
      </c>
    </row>
    <row r="335" spans="1:36" ht="15" x14ac:dyDescent="0.25">
      <c r="A335">
        <v>4.6500000000000004</v>
      </c>
      <c r="B335">
        <v>4.0999999999999996</v>
      </c>
      <c r="C335">
        <v>1.77</v>
      </c>
      <c r="D335" s="43">
        <f t="shared" si="80"/>
        <v>2.3927953877679986E-2</v>
      </c>
      <c r="E335" s="44">
        <f>IF(OR($A335="",$B335="",$C335=""),"",A335*'MPTO_working_3-way'!$I334)</f>
        <v>4.7612649855312119</v>
      </c>
      <c r="F335" s="45">
        <f>IF(OR($A335="",$B335="",$C335=""),"",B335*'MPTO_working_3-way'!$I334)</f>
        <v>4.1981046108984872</v>
      </c>
      <c r="G335" s="46">
        <f>IF(OR($A335="",$B335="",$C335=""),"",C335*'MPTO_working_3-way'!$I334)</f>
        <v>1.8123524783634937</v>
      </c>
      <c r="H335" s="44">
        <f>IF(OR($A335="",$B335="",$C335=""),"",'MPTO_working_3-way'!E334)</f>
        <v>4.8291033722818906</v>
      </c>
      <c r="I335" s="45">
        <f>IF(OR($A335="",$B335="",$C335=""),"",'MPTO_working_3-way'!F334)</f>
        <v>4.2386090298755867</v>
      </c>
      <c r="J335" s="46">
        <f>IF(OR($A335="",$B335="",$C335=""),"",'MPTO_working_3-way'!G334)</f>
        <v>1.7953457811165765</v>
      </c>
      <c r="K335" s="44">
        <f>IF(OR($A335="",$B335="",$C335=""),"",'OddsRatio_working_3-way'!H334)</f>
        <v>4.7995778016783959</v>
      </c>
      <c r="L335" s="45">
        <f>IF(OR($A335="",$B335="",$C335=""),"",'OddsRatio_working_3-way'!I334)</f>
        <v>4.2270386808775404</v>
      </c>
      <c r="M335" s="46">
        <f>IF(OR($A335="",$B335="",$C335=""),"",'OddsRatio_working_3-way'!J334)</f>
        <v>1.8015547691211955</v>
      </c>
      <c r="N335" s="47">
        <f t="shared" si="68"/>
        <v>21.002821792923811</v>
      </c>
      <c r="O335" s="48">
        <f t="shared" si="69"/>
        <v>23.820273496852618</v>
      </c>
      <c r="P335" s="48">
        <f t="shared" si="70"/>
        <v>55.17690471022356</v>
      </c>
      <c r="Q335" t="s">
        <v>72</v>
      </c>
      <c r="R335" t="s">
        <v>75</v>
      </c>
      <c r="S335" t="s">
        <v>465</v>
      </c>
      <c r="T335" s="50">
        <v>100</v>
      </c>
      <c r="U335" s="50">
        <f t="shared" si="71"/>
        <v>78.494623655913983</v>
      </c>
      <c r="V335" s="50">
        <f t="shared" si="72"/>
        <v>75.609756097560975</v>
      </c>
      <c r="W335" s="50">
        <f t="shared" si="73"/>
        <v>43.502824858757066</v>
      </c>
      <c r="X335" s="50">
        <f t="shared" si="74"/>
        <v>80.887419043681959</v>
      </c>
      <c r="Y335" s="50">
        <f t="shared" si="75"/>
        <v>78.002551485328951</v>
      </c>
      <c r="Z335" s="50">
        <f t="shared" si="76"/>
        <v>45.895620246525048</v>
      </c>
      <c r="AA335" s="50">
        <f t="shared" si="77"/>
        <v>-2.3927953877679755</v>
      </c>
      <c r="AB335" s="50">
        <f t="shared" si="78"/>
        <v>-2.3927953877679755</v>
      </c>
      <c r="AC335" s="50">
        <f t="shared" si="79"/>
        <v>-2.3927953877679826</v>
      </c>
      <c r="AF335">
        <v>1.65</v>
      </c>
      <c r="AG335">
        <v>2.36</v>
      </c>
      <c r="AH335" s="57" t="s">
        <v>496</v>
      </c>
      <c r="AJ335" t="s">
        <v>476</v>
      </c>
    </row>
    <row r="336" spans="1:36" ht="15" x14ac:dyDescent="0.25">
      <c r="A336">
        <v>3.18</v>
      </c>
      <c r="B336">
        <v>3.46</v>
      </c>
      <c r="C336">
        <v>2.39</v>
      </c>
      <c r="D336" s="43">
        <f t="shared" si="80"/>
        <v>2.1892791686497937E-2</v>
      </c>
      <c r="E336" s="44">
        <f>IF(OR($A336="",$B336="",$C336=""),"",A336*'MPTO_working_3-way'!$I335)</f>
        <v>3.2496190775630636</v>
      </c>
      <c r="F336" s="45">
        <f>IF(OR($A336="",$B336="",$C336=""),"",B336*'MPTO_working_3-way'!$I335)</f>
        <v>3.5357490592352829</v>
      </c>
      <c r="G336" s="46">
        <f>IF(OR($A336="",$B336="",$C336=""),"",C336*'MPTO_working_3-way'!$I335)</f>
        <v>2.44232377213073</v>
      </c>
      <c r="H336" s="44">
        <f>IF(OR($A336="",$B336="",$C336=""),"",'MPTO_working_3-way'!E335)</f>
        <v>3.2555494498873658</v>
      </c>
      <c r="I336" s="45">
        <f>IF(OR($A336="",$B336="",$C336=""),"",'MPTO_working_3-way'!F335)</f>
        <v>3.5496269678160859</v>
      </c>
      <c r="J336" s="46">
        <f>IF(OR($A336="",$B336="",$C336=""),"",'MPTO_working_3-way'!G335)</f>
        <v>2.4324245424955779</v>
      </c>
      <c r="K336" s="44">
        <f>IF(OR($A336="",$B336="",$C336=""),"",'OddsRatio_working_3-way'!H335)</f>
        <v>3.2534181032571992</v>
      </c>
      <c r="L336" s="45">
        <f>IF(OR($A336="",$B336="",$C336=""),"",'OddsRatio_working_3-way'!I335)</f>
        <v>3.5428479513819751</v>
      </c>
      <c r="M336" s="46">
        <f>IF(OR($A336="",$B336="",$C336=""),"",'OddsRatio_working_3-way'!J335)</f>
        <v>2.4368124603337189</v>
      </c>
      <c r="N336" s="47">
        <f t="shared" si="68"/>
        <v>30.772837558238198</v>
      </c>
      <c r="O336" s="48">
        <f t="shared" si="69"/>
        <v>28.282550125779615</v>
      </c>
      <c r="P336" s="48">
        <f t="shared" si="70"/>
        <v>40.944612315982205</v>
      </c>
      <c r="Q336" t="s">
        <v>74</v>
      </c>
      <c r="R336" t="s">
        <v>133</v>
      </c>
      <c r="S336" t="s">
        <v>465</v>
      </c>
      <c r="T336" s="50">
        <v>100</v>
      </c>
      <c r="U336" s="50">
        <f t="shared" si="71"/>
        <v>68.55345911949685</v>
      </c>
      <c r="V336" s="50">
        <f t="shared" si="72"/>
        <v>71.098265895953759</v>
      </c>
      <c r="W336" s="50">
        <f t="shared" si="73"/>
        <v>58.15899581589958</v>
      </c>
      <c r="X336" s="50">
        <f t="shared" si="74"/>
        <v>70.742738288146654</v>
      </c>
      <c r="Y336" s="50">
        <f t="shared" si="75"/>
        <v>73.287545064603549</v>
      </c>
      <c r="Z336" s="50">
        <f t="shared" si="76"/>
        <v>60.348274984549391</v>
      </c>
      <c r="AA336" s="50">
        <f t="shared" si="77"/>
        <v>-2.1892791686498043</v>
      </c>
      <c r="AB336" s="50">
        <f t="shared" si="78"/>
        <v>-2.1892791686497901</v>
      </c>
      <c r="AC336" s="50">
        <f t="shared" si="79"/>
        <v>-2.1892791686498114</v>
      </c>
      <c r="AF336">
        <v>2.13</v>
      </c>
      <c r="AG336">
        <v>1.79</v>
      </c>
      <c r="AH336" s="57" t="s">
        <v>484</v>
      </c>
      <c r="AJ336" t="s">
        <v>476</v>
      </c>
    </row>
    <row r="337" spans="1:36" ht="15" x14ac:dyDescent="0.25">
      <c r="A337">
        <v>2.2200000000000002</v>
      </c>
      <c r="B337">
        <v>3.66</v>
      </c>
      <c r="C337">
        <v>3.35</v>
      </c>
      <c r="D337" s="43">
        <f t="shared" si="80"/>
        <v>2.2181956852864504E-2</v>
      </c>
      <c r="E337" s="44">
        <f>IF(OR($A337="",$B337="",$C337=""),"",A337*'MPTO_working_3-way'!$I336)</f>
        <v>2.2692439442133594</v>
      </c>
      <c r="F337" s="45">
        <f>IF(OR($A337="",$B337="",$C337=""),"",B337*'MPTO_working_3-way'!$I336)</f>
        <v>3.741185962081484</v>
      </c>
      <c r="G337" s="46">
        <f>IF(OR($A337="",$B337="",$C337=""),"",C337*'MPTO_working_3-way'!$I336)</f>
        <v>3.4243095554570964</v>
      </c>
      <c r="H337" s="44">
        <f>IF(OR($A337="",$B337="",$C337=""),"",'MPTO_working_3-way'!E336)</f>
        <v>2.2570486594238348</v>
      </c>
      <c r="I337" s="45">
        <f>IF(OR($A337="",$B337="",$C337=""),"",'MPTO_working_3-way'!F336)</f>
        <v>3.7618018336756149</v>
      </c>
      <c r="J337" s="46">
        <f>IF(OR($A337="",$B337="",$C337=""),"",'MPTO_working_3-way'!G336)</f>
        <v>3.4350865857136728</v>
      </c>
      <c r="K337" s="44">
        <f>IF(OR($A337="",$B337="",$C337=""),"",'OddsRatio_working_3-way'!H336)</f>
        <v>2.2622140750239357</v>
      </c>
      <c r="L337" s="45">
        <f>IF(OR($A337="",$B337="",$C337=""),"",'OddsRatio_working_3-way'!I336)</f>
        <v>3.7520405242325157</v>
      </c>
      <c r="M337" s="46">
        <f>IF(OR($A337="",$B337="",$C337=""),"",'OddsRatio_working_3-way'!J336)</f>
        <v>3.4313139969723347</v>
      </c>
      <c r="N337" s="47">
        <f t="shared" si="68"/>
        <v>44.067540757353576</v>
      </c>
      <c r="O337" s="48">
        <f t="shared" si="69"/>
        <v>26.729491934788236</v>
      </c>
      <c r="P337" s="48">
        <f t="shared" si="70"/>
        <v>29.202967307858192</v>
      </c>
      <c r="Q337" t="s">
        <v>425</v>
      </c>
      <c r="R337" t="s">
        <v>426</v>
      </c>
      <c r="S337" t="s">
        <v>465</v>
      </c>
      <c r="T337" s="50">
        <v>100</v>
      </c>
      <c r="U337" s="50">
        <f t="shared" si="71"/>
        <v>54.954954954954964</v>
      </c>
      <c r="V337" s="50">
        <f t="shared" si="72"/>
        <v>72.67759562841529</v>
      </c>
      <c r="W337" s="50">
        <f t="shared" si="73"/>
        <v>70.149253731343279</v>
      </c>
      <c r="X337" s="50">
        <f t="shared" si="74"/>
        <v>57.17315064024141</v>
      </c>
      <c r="Y337" s="50">
        <f t="shared" si="75"/>
        <v>74.89579131370175</v>
      </c>
      <c r="Z337" s="50">
        <f t="shared" si="76"/>
        <v>72.367449416629739</v>
      </c>
      <c r="AA337" s="50">
        <f t="shared" si="77"/>
        <v>-2.218195685286446</v>
      </c>
      <c r="AB337" s="50">
        <f t="shared" si="78"/>
        <v>-2.2181956852864602</v>
      </c>
      <c r="AC337" s="50">
        <f t="shared" si="79"/>
        <v>-2.2181956852864602</v>
      </c>
      <c r="AF337">
        <v>2.0699999999999998</v>
      </c>
      <c r="AG337">
        <v>1.85</v>
      </c>
      <c r="AH337" s="57" t="s">
        <v>494</v>
      </c>
      <c r="AJ337" t="s">
        <v>473</v>
      </c>
    </row>
    <row r="338" spans="1:36" ht="15" x14ac:dyDescent="0.25">
      <c r="A338">
        <v>1.67</v>
      </c>
      <c r="B338">
        <v>4.08</v>
      </c>
      <c r="C338">
        <v>5.55</v>
      </c>
      <c r="D338" s="43">
        <f t="shared" si="80"/>
        <v>2.4080614605447304E-2</v>
      </c>
      <c r="E338" s="44">
        <f>IF(OR($A338="",$B338="",$C338=""),"",A338*'MPTO_working_3-way'!$I337)</f>
        <v>1.7102146263910969</v>
      </c>
      <c r="F338" s="45">
        <f>IF(OR($A338="",$B338="",$C338=""),"",B338*'MPTO_working_3-way'!$I337)</f>
        <v>4.1782489075902252</v>
      </c>
      <c r="G338" s="46">
        <f>IF(OR($A338="",$B338="",$C338=""),"",C338*'MPTO_working_3-way'!$I337)</f>
        <v>5.6836474110602326</v>
      </c>
      <c r="H338" s="44">
        <f>IF(OR($A338="",$B338="",$C338=""),"",'MPTO_working_3-way'!E337)</f>
        <v>1.69269030270639</v>
      </c>
      <c r="I338" s="45">
        <f>IF(OR($A338="",$B338="",$C338=""),"",'MPTO_working_3-way'!F337)</f>
        <v>4.2181426353268732</v>
      </c>
      <c r="J338" s="46">
        <f>IF(OR($A338="",$B338="",$C338=""),"",'MPTO_working_3-way'!G337)</f>
        <v>5.8087759559819716</v>
      </c>
      <c r="K338" s="44">
        <f>IF(OR($A338="",$B338="",$C338=""),"",'OddsRatio_working_3-way'!H337)</f>
        <v>1.6989137524598672</v>
      </c>
      <c r="L338" s="45">
        <f>IF(OR($A338="",$B338="",$C338=""),"",'OddsRatio_working_3-way'!I337)</f>
        <v>4.2129169516065552</v>
      </c>
      <c r="M338" s="46">
        <f>IF(OR($A338="",$B338="",$C338=""),"",'OddsRatio_working_3-way'!J337)</f>
        <v>5.7463545876005906</v>
      </c>
      <c r="N338" s="47">
        <f t="shared" si="68"/>
        <v>58.472193172046758</v>
      </c>
      <c r="O338" s="48">
        <f t="shared" si="69"/>
        <v>23.933471224832864</v>
      </c>
      <c r="P338" s="48">
        <f t="shared" si="70"/>
        <v>17.594335603120374</v>
      </c>
      <c r="Q338" t="s">
        <v>427</v>
      </c>
      <c r="R338" t="s">
        <v>428</v>
      </c>
      <c r="S338" t="s">
        <v>465</v>
      </c>
      <c r="T338" s="50">
        <v>100</v>
      </c>
      <c r="U338" s="50">
        <f t="shared" si="71"/>
        <v>40.119760479041922</v>
      </c>
      <c r="V338" s="50">
        <f t="shared" si="72"/>
        <v>75.490196078431367</v>
      </c>
      <c r="W338" s="50">
        <f t="shared" si="73"/>
        <v>81.981981981981988</v>
      </c>
      <c r="X338" s="50">
        <f t="shared" si="74"/>
        <v>42.527821939586644</v>
      </c>
      <c r="Y338" s="50">
        <f t="shared" si="75"/>
        <v>77.898257538976111</v>
      </c>
      <c r="Z338" s="50">
        <f t="shared" si="76"/>
        <v>84.390043442526718</v>
      </c>
      <c r="AA338" s="50">
        <f t="shared" si="77"/>
        <v>-2.4080614605447224</v>
      </c>
      <c r="AB338" s="50">
        <f t="shared" si="78"/>
        <v>-2.4080614605447437</v>
      </c>
      <c r="AC338" s="50">
        <f t="shared" si="79"/>
        <v>-2.4080614605447295</v>
      </c>
      <c r="AF338">
        <v>1.95</v>
      </c>
      <c r="AG338">
        <v>1.95</v>
      </c>
      <c r="AH338" s="57" t="s">
        <v>493</v>
      </c>
      <c r="AJ338" t="s">
        <v>473</v>
      </c>
    </row>
    <row r="339" spans="1:36" ht="15" x14ac:dyDescent="0.25">
      <c r="A339">
        <v>2.19</v>
      </c>
      <c r="B339">
        <v>3.48</v>
      </c>
      <c r="C339">
        <v>3.59</v>
      </c>
      <c r="D339" s="43">
        <f t="shared" si="80"/>
        <v>2.2528858438716659E-2</v>
      </c>
      <c r="E339" s="44">
        <f>IF(OR($A339="",$B339="",$C339=""),"",A339*'MPTO_working_3-way'!$I338)</f>
        <v>2.2393381999807893</v>
      </c>
      <c r="F339" s="45">
        <f>IF(OR($A339="",$B339="",$C339=""),"",B339*'MPTO_working_3-way'!$I338)</f>
        <v>3.5584004273667338</v>
      </c>
      <c r="G339" s="46">
        <f>IF(OR($A339="",$B339="",$C339=""),"",C339*'MPTO_working_3-way'!$I338)</f>
        <v>3.6708786017949926</v>
      </c>
      <c r="H339" s="44">
        <f>IF(OR($A339="",$B339="",$C339=""),"",'MPTO_working_3-way'!E338)</f>
        <v>2.2266191265827975</v>
      </c>
      <c r="I339" s="45">
        <f>IF(OR($A339="",$B339="",$C339=""),"",'MPTO_working_3-way'!F338)</f>
        <v>3.5733849695871656</v>
      </c>
      <c r="J339" s="46">
        <f>IF(OR($A339="",$B339="",$C339=""),"",'MPTO_working_3-way'!G338)</f>
        <v>3.6894662916802861</v>
      </c>
      <c r="K339" s="44">
        <f>IF(OR($A339="",$B339="",$C339=""),"",'OddsRatio_working_3-way'!H338)</f>
        <v>2.2319421515435804</v>
      </c>
      <c r="L339" s="45">
        <f>IF(OR($A339="",$B339="",$C339=""),"",'OddsRatio_working_3-way'!I338)</f>
        <v>3.5674088536370432</v>
      </c>
      <c r="M339" s="46">
        <f>IF(OR($A339="",$B339="",$C339=""),"",'OddsRatio_working_3-way'!J338)</f>
        <v>3.6812858592419113</v>
      </c>
      <c r="N339" s="47">
        <f t="shared" si="68"/>
        <v>44.656050613908107</v>
      </c>
      <c r="O339" s="48">
        <f t="shared" si="69"/>
        <v>28.102514610476653</v>
      </c>
      <c r="P339" s="48">
        <f t="shared" si="70"/>
        <v>27.241434775615254</v>
      </c>
      <c r="Q339" t="s">
        <v>429</v>
      </c>
      <c r="R339" t="s">
        <v>430</v>
      </c>
      <c r="S339" t="s">
        <v>465</v>
      </c>
      <c r="T339" s="50">
        <v>100</v>
      </c>
      <c r="U339" s="50">
        <f t="shared" si="71"/>
        <v>54.337899543379002</v>
      </c>
      <c r="V339" s="50">
        <f t="shared" si="72"/>
        <v>71.264367816091948</v>
      </c>
      <c r="W339" s="50">
        <f t="shared" si="73"/>
        <v>72.14484679665739</v>
      </c>
      <c r="X339" s="50">
        <f t="shared" si="74"/>
        <v>56.590785387250662</v>
      </c>
      <c r="Y339" s="50">
        <f t="shared" si="75"/>
        <v>73.517253659963615</v>
      </c>
      <c r="Z339" s="50">
        <f t="shared" si="76"/>
        <v>74.397732640529043</v>
      </c>
      <c r="AA339" s="50">
        <f t="shared" si="77"/>
        <v>-2.2528858438716597</v>
      </c>
      <c r="AB339" s="50">
        <f t="shared" si="78"/>
        <v>-2.2528858438716668</v>
      </c>
      <c r="AC339" s="50">
        <f t="shared" si="79"/>
        <v>-2.2528858438716526</v>
      </c>
      <c r="AF339">
        <v>2.12</v>
      </c>
      <c r="AG339">
        <v>1.79</v>
      </c>
      <c r="AH339" s="57" t="s">
        <v>511</v>
      </c>
      <c r="AJ339" t="s">
        <v>473</v>
      </c>
    </row>
    <row r="340" spans="1:36" ht="15" x14ac:dyDescent="0.25">
      <c r="A340">
        <v>13.76</v>
      </c>
      <c r="B340">
        <v>8.65</v>
      </c>
      <c r="C340">
        <v>1.19</v>
      </c>
      <c r="D340" s="43">
        <f t="shared" si="80"/>
        <v>2.8617489474617619E-2</v>
      </c>
      <c r="E340" s="44">
        <f>IF(OR($A340="",$B340="",$C340=""),"",A340*'MPTO_working_3-way'!$I339)</f>
        <v>14.153776655170738</v>
      </c>
      <c r="F340" s="45">
        <f>IF(OR($A340="",$B340="",$C340=""),"",B340*'MPTO_working_3-way'!$I339)</f>
        <v>8.8975412839554426</v>
      </c>
      <c r="G340" s="46">
        <f>IF(OR($A340="",$B340="",$C340=""),"",C340*'MPTO_working_3-way'!$I339)</f>
        <v>1.224054812474795</v>
      </c>
      <c r="H340" s="44">
        <f>IF(OR($A340="",$B340="",$C340=""),"",'MPTO_working_3-way'!E339)</f>
        <v>15.839010912821184</v>
      </c>
      <c r="I340" s="45">
        <f>IF(OR($A340="",$B340="",$C340=""),"",'MPTO_working_3-way'!F339)</f>
        <v>9.4279343224052621</v>
      </c>
      <c r="J340" s="46">
        <f>IF(OR($A340="",$B340="",$C340=""),"",'MPTO_working_3-way'!G339)</f>
        <v>1.2036635117248475</v>
      </c>
      <c r="K340" s="44">
        <f>IF(OR($A340="",$B340="",$C340=""),"",'OddsRatio_working_3-way'!H339)</f>
        <v>15.029002630440328</v>
      </c>
      <c r="L340" s="45">
        <f>IF(OR($A340="",$B340="",$C340=""),"",'OddsRatio_working_3-way'!I339)</f>
        <v>9.4108048685633641</v>
      </c>
      <c r="M340" s="46">
        <f>IF(OR($A340="",$B340="",$C340=""),"",'OddsRatio_working_3-way'!J339)</f>
        <v>1.2088958071930771</v>
      </c>
      <c r="N340" s="47">
        <f t="shared" si="68"/>
        <v>7.0652520833347641</v>
      </c>
      <c r="O340" s="48">
        <f t="shared" si="69"/>
        <v>11.23905996146663</v>
      </c>
      <c r="P340" s="48">
        <f t="shared" si="70"/>
        <v>81.695687955198608</v>
      </c>
      <c r="Q340" t="s">
        <v>431</v>
      </c>
      <c r="R340" t="s">
        <v>432</v>
      </c>
      <c r="S340" t="s">
        <v>465</v>
      </c>
      <c r="T340" s="50">
        <v>100</v>
      </c>
      <c r="U340" s="50">
        <f t="shared" si="71"/>
        <v>92.732558139534888</v>
      </c>
      <c r="V340" s="50">
        <f t="shared" si="72"/>
        <v>88.439306358381501</v>
      </c>
      <c r="W340" s="50">
        <f t="shared" si="73"/>
        <v>15.966386554621849</v>
      </c>
      <c r="X340" s="50">
        <f t="shared" si="74"/>
        <v>95.59430708699665</v>
      </c>
      <c r="Y340" s="50">
        <f t="shared" si="75"/>
        <v>91.301055305843278</v>
      </c>
      <c r="Z340" s="50">
        <f t="shared" si="76"/>
        <v>18.828135502083615</v>
      </c>
      <c r="AA340" s="50">
        <f t="shared" si="77"/>
        <v>-2.8617489474617628</v>
      </c>
      <c r="AB340" s="50">
        <f t="shared" si="78"/>
        <v>-2.861748947461777</v>
      </c>
      <c r="AC340" s="50">
        <f t="shared" si="79"/>
        <v>-2.8617489474617663</v>
      </c>
      <c r="AF340">
        <v>1.34</v>
      </c>
      <c r="AG340">
        <v>3.43</v>
      </c>
      <c r="AH340" s="57" t="s">
        <v>489</v>
      </c>
      <c r="AJ340" t="s">
        <v>473</v>
      </c>
    </row>
    <row r="341" spans="1:36" ht="15" x14ac:dyDescent="0.25">
      <c r="A341">
        <v>2.13</v>
      </c>
      <c r="B341">
        <v>3.33</v>
      </c>
      <c r="C341">
        <v>3.95</v>
      </c>
      <c r="D341" s="43">
        <f t="shared" si="80"/>
        <v>2.2948425337443012E-2</v>
      </c>
      <c r="E341" s="44">
        <f>IF(OR($A341="",$B341="",$C341=""),"",A341*'MPTO_working_3-way'!$I340)</f>
        <v>2.1788801459687535</v>
      </c>
      <c r="F341" s="45">
        <f>IF(OR($A341="",$B341="",$C341=""),"",B341*'MPTO_working_3-way'!$I340)</f>
        <v>3.4064182563736853</v>
      </c>
      <c r="G341" s="46">
        <f>IF(OR($A341="",$B341="",$C341=""),"",C341*'MPTO_working_3-way'!$I340)</f>
        <v>4.0406462800828997</v>
      </c>
      <c r="H341" s="44">
        <f>IF(OR($A341="",$B341="",$C341=""),"",'MPTO_working_3-way'!E340)</f>
        <v>2.1652797297511395</v>
      </c>
      <c r="I341" s="45">
        <f>IF(OR($A341="",$B341="",$C341=""),"",'MPTO_working_3-way'!F340)</f>
        <v>3.4170414498514186</v>
      </c>
      <c r="J341" s="46">
        <f>IF(OR($A341="",$B341="",$C341=""),"",'MPTO_working_3-way'!G340)</f>
        <v>4.0730695339230385</v>
      </c>
      <c r="K341" s="44">
        <f>IF(OR($A341="",$B341="",$C341=""),"",'OddsRatio_working_3-way'!H340)</f>
        <v>2.1709413155213122</v>
      </c>
      <c r="L341" s="45">
        <f>IF(OR($A341="",$B341="",$C341=""),"",'OddsRatio_working_3-way'!I340)</f>
        <v>3.4144188187297839</v>
      </c>
      <c r="M341" s="46">
        <f>IF(OR($A341="",$B341="",$C341=""),"",'OddsRatio_working_3-way'!J340)</f>
        <v>4.0568821953874963</v>
      </c>
      <c r="N341" s="47">
        <f t="shared" si="68"/>
        <v>45.895135712266963</v>
      </c>
      <c r="O341" s="48">
        <f t="shared" si="69"/>
        <v>29.356348068206795</v>
      </c>
      <c r="P341" s="48">
        <f t="shared" si="70"/>
        <v>24.748516219526238</v>
      </c>
      <c r="Q341" t="s">
        <v>433</v>
      </c>
      <c r="R341" t="s">
        <v>434</v>
      </c>
      <c r="S341" t="s">
        <v>465</v>
      </c>
      <c r="T341" s="50">
        <v>100</v>
      </c>
      <c r="U341" s="50">
        <f t="shared" si="71"/>
        <v>53.051643192488264</v>
      </c>
      <c r="V341" s="50">
        <f t="shared" si="72"/>
        <v>69.969969969969966</v>
      </c>
      <c r="W341" s="50">
        <f t="shared" si="73"/>
        <v>74.683544303797461</v>
      </c>
      <c r="X341" s="50">
        <f t="shared" si="74"/>
        <v>55.346485726232551</v>
      </c>
      <c r="Y341" s="50">
        <f t="shared" si="75"/>
        <v>72.264812503714253</v>
      </c>
      <c r="Z341" s="50">
        <f t="shared" si="76"/>
        <v>76.978386837541763</v>
      </c>
      <c r="AA341" s="50">
        <f t="shared" si="77"/>
        <v>-2.294842533744287</v>
      </c>
      <c r="AB341" s="50">
        <f t="shared" si="78"/>
        <v>-2.294842533744287</v>
      </c>
      <c r="AC341" s="50">
        <f t="shared" si="79"/>
        <v>-2.2948425337443012</v>
      </c>
      <c r="AF341">
        <v>2.2200000000000002</v>
      </c>
      <c r="AG341">
        <v>1.72</v>
      </c>
      <c r="AH341" s="57" t="s">
        <v>494</v>
      </c>
      <c r="AJ341" t="s">
        <v>473</v>
      </c>
    </row>
    <row r="342" spans="1:36" ht="15" x14ac:dyDescent="0.25">
      <c r="A342">
        <v>1.38</v>
      </c>
      <c r="B342">
        <v>4.9400000000000004</v>
      </c>
      <c r="C342">
        <v>10.08</v>
      </c>
      <c r="D342" s="43">
        <f t="shared" si="80"/>
        <v>2.6273180163340459E-2</v>
      </c>
      <c r="E342" s="44">
        <f>IF(OR($A342="",$B342="",$C342=""),"",A342*'MPTO_working_3-way'!$I341)</f>
        <v>1.4162569886254097</v>
      </c>
      <c r="F342" s="45">
        <f>IF(OR($A342="",$B342="",$C342=""),"",B342*'MPTO_working_3-way'!$I341)</f>
        <v>5.0697895100069026</v>
      </c>
      <c r="G342" s="46">
        <f>IF(OR($A342="",$B342="",$C342=""),"",C342*'MPTO_working_3-way'!$I341)</f>
        <v>10.344833656046472</v>
      </c>
      <c r="H342" s="44">
        <f>IF(OR($A342="",$B342="",$C342=""),"",'MPTO_working_3-way'!E341)</f>
        <v>1.3968822479246805</v>
      </c>
      <c r="I342" s="45">
        <f>IF(OR($A342="",$B342="",$C342=""),"",'MPTO_working_3-way'!F341)</f>
        <v>5.1633843760481959</v>
      </c>
      <c r="J342" s="46">
        <f>IF(OR($A342="",$B342="",$C342=""),"",'MPTO_working_3-way'!G341)</f>
        <v>11.056000329504563</v>
      </c>
      <c r="K342" s="44">
        <f>IF(OR($A342="",$B342="",$C342=""),"",'OddsRatio_working_3-way'!H341)</f>
        <v>1.4029480864604345</v>
      </c>
      <c r="L342" s="45">
        <f>IF(OR($A342="",$B342="",$C342=""),"",'OddsRatio_working_3-way'!I341)</f>
        <v>5.1779354227739809</v>
      </c>
      <c r="M342" s="46">
        <f>IF(OR($A342="",$B342="",$C342=""),"",'OddsRatio_working_3-way'!J341)</f>
        <v>10.628338487001967</v>
      </c>
      <c r="N342" s="47">
        <f t="shared" si="68"/>
        <v>70.608654222464224</v>
      </c>
      <c r="O342" s="48">
        <f t="shared" si="69"/>
        <v>19.724684782793645</v>
      </c>
      <c r="P342" s="48">
        <f t="shared" si="70"/>
        <v>9.6666609947421254</v>
      </c>
      <c r="Q342" t="s">
        <v>435</v>
      </c>
      <c r="R342" t="s">
        <v>436</v>
      </c>
      <c r="S342" t="s">
        <v>465</v>
      </c>
      <c r="T342" s="50">
        <v>100</v>
      </c>
      <c r="U342" s="50">
        <f t="shared" si="71"/>
        <v>27.536231884057976</v>
      </c>
      <c r="V342" s="50">
        <f t="shared" si="72"/>
        <v>79.757085020242926</v>
      </c>
      <c r="W342" s="50">
        <f t="shared" si="73"/>
        <v>90.079365079365076</v>
      </c>
      <c r="X342" s="50">
        <f t="shared" si="74"/>
        <v>30.163549900392006</v>
      </c>
      <c r="Y342" s="50">
        <f t="shared" si="75"/>
        <v>82.384403036576956</v>
      </c>
      <c r="Z342" s="50">
        <f t="shared" si="76"/>
        <v>92.706683095699134</v>
      </c>
      <c r="AA342" s="50">
        <f t="shared" si="77"/>
        <v>-2.6273180163340299</v>
      </c>
      <c r="AB342" s="50">
        <f t="shared" si="78"/>
        <v>-2.6273180163340299</v>
      </c>
      <c r="AC342" s="50">
        <f t="shared" si="79"/>
        <v>-2.6273180163340584</v>
      </c>
      <c r="AF342">
        <v>1.94</v>
      </c>
      <c r="AG342">
        <v>1.96</v>
      </c>
      <c r="AH342" s="57" t="s">
        <v>484</v>
      </c>
      <c r="AJ342" t="s">
        <v>473</v>
      </c>
    </row>
    <row r="343" spans="1:36" ht="15" x14ac:dyDescent="0.25">
      <c r="A343">
        <v>4.29</v>
      </c>
      <c r="B343">
        <v>4.09</v>
      </c>
      <c r="C343">
        <v>1.83</v>
      </c>
      <c r="D343" s="43">
        <f t="shared" si="80"/>
        <v>2.4047098038039394E-2</v>
      </c>
      <c r="E343" s="44">
        <f>IF(OR($A343="",$B343="",$C343=""),"",A343*'MPTO_working_3-way'!$I342)</f>
        <v>4.3931620505831894</v>
      </c>
      <c r="F343" s="45">
        <f>IF(OR($A343="",$B343="",$C343=""),"",B343*'MPTO_working_3-way'!$I342)</f>
        <v>4.1883526309755812</v>
      </c>
      <c r="G343" s="46">
        <f>IF(OR($A343="",$B343="",$C343=""),"",C343*'MPTO_working_3-way'!$I342)</f>
        <v>1.8740061894096121</v>
      </c>
      <c r="H343" s="44">
        <f>IF(OR($A343="",$B343="",$C343=""),"",'MPTO_working_3-way'!E342)</f>
        <v>4.4427752690104665</v>
      </c>
      <c r="I343" s="45">
        <f>IF(OR($A343="",$B343="",$C343=""),"",'MPTO_working_3-way'!F342)</f>
        <v>4.2286323731078923</v>
      </c>
      <c r="J343" s="46">
        <f>IF(OR($A343="",$B343="",$C343=""),"",'MPTO_working_3-way'!G342)</f>
        <v>1.8572434016374026</v>
      </c>
      <c r="K343" s="44">
        <f>IF(OR($A343="",$B343="",$C343=""),"",'OddsRatio_working_3-way'!H342)</f>
        <v>4.4227334486536849</v>
      </c>
      <c r="L343" s="45">
        <f>IF(OR($A343="",$B343="",$C343=""),"",'OddsRatio_working_3-way'!I342)</f>
        <v>4.2146645459999643</v>
      </c>
      <c r="M343" s="46">
        <f>IF(OR($A343="",$B343="",$C343=""),"",'OddsRatio_working_3-way'!J342)</f>
        <v>1.863485946012936</v>
      </c>
      <c r="N343" s="47">
        <f t="shared" si="68"/>
        <v>22.762647689430228</v>
      </c>
      <c r="O343" s="48">
        <f t="shared" si="69"/>
        <v>23.875735596003835</v>
      </c>
      <c r="P343" s="48">
        <f t="shared" si="70"/>
        <v>53.361616714565955</v>
      </c>
      <c r="Q343" t="s">
        <v>437</v>
      </c>
      <c r="R343" t="s">
        <v>438</v>
      </c>
      <c r="S343" t="s">
        <v>465</v>
      </c>
      <c r="T343" s="50">
        <v>100</v>
      </c>
      <c r="U343" s="50">
        <f t="shared" si="71"/>
        <v>76.689976689976689</v>
      </c>
      <c r="V343" s="50">
        <f t="shared" si="72"/>
        <v>75.550122249388764</v>
      </c>
      <c r="W343" s="50">
        <f t="shared" si="73"/>
        <v>45.355191256830594</v>
      </c>
      <c r="X343" s="50">
        <f t="shared" si="74"/>
        <v>79.094686493780642</v>
      </c>
      <c r="Y343" s="50">
        <f t="shared" si="75"/>
        <v>77.954832053192703</v>
      </c>
      <c r="Z343" s="50">
        <f t="shared" si="76"/>
        <v>47.759901060634554</v>
      </c>
      <c r="AA343" s="50">
        <f t="shared" si="77"/>
        <v>-2.4047098038039536</v>
      </c>
      <c r="AB343" s="50">
        <f t="shared" si="78"/>
        <v>-2.4047098038039394</v>
      </c>
      <c r="AC343" s="50">
        <f t="shared" si="79"/>
        <v>-2.4047098038039607</v>
      </c>
      <c r="AF343">
        <v>1.85</v>
      </c>
      <c r="AG343">
        <v>2.0699999999999998</v>
      </c>
      <c r="AH343" s="71" t="s">
        <v>485</v>
      </c>
      <c r="AJ343" t="s">
        <v>473</v>
      </c>
    </row>
    <row r="344" spans="1:36" ht="15" x14ac:dyDescent="0.25">
      <c r="A344">
        <v>4.32</v>
      </c>
      <c r="B344">
        <v>3.7</v>
      </c>
      <c r="C344">
        <v>1.81</v>
      </c>
      <c r="D344" s="43">
        <f t="shared" si="80"/>
        <v>5.4237939597055584E-2</v>
      </c>
      <c r="E344" s="44">
        <f>IF(OR($A344="",$B344="",$C344=""),"",A344*'MPTO_working_3-way'!$I343)</f>
        <v>4.55430789905928</v>
      </c>
      <c r="F344" s="45">
        <f>IF(OR($A344="",$B344="",$C344=""),"",B344*'MPTO_working_3-way'!$I343)</f>
        <v>3.900680376509106</v>
      </c>
      <c r="G344" s="46">
        <f>IF(OR($A344="",$B344="",$C344=""),"",C344*'MPTO_working_3-way'!$I343)</f>
        <v>1.9081706706706707</v>
      </c>
      <c r="H344" s="44">
        <f>IF(OR($A344="",$B344="",$C344=""),"",'MPTO_working_3-way'!E343)</f>
        <v>4.685988001192106</v>
      </c>
      <c r="I344" s="45">
        <f>IF(OR($A344="",$B344="",$C344=""),"",'MPTO_working_3-way'!F343)</f>
        <v>3.9652492365833294</v>
      </c>
      <c r="J344" s="46">
        <f>IF(OR($A344="",$B344="",$C344=""),"",'MPTO_working_3-way'!G343)</f>
        <v>1.8712334130467214</v>
      </c>
      <c r="K344" s="44">
        <f>IF(OR($A344="",$B344="",$C344=""),"",'OddsRatio_working_3-way'!H343)</f>
        <v>4.6260480234531327</v>
      </c>
      <c r="L344" s="45">
        <f>IF(OR($A344="",$B344="",$C344=""),"",'OddsRatio_working_3-way'!I343)</f>
        <v>3.9488944769046568</v>
      </c>
      <c r="M344" s="46">
        <f>IF(OR($A344="",$B344="",$C344=""),"",'OddsRatio_working_3-way'!J343)</f>
        <v>1.8846683430713964</v>
      </c>
      <c r="N344" s="47">
        <f t="shared" si="68"/>
        <v>21.95723306732415</v>
      </c>
      <c r="O344" s="48">
        <f t="shared" si="69"/>
        <v>25.636553202929811</v>
      </c>
      <c r="P344" s="48">
        <f t="shared" si="70"/>
        <v>52.406213729746028</v>
      </c>
      <c r="Q344" t="s">
        <v>93</v>
      </c>
      <c r="R344" t="s">
        <v>92</v>
      </c>
      <c r="S344" t="s">
        <v>465</v>
      </c>
      <c r="T344" s="50">
        <v>100</v>
      </c>
      <c r="U344" s="50">
        <f t="shared" si="71"/>
        <v>76.851851851851848</v>
      </c>
      <c r="V344" s="50">
        <f t="shared" si="72"/>
        <v>72.972972972972968</v>
      </c>
      <c r="W344" s="50">
        <f t="shared" si="73"/>
        <v>44.751381215469614</v>
      </c>
      <c r="X344" s="50">
        <f t="shared" si="74"/>
        <v>82.275645811557425</v>
      </c>
      <c r="Y344" s="50">
        <f t="shared" si="75"/>
        <v>78.396766932678545</v>
      </c>
      <c r="Z344" s="50">
        <f t="shared" si="76"/>
        <v>50.17517517517517</v>
      </c>
      <c r="AA344" s="50">
        <f t="shared" si="77"/>
        <v>-5.4237939597055771</v>
      </c>
      <c r="AB344" s="50">
        <f t="shared" si="78"/>
        <v>-5.4237939597055771</v>
      </c>
      <c r="AC344" s="50">
        <f t="shared" si="79"/>
        <v>-5.4237939597055558</v>
      </c>
      <c r="AF344">
        <v>2.1</v>
      </c>
      <c r="AG344">
        <v>1.74</v>
      </c>
      <c r="AH344" s="57" t="s">
        <v>498</v>
      </c>
      <c r="AJ344" t="s">
        <v>480</v>
      </c>
    </row>
    <row r="345" spans="1:36" ht="15" x14ac:dyDescent="0.25">
      <c r="A345">
        <v>2.58</v>
      </c>
      <c r="B345">
        <v>2.69</v>
      </c>
      <c r="C345">
        <v>3.45</v>
      </c>
      <c r="D345" s="43">
        <f t="shared" si="80"/>
        <v>4.9199183584485162E-2</v>
      </c>
      <c r="E345" s="44">
        <f>IF(OR($A345="",$B345="",$C345=""),"",A345*'MPTO_working_3-way'!$I344)</f>
        <v>2.7069338936479719</v>
      </c>
      <c r="F345" s="45">
        <f>IF(OR($A345="",$B345="",$C345=""),"",B345*'MPTO_working_3-way'!$I344)</f>
        <v>2.8223458038422651</v>
      </c>
      <c r="G345" s="46">
        <f>IF(OR($A345="",$B345="",$C345=""),"",C345*'MPTO_working_3-way'!$I344)</f>
        <v>3.6197371833664742</v>
      </c>
      <c r="H345" s="44">
        <f>IF(OR($A345="",$B345="",$C345=""),"",'MPTO_working_3-way'!E344)</f>
        <v>2.6939860460877405</v>
      </c>
      <c r="I345" s="45">
        <f>IF(OR($A345="",$B345="",$C345=""),"",'MPTO_working_3-way'!F344)</f>
        <v>2.8141468419772155</v>
      </c>
      <c r="J345" s="46">
        <f>IF(OR($A345="",$B345="",$C345=""),"",'MPTO_working_3-way'!G344)</f>
        <v>3.6569042066244832</v>
      </c>
      <c r="K345" s="44">
        <f>IF(OR($A345="",$B345="",$C345=""),"",'OddsRatio_working_3-way'!H344)</f>
        <v>2.7005374948328873</v>
      </c>
      <c r="L345" s="45">
        <f>IF(OR($A345="",$B345="",$C345=""),"",'OddsRatio_working_3-way'!I344)</f>
        <v>2.8189293457389737</v>
      </c>
      <c r="M345" s="46">
        <f>IF(OR($A345="",$B345="",$C345=""),"",'OddsRatio_working_3-way'!J344)</f>
        <v>3.6369094065446661</v>
      </c>
      <c r="N345" s="47">
        <f t="shared" si="68"/>
        <v>36.942165538160232</v>
      </c>
      <c r="O345" s="48">
        <f t="shared" si="69"/>
        <v>35.431519363737323</v>
      </c>
      <c r="P345" s="48">
        <f t="shared" si="70"/>
        <v>27.626315098102435</v>
      </c>
      <c r="Q345" t="s">
        <v>439</v>
      </c>
      <c r="R345" t="s">
        <v>440</v>
      </c>
      <c r="S345" t="s">
        <v>465</v>
      </c>
      <c r="T345" s="50">
        <v>100</v>
      </c>
      <c r="U345" s="50">
        <f t="shared" si="71"/>
        <v>61.240310077519375</v>
      </c>
      <c r="V345" s="50">
        <f t="shared" si="72"/>
        <v>62.825278810408925</v>
      </c>
      <c r="W345" s="50">
        <f t="shared" si="73"/>
        <v>71.014492753623188</v>
      </c>
      <c r="X345" s="50">
        <f t="shared" si="74"/>
        <v>66.160228435967895</v>
      </c>
      <c r="Y345" s="50">
        <f t="shared" si="75"/>
        <v>67.74519716885743</v>
      </c>
      <c r="Z345" s="50">
        <f t="shared" si="76"/>
        <v>75.9344111120717</v>
      </c>
      <c r="AA345" s="50">
        <f t="shared" si="77"/>
        <v>-4.9199183584485198</v>
      </c>
      <c r="AB345" s="50">
        <f t="shared" si="78"/>
        <v>-4.9199183584485056</v>
      </c>
      <c r="AC345" s="50">
        <f t="shared" si="79"/>
        <v>-4.9199183584485127</v>
      </c>
      <c r="AF345">
        <v>2.5299999999999998</v>
      </c>
      <c r="AG345">
        <v>1.52</v>
      </c>
      <c r="AH345" s="57" t="s">
        <v>494</v>
      </c>
      <c r="AJ345" t="s">
        <v>480</v>
      </c>
    </row>
    <row r="346" spans="1:36" ht="15" x14ac:dyDescent="0.25">
      <c r="A346">
        <v>1.17</v>
      </c>
      <c r="B346">
        <v>7.25</v>
      </c>
      <c r="C346">
        <v>16</v>
      </c>
      <c r="D346" s="43">
        <f t="shared" si="80"/>
        <v>5.5131889183613447E-2</v>
      </c>
      <c r="E346" s="44">
        <f>IF(OR($A346="",$B346="",$C346=""),"",A346*'MPTO_working_3-way'!$I345)</f>
        <v>1.2345043103448277</v>
      </c>
      <c r="F346" s="45">
        <f>IF(OR($A346="",$B346="",$C346=""),"",B346*'MPTO_working_3-way'!$I345)</f>
        <v>7.6497061965811977</v>
      </c>
      <c r="G346" s="46">
        <f>IF(OR($A346="",$B346="",$C346=""),"",C346*'MPTO_working_3-way'!$I345)</f>
        <v>16.882110226937815</v>
      </c>
      <c r="H346" s="44">
        <f>IF(OR($A346="",$B346="",$C346=""),"",'MPTO_working_3-way'!E345)</f>
        <v>1.1957094716130594</v>
      </c>
      <c r="I346" s="45">
        <f>IF(OR($A346="",$B346="",$C346=""),"",'MPTO_working_3-way'!F345)</f>
        <v>8.3644394227312446</v>
      </c>
      <c r="J346" s="46">
        <f>IF(OR($A346="",$B346="",$C346=""),"",'MPTO_working_3-way'!G345)</f>
        <v>22.664069023100495</v>
      </c>
      <c r="K346" s="44">
        <f>IF(OR($A346="",$B346="",$C346=""),"",'OddsRatio_working_3-way'!H345)</f>
        <v>1.2045853729941567</v>
      </c>
      <c r="L346" s="45">
        <f>IF(OR($A346="",$B346="",$C346=""),"",'OddsRatio_working_3-way'!I345)</f>
        <v>8.5215210659616485</v>
      </c>
      <c r="M346" s="46">
        <f>IF(OR($A346="",$B346="",$C346=""),"",'OddsRatio_working_3-way'!J345)</f>
        <v>19.051650558307955</v>
      </c>
      <c r="N346" s="47">
        <f t="shared" si="68"/>
        <v>81.004172413191114</v>
      </c>
      <c r="O346" s="48">
        <f t="shared" si="69"/>
        <v>13.072397479094288</v>
      </c>
      <c r="P346" s="48">
        <f t="shared" si="70"/>
        <v>5.9234301077145997</v>
      </c>
      <c r="Q346" t="s">
        <v>90</v>
      </c>
      <c r="R346" t="s">
        <v>441</v>
      </c>
      <c r="S346" t="s">
        <v>465</v>
      </c>
      <c r="T346" s="50">
        <v>100</v>
      </c>
      <c r="U346" s="50">
        <f t="shared" si="71"/>
        <v>14.529914529914532</v>
      </c>
      <c r="V346" s="50">
        <f t="shared" si="72"/>
        <v>86.206896551724142</v>
      </c>
      <c r="W346" s="50">
        <f t="shared" si="73"/>
        <v>93.75</v>
      </c>
      <c r="X346" s="50">
        <f t="shared" si="74"/>
        <v>20.043103448275861</v>
      </c>
      <c r="Y346" s="50">
        <f t="shared" si="75"/>
        <v>91.720085470085479</v>
      </c>
      <c r="Z346" s="50">
        <f t="shared" si="76"/>
        <v>99.263188918361351</v>
      </c>
      <c r="AA346" s="50">
        <f t="shared" si="77"/>
        <v>-5.5131889183613296</v>
      </c>
      <c r="AB346" s="50">
        <f t="shared" si="78"/>
        <v>-5.5131889183613367</v>
      </c>
      <c r="AC346" s="50">
        <f t="shared" si="79"/>
        <v>-5.5131889183613509</v>
      </c>
      <c r="AF346">
        <v>1.57</v>
      </c>
      <c r="AG346">
        <v>2.35</v>
      </c>
      <c r="AH346" s="57" t="s">
        <v>512</v>
      </c>
      <c r="AJ346" t="s">
        <v>480</v>
      </c>
    </row>
    <row r="347" spans="1:36" ht="15" x14ac:dyDescent="0.25">
      <c r="A347">
        <v>17.07</v>
      </c>
      <c r="B347">
        <v>6.13</v>
      </c>
      <c r="C347">
        <v>1.19</v>
      </c>
      <c r="D347" s="43">
        <f t="shared" si="80"/>
        <v>6.2050579627717539E-2</v>
      </c>
      <c r="E347" s="44">
        <f>IF(OR($A347="",$B347="",$C347=""),"",A347*'MPTO_working_3-way'!$I346)</f>
        <v>18.129203394245138</v>
      </c>
      <c r="F347" s="45">
        <f>IF(OR($A347="",$B347="",$C347=""),"",B347*'MPTO_working_3-way'!$I346)</f>
        <v>6.5103700531179083</v>
      </c>
      <c r="G347" s="46">
        <f>IF(OR($A347="",$B347="",$C347=""),"",C347*'MPTO_working_3-way'!$I346)</f>
        <v>1.2638401897569838</v>
      </c>
      <c r="H347" s="44">
        <f>IF(OR($A347="",$B347="",$C347=""),"",'MPTO_working_3-way'!E346)</f>
        <v>26.386072527204451</v>
      </c>
      <c r="I347" s="45">
        <f>IF(OR($A347="",$B347="",$C347=""),"",'MPTO_working_3-way'!F346)</f>
        <v>7.0200754964982561</v>
      </c>
      <c r="J347" s="46">
        <f>IF(OR($A347="",$B347="",$C347=""),"",'MPTO_working_3-way'!G346)</f>
        <v>1.2200290590770957</v>
      </c>
      <c r="K347" s="44">
        <f>IF(OR($A347="",$B347="",$C347=""),"",'OddsRatio_working_3-way'!H346)</f>
        <v>20.489692701327613</v>
      </c>
      <c r="L347" s="45">
        <f>IF(OR($A347="",$B347="",$C347=""),"",'OddsRatio_working_3-way'!I346)</f>
        <v>7.2216629469701719</v>
      </c>
      <c r="M347" s="46">
        <f>IF(OR($A347="",$B347="",$C347=""),"",'OddsRatio_working_3-way'!J346)</f>
        <v>1.2304319609988954</v>
      </c>
      <c r="N347" s="47">
        <f t="shared" si="68"/>
        <v>5.5159621647658055</v>
      </c>
      <c r="O347" s="48">
        <f t="shared" si="69"/>
        <v>15.360109975946543</v>
      </c>
      <c r="P347" s="48">
        <f t="shared" si="70"/>
        <v>79.123927859287662</v>
      </c>
      <c r="Q347" t="s">
        <v>442</v>
      </c>
      <c r="R347" t="s">
        <v>89</v>
      </c>
      <c r="S347" t="s">
        <v>465</v>
      </c>
      <c r="T347" s="50">
        <v>100</v>
      </c>
      <c r="U347" s="50">
        <f t="shared" si="71"/>
        <v>94.141769185705911</v>
      </c>
      <c r="V347" s="50">
        <f t="shared" si="72"/>
        <v>83.686786296900493</v>
      </c>
      <c r="W347" s="50">
        <f t="shared" si="73"/>
        <v>15.966386554621849</v>
      </c>
      <c r="X347" s="50">
        <f t="shared" si="74"/>
        <v>100.34682714847767</v>
      </c>
      <c r="Y347" s="50">
        <f t="shared" si="75"/>
        <v>89.89184425967224</v>
      </c>
      <c r="Z347" s="50">
        <f t="shared" si="76"/>
        <v>22.171444517393592</v>
      </c>
      <c r="AA347" s="50">
        <f t="shared" si="77"/>
        <v>-6.205057962771761</v>
      </c>
      <c r="AB347" s="50">
        <f t="shared" si="78"/>
        <v>-6.2050579627717468</v>
      </c>
      <c r="AC347" s="50">
        <f t="shared" si="79"/>
        <v>-6.2050579627717433</v>
      </c>
      <c r="AF347">
        <v>1.73</v>
      </c>
      <c r="AG347">
        <v>2.09</v>
      </c>
      <c r="AH347" s="71" t="s">
        <v>496</v>
      </c>
      <c r="AJ347" t="s">
        <v>480</v>
      </c>
    </row>
    <row r="348" spans="1:36" ht="15" x14ac:dyDescent="0.25">
      <c r="A348">
        <v>4.07</v>
      </c>
      <c r="B348">
        <v>3.23</v>
      </c>
      <c r="C348">
        <v>2.14</v>
      </c>
      <c r="D348" s="43">
        <f t="shared" si="80"/>
        <v>2.2587488546228274E-2</v>
      </c>
      <c r="E348" s="44">
        <f>IF(OR($A348="",$B348="",$C348=""),"",A348*'MPTO_working_3-way'!$I347)</f>
        <v>4.1619310783831498</v>
      </c>
      <c r="F348" s="45">
        <f>IF(OR($A348="",$B348="",$C348=""),"",B348*'MPTO_working_3-way'!$I347)</f>
        <v>3.3029575880043174</v>
      </c>
      <c r="G348" s="46">
        <f>IF(OR($A348="",$B348="",$C348=""),"",C348*'MPTO_working_3-way'!$I347)</f>
        <v>2.1883372254889286</v>
      </c>
      <c r="H348" s="44">
        <f>IF(OR($A348="",$B348="",$C348=""),"",'MPTO_working_3-way'!E347)</f>
        <v>4.1986625245495865</v>
      </c>
      <c r="I348" s="45">
        <f>IF(OR($A348="",$B348="",$C348=""),"",'MPTO_working_3-way'!F347)</f>
        <v>3.3105089151725937</v>
      </c>
      <c r="J348" s="46">
        <f>IF(OR($A348="",$B348="",$C348=""),"",'MPTO_working_3-way'!G347)</f>
        <v>2.1750452170348091</v>
      </c>
      <c r="K348" s="44">
        <f>IF(OR($A348="",$B348="",$C348=""),"",'OddsRatio_working_3-way'!H347)</f>
        <v>4.1794823911060348</v>
      </c>
      <c r="L348" s="45">
        <f>IF(OR($A348="",$B348="",$C348=""),"",'OddsRatio_working_3-way'!I347)</f>
        <v>3.3095262971226238</v>
      </c>
      <c r="M348" s="46">
        <f>IF(OR($A348="",$B348="",$C348=""),"",'OddsRatio_working_3-way'!J347)</f>
        <v>2.1806546989774849</v>
      </c>
      <c r="N348" s="47">
        <f t="shared" si="68"/>
        <v>24.02730802520847</v>
      </c>
      <c r="O348" s="48">
        <f t="shared" si="69"/>
        <v>30.275895870773528</v>
      </c>
      <c r="P348" s="48">
        <f t="shared" si="70"/>
        <v>45.696796104017984</v>
      </c>
      <c r="Q348" t="s">
        <v>443</v>
      </c>
      <c r="R348" t="s">
        <v>141</v>
      </c>
      <c r="S348" t="s">
        <v>465</v>
      </c>
      <c r="T348" s="50">
        <v>100</v>
      </c>
      <c r="U348" s="50">
        <f t="shared" si="71"/>
        <v>75.429975429975428</v>
      </c>
      <c r="V348" s="50">
        <f t="shared" si="72"/>
        <v>69.040247678018574</v>
      </c>
      <c r="W348" s="50">
        <f t="shared" si="73"/>
        <v>53.271028037383175</v>
      </c>
      <c r="X348" s="50">
        <f t="shared" si="74"/>
        <v>77.688724284598251</v>
      </c>
      <c r="Y348" s="50">
        <f t="shared" si="75"/>
        <v>71.298996532641397</v>
      </c>
      <c r="Z348" s="50">
        <f t="shared" si="76"/>
        <v>55.529776892005998</v>
      </c>
      <c r="AA348" s="50">
        <f t="shared" si="77"/>
        <v>-2.2587488546228229</v>
      </c>
      <c r="AB348" s="50">
        <f t="shared" si="78"/>
        <v>-2.2587488546228229</v>
      </c>
      <c r="AC348" s="50">
        <f t="shared" si="79"/>
        <v>-2.2587488546228229</v>
      </c>
      <c r="AF348">
        <v>2.04</v>
      </c>
      <c r="AG348">
        <v>1.87</v>
      </c>
      <c r="AH348" s="57" t="s">
        <v>494</v>
      </c>
      <c r="AJ348" t="s">
        <v>474</v>
      </c>
    </row>
    <row r="349" spans="1:36" ht="15" x14ac:dyDescent="0.25">
      <c r="A349">
        <v>1.78</v>
      </c>
      <c r="B349">
        <v>4.24</v>
      </c>
      <c r="C349">
        <v>4.46</v>
      </c>
      <c r="D349" s="43">
        <f t="shared" si="80"/>
        <v>2.1862056049533729E-2</v>
      </c>
      <c r="E349" s="44">
        <f>IF(OR($A349="",$B349="",$C349=""),"",A349*'MPTO_working_3-way'!$I348)</f>
        <v>1.8189144597681701</v>
      </c>
      <c r="F349" s="45">
        <f>IF(OR($A349="",$B349="",$C349=""),"",B349*'MPTO_working_3-way'!$I348)</f>
        <v>4.3326951176500232</v>
      </c>
      <c r="G349" s="46">
        <f>IF(OR($A349="",$B349="",$C349=""),"",C349*'MPTO_working_3-way'!$I348)</f>
        <v>4.5575047699809206</v>
      </c>
      <c r="H349" s="44">
        <f>IF(OR($A349="",$B349="",$C349=""),"",'MPTO_working_3-way'!E348)</f>
        <v>1.803392684016119</v>
      </c>
      <c r="I349" s="45">
        <f>IF(OR($A349="",$B349="",$C349=""),"",'MPTO_working_3-way'!F348)</f>
        <v>4.3751861310528994</v>
      </c>
      <c r="J349" s="46">
        <f>IF(OR($A349="",$B349="",$C349=""),"",'MPTO_working_3-way'!G348)</f>
        <v>4.609826697255949</v>
      </c>
      <c r="K349" s="44">
        <f>IF(OR($A349="",$B349="",$C349=""),"",'OddsRatio_working_3-way'!H348)</f>
        <v>1.809074271796868</v>
      </c>
      <c r="L349" s="45">
        <f>IF(OR($A349="",$B349="",$C349=""),"",'OddsRatio_working_3-way'!I348)</f>
        <v>4.3607700520793005</v>
      </c>
      <c r="M349" s="46">
        <f>IF(OR($A349="",$B349="",$C349=""),"",'OddsRatio_working_3-way'!J348)</f>
        <v>4.5889704877143123</v>
      </c>
      <c r="N349" s="47">
        <f t="shared" si="68"/>
        <v>54.977846518821728</v>
      </c>
      <c r="O349" s="48">
        <f t="shared" si="69"/>
        <v>23.080322359316668</v>
      </c>
      <c r="P349" s="48">
        <f t="shared" si="70"/>
        <v>21.94183112186159</v>
      </c>
      <c r="Q349" t="s">
        <v>98</v>
      </c>
      <c r="R349" t="s">
        <v>51</v>
      </c>
      <c r="S349" t="s">
        <v>465</v>
      </c>
      <c r="T349" s="50">
        <v>100</v>
      </c>
      <c r="U349" s="50">
        <f t="shared" si="71"/>
        <v>43.820224719101127</v>
      </c>
      <c r="V349" s="50">
        <f t="shared" si="72"/>
        <v>76.415094339622627</v>
      </c>
      <c r="W349" s="50">
        <f t="shared" si="73"/>
        <v>77.578475336322867</v>
      </c>
      <c r="X349" s="50">
        <f t="shared" si="74"/>
        <v>46.006430324054485</v>
      </c>
      <c r="Y349" s="50">
        <f t="shared" si="75"/>
        <v>78.601299944576013</v>
      </c>
      <c r="Z349" s="50">
        <f t="shared" si="76"/>
        <v>79.764680941276239</v>
      </c>
      <c r="AA349" s="50">
        <f t="shared" si="77"/>
        <v>-2.1862056049533578</v>
      </c>
      <c r="AB349" s="50">
        <f t="shared" si="78"/>
        <v>-2.1862056049533862</v>
      </c>
      <c r="AC349" s="50">
        <f t="shared" si="79"/>
        <v>-2.186205604953372</v>
      </c>
      <c r="AF349">
        <v>1.5</v>
      </c>
      <c r="AG349">
        <v>2.71</v>
      </c>
      <c r="AH349" s="57" t="s">
        <v>496</v>
      </c>
      <c r="AJ349" t="s">
        <v>474</v>
      </c>
    </row>
    <row r="350" spans="1:36" ht="15" x14ac:dyDescent="0.25">
      <c r="A350">
        <v>3.22</v>
      </c>
      <c r="B350">
        <v>3.45</v>
      </c>
      <c r="C350">
        <v>2.37</v>
      </c>
      <c r="D350" s="43">
        <f t="shared" si="80"/>
        <v>2.2355006944990485E-2</v>
      </c>
      <c r="E350" s="44">
        <f>IF(OR($A350="",$B350="",$C350=""),"",A350*'MPTO_working_3-way'!$I349)</f>
        <v>3.2919831223628697</v>
      </c>
      <c r="F350" s="45">
        <f>IF(OR($A350="",$B350="",$C350=""),"",B350*'MPTO_working_3-way'!$I349)</f>
        <v>3.5271247739602174</v>
      </c>
      <c r="G350" s="46">
        <f>IF(OR($A350="",$B350="",$C350=""),"",C350*'MPTO_working_3-way'!$I349)</f>
        <v>2.4229813664596276</v>
      </c>
      <c r="H350" s="44">
        <f>IF(OR($A350="",$B350="",$C350=""),"",'MPTO_working_3-way'!E349)</f>
        <v>3.2991613107761482</v>
      </c>
      <c r="I350" s="45">
        <f>IF(OR($A350="",$B350="",$C350=""),"",'MPTO_working_3-way'!F349)</f>
        <v>3.5410338107464354</v>
      </c>
      <c r="J350" s="46">
        <f>IF(OR($A350="",$B350="",$C350=""),"",'MPTO_working_3-way'!G349)</f>
        <v>2.4126077518072799</v>
      </c>
      <c r="K350" s="44">
        <f>IF(OR($A350="",$B350="",$C350=""),"",'OddsRatio_working_3-way'!H349)</f>
        <v>3.2964427373446648</v>
      </c>
      <c r="L350" s="45">
        <f>IF(OR($A350="",$B350="",$C350=""),"",'OddsRatio_working_3-way'!I349)</f>
        <v>3.5343624804028955</v>
      </c>
      <c r="M350" s="46">
        <f>IF(OR($A350="",$B350="",$C350=""),"",'OddsRatio_working_3-way'!J349)</f>
        <v>2.4171741216946807</v>
      </c>
      <c r="N350" s="47">
        <f t="shared" si="68"/>
        <v>30.376826454755186</v>
      </c>
      <c r="O350" s="48">
        <f t="shared" si="69"/>
        <v>28.351704691104839</v>
      </c>
      <c r="P350" s="48">
        <f t="shared" si="70"/>
        <v>41.271468854139961</v>
      </c>
      <c r="Q350" t="s">
        <v>95</v>
      </c>
      <c r="R350" t="s">
        <v>101</v>
      </c>
      <c r="S350" t="s">
        <v>465</v>
      </c>
      <c r="T350" s="50">
        <v>100</v>
      </c>
      <c r="U350" s="50">
        <f t="shared" si="71"/>
        <v>68.944099378881987</v>
      </c>
      <c r="V350" s="50">
        <f t="shared" si="72"/>
        <v>71.014492753623188</v>
      </c>
      <c r="W350" s="50">
        <f t="shared" si="73"/>
        <v>57.805907172995774</v>
      </c>
      <c r="X350" s="50">
        <f t="shared" si="74"/>
        <v>71.179600073381025</v>
      </c>
      <c r="Y350" s="50">
        <f t="shared" si="75"/>
        <v>73.249993448122225</v>
      </c>
      <c r="Z350" s="50">
        <f t="shared" si="76"/>
        <v>60.041407867494826</v>
      </c>
      <c r="AA350" s="50">
        <f t="shared" si="77"/>
        <v>-2.2355006944990379</v>
      </c>
      <c r="AB350" s="50">
        <f t="shared" si="78"/>
        <v>-2.2355006944990379</v>
      </c>
      <c r="AC350" s="50">
        <f t="shared" si="79"/>
        <v>-2.2355006944990521</v>
      </c>
      <c r="AF350">
        <v>1.66</v>
      </c>
      <c r="AG350">
        <v>2.33</v>
      </c>
      <c r="AH350" s="57" t="s">
        <v>495</v>
      </c>
      <c r="AJ350" t="s">
        <v>474</v>
      </c>
    </row>
    <row r="351" spans="1:36" s="50" customFormat="1" ht="15" x14ac:dyDescent="0.25">
      <c r="A351">
        <v>3.08</v>
      </c>
      <c r="B351">
        <v>3.29</v>
      </c>
      <c r="C351">
        <v>2.54</v>
      </c>
      <c r="D351" s="43">
        <f t="shared" si="80"/>
        <v>2.2327479858054389E-2</v>
      </c>
      <c r="E351" s="44">
        <f>IF(OR($A351="",$B351="",$C351=""),"",A351*'MPTO_working_3-way'!$I350)</f>
        <v>3.1487686379628075</v>
      </c>
      <c r="F351" s="45">
        <f>IF(OR($A351="",$B351="",$C351=""),"",B351*'MPTO_working_3-way'!$I350)</f>
        <v>3.3634574087329989</v>
      </c>
      <c r="G351" s="46">
        <f>IF(OR($A351="",$B351="",$C351=""),"",C351*'MPTO_working_3-way'!$I350)</f>
        <v>2.5967117988394581</v>
      </c>
      <c r="H351" s="44">
        <f>IF(OR($A351="",$B351="",$C351=""),"",'MPTO_working_3-way'!E350)</f>
        <v>3.1522588491882955</v>
      </c>
      <c r="I351" s="45">
        <f>IF(OR($A351="",$B351="",$C351=""),"",'MPTO_working_3-way'!F350)</f>
        <v>3.372580337444171</v>
      </c>
      <c r="J351" s="46">
        <f>IF(OR($A351="",$B351="",$C351=""),"",'MPTO_working_3-way'!G350)</f>
        <v>2.5889411702854739</v>
      </c>
      <c r="K351" s="44">
        <f>IF(OR($A351="",$B351="",$C351=""),"",'OddsRatio_working_3-way'!H350)</f>
        <v>3.1509184757551956</v>
      </c>
      <c r="L351" s="45">
        <f>IF(OR($A351="",$B351="",$C351=""),"",'OddsRatio_working_3-way'!I350)</f>
        <v>3.3680785141727871</v>
      </c>
      <c r="M351" s="46">
        <f>IF(OR($A351="",$B351="",$C351=""),"",'OddsRatio_working_3-way'!J350)</f>
        <v>2.5925069483956737</v>
      </c>
      <c r="N351" s="47">
        <f t="shared" si="68"/>
        <v>31.758446395317907</v>
      </c>
      <c r="O351" s="48">
        <f t="shared" si="69"/>
        <v>29.73131151902102</v>
      </c>
      <c r="P351" s="48">
        <f t="shared" si="70"/>
        <v>38.510242085661083</v>
      </c>
      <c r="Q351" t="s">
        <v>444</v>
      </c>
      <c r="R351" t="s">
        <v>96</v>
      </c>
      <c r="S351" t="s">
        <v>465</v>
      </c>
      <c r="T351" s="50">
        <v>100</v>
      </c>
      <c r="U351" s="50">
        <f t="shared" si="71"/>
        <v>67.532467532467535</v>
      </c>
      <c r="V351" s="50">
        <f t="shared" si="72"/>
        <v>69.6048632218845</v>
      </c>
      <c r="W351" s="50">
        <f t="shared" si="73"/>
        <v>60.629921259842511</v>
      </c>
      <c r="X351" s="50">
        <f t="shared" si="74"/>
        <v>69.765215518272967</v>
      </c>
      <c r="Y351" s="50">
        <f t="shared" si="75"/>
        <v>71.837611207689946</v>
      </c>
      <c r="Z351" s="50">
        <f t="shared" si="76"/>
        <v>62.862669245647965</v>
      </c>
      <c r="AA351" s="50">
        <f t="shared" si="77"/>
        <v>-2.2327479858054318</v>
      </c>
      <c r="AB351" s="50">
        <f t="shared" si="78"/>
        <v>-2.232747985805446</v>
      </c>
      <c r="AC351" s="50">
        <f t="shared" si="79"/>
        <v>-2.2327479858054531</v>
      </c>
      <c r="AD351" s="51"/>
      <c r="AE351" s="51"/>
      <c r="AF351">
        <v>2.14</v>
      </c>
      <c r="AG351">
        <v>1.78</v>
      </c>
      <c r="AH351" s="67" t="s">
        <v>513</v>
      </c>
      <c r="AI351" s="51"/>
      <c r="AJ351" t="s">
        <v>474</v>
      </c>
    </row>
    <row r="352" spans="1:36" ht="15" x14ac:dyDescent="0.25">
      <c r="A352">
        <v>1.31</v>
      </c>
      <c r="B352">
        <v>5.78</v>
      </c>
      <c r="C352">
        <v>11.12</v>
      </c>
      <c r="D352" s="43">
        <f t="shared" si="80"/>
        <v>2.6297216802748435E-2</v>
      </c>
      <c r="E352" s="44">
        <f>IF(OR($A352="",$B352="",$C352=""),"",A352*'MPTO_working_3-way'!$I351)</f>
        <v>1.3444493540116005</v>
      </c>
      <c r="F352" s="45">
        <f>IF(OR($A352="",$B352="",$C352=""),"",B352*'MPTO_working_3-way'!$I351)</f>
        <v>5.9319979131198863</v>
      </c>
      <c r="G352" s="46">
        <f>IF(OR($A352="",$B352="",$C352=""),"",C352*'MPTO_working_3-way'!$I351)</f>
        <v>11.412425050846561</v>
      </c>
      <c r="H352" s="44">
        <f>IF(OR($A352="",$B352="",$C352=""),"",'MPTO_working_3-way'!E351)</f>
        <v>1.3252176304310446</v>
      </c>
      <c r="I352" s="45">
        <f>IF(OR($A352="",$B352="",$C352=""),"",'MPTO_working_3-way'!F351)</f>
        <v>6.0884786847173133</v>
      </c>
      <c r="J352" s="46">
        <f>IF(OR($A352="",$B352="",$C352=""),"",'MPTO_working_3-way'!G351)</f>
        <v>12.320988569653625</v>
      </c>
      <c r="K352" s="44">
        <f>IF(OR($A352="",$B352="",$C352=""),"",'OddsRatio_working_3-way'!H351)</f>
        <v>1.3308787370700224</v>
      </c>
      <c r="L352" s="45">
        <f>IF(OR($A352="",$B352="",$C352=""),"",'OddsRatio_working_3-way'!I351)</f>
        <v>6.1019366554667922</v>
      </c>
      <c r="M352" s="46">
        <f>IF(OR($A352="",$B352="",$C352=""),"",'OddsRatio_working_3-way'!J351)</f>
        <v>11.80158973918911</v>
      </c>
      <c r="N352" s="47">
        <f t="shared" si="68"/>
        <v>74.37989367291344</v>
      </c>
      <c r="O352" s="48">
        <f t="shared" si="69"/>
        <v>16.857726766698374</v>
      </c>
      <c r="P352" s="48">
        <f t="shared" si="70"/>
        <v>8.7623795603881849</v>
      </c>
      <c r="Q352" t="s">
        <v>97</v>
      </c>
      <c r="R352" t="s">
        <v>103</v>
      </c>
      <c r="S352" t="s">
        <v>465</v>
      </c>
      <c r="T352" s="50">
        <v>100</v>
      </c>
      <c r="U352" s="50">
        <f t="shared" si="71"/>
        <v>23.664122137404579</v>
      </c>
      <c r="V352" s="50">
        <f t="shared" si="72"/>
        <v>82.698961937716263</v>
      </c>
      <c r="W352" s="50">
        <f t="shared" si="73"/>
        <v>91.007194244604321</v>
      </c>
      <c r="X352" s="50">
        <f t="shared" si="74"/>
        <v>26.29384381767942</v>
      </c>
      <c r="Y352" s="50">
        <f t="shared" si="75"/>
        <v>85.328683617991103</v>
      </c>
      <c r="Z352" s="50">
        <f t="shared" si="76"/>
        <v>93.636915924879148</v>
      </c>
      <c r="AA352" s="50">
        <f t="shared" si="77"/>
        <v>-2.6297216802748409</v>
      </c>
      <c r="AB352" s="50">
        <f t="shared" si="78"/>
        <v>-2.6297216802748409</v>
      </c>
      <c r="AC352" s="50">
        <f t="shared" si="79"/>
        <v>-2.6297216802748267</v>
      </c>
      <c r="AF352">
        <v>1.56</v>
      </c>
      <c r="AG352">
        <v>2.56</v>
      </c>
      <c r="AH352" s="57" t="s">
        <v>487</v>
      </c>
      <c r="AJ352" t="s">
        <v>474</v>
      </c>
    </row>
    <row r="353" spans="1:36" ht="15" x14ac:dyDescent="0.25">
      <c r="A353">
        <v>1.67</v>
      </c>
      <c r="B353">
        <v>4.0999999999999996</v>
      </c>
      <c r="C353">
        <v>5.47</v>
      </c>
      <c r="D353" s="43">
        <f t="shared" si="80"/>
        <v>2.5520190723916203E-2</v>
      </c>
      <c r="E353" s="44">
        <f>IF(OR($A353="",$B353="",$C353=""),"",A353*'MPTO_working_3-way'!$I352)</f>
        <v>1.7126187185089401</v>
      </c>
      <c r="F353" s="45">
        <f>IF(OR($A353="",$B353="",$C353=""),"",B353*'MPTO_working_3-way'!$I352)</f>
        <v>4.2046327819680558</v>
      </c>
      <c r="G353" s="46">
        <f>IF(OR($A353="",$B353="",$C353=""),"",C353*'MPTO_working_3-way'!$I352)</f>
        <v>5.6095954432598214</v>
      </c>
      <c r="H353" s="44">
        <f>IF(OR($A353="",$B353="",$C353=""),"",'MPTO_working_3-way'!E352)</f>
        <v>1.6940663117587751</v>
      </c>
      <c r="I353" s="45">
        <f>IF(OR($A353="",$B353="",$C353=""),"",'MPTO_working_3-way'!F352)</f>
        <v>4.2481658020431103</v>
      </c>
      <c r="J353" s="46">
        <f>IF(OR($A353="",$B353="",$C353=""),"",'MPTO_working_3-way'!G352)</f>
        <v>5.7369507265438831</v>
      </c>
      <c r="K353" s="44">
        <f>IF(OR($A353="",$B353="",$C353=""),"",'OddsRatio_working_3-way'!H352)</f>
        <v>1.7006328606653072</v>
      </c>
      <c r="L353" s="45">
        <f>IF(OR($A353="",$B353="",$C353=""),"",'OddsRatio_working_3-way'!I352)</f>
        <v>4.2417341314364974</v>
      </c>
      <c r="M353" s="46">
        <f>IF(OR($A353="",$B353="",$C353=""),"",'OddsRatio_working_3-way'!J352)</f>
        <v>5.6743714733939177</v>
      </c>
      <c r="N353" s="47">
        <f t="shared" si="68"/>
        <v>58.390112708252516</v>
      </c>
      <c r="O353" s="48">
        <f t="shared" si="69"/>
        <v>23.783289810434567</v>
      </c>
      <c r="P353" s="48">
        <f t="shared" si="70"/>
        <v>17.826597481312927</v>
      </c>
      <c r="Q353" t="s">
        <v>102</v>
      </c>
      <c r="R353" t="s">
        <v>142</v>
      </c>
      <c r="S353" t="s">
        <v>465</v>
      </c>
      <c r="T353" s="50">
        <v>100</v>
      </c>
      <c r="U353" s="50">
        <f t="shared" si="71"/>
        <v>40.119760479041922</v>
      </c>
      <c r="V353" s="50">
        <f t="shared" si="72"/>
        <v>75.609756097560975</v>
      </c>
      <c r="W353" s="50">
        <f t="shared" si="73"/>
        <v>81.71846435100548</v>
      </c>
      <c r="X353" s="50">
        <f t="shared" si="74"/>
        <v>42.671779551433545</v>
      </c>
      <c r="Y353" s="50">
        <f t="shared" si="75"/>
        <v>78.161775169952605</v>
      </c>
      <c r="Z353" s="50">
        <f t="shared" si="76"/>
        <v>84.27048342339711</v>
      </c>
      <c r="AA353" s="50">
        <f t="shared" si="77"/>
        <v>-2.552019072391623</v>
      </c>
      <c r="AB353" s="50">
        <f t="shared" si="78"/>
        <v>-2.5520190723916301</v>
      </c>
      <c r="AC353" s="50">
        <f t="shared" si="79"/>
        <v>-2.5520190723916301</v>
      </c>
      <c r="AF353">
        <v>1.64</v>
      </c>
      <c r="AG353">
        <v>2.38</v>
      </c>
      <c r="AH353" s="57" t="s">
        <v>493</v>
      </c>
      <c r="AJ353" t="s">
        <v>474</v>
      </c>
    </row>
    <row r="354" spans="1:36" s="50" customFormat="1" ht="15" x14ac:dyDescent="0.25">
      <c r="A354">
        <v>1.61</v>
      </c>
      <c r="B354">
        <v>3.87</v>
      </c>
      <c r="C354">
        <v>6.64</v>
      </c>
      <c r="D354" s="43">
        <f t="shared" si="80"/>
        <v>3.0118354877451958E-2</v>
      </c>
      <c r="E354" s="44">
        <f>IF(OR($A354="",$B354="",$C354=""),"",A354*'MPTO_working_3-way'!$I353)</f>
        <v>1.6584905513526977</v>
      </c>
      <c r="F354" s="45">
        <f>IF(OR($A354="",$B354="",$C354=""),"",B354*'MPTO_working_3-way'!$I353)</f>
        <v>3.9865580333757391</v>
      </c>
      <c r="G354" s="46">
        <f>IF(OR($A354="",$B354="",$C354=""),"",C354*'MPTO_working_3-way'!$I353)</f>
        <v>6.8399858763862804</v>
      </c>
      <c r="H354" s="44">
        <f>IF(OR($A354="",$B354="",$C354=""),"",'MPTO_working_3-way'!E353)</f>
        <v>1.6364508005263625</v>
      </c>
      <c r="I354" s="45">
        <f>IF(OR($A354="",$B354="",$C354=""),"",'MPTO_working_3-way'!F353)</f>
        <v>4.0264378941505807</v>
      </c>
      <c r="J354" s="46">
        <f>IF(OR($A354="",$B354="",$C354=""),"",'MPTO_working_3-way'!G353)</f>
        <v>7.114249828958398</v>
      </c>
      <c r="K354" s="44">
        <f>IF(OR($A354="",$B354="",$C354=""),"",'OddsRatio_working_3-way'!H353)</f>
        <v>1.6442446926925482</v>
      </c>
      <c r="L354" s="45">
        <f>IF(OR($A354="",$B354="",$C354=""),"",'OddsRatio_working_3-way'!I353)</f>
        <v>4.0311184721764182</v>
      </c>
      <c r="M354" s="46">
        <f>IF(OR($A354="",$B354="",$C354=""),"",'OddsRatio_working_3-way'!J353)</f>
        <v>6.9566230603048762</v>
      </c>
      <c r="N354" s="47">
        <f t="shared" si="68"/>
        <v>60.295791205103953</v>
      </c>
      <c r="O354" s="48">
        <f t="shared" si="69"/>
        <v>25.084295565947638</v>
      </c>
      <c r="P354" s="48">
        <f t="shared" si="70"/>
        <v>14.6199132289484</v>
      </c>
      <c r="Q354" t="s">
        <v>445</v>
      </c>
      <c r="R354" t="s">
        <v>446</v>
      </c>
      <c r="S354" t="s">
        <v>465</v>
      </c>
      <c r="T354" s="50">
        <v>100</v>
      </c>
      <c r="U354" s="50">
        <f t="shared" si="71"/>
        <v>37.888198757763973</v>
      </c>
      <c r="V354" s="50">
        <f t="shared" si="72"/>
        <v>74.160206718346245</v>
      </c>
      <c r="W354" s="50">
        <f t="shared" si="73"/>
        <v>84.939759036144579</v>
      </c>
      <c r="X354" s="50">
        <f t="shared" si="74"/>
        <v>40.900034245509161</v>
      </c>
      <c r="Y354" s="50">
        <f t="shared" si="75"/>
        <v>77.172042206091447</v>
      </c>
      <c r="Z354" s="50">
        <f t="shared" si="76"/>
        <v>87.951594523889767</v>
      </c>
      <c r="AA354" s="50">
        <f t="shared" si="77"/>
        <v>-3.0118354877451878</v>
      </c>
      <c r="AB354" s="50">
        <f t="shared" si="78"/>
        <v>-3.011835487745202</v>
      </c>
      <c r="AC354" s="50">
        <f t="shared" si="79"/>
        <v>-3.0118354877451878</v>
      </c>
      <c r="AD354" s="51"/>
      <c r="AE354" s="51"/>
      <c r="AF354">
        <v>2.1</v>
      </c>
      <c r="AG354">
        <v>1.79</v>
      </c>
      <c r="AH354" s="57" t="s">
        <v>493</v>
      </c>
      <c r="AI354" s="51"/>
      <c r="AJ354" t="s">
        <v>467</v>
      </c>
    </row>
    <row r="355" spans="1:36" ht="15" x14ac:dyDescent="0.25">
      <c r="A355">
        <v>3.15</v>
      </c>
      <c r="B355">
        <v>3.12</v>
      </c>
      <c r="C355">
        <v>2.56</v>
      </c>
      <c r="D355" s="43">
        <f t="shared" si="80"/>
        <v>2.8598137973137927E-2</v>
      </c>
      <c r="E355" s="44">
        <f>IF(OR($A355="",$B355="",$C355=""),"",A355*'MPTO_working_3-way'!$I354)</f>
        <v>3.2400841346153846</v>
      </c>
      <c r="F355" s="45">
        <f>IF(OR($A355="",$B355="",$C355=""),"",B355*'MPTO_working_3-way'!$I354)</f>
        <v>3.2092261904761905</v>
      </c>
      <c r="G355" s="46">
        <f>IF(OR($A355="",$B355="",$C355=""),"",C355*'MPTO_working_3-way'!$I354)</f>
        <v>2.6332112332112332</v>
      </c>
      <c r="H355" s="44">
        <f>IF(OR($A355="",$B355="",$C355=""),"",'MPTO_working_3-way'!E354)</f>
        <v>3.2475165733875797</v>
      </c>
      <c r="I355" s="45">
        <f>IF(OR($A355="",$B355="",$C355=""),"",'MPTO_working_3-way'!F354)</f>
        <v>3.2156397619680575</v>
      </c>
      <c r="J355" s="46">
        <f>IF(OR($A355="",$B355="",$C355=""),"",'MPTO_working_3-way'!G354)</f>
        <v>2.624036311450789</v>
      </c>
      <c r="K355" s="44">
        <f>IF(OR($A355="",$B355="",$C355=""),"",'OddsRatio_working_3-way'!H354)</f>
        <v>3.2440509967156732</v>
      </c>
      <c r="L355" s="45">
        <f>IF(OR($A355="",$B355="",$C355=""),"",'OddsRatio_working_3-way'!I354)</f>
        <v>3.2127386572266174</v>
      </c>
      <c r="M355" s="46">
        <f>IF(OR($A355="",$B355="",$C355=""),"",'OddsRatio_working_3-way'!J354)</f>
        <v>2.6282416534309072</v>
      </c>
      <c r="N355" s="47">
        <f t="shared" si="68"/>
        <v>30.863396086432349</v>
      </c>
      <c r="O355" s="48">
        <f t="shared" si="69"/>
        <v>31.160159510340353</v>
      </c>
      <c r="P355" s="48">
        <f t="shared" si="70"/>
        <v>37.976444403227305</v>
      </c>
      <c r="Q355" t="s">
        <v>140</v>
      </c>
      <c r="R355" t="s">
        <v>447</v>
      </c>
      <c r="S355" t="s">
        <v>465</v>
      </c>
      <c r="T355" s="50">
        <v>100</v>
      </c>
      <c r="U355" s="50">
        <f t="shared" si="71"/>
        <v>68.253968253968253</v>
      </c>
      <c r="V355" s="50">
        <f t="shared" si="72"/>
        <v>67.948717948717942</v>
      </c>
      <c r="W355" s="50">
        <f t="shared" si="73"/>
        <v>60.9375</v>
      </c>
      <c r="X355" s="50">
        <f t="shared" si="74"/>
        <v>71.113782051282044</v>
      </c>
      <c r="Y355" s="50">
        <f t="shared" si="75"/>
        <v>70.808531746031747</v>
      </c>
      <c r="Z355" s="50">
        <f t="shared" si="76"/>
        <v>63.797313797313791</v>
      </c>
      <c r="AA355" s="50">
        <f t="shared" si="77"/>
        <v>-2.8598137973137909</v>
      </c>
      <c r="AB355" s="50">
        <f t="shared" si="78"/>
        <v>-2.8598137973138051</v>
      </c>
      <c r="AC355" s="50">
        <f t="shared" si="79"/>
        <v>-2.8598137973137909</v>
      </c>
      <c r="AF355">
        <v>2.1800000000000002</v>
      </c>
      <c r="AG355">
        <v>1.72</v>
      </c>
      <c r="AH355" s="71" t="s">
        <v>495</v>
      </c>
      <c r="AJ355" t="s">
        <v>467</v>
      </c>
    </row>
    <row r="356" spans="1:36" ht="15" x14ac:dyDescent="0.25">
      <c r="A356">
        <v>2.0299999999999998</v>
      </c>
      <c r="B356">
        <v>3.17</v>
      </c>
      <c r="C356">
        <v>4.55</v>
      </c>
      <c r="D356" s="43">
        <f t="shared" si="80"/>
        <v>2.7848470467854991E-2</v>
      </c>
      <c r="E356" s="44">
        <f>IF(OR($A356="",$B356="",$C356=""),"",A356*'MPTO_working_3-way'!$I355)</f>
        <v>2.0865323950497454</v>
      </c>
      <c r="F356" s="45">
        <f>IF(OR($A356="",$B356="",$C356=""),"",B356*'MPTO_working_3-way'!$I355)</f>
        <v>3.2582796513831003</v>
      </c>
      <c r="G356" s="46">
        <f>IF(OR($A356="",$B356="",$C356=""),"",C356*'MPTO_working_3-way'!$I355)</f>
        <v>4.6767105406287399</v>
      </c>
      <c r="H356" s="44">
        <f>IF(OR($A356="",$B356="",$C356=""),"",'MPTO_working_3-way'!E355)</f>
        <v>2.0689882877453725</v>
      </c>
      <c r="I356" s="45">
        <f>IF(OR($A356="",$B356="",$C356=""),"",'MPTO_working_3-way'!F355)</f>
        <v>3.2661103613598601</v>
      </c>
      <c r="J356" s="46">
        <f>IF(OR($A356="",$B356="",$C356=""),"",'MPTO_working_3-way'!G355)</f>
        <v>4.7506525858299442</v>
      </c>
      <c r="K356" s="44">
        <f>IF(OR($A356="",$B356="",$C356=""),"",'OddsRatio_working_3-way'!H355)</f>
        <v>2.0762990200139901</v>
      </c>
      <c r="L356" s="45">
        <f>IF(OR($A356="",$B356="",$C356=""),"",'OddsRatio_working_3-way'!I355)</f>
        <v>3.2675425955634561</v>
      </c>
      <c r="M356" s="46">
        <f>IF(OR($A356="",$B356="",$C356=""),"",'OddsRatio_working_3-way'!J355)</f>
        <v>4.7095742922812294</v>
      </c>
      <c r="N356" s="47">
        <f t="shared" si="68"/>
        <v>47.926406624334192</v>
      </c>
      <c r="O356" s="48">
        <f t="shared" si="69"/>
        <v>30.691042727885932</v>
      </c>
      <c r="P356" s="48">
        <f t="shared" si="70"/>
        <v>21.382550647779869</v>
      </c>
      <c r="Q356" t="s">
        <v>448</v>
      </c>
      <c r="R356" t="s">
        <v>449</v>
      </c>
      <c r="S356" t="s">
        <v>465</v>
      </c>
      <c r="T356" s="50">
        <v>100</v>
      </c>
      <c r="U356" s="50">
        <f t="shared" si="71"/>
        <v>50.73891625615763</v>
      </c>
      <c r="V356" s="50">
        <f t="shared" si="72"/>
        <v>68.454258675078862</v>
      </c>
      <c r="W356" s="50">
        <f t="shared" si="73"/>
        <v>78.021978021978015</v>
      </c>
      <c r="X356" s="50">
        <f t="shared" si="74"/>
        <v>53.523763302943109</v>
      </c>
      <c r="Y356" s="50">
        <f t="shared" si="75"/>
        <v>71.239105721864348</v>
      </c>
      <c r="Z356" s="50">
        <f t="shared" si="76"/>
        <v>80.806825068763516</v>
      </c>
      <c r="AA356" s="50">
        <f t="shared" si="77"/>
        <v>-2.7848470467854796</v>
      </c>
      <c r="AB356" s="50">
        <f t="shared" si="78"/>
        <v>-2.7848470467854867</v>
      </c>
      <c r="AC356" s="50">
        <f t="shared" si="79"/>
        <v>-2.7848470467855009</v>
      </c>
      <c r="AF356">
        <v>2.2999999999999998</v>
      </c>
      <c r="AG356">
        <v>1.67</v>
      </c>
      <c r="AH356" s="57" t="s">
        <v>495</v>
      </c>
      <c r="AJ356" t="s">
        <v>467</v>
      </c>
    </row>
    <row r="357" spans="1:36" ht="15" x14ac:dyDescent="0.25">
      <c r="A357">
        <v>2.2200000000000002</v>
      </c>
      <c r="B357">
        <v>3.73</v>
      </c>
      <c r="C357">
        <v>3.23</v>
      </c>
      <c r="D357" s="43">
        <f t="shared" si="80"/>
        <v>2.8144488415573043E-2</v>
      </c>
      <c r="E357" s="44">
        <f>IF(OR($A357="",$B357="",$C357=""),"",A357*'MPTO_working_3-way'!$I356)</f>
        <v>2.2824807642825724</v>
      </c>
      <c r="F357" s="45">
        <f>IF(OR($A357="",$B357="",$C357=""),"",B357*'MPTO_working_3-way'!$I356)</f>
        <v>3.8349789417900872</v>
      </c>
      <c r="G357" s="46">
        <f>IF(OR($A357="",$B357="",$C357=""),"",C357*'MPTO_working_3-way'!$I356)</f>
        <v>3.3209066975823007</v>
      </c>
      <c r="H357" s="44">
        <f>IF(OR($A357="",$B357="",$C357=""),"",'MPTO_working_3-way'!E356)</f>
        <v>2.2672191960552164</v>
      </c>
      <c r="I357" s="45">
        <f>IF(OR($A357="",$B357="",$C357=""),"",'MPTO_working_3-way'!F356)</f>
        <v>3.8652568582416968</v>
      </c>
      <c r="J357" s="46">
        <f>IF(OR($A357="",$B357="",$C357=""),"",'MPTO_working_3-way'!G356)</f>
        <v>3.3309347596197072</v>
      </c>
      <c r="K357" s="44">
        <f>IF(OR($A357="",$B357="",$C357=""),"",'OddsRatio_working_3-way'!H356)</f>
        <v>2.2737148019473743</v>
      </c>
      <c r="L357" s="45">
        <f>IF(OR($A357="",$B357="",$C357=""),"",'OddsRatio_working_3-way'!I356)</f>
        <v>3.8501978764887959</v>
      </c>
      <c r="M357" s="46">
        <f>IF(OR($A357="",$B357="",$C357=""),"",'OddsRatio_working_3-way'!J356)</f>
        <v>3.3281836133956095</v>
      </c>
      <c r="N357" s="47">
        <f t="shared" si="68"/>
        <v>43.811979301140759</v>
      </c>
      <c r="O357" s="48">
        <f t="shared" si="69"/>
        <v>26.075762479499332</v>
      </c>
      <c r="P357" s="48">
        <f t="shared" si="70"/>
        <v>30.112258219359905</v>
      </c>
      <c r="Q357" t="s">
        <v>450</v>
      </c>
      <c r="R357" t="s">
        <v>451</v>
      </c>
      <c r="S357" t="s">
        <v>465</v>
      </c>
      <c r="T357" s="50">
        <v>100</v>
      </c>
      <c r="U357" s="50">
        <f t="shared" si="71"/>
        <v>54.954954954954964</v>
      </c>
      <c r="V357" s="50">
        <f t="shared" si="72"/>
        <v>73.190348525469176</v>
      </c>
      <c r="W357" s="50">
        <f t="shared" si="73"/>
        <v>69.040247678018574</v>
      </c>
      <c r="X357" s="50">
        <f t="shared" si="74"/>
        <v>57.76940379651225</v>
      </c>
      <c r="Y357" s="50">
        <f t="shared" si="75"/>
        <v>76.00479736702647</v>
      </c>
      <c r="Z357" s="50">
        <f t="shared" si="76"/>
        <v>71.854696519575882</v>
      </c>
      <c r="AA357" s="50">
        <f t="shared" si="77"/>
        <v>-2.8144488415572866</v>
      </c>
      <c r="AB357" s="50">
        <f t="shared" si="78"/>
        <v>-2.8144488415572937</v>
      </c>
      <c r="AC357" s="50">
        <f t="shared" si="79"/>
        <v>-2.8144488415573079</v>
      </c>
      <c r="AF357">
        <v>1.66</v>
      </c>
      <c r="AG357">
        <v>2.3199999999999998</v>
      </c>
      <c r="AH357" s="57" t="s">
        <v>486</v>
      </c>
      <c r="AJ357" t="s">
        <v>481</v>
      </c>
    </row>
    <row r="358" spans="1:36" ht="15" x14ac:dyDescent="0.25">
      <c r="A358">
        <v>2.87</v>
      </c>
      <c r="B358">
        <v>3.76</v>
      </c>
      <c r="C358">
        <v>2.42</v>
      </c>
      <c r="D358" s="43">
        <f t="shared" si="80"/>
        <v>2.7612643053507302E-2</v>
      </c>
      <c r="E358" s="44">
        <f>IF(OR($A358="",$B358="",$C358=""),"",A358*'MPTO_working_3-way'!$I357)</f>
        <v>2.949248285563566</v>
      </c>
      <c r="F358" s="45">
        <f>IF(OR($A358="",$B358="",$C358=""),"",B358*'MPTO_working_3-way'!$I357)</f>
        <v>3.8638235378811872</v>
      </c>
      <c r="G358" s="46">
        <f>IF(OR($A358="",$B358="",$C358=""),"",C358*'MPTO_working_3-way'!$I357)</f>
        <v>2.4868225961894876</v>
      </c>
      <c r="H358" s="44">
        <f>IF(OR($A358="",$B358="",$C358=""),"",'MPTO_working_3-way'!E357)</f>
        <v>2.9478712474748368</v>
      </c>
      <c r="I358" s="45">
        <f>IF(OR($A358="",$B358="",$C358=""),"",'MPTO_working_3-way'!F357)</f>
        <v>3.8947903028490427</v>
      </c>
      <c r="J358" s="46">
        <f>IF(OR($A358="",$B358="",$C358=""),"",'MPTO_working_3-way'!G357)</f>
        <v>2.4751315725289853</v>
      </c>
      <c r="K358" s="44">
        <f>IF(OR($A358="",$B358="",$C358=""),"",'OddsRatio_working_3-way'!H357)</f>
        <v>2.9498426799526585</v>
      </c>
      <c r="L358" s="45">
        <f>IF(OR($A358="",$B358="",$C358=""),"",'OddsRatio_working_3-way'!I357)</f>
        <v>3.8778426720156873</v>
      </c>
      <c r="M358" s="46">
        <f>IF(OR($A358="",$B358="",$C358=""),"",'OddsRatio_working_3-way'!J357)</f>
        <v>2.4806292008196649</v>
      </c>
      <c r="N358" s="47">
        <f t="shared" si="68"/>
        <v>33.90694520006857</v>
      </c>
      <c r="O358" s="48">
        <f t="shared" si="69"/>
        <v>25.881099128775741</v>
      </c>
      <c r="P358" s="48">
        <f t="shared" si="70"/>
        <v>40.2119556711557</v>
      </c>
      <c r="Q358" t="s">
        <v>452</v>
      </c>
      <c r="R358" t="s">
        <v>453</v>
      </c>
      <c r="S358" t="s">
        <v>465</v>
      </c>
      <c r="T358" s="50">
        <v>100</v>
      </c>
      <c r="U358" s="50">
        <f t="shared" si="71"/>
        <v>65.156794425087099</v>
      </c>
      <c r="V358" s="50">
        <f t="shared" si="72"/>
        <v>73.40425531914893</v>
      </c>
      <c r="W358" s="50">
        <f t="shared" si="73"/>
        <v>58.677685950413228</v>
      </c>
      <c r="X358" s="50">
        <f t="shared" si="74"/>
        <v>67.918058730437835</v>
      </c>
      <c r="Y358" s="50">
        <f t="shared" si="75"/>
        <v>76.165519624499666</v>
      </c>
      <c r="Z358" s="50">
        <f t="shared" si="76"/>
        <v>61.438950255763956</v>
      </c>
      <c r="AA358" s="50">
        <f t="shared" si="77"/>
        <v>-2.7612643053507355</v>
      </c>
      <c r="AB358" s="50">
        <f t="shared" si="78"/>
        <v>-2.7612643053507355</v>
      </c>
      <c r="AC358" s="50">
        <f t="shared" si="79"/>
        <v>-2.7612643053507284</v>
      </c>
      <c r="AF358">
        <v>1.63</v>
      </c>
      <c r="AG358">
        <v>2.36</v>
      </c>
      <c r="AH358" s="57" t="s">
        <v>493</v>
      </c>
      <c r="AJ358" t="s">
        <v>481</v>
      </c>
    </row>
    <row r="359" spans="1:36" s="50" customFormat="1" ht="15" x14ac:dyDescent="0.25">
      <c r="A359">
        <v>2.09</v>
      </c>
      <c r="B359">
        <v>3.76</v>
      </c>
      <c r="C359">
        <v>3.53</v>
      </c>
      <c r="D359" s="43">
        <f t="shared" si="80"/>
        <v>2.7712465310211876E-2</v>
      </c>
      <c r="E359" s="44">
        <f>IF(OR($A359="",$B359="",$C359=""),"",A359*'MPTO_working_3-way'!$I358)</f>
        <v>2.1479190524983425</v>
      </c>
      <c r="F359" s="45">
        <f>IF(OR($A359="",$B359="",$C359=""),"",B359*'MPTO_working_3-way'!$I358)</f>
        <v>3.8641988695663962</v>
      </c>
      <c r="G359" s="46">
        <f>IF(OR($A359="",$B359="",$C359=""),"",C359*'MPTO_working_3-way'!$I358)</f>
        <v>3.6278250025450478</v>
      </c>
      <c r="H359" s="44">
        <f>IF(OR($A359="",$B359="",$C359=""),"",'MPTO_working_3-way'!E358)</f>
        <v>2.1311446258215052</v>
      </c>
      <c r="I359" s="45">
        <f>IF(OR($A359="",$B359="",$C359=""),"",'MPTO_working_3-way'!F358)</f>
        <v>3.8952951159014795</v>
      </c>
      <c r="J359" s="46">
        <f>IF(OR($A359="",$B359="",$C359=""),"",'MPTO_working_3-way'!G358)</f>
        <v>3.6489874005829588</v>
      </c>
      <c r="K359" s="44">
        <f>IF(OR($A359="",$B359="",$C359=""),"",'OddsRatio_working_3-way'!H358)</f>
        <v>2.1379557728958529</v>
      </c>
      <c r="L359" s="45">
        <f>IF(OR($A359="",$B359="",$C359=""),"",'OddsRatio_working_3-way'!I358)</f>
        <v>3.8814292965069312</v>
      </c>
      <c r="M359" s="46">
        <f>IF(OR($A359="",$B359="",$C359=""),"",'OddsRatio_working_3-way'!J358)</f>
        <v>3.6413101884646877</v>
      </c>
      <c r="N359" s="47">
        <f t="shared" si="68"/>
        <v>46.556689314564927</v>
      </c>
      <c r="O359" s="48">
        <f t="shared" si="69"/>
        <v>25.878585283893802</v>
      </c>
      <c r="P359" s="48">
        <f t="shared" si="70"/>
        <v>27.564725401541267</v>
      </c>
      <c r="Q359" t="s">
        <v>454</v>
      </c>
      <c r="R359" t="s">
        <v>455</v>
      </c>
      <c r="S359" t="s">
        <v>465</v>
      </c>
      <c r="T359" s="50">
        <v>100</v>
      </c>
      <c r="U359" s="50">
        <f t="shared" si="71"/>
        <v>52.153110047846894</v>
      </c>
      <c r="V359" s="50">
        <f t="shared" si="72"/>
        <v>73.40425531914893</v>
      </c>
      <c r="W359" s="50">
        <f t="shared" si="73"/>
        <v>71.671388101982998</v>
      </c>
      <c r="X359" s="50">
        <f t="shared" si="74"/>
        <v>54.924356578868064</v>
      </c>
      <c r="Y359" s="50">
        <f t="shared" si="75"/>
        <v>76.175501850170107</v>
      </c>
      <c r="Z359" s="50">
        <f t="shared" si="76"/>
        <v>74.442634633004175</v>
      </c>
      <c r="AA359" s="50">
        <f t="shared" si="77"/>
        <v>-2.7712465310211698</v>
      </c>
      <c r="AB359" s="50">
        <f t="shared" si="78"/>
        <v>-2.7712465310211769</v>
      </c>
      <c r="AC359" s="50">
        <f t="shared" si="79"/>
        <v>-2.7712465310211769</v>
      </c>
      <c r="AD359" s="51"/>
      <c r="AE359" s="51"/>
      <c r="AF359">
        <v>1.68</v>
      </c>
      <c r="AG359">
        <v>2.27</v>
      </c>
      <c r="AH359" s="57" t="s">
        <v>487</v>
      </c>
      <c r="AI359" s="51"/>
      <c r="AJ359" t="s">
        <v>481</v>
      </c>
    </row>
    <row r="360" spans="1:36" ht="15" x14ac:dyDescent="0.25">
      <c r="A360">
        <v>3.98</v>
      </c>
      <c r="B360">
        <v>4.33</v>
      </c>
      <c r="C360">
        <v>1.83</v>
      </c>
      <c r="D360" s="43">
        <f t="shared" si="80"/>
        <v>2.8651251055819227E-2</v>
      </c>
      <c r="E360" s="44">
        <f>IF(OR($A360="",$B360="",$C360=""),"",A360*'MPTO_working_3-way'!$I359)</f>
        <v>4.0940319792021604</v>
      </c>
      <c r="F360" s="45">
        <f>IF(OR($A360="",$B360="",$C360=""),"",B360*'MPTO_working_3-way'!$I359)</f>
        <v>4.4540599170716977</v>
      </c>
      <c r="G360" s="46">
        <f>IF(OR($A360="",$B360="",$C360=""),"",C360*'MPTO_working_3-way'!$I359)</f>
        <v>1.8824317894321492</v>
      </c>
      <c r="H360" s="44">
        <f>IF(OR($A360="",$B360="",$C360=""),"",'MPTO_working_3-way'!E359)</f>
        <v>4.1372599813836919</v>
      </c>
      <c r="I360" s="45">
        <f>IF(OR($A360="",$B360="",$C360=""),"",'MPTO_working_3-way'!F359)</f>
        <v>4.5167839473114091</v>
      </c>
      <c r="J360" s="46">
        <f>IF(OR($A360="",$B360="",$C360=""),"",'MPTO_working_3-way'!G359)</f>
        <v>1.8625523169631242</v>
      </c>
      <c r="K360" s="44">
        <f>IF(OR($A360="",$B360="",$C360=""),"",'OddsRatio_working_3-way'!H359)</f>
        <v>4.1233993925964159</v>
      </c>
      <c r="L360" s="45">
        <f>IF(OR($A360="",$B360="",$C360=""),"",'OddsRatio_working_3-way'!I359)</f>
        <v>4.4902416031362629</v>
      </c>
      <c r="M360" s="46">
        <f>IF(OR($A360="",$B360="",$C360=""),"",'OddsRatio_working_3-way'!J359)</f>
        <v>1.8699400992802098</v>
      </c>
      <c r="N360" s="47">
        <f t="shared" si="68"/>
        <v>24.425798456876702</v>
      </c>
      <c r="O360" s="48">
        <f t="shared" si="69"/>
        <v>22.451426757129159</v>
      </c>
      <c r="P360" s="48">
        <f t="shared" si="70"/>
        <v>53.122774785994139</v>
      </c>
      <c r="Q360" t="s">
        <v>456</v>
      </c>
      <c r="R360" t="s">
        <v>457</v>
      </c>
      <c r="S360" t="s">
        <v>465</v>
      </c>
      <c r="T360" s="50">
        <v>100</v>
      </c>
      <c r="U360" s="50">
        <f t="shared" si="71"/>
        <v>74.874371859296474</v>
      </c>
      <c r="V360" s="50">
        <f t="shared" si="72"/>
        <v>76.905311778290994</v>
      </c>
      <c r="W360" s="50">
        <f t="shared" si="73"/>
        <v>45.355191256830594</v>
      </c>
      <c r="X360" s="50">
        <f t="shared" si="74"/>
        <v>77.739496964878398</v>
      </c>
      <c r="Y360" s="50">
        <f t="shared" si="75"/>
        <v>79.770436883872904</v>
      </c>
      <c r="Z360" s="50">
        <f t="shared" si="76"/>
        <v>48.220316362412518</v>
      </c>
      <c r="AA360" s="50">
        <f t="shared" si="77"/>
        <v>-2.8651251055819245</v>
      </c>
      <c r="AB360" s="50">
        <f t="shared" si="78"/>
        <v>-2.8651251055819102</v>
      </c>
      <c r="AC360" s="50">
        <f t="shared" si="79"/>
        <v>-2.8651251055819245</v>
      </c>
      <c r="AF360">
        <v>1.47</v>
      </c>
      <c r="AG360">
        <v>2.79</v>
      </c>
      <c r="AH360" s="57" t="s">
        <v>513</v>
      </c>
      <c r="AJ360" t="s">
        <v>481</v>
      </c>
    </row>
    <row r="361" spans="1:36" ht="15" x14ac:dyDescent="0.25">
      <c r="A361">
        <v>4.91</v>
      </c>
      <c r="B361">
        <v>4.34</v>
      </c>
      <c r="C361">
        <v>1.68</v>
      </c>
      <c r="D361" s="43">
        <f t="shared" si="80"/>
        <v>2.9318829561914672E-2</v>
      </c>
      <c r="E361" s="44">
        <f>IF(OR($A361="",$B361="",$C361=""),"",A361*'MPTO_working_3-way'!$I360)</f>
        <v>5.0539554531490012</v>
      </c>
      <c r="F361" s="45">
        <f>IF(OR($A361="",$B361="",$C361=""),"",B361*'MPTO_working_3-way'!$I360)</f>
        <v>4.4672437202987094</v>
      </c>
      <c r="G361" s="46">
        <f>IF(OR($A361="",$B361="",$C361=""),"",C361*'MPTO_working_3-way'!$I360)</f>
        <v>1.7292556336640166</v>
      </c>
      <c r="H361" s="44">
        <f>IF(OR($A361="",$B361="",$C361=""),"",'MPTO_working_3-way'!E360)</f>
        <v>5.1574825806694502</v>
      </c>
      <c r="I361" s="45">
        <f>IF(OR($A361="",$B361="",$C361=""),"",'MPTO_working_3-way'!F360)</f>
        <v>4.5322327174074859</v>
      </c>
      <c r="J361" s="46">
        <f>IF(OR($A361="",$B361="",$C361=""),"",'MPTO_working_3-way'!G360)</f>
        <v>1.7080435897801274</v>
      </c>
      <c r="K361" s="44">
        <f>IF(OR($A361="",$B361="",$C361=""),"",'OddsRatio_working_3-way'!H360)</f>
        <v>5.1139258553721891</v>
      </c>
      <c r="L361" s="45">
        <f>IF(OR($A361="",$B361="",$C361=""),"",'OddsRatio_working_3-way'!I360)</f>
        <v>4.5141975337450413</v>
      </c>
      <c r="M361" s="46">
        <f>IF(OR($A361="",$B361="",$C361=""),"",'OddsRatio_working_3-way'!J360)</f>
        <v>1.7154653661516852</v>
      </c>
      <c r="N361" s="47">
        <f t="shared" si="68"/>
        <v>19.786482276509251</v>
      </c>
      <c r="O361" s="48">
        <f t="shared" si="69"/>
        <v>22.385167736788119</v>
      </c>
      <c r="P361" s="48">
        <f t="shared" si="70"/>
        <v>57.828349986702641</v>
      </c>
      <c r="Q361" t="s">
        <v>458</v>
      </c>
      <c r="R361" t="s">
        <v>459</v>
      </c>
      <c r="S361" t="s">
        <v>465</v>
      </c>
      <c r="T361" s="50">
        <v>100</v>
      </c>
      <c r="U361" s="50">
        <f t="shared" si="71"/>
        <v>79.633401221995925</v>
      </c>
      <c r="V361" s="50">
        <f t="shared" si="72"/>
        <v>76.958525345622121</v>
      </c>
      <c r="W361" s="50">
        <f t="shared" si="73"/>
        <v>40.476190476190474</v>
      </c>
      <c r="X361" s="50">
        <f t="shared" si="74"/>
        <v>82.565284178187397</v>
      </c>
      <c r="Y361" s="50">
        <f t="shared" si="75"/>
        <v>79.890408301813594</v>
      </c>
      <c r="Z361" s="50">
        <f t="shared" si="76"/>
        <v>43.408073432381954</v>
      </c>
      <c r="AA361" s="50">
        <f t="shared" si="77"/>
        <v>-2.9318829561914725</v>
      </c>
      <c r="AB361" s="50">
        <f t="shared" si="78"/>
        <v>-2.9318829561914725</v>
      </c>
      <c r="AC361" s="50">
        <f t="shared" si="79"/>
        <v>-2.9318829561914796</v>
      </c>
      <c r="AF361">
        <v>1.74</v>
      </c>
      <c r="AG361">
        <v>2.19</v>
      </c>
      <c r="AH361" s="71" t="s">
        <v>495</v>
      </c>
      <c r="AJ361" t="s">
        <v>481</v>
      </c>
    </row>
    <row r="362" spans="1:36" ht="15" x14ac:dyDescent="0.25">
      <c r="A362">
        <v>1.81</v>
      </c>
      <c r="B362">
        <v>3.88</v>
      </c>
      <c r="C362">
        <v>4.5599999999999996</v>
      </c>
      <c r="D362" s="43">
        <f t="shared" si="80"/>
        <v>2.9516392222225685E-2</v>
      </c>
      <c r="E362" s="44">
        <f>IF(OR($A362="",$B362="",$C362=""),"",A362*'MPTO_working_3-way'!$I361)</f>
        <v>1.8634246699222285</v>
      </c>
      <c r="F362" s="45">
        <f>IF(OR($A362="",$B362="",$C362=""),"",B362*'MPTO_working_3-way'!$I361)</f>
        <v>3.9945236018222356</v>
      </c>
      <c r="G362" s="46">
        <f>IF(OR($A362="",$B362="",$C362=""),"",C362*'MPTO_working_3-way'!$I361)</f>
        <v>4.6945947485333486</v>
      </c>
      <c r="H362" s="44">
        <f>IF(OR($A362="",$B362="",$C362=""),"",'MPTO_working_3-way'!E361)</f>
        <v>1.8428173020292955</v>
      </c>
      <c r="I362" s="45">
        <f>IF(OR($A362="",$B362="",$C362=""),"",'MPTO_working_3-way'!F361)</f>
        <v>4.0339959139332739</v>
      </c>
      <c r="J362" s="46">
        <f>IF(OR($A362="",$B362="",$C362=""),"",'MPTO_working_3-way'!G361)</f>
        <v>4.774193804872076</v>
      </c>
      <c r="K362" s="44">
        <f>IF(OR($A362="",$B362="",$C362=""),"",'OddsRatio_working_3-way'!H361)</f>
        <v>1.8504476306817421</v>
      </c>
      <c r="L362" s="45">
        <f>IF(OR($A362="",$B362="",$C362=""),"",'OddsRatio_working_3-way'!I361)</f>
        <v>4.0238137979795274</v>
      </c>
      <c r="M362" s="46">
        <f>IF(OR($A362="",$B362="",$C362=""),"",'OddsRatio_working_3-way'!J361)</f>
        <v>4.7377698336135827</v>
      </c>
      <c r="N362" s="47">
        <f t="shared" si="68"/>
        <v>53.664632444827291</v>
      </c>
      <c r="O362" s="48">
        <f t="shared" si="69"/>
        <v>25.034274413695201</v>
      </c>
      <c r="P362" s="48">
        <f t="shared" si="70"/>
        <v>21.301093141477502</v>
      </c>
      <c r="Q362" t="s">
        <v>460</v>
      </c>
      <c r="R362" t="s">
        <v>107</v>
      </c>
      <c r="S362" t="s">
        <v>465</v>
      </c>
      <c r="T362" s="50">
        <v>100</v>
      </c>
      <c r="U362" s="50">
        <f t="shared" si="71"/>
        <v>44.751381215469614</v>
      </c>
      <c r="V362" s="50">
        <f t="shared" si="72"/>
        <v>74.226804123711347</v>
      </c>
      <c r="W362" s="50">
        <f t="shared" si="73"/>
        <v>78.070175438596479</v>
      </c>
      <c r="X362" s="50">
        <f t="shared" si="74"/>
        <v>47.703020437692174</v>
      </c>
      <c r="Y362" s="50">
        <f t="shared" si="75"/>
        <v>77.1784433459339</v>
      </c>
      <c r="Z362" s="50">
        <f t="shared" si="76"/>
        <v>81.021814660819061</v>
      </c>
      <c r="AA362" s="50">
        <f t="shared" si="77"/>
        <v>-2.9516392222225605</v>
      </c>
      <c r="AB362" s="50">
        <f t="shared" si="78"/>
        <v>-2.9516392222225534</v>
      </c>
      <c r="AC362" s="50">
        <f t="shared" si="79"/>
        <v>-2.9516392222225818</v>
      </c>
      <c r="AF362">
        <v>2.27</v>
      </c>
      <c r="AG362">
        <v>1.68</v>
      </c>
      <c r="AH362" s="57" t="s">
        <v>484</v>
      </c>
      <c r="AJ362" t="s">
        <v>468</v>
      </c>
    </row>
    <row r="363" spans="1:36" ht="15" x14ac:dyDescent="0.25">
      <c r="A363">
        <v>2.0099999999999998</v>
      </c>
      <c r="B363">
        <v>3.2</v>
      </c>
      <c r="C363">
        <v>4.66</v>
      </c>
      <c r="D363" s="43">
        <f t="shared" si="80"/>
        <v>2.4604712489056935E-2</v>
      </c>
      <c r="E363" s="44">
        <f>IF(OR($A363="",$B363="",$C363=""),"",A363*'MPTO_working_3-way'!$I362)</f>
        <v>2.0594554721030041</v>
      </c>
      <c r="F363" s="45">
        <f>IF(OR($A363="",$B363="",$C363=""),"",B363*'MPTO_working_3-way'!$I362)</f>
        <v>3.2787350799649824</v>
      </c>
      <c r="G363" s="46">
        <f>IF(OR($A363="",$B363="",$C363=""),"",C363*'MPTO_working_3-way'!$I362)</f>
        <v>4.7746579601990051</v>
      </c>
      <c r="H363" s="44">
        <f>IF(OR($A363="",$B363="",$C363=""),"",'MPTO_working_3-way'!E362)</f>
        <v>2.043690560500671</v>
      </c>
      <c r="I363" s="45">
        <f>IF(OR($A363="",$B363="",$C363=""),"",'MPTO_working_3-way'!F362)</f>
        <v>3.286247657362388</v>
      </c>
      <c r="J363" s="46">
        <f>IF(OR($A363="",$B363="",$C363=""),"",'MPTO_working_3-way'!G362)</f>
        <v>4.8451794647418014</v>
      </c>
      <c r="K363" s="44">
        <f>IF(OR($A363="",$B363="",$C363=""),"",'OddsRatio_working_3-way'!H362)</f>
        <v>2.0502354656648198</v>
      </c>
      <c r="L363" s="45">
        <f>IF(OR($A363="",$B363="",$C363=""),"",'OddsRatio_working_3-way'!I362)</f>
        <v>3.2876416083788165</v>
      </c>
      <c r="M363" s="46">
        <f>IF(OR($A363="",$B363="",$C363=""),"",'OddsRatio_working_3-way'!J362)</f>
        <v>4.8058037666665756</v>
      </c>
      <c r="N363" s="47">
        <f t="shared" si="68"/>
        <v>48.556524457353497</v>
      </c>
      <c r="O363" s="48">
        <f t="shared" si="69"/>
        <v>30.499566924775156</v>
      </c>
      <c r="P363" s="48">
        <f t="shared" si="70"/>
        <v>20.943908617871354</v>
      </c>
      <c r="Q363" t="s">
        <v>112</v>
      </c>
      <c r="R363" t="s">
        <v>179</v>
      </c>
      <c r="S363" t="s">
        <v>465</v>
      </c>
      <c r="T363" s="50">
        <v>100</v>
      </c>
      <c r="U363" s="50">
        <f t="shared" si="71"/>
        <v>50.248756218905463</v>
      </c>
      <c r="V363" s="50">
        <f t="shared" si="72"/>
        <v>68.75</v>
      </c>
      <c r="W363" s="50">
        <f t="shared" si="73"/>
        <v>78.540772532188839</v>
      </c>
      <c r="X363" s="50">
        <f t="shared" si="74"/>
        <v>52.709227467811161</v>
      </c>
      <c r="Y363" s="50">
        <f t="shared" si="75"/>
        <v>71.210471248905691</v>
      </c>
      <c r="Z363" s="50">
        <f t="shared" si="76"/>
        <v>81.00124378109453</v>
      </c>
      <c r="AA363" s="50">
        <f t="shared" si="77"/>
        <v>-2.4604712489056979</v>
      </c>
      <c r="AB363" s="50">
        <f t="shared" si="78"/>
        <v>-2.4604712489056908</v>
      </c>
      <c r="AC363" s="50">
        <f t="shared" si="79"/>
        <v>-2.4604712489056908</v>
      </c>
      <c r="AF363">
        <v>2.74</v>
      </c>
      <c r="AG363">
        <v>1.51</v>
      </c>
      <c r="AH363" s="57" t="s">
        <v>486</v>
      </c>
      <c r="AJ363" t="s">
        <v>469</v>
      </c>
    </row>
    <row r="364" spans="1:36" ht="15" x14ac:dyDescent="0.25">
      <c r="A364">
        <v>9.9600000000000009</v>
      </c>
      <c r="B364">
        <v>3.88</v>
      </c>
      <c r="C364">
        <v>1.5</v>
      </c>
      <c r="D364" s="43">
        <f t="shared" si="80"/>
        <v>2.4800231855256039E-2</v>
      </c>
      <c r="E364" s="44">
        <f>IF(OR($A364="",$B364="",$C364=""),"",A364*'MPTO_working_3-way'!$I363)</f>
        <v>10.207010309278351</v>
      </c>
      <c r="F364" s="45">
        <f>IF(OR($A364="",$B364="",$C364=""),"",B364*'MPTO_working_3-way'!$I363)</f>
        <v>3.9762248995983933</v>
      </c>
      <c r="G364" s="46">
        <f>IF(OR($A364="",$B364="",$C364=""),"",C364*'MPTO_working_3-way'!$I363)</f>
        <v>1.5372003477828842</v>
      </c>
      <c r="H364" s="44">
        <f>IF(OR($A364="",$B364="",$C364=""),"",'MPTO_working_3-way'!E363)</f>
        <v>10.85365488316357</v>
      </c>
      <c r="I364" s="45">
        <f>IF(OR($A364="",$B364="",$C364=""),"",'MPTO_working_3-way'!F363)</f>
        <v>4.0085749059526448</v>
      </c>
      <c r="J364" s="46">
        <f>IF(OR($A364="",$B364="",$C364=""),"",'MPTO_working_3-way'!G363)</f>
        <v>1.5188337141300019</v>
      </c>
      <c r="K364" s="44">
        <f>IF(OR($A364="",$B364="",$C364=""),"",'OddsRatio_working_3-way'!H363)</f>
        <v>10.414155544509709</v>
      </c>
      <c r="L364" s="45">
        <f>IF(OR($A364="",$B364="",$C364=""),"",'OddsRatio_working_3-way'!I363)</f>
        <v>4.025978567878119</v>
      </c>
      <c r="M364" s="46">
        <f>IF(OR($A364="",$B364="",$C364=""),"",'OddsRatio_working_3-way'!J363)</f>
        <v>1.5253435013677292</v>
      </c>
      <c r="N364" s="47">
        <f t="shared" si="68"/>
        <v>9.7971881060116353</v>
      </c>
      <c r="O364" s="48">
        <f t="shared" si="69"/>
        <v>25.149482870071104</v>
      </c>
      <c r="P364" s="48">
        <f t="shared" si="70"/>
        <v>65.053329023917257</v>
      </c>
      <c r="Q364" t="s">
        <v>63</v>
      </c>
      <c r="R364" t="s">
        <v>57</v>
      </c>
      <c r="S364" t="s">
        <v>465</v>
      </c>
      <c r="T364" s="50">
        <v>100</v>
      </c>
      <c r="U364" s="50">
        <f t="shared" si="71"/>
        <v>89.959839357429715</v>
      </c>
      <c r="V364" s="50">
        <f t="shared" si="72"/>
        <v>74.226804123711347</v>
      </c>
      <c r="W364" s="50">
        <f t="shared" si="73"/>
        <v>33.333333333333329</v>
      </c>
      <c r="X364" s="50">
        <f t="shared" si="74"/>
        <v>92.439862542955325</v>
      </c>
      <c r="Y364" s="50">
        <f t="shared" si="75"/>
        <v>76.706827309236942</v>
      </c>
      <c r="Z364" s="50">
        <f t="shared" si="76"/>
        <v>35.813356518858939</v>
      </c>
      <c r="AA364" s="50">
        <f t="shared" si="77"/>
        <v>-2.4800231855256101</v>
      </c>
      <c r="AB364" s="50">
        <f t="shared" si="78"/>
        <v>-2.4800231855255959</v>
      </c>
      <c r="AC364" s="50">
        <f t="shared" si="79"/>
        <v>-2.4800231855256101</v>
      </c>
      <c r="AF364">
        <v>2.4500000000000002</v>
      </c>
      <c r="AG364">
        <v>1.61</v>
      </c>
      <c r="AH364" s="57" t="s">
        <v>511</v>
      </c>
      <c r="AJ364" t="s">
        <v>469</v>
      </c>
    </row>
    <row r="365" spans="1:36" ht="15" x14ac:dyDescent="0.25">
      <c r="A365">
        <v>2.8</v>
      </c>
      <c r="B365">
        <v>3.34</v>
      </c>
      <c r="C365">
        <v>2.74</v>
      </c>
      <c r="D365" s="43">
        <f t="shared" si="80"/>
        <v>2.1507558397282578E-2</v>
      </c>
      <c r="E365" s="44">
        <f>IF(OR($A365="",$B365="",$C365=""),"",A365*'MPTO_working_3-way'!$I364)</f>
        <v>2.8602211635123909</v>
      </c>
      <c r="F365" s="45">
        <f>IF(OR($A365="",$B365="",$C365=""),"",B365*'MPTO_working_3-way'!$I364)</f>
        <v>3.4118352450469236</v>
      </c>
      <c r="G365" s="46">
        <f>IF(OR($A365="",$B365="",$C365=""),"",C365*'MPTO_working_3-way'!$I364)</f>
        <v>2.7989307100085545</v>
      </c>
      <c r="H365" s="44">
        <f>IF(OR($A365="",$B365="",$C365=""),"",'MPTO_working_3-way'!E364)</f>
        <v>2.857357803839474</v>
      </c>
      <c r="I365" s="45">
        <f>IF(OR($A365="",$B365="",$C365=""),"",'MPTO_working_3-way'!F364)</f>
        <v>3.4219385992713955</v>
      </c>
      <c r="J365" s="46">
        <f>IF(OR($A365="",$B365="",$C365=""),"",'MPTO_working_3-way'!G364)</f>
        <v>2.7949018501444112</v>
      </c>
      <c r="K365" s="44">
        <f>IF(OR($A365="",$B365="",$C365=""),"",'OddsRatio_working_3-way'!H364)</f>
        <v>2.8589282871015387</v>
      </c>
      <c r="L365" s="45">
        <f>IF(OR($A365="",$B365="",$C365=""),"",'OddsRatio_working_3-way'!I364)</f>
        <v>3.4166067732319991</v>
      </c>
      <c r="M365" s="46">
        <f>IF(OR($A365="",$B365="",$C365=""),"",'OddsRatio_working_3-way'!J364)</f>
        <v>2.7969640108648206</v>
      </c>
      <c r="N365" s="47">
        <f t="shared" si="68"/>
        <v>34.962331331469002</v>
      </c>
      <c r="O365" s="48">
        <f t="shared" si="69"/>
        <v>29.309738840752459</v>
      </c>
      <c r="P365" s="48">
        <f t="shared" si="70"/>
        <v>35.727929827778539</v>
      </c>
      <c r="Q365" t="s">
        <v>177</v>
      </c>
      <c r="R365" t="s">
        <v>56</v>
      </c>
      <c r="S365" t="s">
        <v>465</v>
      </c>
      <c r="T365" s="50">
        <v>100</v>
      </c>
      <c r="U365" s="50">
        <f t="shared" si="71"/>
        <v>64.285714285714292</v>
      </c>
      <c r="V365" s="50">
        <f t="shared" si="72"/>
        <v>70.059880239520965</v>
      </c>
      <c r="W365" s="50">
        <f t="shared" si="73"/>
        <v>63.503649635036496</v>
      </c>
      <c r="X365" s="50">
        <f t="shared" si="74"/>
        <v>66.436470125442554</v>
      </c>
      <c r="Y365" s="50">
        <f t="shared" si="75"/>
        <v>72.210636079249227</v>
      </c>
      <c r="Z365" s="50">
        <f t="shared" si="76"/>
        <v>65.654405474764758</v>
      </c>
      <c r="AA365" s="50">
        <f t="shared" si="77"/>
        <v>-2.1507558397282622</v>
      </c>
      <c r="AB365" s="50">
        <f t="shared" si="78"/>
        <v>-2.1507558397282622</v>
      </c>
      <c r="AC365" s="50">
        <f t="shared" si="79"/>
        <v>-2.1507558397282622</v>
      </c>
      <c r="AF365">
        <v>2.23</v>
      </c>
      <c r="AG365">
        <v>1.72</v>
      </c>
      <c r="AH365" s="57" t="s">
        <v>486</v>
      </c>
      <c r="AJ365" t="s">
        <v>469</v>
      </c>
    </row>
    <row r="366" spans="1:36" ht="15" x14ac:dyDescent="0.25">
      <c r="A366">
        <v>1.42</v>
      </c>
      <c r="B366">
        <v>4.87</v>
      </c>
      <c r="C366">
        <v>7.14</v>
      </c>
      <c r="D366" s="43">
        <f t="shared" si="80"/>
        <v>4.9620183556547293E-2</v>
      </c>
      <c r="E366" s="44">
        <f>IF(OR($A366="",$B366="",$C366=""),"",A366*'MPTO_working_3-way'!$I365)</f>
        <v>1.490460660650297</v>
      </c>
      <c r="F366" s="45">
        <f>IF(OR($A366="",$B366="",$C366=""),"",B366*'MPTO_working_3-way'!$I365)</f>
        <v>5.1116502939203858</v>
      </c>
      <c r="G366" s="46">
        <f>IF(OR($A366="",$B366="",$C366=""),"",C366*'MPTO_working_3-way'!$I365)</f>
        <v>7.4942881105937476</v>
      </c>
      <c r="H366" s="44">
        <f>IF(OR($A366="",$B366="",$C366=""),"",'MPTO_working_3-way'!E365)</f>
        <v>1.4541535396980305</v>
      </c>
      <c r="I366" s="45">
        <f>IF(OR($A366="",$B366="",$C366=""),"",'MPTO_working_3-way'!F365)</f>
        <v>5.2966452976569416</v>
      </c>
      <c r="J366" s="46">
        <f>IF(OR($A366="",$B366="",$C366=""),"",'MPTO_working_3-way'!G365)</f>
        <v>8.0961196439295779</v>
      </c>
      <c r="K366" s="44">
        <f>IF(OR($A366="",$B366="",$C366=""),"",'OddsRatio_working_3-way'!H365)</f>
        <v>1.4650596036260943</v>
      </c>
      <c r="L366" s="45">
        <f>IF(OR($A366="",$B366="",$C366=""),"",'OddsRatio_working_3-way'!I365)</f>
        <v>5.2851920619833015</v>
      </c>
      <c r="M366" s="46">
        <f>IF(OR($A366="",$B366="",$C366=""),"",'OddsRatio_working_3-way'!J365)</f>
        <v>7.7987284911052877</v>
      </c>
      <c r="N366" s="47">
        <f t="shared" si="68"/>
        <v>67.093350827769854</v>
      </c>
      <c r="O366" s="48">
        <f t="shared" si="69"/>
        <v>19.563153629452394</v>
      </c>
      <c r="P366" s="48">
        <f t="shared" si="70"/>
        <v>13.343495542777756</v>
      </c>
      <c r="Q366" t="s">
        <v>114</v>
      </c>
      <c r="R366" t="s">
        <v>154</v>
      </c>
      <c r="S366" t="s">
        <v>465</v>
      </c>
      <c r="T366" s="50">
        <v>100</v>
      </c>
      <c r="U366" s="50">
        <f t="shared" si="71"/>
        <v>29.577464788732396</v>
      </c>
      <c r="V366" s="50">
        <f t="shared" si="72"/>
        <v>79.466119096509232</v>
      </c>
      <c r="W366" s="50">
        <f t="shared" si="73"/>
        <v>85.994397759103649</v>
      </c>
      <c r="X366" s="50">
        <f t="shared" si="74"/>
        <v>34.53948314438712</v>
      </c>
      <c r="Y366" s="50">
        <f t="shared" si="75"/>
        <v>84.42813745216398</v>
      </c>
      <c r="Z366" s="50">
        <f t="shared" si="76"/>
        <v>90.956416114758383</v>
      </c>
      <c r="AA366" s="50">
        <f t="shared" si="77"/>
        <v>-4.9620183556547239</v>
      </c>
      <c r="AB366" s="50">
        <f t="shared" si="78"/>
        <v>-4.9620183556547488</v>
      </c>
      <c r="AC366" s="50">
        <f t="shared" si="79"/>
        <v>-4.9620183556547346</v>
      </c>
      <c r="AF366">
        <v>1.51</v>
      </c>
      <c r="AG366">
        <v>2.5499999999999998</v>
      </c>
      <c r="AH366" s="57" t="s">
        <v>492</v>
      </c>
      <c r="AJ366" t="s">
        <v>469</v>
      </c>
    </row>
    <row r="367" spans="1:36" ht="15" x14ac:dyDescent="0.25">
      <c r="A367">
        <v>1.89</v>
      </c>
      <c r="B367">
        <v>3.44</v>
      </c>
      <c r="C367">
        <v>4.5999999999999996</v>
      </c>
      <c r="D367" s="43">
        <f t="shared" si="80"/>
        <v>3.7189507866959959E-2</v>
      </c>
      <c r="E367" s="44">
        <f>IF(OR($A367="",$B367="",$C367=""),"",A367*'MPTO_working_3-way'!$I366)</f>
        <v>1.9602881698685541</v>
      </c>
      <c r="F367" s="45">
        <f>IF(OR($A367="",$B367="",$C367=""),"",B367*'MPTO_working_3-way'!$I366)</f>
        <v>3.5679319070623423</v>
      </c>
      <c r="G367" s="46">
        <f>IF(OR($A367="",$B367="",$C367=""),"",C367*'MPTO_working_3-way'!$I366)</f>
        <v>4.7710717361880155</v>
      </c>
      <c r="H367" s="44">
        <f>IF(OR($A367="",$B367="",$C367=""),"",'MPTO_working_3-way'!E366)</f>
        <v>1.9353439275785727</v>
      </c>
      <c r="I367" s="45">
        <f>IF(OR($A367="",$B367="",$C367=""),"",'MPTO_working_3-way'!F366)</f>
        <v>3.5932295704884636</v>
      </c>
      <c r="J367" s="46">
        <f>IF(OR($A367="",$B367="",$C367=""),"",'MPTO_working_3-way'!G366)</f>
        <v>4.8781724784369338</v>
      </c>
      <c r="K367" s="44">
        <f>IF(OR($A367="",$B367="",$C367=""),"",'OddsRatio_working_3-way'!H366)</f>
        <v>1.9449875115345672</v>
      </c>
      <c r="L367" s="45">
        <f>IF(OR($A367="",$B367="",$C367=""),"",'OddsRatio_working_3-way'!I366)</f>
        <v>3.5907522788138699</v>
      </c>
      <c r="M367" s="46">
        <f>IF(OR($A367="",$B367="",$C367=""),"",'OddsRatio_working_3-way'!J366)</f>
        <v>4.8224213949712826</v>
      </c>
      <c r="N367" s="47">
        <f t="shared" si="68"/>
        <v>51.012907967865473</v>
      </c>
      <c r="O367" s="48">
        <f t="shared" si="69"/>
        <v>28.027440714902831</v>
      </c>
      <c r="P367" s="48">
        <f t="shared" si="70"/>
        <v>20.959651317231685</v>
      </c>
      <c r="Q367" t="s">
        <v>157</v>
      </c>
      <c r="R367" t="s">
        <v>461</v>
      </c>
      <c r="S367" t="s">
        <v>465</v>
      </c>
      <c r="T367" s="50">
        <v>100</v>
      </c>
      <c r="U367" s="50">
        <f t="shared" si="71"/>
        <v>47.089947089947096</v>
      </c>
      <c r="V367" s="50">
        <f t="shared" si="72"/>
        <v>70.930232558139537</v>
      </c>
      <c r="W367" s="50">
        <f t="shared" si="73"/>
        <v>78.260869565217391</v>
      </c>
      <c r="X367" s="50">
        <f t="shared" si="74"/>
        <v>50.80889787664308</v>
      </c>
      <c r="Y367" s="50">
        <f t="shared" si="75"/>
        <v>74.649183344835521</v>
      </c>
      <c r="Z367" s="50">
        <f t="shared" si="76"/>
        <v>81.979820351913375</v>
      </c>
      <c r="AA367" s="50">
        <f t="shared" si="77"/>
        <v>-3.7189507866959843</v>
      </c>
      <c r="AB367" s="50">
        <f t="shared" si="78"/>
        <v>-3.7189507866959843</v>
      </c>
      <c r="AC367" s="50">
        <f t="shared" si="79"/>
        <v>-3.7189507866959843</v>
      </c>
      <c r="AF367">
        <v>2.5299999999999998</v>
      </c>
      <c r="AG367">
        <v>1.56</v>
      </c>
      <c r="AH367" s="57" t="s">
        <v>486</v>
      </c>
      <c r="AJ367" t="s">
        <v>470</v>
      </c>
    </row>
    <row r="368" spans="1:36" ht="15" x14ac:dyDescent="0.25">
      <c r="A368">
        <v>2.35</v>
      </c>
      <c r="B368">
        <v>3</v>
      </c>
      <c r="C368">
        <v>3.64</v>
      </c>
      <c r="D368" s="43">
        <f t="shared" si="80"/>
        <v>3.3590522952225088E-2</v>
      </c>
      <c r="E368" s="44">
        <f>IF(OR($A368="",$B368="",$C368=""),"",A368*'MPTO_working_3-way'!$I367)</f>
        <v>2.4289377289377292</v>
      </c>
      <c r="F368" s="45">
        <f>IF(OR($A368="",$B368="",$C368=""),"",B368*'MPTO_working_3-way'!$I367)</f>
        <v>3.1007715688566755</v>
      </c>
      <c r="G368" s="46">
        <f>IF(OR($A368="",$B368="",$C368=""),"",C368*'MPTO_working_3-way'!$I367)</f>
        <v>3.7622695035460993</v>
      </c>
      <c r="H368" s="44">
        <f>IF(OR($A368="",$B368="",$C368=""),"",'MPTO_working_3-way'!E367)</f>
        <v>2.4135055489372377</v>
      </c>
      <c r="I368" s="45">
        <f>IF(OR($A368="",$B368="",$C368=""),"",'MPTO_working_3-way'!F367)</f>
        <v>3.1042741935483873</v>
      </c>
      <c r="J368" s="46">
        <f>IF(OR($A368="",$B368="",$C368=""),"",'MPTO_working_3-way'!G367)</f>
        <v>3.7946569400630912</v>
      </c>
      <c r="K368" s="44">
        <f>IF(OR($A368="",$B368="",$C368=""),"",'OddsRatio_working_3-way'!H367)</f>
        <v>2.420405213371057</v>
      </c>
      <c r="L368" s="45">
        <f>IF(OR($A368="",$B368="",$C368=""),"",'OddsRatio_working_3-way'!I367)</f>
        <v>3.1043040198089731</v>
      </c>
      <c r="M368" s="46">
        <f>IF(OR($A368="",$B368="",$C368=""),"",'OddsRatio_working_3-way'!J367)</f>
        <v>3.7776813061478443</v>
      </c>
      <c r="N368" s="47">
        <f t="shared" si="68"/>
        <v>41.170260895792488</v>
      </c>
      <c r="O368" s="48">
        <f t="shared" si="69"/>
        <v>32.250037701704116</v>
      </c>
      <c r="P368" s="48">
        <f t="shared" si="70"/>
        <v>26.579701402503392</v>
      </c>
      <c r="Q368" t="s">
        <v>115</v>
      </c>
      <c r="R368" t="s">
        <v>158</v>
      </c>
      <c r="S368" t="s">
        <v>465</v>
      </c>
      <c r="T368" s="50">
        <v>100</v>
      </c>
      <c r="U368" s="50">
        <f t="shared" si="71"/>
        <v>57.446808510638299</v>
      </c>
      <c r="V368" s="50">
        <f t="shared" si="72"/>
        <v>66.666666666666657</v>
      </c>
      <c r="W368" s="50">
        <f t="shared" si="73"/>
        <v>72.527472527472526</v>
      </c>
      <c r="X368" s="50">
        <f t="shared" si="74"/>
        <v>60.805860805860803</v>
      </c>
      <c r="Y368" s="50">
        <f t="shared" si="75"/>
        <v>70.025718961889169</v>
      </c>
      <c r="Z368" s="50">
        <f t="shared" si="76"/>
        <v>75.886524822695037</v>
      </c>
      <c r="AA368" s="50">
        <f t="shared" si="77"/>
        <v>-3.3590522952225044</v>
      </c>
      <c r="AB368" s="50">
        <f t="shared" si="78"/>
        <v>-3.3590522952225115</v>
      </c>
      <c r="AC368" s="50">
        <f t="shared" si="79"/>
        <v>-3.3590522952225115</v>
      </c>
      <c r="AF368">
        <v>2.33</v>
      </c>
      <c r="AG368">
        <v>1.64</v>
      </c>
      <c r="AH368" s="57" t="s">
        <v>504</v>
      </c>
      <c r="AJ368" t="s">
        <v>470</v>
      </c>
    </row>
    <row r="369" spans="1:36" ht="15" x14ac:dyDescent="0.25">
      <c r="A369">
        <v>2.33</v>
      </c>
      <c r="B369">
        <v>2.91</v>
      </c>
      <c r="C369">
        <v>3.82</v>
      </c>
      <c r="D369" s="43">
        <f t="shared" si="80"/>
        <v>3.4607265752113925E-2</v>
      </c>
      <c r="E369" s="44">
        <f>IF(OR($A369="",$B369="",$C369=""),"",A369*'MPTO_working_3-way'!$I368)</f>
        <v>2.4106349292024256</v>
      </c>
      <c r="F369" s="45">
        <f>IF(OR($A369="",$B369="",$C369=""),"",B369*'MPTO_working_3-way'!$I368)</f>
        <v>3.0107071433386516</v>
      </c>
      <c r="G369" s="46">
        <f>IF(OR($A369="",$B369="",$C369=""),"",C369*'MPTO_working_3-way'!$I368)</f>
        <v>3.952199755173075</v>
      </c>
      <c r="H369" s="44">
        <f>IF(OR($A369="",$B369="",$C369=""),"",'MPTO_working_3-way'!E368)</f>
        <v>2.3943562488710337</v>
      </c>
      <c r="I369" s="45">
        <f>IF(OR($A369="",$B369="",$C369=""),"",'MPTO_working_3-way'!F368)</f>
        <v>3.0110790567231431</v>
      </c>
      <c r="J369" s="46">
        <f>IF(OR($A369="",$B369="",$C369=""),"",'MPTO_working_3-way'!G368)</f>
        <v>3.9960942261135846</v>
      </c>
      <c r="K369" s="44">
        <f>IF(OR($A369="",$B369="",$C369=""),"",'OddsRatio_working_3-way'!H368)</f>
        <v>2.4017668227932072</v>
      </c>
      <c r="L369" s="45">
        <f>IF(OR($A369="",$B369="",$C369=""),"",'OddsRatio_working_3-way'!I368)</f>
        <v>3.0130636327331022</v>
      </c>
      <c r="M369" s="46">
        <f>IF(OR($A369="",$B369="",$C369=""),"",'OddsRatio_working_3-way'!J368)</f>
        <v>3.9721672483284545</v>
      </c>
      <c r="N369" s="47">
        <f t="shared" si="68"/>
        <v>41.482847024491448</v>
      </c>
      <c r="O369" s="48">
        <f t="shared" si="69"/>
        <v>33.214788167376319</v>
      </c>
      <c r="P369" s="48">
        <f t="shared" si="70"/>
        <v>25.302364808132221</v>
      </c>
      <c r="Q369" t="s">
        <v>58</v>
      </c>
      <c r="R369" t="s">
        <v>119</v>
      </c>
      <c r="S369" t="s">
        <v>465</v>
      </c>
      <c r="T369" s="50">
        <v>100</v>
      </c>
      <c r="U369" s="50">
        <f t="shared" si="71"/>
        <v>57.081545064377686</v>
      </c>
      <c r="V369" s="50">
        <f t="shared" si="72"/>
        <v>65.635738831615114</v>
      </c>
      <c r="W369" s="50">
        <f t="shared" si="73"/>
        <v>73.821989528795811</v>
      </c>
      <c r="X369" s="50">
        <f t="shared" si="74"/>
        <v>60.542271639589075</v>
      </c>
      <c r="Y369" s="50">
        <f t="shared" si="75"/>
        <v>69.096465406826496</v>
      </c>
      <c r="Z369" s="50">
        <f t="shared" si="76"/>
        <v>77.282716104007193</v>
      </c>
      <c r="AA369" s="50">
        <f t="shared" si="77"/>
        <v>-3.4607265752113889</v>
      </c>
      <c r="AB369" s="50">
        <f t="shared" si="78"/>
        <v>-3.4607265752113818</v>
      </c>
      <c r="AC369" s="50">
        <f t="shared" si="79"/>
        <v>-3.4607265752113818</v>
      </c>
      <c r="AF369">
        <v>2.8</v>
      </c>
      <c r="AG369">
        <v>1.47</v>
      </c>
      <c r="AH369" s="57" t="s">
        <v>487</v>
      </c>
      <c r="AJ369" t="s">
        <v>470</v>
      </c>
    </row>
    <row r="370" spans="1:36" ht="15" x14ac:dyDescent="0.25">
      <c r="A370">
        <v>2.44</v>
      </c>
      <c r="B370">
        <v>2.67</v>
      </c>
      <c r="C370">
        <v>4</v>
      </c>
      <c r="D370" s="43">
        <f t="shared" si="80"/>
        <v>3.4367900779763039E-2</v>
      </c>
      <c r="E370" s="44">
        <f>IF(OR($A370="",$B370="",$C370=""),"",A370*'MPTO_working_3-way'!$I369)</f>
        <v>2.5238576779026216</v>
      </c>
      <c r="F370" s="45">
        <f>IF(OR($A370="",$B370="",$C370=""),"",B370*'MPTO_working_3-way'!$I369)</f>
        <v>2.7617622950819674</v>
      </c>
      <c r="G370" s="46">
        <f>IF(OR($A370="",$B370="",$C370=""),"",C370*'MPTO_working_3-way'!$I369)</f>
        <v>4.1374716031190522</v>
      </c>
      <c r="H370" s="44">
        <f>IF(OR($A370="",$B370="",$C370=""),"",'MPTO_working_3-way'!E369)</f>
        <v>2.5101655514313972</v>
      </c>
      <c r="I370" s="45">
        <f>IF(OR($A370="",$B370="",$C370=""),"",'MPTO_working_3-way'!F369)</f>
        <v>2.7542452896661547</v>
      </c>
      <c r="J370" s="46">
        <f>IF(OR($A370="",$B370="",$C370=""),"",'MPTO_working_3-way'!G369)</f>
        <v>4.1920981510874693</v>
      </c>
      <c r="K370" s="44">
        <f>IF(OR($A370="",$B370="",$C370=""),"",'OddsRatio_working_3-way'!H369)</f>
        <v>2.5171622561012339</v>
      </c>
      <c r="L370" s="45">
        <f>IF(OR($A370="",$B370="",$C370=""),"",'OddsRatio_working_3-way'!I369)</f>
        <v>2.7594867831174028</v>
      </c>
      <c r="M370" s="46">
        <f>IF(OR($A370="",$B370="",$C370=""),"",'OddsRatio_working_3-way'!J369)</f>
        <v>4.1607547002109033</v>
      </c>
      <c r="N370" s="47">
        <f t="shared" si="68"/>
        <v>39.621885526882039</v>
      </c>
      <c r="O370" s="48">
        <f t="shared" si="69"/>
        <v>36.208764301719917</v>
      </c>
      <c r="P370" s="48">
        <f t="shared" si="70"/>
        <v>24.169350171398044</v>
      </c>
      <c r="Q370" t="s">
        <v>162</v>
      </c>
      <c r="R370" t="s">
        <v>60</v>
      </c>
      <c r="S370" t="s">
        <v>465</v>
      </c>
      <c r="T370" s="50">
        <v>100</v>
      </c>
      <c r="U370" s="50">
        <f t="shared" si="71"/>
        <v>59.016393442622956</v>
      </c>
      <c r="V370" s="50">
        <f t="shared" si="72"/>
        <v>62.546816479400754</v>
      </c>
      <c r="W370" s="50">
        <f t="shared" si="73"/>
        <v>75</v>
      </c>
      <c r="X370" s="50">
        <f t="shared" si="74"/>
        <v>62.453183520599254</v>
      </c>
      <c r="Y370" s="50">
        <f t="shared" si="75"/>
        <v>65.983606557377044</v>
      </c>
      <c r="Z370" s="50">
        <f t="shared" si="76"/>
        <v>78.436790077976298</v>
      </c>
      <c r="AA370" s="50">
        <f t="shared" si="77"/>
        <v>-3.4367900779762977</v>
      </c>
      <c r="AB370" s="50">
        <f t="shared" si="78"/>
        <v>-3.4367900779762905</v>
      </c>
      <c r="AC370" s="50">
        <f t="shared" si="79"/>
        <v>-3.4367900779762977</v>
      </c>
      <c r="AF370">
        <v>2.92</v>
      </c>
      <c r="AG370">
        <v>1.43</v>
      </c>
      <c r="AH370" s="71" t="s">
        <v>495</v>
      </c>
      <c r="AJ370" t="s">
        <v>470</v>
      </c>
    </row>
    <row r="371" spans="1:36" ht="15" x14ac:dyDescent="0.25">
      <c r="A371">
        <v>2.44</v>
      </c>
      <c r="B371">
        <v>3.33</v>
      </c>
      <c r="C371">
        <v>3.04</v>
      </c>
      <c r="D371" s="43">
        <f t="shared" si="80"/>
        <v>3.9083734295123573E-2</v>
      </c>
      <c r="E371" s="44">
        <f>IF(OR($A371="",$B371="",$C371=""),"",A371*'MPTO_working_3-way'!$I370)</f>
        <v>2.5353643116801017</v>
      </c>
      <c r="F371" s="45">
        <f>IF(OR($A371="",$B371="",$C371=""),"",B371*'MPTO_working_3-way'!$I370)</f>
        <v>3.4601488352027614</v>
      </c>
      <c r="G371" s="46">
        <f>IF(OR($A371="",$B371="",$C371=""),"",C371*'MPTO_working_3-way'!$I370)</f>
        <v>3.1588145522571756</v>
      </c>
      <c r="H371" s="44">
        <f>IF(OR($A371="",$B371="",$C371=""),"",'MPTO_working_3-way'!E370)</f>
        <v>2.5201095026943086</v>
      </c>
      <c r="I371" s="45">
        <f>IF(OR($A371="",$B371="",$C371=""),"",'MPTO_working_3-way'!F370)</f>
        <v>3.4810167588275664</v>
      </c>
      <c r="J371" s="46">
        <f>IF(OR($A371="",$B371="",$C371=""),"",'MPTO_working_3-way'!G370)</f>
        <v>3.1653637592626267</v>
      </c>
      <c r="K371" s="44">
        <f>IF(OR($A371="",$B371="",$C371=""),"",'OddsRatio_working_3-way'!H370)</f>
        <v>2.5269471774263068</v>
      </c>
      <c r="L371" s="45">
        <f>IF(OR($A371="",$B371="",$C371=""),"",'OddsRatio_working_3-way'!I370)</f>
        <v>3.470685363474511</v>
      </c>
      <c r="M371" s="46">
        <f>IF(OR($A371="",$B371="",$C371=""),"",'OddsRatio_working_3-way'!J370)</f>
        <v>3.1631751680206013</v>
      </c>
      <c r="N371" s="47">
        <f t="shared" si="68"/>
        <v>39.442063430218958</v>
      </c>
      <c r="O371" s="48">
        <f t="shared" si="69"/>
        <v>28.90049092184212</v>
      </c>
      <c r="P371" s="48">
        <f t="shared" si="70"/>
        <v>31.657445647938903</v>
      </c>
      <c r="Q371" t="s">
        <v>462</v>
      </c>
      <c r="R371" t="s">
        <v>131</v>
      </c>
      <c r="S371" t="s">
        <v>465</v>
      </c>
      <c r="T371" s="50">
        <v>100</v>
      </c>
      <c r="U371" s="50">
        <f t="shared" si="71"/>
        <v>59.016393442622956</v>
      </c>
      <c r="V371" s="50">
        <f t="shared" si="72"/>
        <v>69.969969969969966</v>
      </c>
      <c r="W371" s="50">
        <f t="shared" si="73"/>
        <v>67.10526315789474</v>
      </c>
      <c r="X371" s="50">
        <f t="shared" si="74"/>
        <v>62.924766872135294</v>
      </c>
      <c r="Y371" s="50">
        <f t="shared" si="75"/>
        <v>73.878343399482318</v>
      </c>
      <c r="Z371" s="50">
        <f t="shared" si="76"/>
        <v>71.013636587407078</v>
      </c>
      <c r="AA371" s="50">
        <f t="shared" si="77"/>
        <v>-3.9083734295123378</v>
      </c>
      <c r="AB371" s="50">
        <f t="shared" si="78"/>
        <v>-3.908373429512352</v>
      </c>
      <c r="AC371" s="50">
        <f t="shared" si="79"/>
        <v>-3.9083734295123378</v>
      </c>
      <c r="AF371">
        <v>2.06</v>
      </c>
      <c r="AG371">
        <v>1.79</v>
      </c>
      <c r="AH371" s="57" t="s">
        <v>484</v>
      </c>
      <c r="AJ371" t="s">
        <v>475</v>
      </c>
    </row>
    <row r="372" spans="1:36" ht="15" x14ac:dyDescent="0.25">
      <c r="A372">
        <v>2.86</v>
      </c>
      <c r="B372">
        <v>3.44</v>
      </c>
      <c r="C372">
        <v>2.5099999999999998</v>
      </c>
      <c r="D372" s="43">
        <f t="shared" si="80"/>
        <v>3.8754398570946424E-2</v>
      </c>
      <c r="E372" s="44">
        <f>IF(OR($A372="",$B372="",$C372=""),"",A372*'MPTO_working_3-way'!$I371)</f>
        <v>2.9708375799129065</v>
      </c>
      <c r="F372" s="45">
        <f>IF(OR($A372="",$B372="",$C372=""),"",B372*'MPTO_working_3-way'!$I371)</f>
        <v>3.5733151310840556</v>
      </c>
      <c r="G372" s="46">
        <f>IF(OR($A372="",$B372="",$C372=""),"",C372*'MPTO_working_3-way'!$I371)</f>
        <v>2.6072735404130754</v>
      </c>
      <c r="H372" s="44">
        <f>IF(OR($A372="",$B372="",$C372=""),"",'MPTO_working_3-way'!E371)</f>
        <v>2.9697188155110217</v>
      </c>
      <c r="I372" s="45">
        <f>IF(OR($A372="",$B372="",$C372=""),"",'MPTO_working_3-way'!F371)</f>
        <v>3.5999771415065149</v>
      </c>
      <c r="J372" s="46">
        <f>IF(OR($A372="",$B372="",$C372=""),"",'MPTO_working_3-way'!G371)</f>
        <v>2.5941128469513326</v>
      </c>
      <c r="K372" s="44">
        <f>IF(OR($A372="",$B372="",$C372=""),"",'OddsRatio_working_3-way'!H371)</f>
        <v>2.9712326866870522</v>
      </c>
      <c r="L372" s="45">
        <f>IF(OR($A372="",$B372="",$C372=""),"",'OddsRatio_working_3-way'!I371)</f>
        <v>3.5859181481271012</v>
      </c>
      <c r="M372" s="46">
        <f>IF(OR($A372="",$B372="",$C372=""),"",'OddsRatio_working_3-way'!J371)</f>
        <v>2.6003018047835749</v>
      </c>
      <c r="N372" s="47">
        <f t="shared" si="68"/>
        <v>33.660540945133597</v>
      </c>
      <c r="O372" s="48">
        <f t="shared" si="69"/>
        <v>27.985217181128512</v>
      </c>
      <c r="P372" s="48">
        <f t="shared" si="70"/>
        <v>38.354241873737884</v>
      </c>
      <c r="Q372" t="s">
        <v>67</v>
      </c>
      <c r="R372" t="s">
        <v>130</v>
      </c>
      <c r="S372" t="s">
        <v>465</v>
      </c>
      <c r="T372" s="50">
        <v>100</v>
      </c>
      <c r="U372" s="50">
        <f t="shared" si="71"/>
        <v>65.03496503496504</v>
      </c>
      <c r="V372" s="50">
        <f t="shared" si="72"/>
        <v>70.930232558139537</v>
      </c>
      <c r="W372" s="50">
        <f t="shared" si="73"/>
        <v>60.15936254980079</v>
      </c>
      <c r="X372" s="50">
        <f t="shared" si="74"/>
        <v>68.910404892059674</v>
      </c>
      <c r="Y372" s="50">
        <f t="shared" si="75"/>
        <v>74.80567241523417</v>
      </c>
      <c r="Z372" s="50">
        <f t="shared" si="76"/>
        <v>64.034802406895437</v>
      </c>
      <c r="AA372" s="50">
        <f t="shared" si="77"/>
        <v>-3.8754398570946336</v>
      </c>
      <c r="AB372" s="50">
        <f t="shared" si="78"/>
        <v>-3.8754398570946336</v>
      </c>
      <c r="AC372" s="50">
        <f t="shared" si="79"/>
        <v>-3.8754398570946478</v>
      </c>
      <c r="AF372">
        <v>2.04</v>
      </c>
      <c r="AG372">
        <v>1.83</v>
      </c>
      <c r="AH372" s="57" t="s">
        <v>492</v>
      </c>
      <c r="AJ372" t="s">
        <v>475</v>
      </c>
    </row>
    <row r="373" spans="1:36" s="50" customFormat="1" ht="15" x14ac:dyDescent="0.25">
      <c r="A373">
        <v>2.82</v>
      </c>
      <c r="B373">
        <v>3.54</v>
      </c>
      <c r="C373">
        <v>2.4900000000000002</v>
      </c>
      <c r="D373" s="43">
        <f t="shared" si="80"/>
        <v>3.8702230487040135E-2</v>
      </c>
      <c r="E373" s="44">
        <f>IF(OR($A373="",$B373="",$C373=""),"",A373*'MPTO_working_3-way'!$I372)</f>
        <v>2.9291402899734531</v>
      </c>
      <c r="F373" s="45">
        <f>IF(OR($A373="",$B373="",$C373=""),"",B373*'MPTO_working_3-way'!$I372)</f>
        <v>3.6770058959241223</v>
      </c>
      <c r="G373" s="46">
        <f>IF(OR($A373="",$B373="",$C373=""),"",C373*'MPTO_working_3-way'!$I372)</f>
        <v>2.5863685539127301</v>
      </c>
      <c r="H373" s="44">
        <f>IF(OR($A373="",$B373="",$C373=""),"",'MPTO_working_3-way'!E372)</f>
        <v>2.9264650825696106</v>
      </c>
      <c r="I373" s="45">
        <f>IF(OR($A373="",$B373="",$C373=""),"",'MPTO_working_3-way'!F372)</f>
        <v>3.7094033777020101</v>
      </c>
      <c r="J373" s="46">
        <f>IF(OR($A373="",$B373="",$C373=""),"",'MPTO_working_3-way'!G372)</f>
        <v>2.5726405498418363</v>
      </c>
      <c r="K373" s="44">
        <f>IF(OR($A373="",$B373="",$C373=""),"",'OddsRatio_working_3-way'!H372)</f>
        <v>2.9289185971838241</v>
      </c>
      <c r="L373" s="45">
        <f>IF(OR($A373="",$B373="",$C373=""),"",'OddsRatio_working_3-way'!I372)</f>
        <v>3.69200727299281</v>
      </c>
      <c r="M373" s="46">
        <f>IF(OR($A373="",$B373="",$C373=""),"",'OddsRatio_working_3-way'!J372)</f>
        <v>2.5791696207713732</v>
      </c>
      <c r="N373" s="47">
        <f t="shared" si="68"/>
        <v>34.139709983268268</v>
      </c>
      <c r="O373" s="48">
        <f t="shared" si="69"/>
        <v>27.196040156162855</v>
      </c>
      <c r="P373" s="48">
        <f t="shared" si="70"/>
        <v>38.66424986056888</v>
      </c>
      <c r="Q373" t="s">
        <v>64</v>
      </c>
      <c r="R373" t="s">
        <v>127</v>
      </c>
      <c r="S373" t="s">
        <v>465</v>
      </c>
      <c r="T373" s="50">
        <v>100</v>
      </c>
      <c r="U373" s="50">
        <f t="shared" si="71"/>
        <v>64.539007092198588</v>
      </c>
      <c r="V373" s="50">
        <f t="shared" si="72"/>
        <v>71.751412429378533</v>
      </c>
      <c r="W373" s="50">
        <f t="shared" si="73"/>
        <v>59.839357429718881</v>
      </c>
      <c r="X373" s="50">
        <f t="shared" si="74"/>
        <v>68.409230140902594</v>
      </c>
      <c r="Y373" s="50">
        <f t="shared" si="75"/>
        <v>75.621635478082538</v>
      </c>
      <c r="Z373" s="50">
        <f t="shared" si="76"/>
        <v>63.709580478422886</v>
      </c>
      <c r="AA373" s="50">
        <f t="shared" si="77"/>
        <v>-3.8702230487040055</v>
      </c>
      <c r="AB373" s="50">
        <f t="shared" si="78"/>
        <v>-3.8702230487040055</v>
      </c>
      <c r="AC373" s="50">
        <f t="shared" si="79"/>
        <v>-3.8702230487040055</v>
      </c>
      <c r="AD373" s="51"/>
      <c r="AE373" s="51"/>
      <c r="AF373">
        <v>2</v>
      </c>
      <c r="AG373">
        <v>1.86</v>
      </c>
      <c r="AH373" s="57" t="s">
        <v>494</v>
      </c>
      <c r="AI373" s="51"/>
      <c r="AJ373" t="s">
        <v>475</v>
      </c>
    </row>
    <row r="374" spans="1:36" s="28" customFormat="1" ht="15" x14ac:dyDescent="0.25">
      <c r="A374" s="23">
        <v>1.88</v>
      </c>
      <c r="B374" s="23">
        <v>3.73</v>
      </c>
      <c r="C374" s="23">
        <v>4.1500000000000004</v>
      </c>
      <c r="D374" s="24">
        <f t="shared" si="80"/>
        <v>4.0975263784016169E-2</v>
      </c>
      <c r="E374" s="25">
        <f>IF(OR($A374="",$B374="",$C374=""),"",A374*'MPTO_working_3-way'!$I373)</f>
        <v>1.9570334959139504</v>
      </c>
      <c r="F374" s="26">
        <f>IF(OR($A374="",$B374="",$C374=""),"",B374*'MPTO_working_3-way'!$I373)</f>
        <v>3.8828377339143803</v>
      </c>
      <c r="G374" s="27">
        <f>IF(OR($A374="",$B374="",$C374=""),"",C374*'MPTO_working_3-way'!$I373)</f>
        <v>4.3200473447036671</v>
      </c>
      <c r="H374" s="25">
        <f>IF(OR($A374="",$B374="",$C374=""),"",'MPTO_working_3-way'!E373)</f>
        <v>1.9295465726739518</v>
      </c>
      <c r="I374" s="26">
        <f>IF(OR($A374="",$B374="",$C374=""),"",'MPTO_working_3-way'!F373)</f>
        <v>3.930229103304467</v>
      </c>
      <c r="J374" s="27">
        <f>IF(OR($A374="",$B374="",$C374=""),"",'MPTO_working_3-way'!G373)</f>
        <v>4.3993668857673258</v>
      </c>
      <c r="K374" s="25">
        <f>IF(OR($A374="",$B374="",$C374=""),"",'OddsRatio_working_3-way'!H373)</f>
        <v>1.9398851156734862</v>
      </c>
      <c r="L374" s="26">
        <f>IF(OR($A374="",$B374="",$C374=""),"",'OddsRatio_working_3-way'!I373)</f>
        <v>3.9157799611234294</v>
      </c>
      <c r="M374" s="27">
        <f>IF(OR($A374="",$B374="",$C374=""),"",'OddsRatio_working_3-way'!J373)</f>
        <v>4.3643614936039574</v>
      </c>
      <c r="N374" s="73">
        <f t="shared" si="68"/>
        <v>51.097745750794722</v>
      </c>
      <c r="O374" s="74">
        <f t="shared" si="69"/>
        <v>25.754359788604308</v>
      </c>
      <c r="P374" s="74">
        <f t="shared" si="70"/>
        <v>23.14789446060098</v>
      </c>
      <c r="Q374" s="23" t="s">
        <v>166</v>
      </c>
      <c r="R374" s="23" t="s">
        <v>126</v>
      </c>
      <c r="S374" s="23" t="s">
        <v>465</v>
      </c>
      <c r="T374" s="28">
        <v>100</v>
      </c>
      <c r="U374" s="28">
        <f t="shared" si="71"/>
        <v>46.808510638297875</v>
      </c>
      <c r="V374" s="28">
        <f t="shared" si="72"/>
        <v>73.190348525469176</v>
      </c>
      <c r="W374" s="28">
        <f t="shared" si="73"/>
        <v>75.903614457831324</v>
      </c>
      <c r="X374" s="28">
        <f t="shared" si="74"/>
        <v>50.9060370166995</v>
      </c>
      <c r="Y374" s="28">
        <f t="shared" si="75"/>
        <v>77.287874903870801</v>
      </c>
      <c r="Z374" s="28">
        <f t="shared" si="76"/>
        <v>80.001140836232949</v>
      </c>
      <c r="AA374" s="28">
        <f t="shared" si="77"/>
        <v>-4.0975263784016249</v>
      </c>
      <c r="AB374" s="28">
        <f t="shared" si="78"/>
        <v>-4.0975263784016249</v>
      </c>
      <c r="AC374" s="28">
        <f t="shared" si="79"/>
        <v>-4.0975263784016249</v>
      </c>
      <c r="AD374" s="41"/>
      <c r="AE374" s="41"/>
      <c r="AF374" s="23">
        <v>1.79</v>
      </c>
      <c r="AG374" s="23">
        <v>2.06</v>
      </c>
      <c r="AH374" s="75" t="s">
        <v>485</v>
      </c>
      <c r="AI374" s="41"/>
      <c r="AJ374" s="23" t="s">
        <v>475</v>
      </c>
    </row>
    <row r="375" spans="1:36" s="50" customFormat="1" ht="15" x14ac:dyDescent="0.25">
      <c r="A375">
        <v>2.11</v>
      </c>
      <c r="B375">
        <v>3.33</v>
      </c>
      <c r="C375">
        <v>4.03</v>
      </c>
      <c r="D375" s="43">
        <f t="shared" si="80"/>
        <v>2.2372907405777021E-2</v>
      </c>
      <c r="E375" s="44">
        <f>IF(OR($A375="",$B375="",$C375=""),"",A375*'MPTO_working_3-way'!$I374)</f>
        <v>2.1572068346261895</v>
      </c>
      <c r="F375" s="45">
        <f>IF(OR($A375="",$B375="",$C375=""),"",B375*'MPTO_working_3-way'!$I374)</f>
        <v>3.4045017816612377</v>
      </c>
      <c r="G375" s="46">
        <f>IF(OR($A375="",$B375="",$C375=""),"",C375*'MPTO_working_3-way'!$I374)</f>
        <v>4.1201628168452817</v>
      </c>
      <c r="H375" s="44">
        <f>IF(OR($A375="",$B375="",$C375=""),"",'MPTO_working_3-way'!E374)</f>
        <v>2.1437329489343524</v>
      </c>
      <c r="I375" s="45">
        <f>IF(OR($A375="",$B375="",$C375=""),"",'MPTO_working_3-way'!F374)</f>
        <v>3.4148029683890218</v>
      </c>
      <c r="J375" s="46">
        <f>IF(OR($A375="",$B375="",$C375=""),"",'MPTO_working_3-way'!G374)</f>
        <v>4.1548716436747668</v>
      </c>
      <c r="K375" s="44">
        <f>IF(OR($A375="",$B375="",$C375=""),"",'OddsRatio_working_3-way'!H374)</f>
        <v>2.1493239275647795</v>
      </c>
      <c r="L375" s="45">
        <f>IF(OR($A375="",$B375="",$C375=""),"",'OddsRatio_working_3-way'!I374)</f>
        <v>3.4125448209242681</v>
      </c>
      <c r="M375" s="46">
        <f>IF(OR($A375="",$B375="",$C375=""),"",'OddsRatio_working_3-way'!J374)</f>
        <v>4.1373436941633184</v>
      </c>
      <c r="N375" s="47">
        <f t="shared" ref="N375:N438" si="81">(1/E375)* 100</f>
        <v>46.356241040432479</v>
      </c>
      <c r="O375" s="48">
        <f t="shared" ref="O375:O438" si="82">(1/F375)* 100</f>
        <v>29.372873452045802</v>
      </c>
      <c r="P375" s="48">
        <f t="shared" ref="P375:P438" si="83">(1/G375)* 100</f>
        <v>24.270885507521715</v>
      </c>
      <c r="Q375" t="s">
        <v>70</v>
      </c>
      <c r="R375" t="s">
        <v>78</v>
      </c>
      <c r="S375" s="38">
        <v>44229</v>
      </c>
      <c r="T375" s="50">
        <v>100</v>
      </c>
      <c r="U375" s="50">
        <f t="shared" ref="U375:U438" si="84">(1/A375)*((T375*A375)-T375)</f>
        <v>52.606635071090047</v>
      </c>
      <c r="V375" s="50">
        <f t="shared" ref="V375:V438" si="85">(1/B375)*((T375*B375)-T375)</f>
        <v>69.969969969969966</v>
      </c>
      <c r="W375" s="50">
        <f t="shared" ref="W375:W438" si="86">(1/C375)*((T375*C375)-T375)</f>
        <v>75.186104218362274</v>
      </c>
      <c r="X375" s="50">
        <f t="shared" ref="X375:X438" si="87">((1/B375)+(1/C375))*T375</f>
        <v>54.843925811667745</v>
      </c>
      <c r="Y375" s="50">
        <f t="shared" ref="Y375:Y438" si="88">((1/A375)+(1/C375))*T375</f>
        <v>72.207260710547672</v>
      </c>
      <c r="Z375" s="50">
        <f t="shared" ref="Z375:Z438" si="89">((1/A375)+(1/B375))*T375</f>
        <v>77.42339495893998</v>
      </c>
      <c r="AA375" s="50">
        <f t="shared" ref="AA375:AA438" si="90">U375-X375</f>
        <v>-2.2372907405776985</v>
      </c>
      <c r="AB375" s="50">
        <f t="shared" ref="AB375:AB438" si="91">V375-Y375</f>
        <v>-2.2372907405777056</v>
      </c>
      <c r="AC375" s="50">
        <f t="shared" ref="AC375:AC438" si="92">W375-Z375</f>
        <v>-2.2372907405777056</v>
      </c>
      <c r="AD375" s="51"/>
      <c r="AE375" s="51"/>
      <c r="AF375">
        <v>2.35</v>
      </c>
      <c r="AG375">
        <v>1.66</v>
      </c>
      <c r="AH375" s="57" t="s">
        <v>492</v>
      </c>
      <c r="AI375" s="51"/>
      <c r="AJ375" t="s">
        <v>476</v>
      </c>
    </row>
    <row r="376" spans="1:36" s="50" customFormat="1" ht="15" x14ac:dyDescent="0.25">
      <c r="A376">
        <v>3.71</v>
      </c>
      <c r="B376">
        <v>3.36</v>
      </c>
      <c r="C376">
        <v>2.2000000000000002</v>
      </c>
      <c r="D376" s="43">
        <f t="shared" si="80"/>
        <v>2.1706281140243311E-2</v>
      </c>
      <c r="E376" s="44">
        <f>IF(OR($A376="",$B376="",$C376=""),"",A376*'MPTO_working_3-way'!$I375)</f>
        <v>3.7905303030303026</v>
      </c>
      <c r="F376" s="45">
        <f>IF(OR($A376="",$B376="",$C376=""),"",B376*'MPTO_working_3-way'!$I375)</f>
        <v>3.4329331046312173</v>
      </c>
      <c r="G376" s="46">
        <f>IF(OR($A376="",$B376="",$C376=""),"",C376*'MPTO_working_3-way'!$I375)</f>
        <v>2.2477538185085355</v>
      </c>
      <c r="H376" s="44">
        <f>IF(OR($A376="",$B376="",$C376=""),"",'MPTO_working_3-way'!E375)</f>
        <v>3.8123361963826961</v>
      </c>
      <c r="I376" s="45">
        <f>IF(OR($A376="",$B376="",$C376=""),"",'MPTO_working_3-way'!F375)</f>
        <v>3.4437204069195064</v>
      </c>
      <c r="J376" s="46">
        <f>IF(OR($A376="",$B376="",$C376=""),"",'MPTO_working_3-way'!G375)</f>
        <v>2.2355859214510705</v>
      </c>
      <c r="K376" s="44">
        <f>IF(OR($A376="",$B376="",$C376=""),"",'OddsRatio_working_3-way'!H375)</f>
        <v>3.8019510559108416</v>
      </c>
      <c r="L376" s="45">
        <f>IF(OR($A376="",$B376="",$C376=""),"",'OddsRatio_working_3-way'!I375)</f>
        <v>3.4400754582839794</v>
      </c>
      <c r="M376" s="46">
        <f>IF(OR($A376="",$B376="",$C376=""),"",'OddsRatio_working_3-way'!J375)</f>
        <v>2.240716334720668</v>
      </c>
      <c r="N376" s="47">
        <f t="shared" si="81"/>
        <v>26.381532926951142</v>
      </c>
      <c r="O376" s="48">
        <f t="shared" si="82"/>
        <v>29.129609273508549</v>
      </c>
      <c r="P376" s="48">
        <f t="shared" si="83"/>
        <v>44.48885779954032</v>
      </c>
      <c r="Q376" t="s">
        <v>71</v>
      </c>
      <c r="R376" t="s">
        <v>38</v>
      </c>
      <c r="S376" s="38">
        <v>44229</v>
      </c>
      <c r="T376" s="50">
        <v>100</v>
      </c>
      <c r="U376" s="50">
        <f t="shared" si="84"/>
        <v>73.045822102425873</v>
      </c>
      <c r="V376" s="50">
        <f t="shared" si="85"/>
        <v>70.238095238095241</v>
      </c>
      <c r="W376" s="50">
        <f t="shared" si="86"/>
        <v>54.545454545454554</v>
      </c>
      <c r="X376" s="50">
        <f t="shared" si="87"/>
        <v>75.216450216450212</v>
      </c>
      <c r="Y376" s="50">
        <f t="shared" si="88"/>
        <v>72.40872335211958</v>
      </c>
      <c r="Z376" s="50">
        <f t="shared" si="89"/>
        <v>56.716082659478886</v>
      </c>
      <c r="AA376" s="50">
        <f t="shared" si="90"/>
        <v>-2.1706281140243391</v>
      </c>
      <c r="AB376" s="50">
        <f t="shared" si="91"/>
        <v>-2.1706281140243391</v>
      </c>
      <c r="AC376" s="50">
        <f t="shared" si="92"/>
        <v>-2.170628114024332</v>
      </c>
      <c r="AD376" s="51"/>
      <c r="AE376" s="51"/>
      <c r="AF376">
        <v>2.34</v>
      </c>
      <c r="AG376">
        <v>1.66</v>
      </c>
      <c r="AH376" s="57" t="s">
        <v>492</v>
      </c>
      <c r="AI376" s="51"/>
      <c r="AJ376" t="s">
        <v>476</v>
      </c>
    </row>
    <row r="377" spans="1:36" ht="15" x14ac:dyDescent="0.25">
      <c r="A377">
        <v>1.46</v>
      </c>
      <c r="B377">
        <v>4.8099999999999996</v>
      </c>
      <c r="C377">
        <v>7.59</v>
      </c>
      <c r="D377" s="43">
        <f t="shared" si="80"/>
        <v>2.4584020414872176E-2</v>
      </c>
      <c r="E377" s="44">
        <f>IF(OR($A377="",$B377="",$C377=""),"",A377*'MPTO_working_3-way'!$I376)</f>
        <v>1.4958926698057133</v>
      </c>
      <c r="F377" s="45">
        <f>IF(OR($A377="",$B377="",$C377=""),"",B377*'MPTO_working_3-way'!$I376)</f>
        <v>4.9282491381955351</v>
      </c>
      <c r="G377" s="46">
        <f>IF(OR($A377="",$B377="",$C377=""),"",C377*'MPTO_working_3-way'!$I376)</f>
        <v>7.7765927149488796</v>
      </c>
      <c r="H377" s="44">
        <f>IF(OR($A377="",$B377="",$C377=""),"",'MPTO_working_3-way'!E376)</f>
        <v>1.477679284883691</v>
      </c>
      <c r="I377" s="45">
        <f>IF(OR($A377="",$B377="",$C377=""),"",'MPTO_working_3-way'!F376)</f>
        <v>5.0073724940137163</v>
      </c>
      <c r="J377" s="46">
        <f>IF(OR($A377="",$B377="",$C377=""),"",'MPTO_working_3-way'!G376)</f>
        <v>8.0933891516479335</v>
      </c>
      <c r="K377" s="44">
        <f>IF(OR($A377="",$B377="",$C377=""),"",'OddsRatio_working_3-way'!H376)</f>
        <v>1.4835518999474302</v>
      </c>
      <c r="L377" s="45">
        <f>IF(OR($A377="",$B377="",$C377=""),"",'OddsRatio_working_3-way'!I376)</f>
        <v>5.0050711713037126</v>
      </c>
      <c r="M377" s="46">
        <f>IF(OR($A377="",$B377="",$C377=""),"",'OddsRatio_working_3-way'!J376)</f>
        <v>7.9274065666381786</v>
      </c>
      <c r="N377" s="47">
        <f t="shared" si="81"/>
        <v>66.849715904409109</v>
      </c>
      <c r="O377" s="48">
        <f t="shared" si="82"/>
        <v>20.291181958510872</v>
      </c>
      <c r="P377" s="48">
        <f t="shared" si="83"/>
        <v>12.859102137080015</v>
      </c>
      <c r="Q377" t="s">
        <v>137</v>
      </c>
      <c r="R377" t="s">
        <v>135</v>
      </c>
      <c r="S377" s="38">
        <v>44229</v>
      </c>
      <c r="T377" s="50">
        <v>100</v>
      </c>
      <c r="U377" s="50">
        <f t="shared" si="84"/>
        <v>31.506849315068493</v>
      </c>
      <c r="V377" s="50">
        <f t="shared" si="85"/>
        <v>79.209979209979196</v>
      </c>
      <c r="W377" s="50">
        <f t="shared" si="86"/>
        <v>86.824769433465093</v>
      </c>
      <c r="X377" s="50">
        <f t="shared" si="87"/>
        <v>33.965251356555704</v>
      </c>
      <c r="Y377" s="50">
        <f t="shared" si="88"/>
        <v>81.668381251466414</v>
      </c>
      <c r="Z377" s="50">
        <f t="shared" si="89"/>
        <v>89.283171474952297</v>
      </c>
      <c r="AA377" s="50">
        <f t="shared" si="90"/>
        <v>-2.4584020414872114</v>
      </c>
      <c r="AB377" s="50">
        <f t="shared" si="91"/>
        <v>-2.4584020414872185</v>
      </c>
      <c r="AC377" s="50">
        <f t="shared" si="92"/>
        <v>-2.4584020414872043</v>
      </c>
      <c r="AF377">
        <v>1.57</v>
      </c>
      <c r="AG377">
        <v>2.5299999999999998</v>
      </c>
      <c r="AH377" s="57" t="s">
        <v>520</v>
      </c>
      <c r="AJ377" t="s">
        <v>476</v>
      </c>
    </row>
    <row r="378" spans="1:36" ht="15" x14ac:dyDescent="0.25">
      <c r="A378">
        <v>3.01</v>
      </c>
      <c r="B378">
        <v>3.16</v>
      </c>
      <c r="C378">
        <v>2.68</v>
      </c>
      <c r="D378" s="43">
        <f t="shared" si="80"/>
        <v>2.1815938182002892E-2</v>
      </c>
      <c r="E378" s="44">
        <f>IF(OR($A378="",$B378="",$C378=""),"",A378*'MPTO_working_3-way'!$I377)</f>
        <v>3.0756659739278285</v>
      </c>
      <c r="F378" s="45">
        <f>IF(OR($A378="",$B378="",$C378=""),"",B378*'MPTO_working_3-way'!$I377)</f>
        <v>3.2289383646551291</v>
      </c>
      <c r="G378" s="46">
        <f>IF(OR($A378="",$B378="",$C378=""),"",C378*'MPTO_working_3-way'!$I377)</f>
        <v>2.7384667143277679</v>
      </c>
      <c r="H378" s="44">
        <f>IF(OR($A378="",$B378="",$C378=""),"",'MPTO_working_3-way'!E377)</f>
        <v>3.0773592644077197</v>
      </c>
      <c r="I378" s="45">
        <f>IF(OR($A378="",$B378="",$C378=""),"",'MPTO_working_3-way'!F377)</f>
        <v>3.234322978979109</v>
      </c>
      <c r="J378" s="46">
        <f>IF(OR($A378="",$B378="",$C378=""),"",'MPTO_working_3-way'!G377)</f>
        <v>2.7332684077251943</v>
      </c>
      <c r="K378" s="44">
        <f>IF(OR($A378="",$B378="",$C378=""),"",'OddsRatio_working_3-way'!H377)</f>
        <v>3.0766717271022164</v>
      </c>
      <c r="L378" s="45">
        <f>IF(OR($A378="",$B378="",$C378=""),"",'OddsRatio_working_3-way'!I377)</f>
        <v>3.2316472291247704</v>
      </c>
      <c r="M378" s="46">
        <f>IF(OR($A378="",$B378="",$C378=""),"",'OddsRatio_working_3-way'!J377)</f>
        <v>2.7357256226525992</v>
      </c>
      <c r="N378" s="47">
        <f t="shared" si="81"/>
        <v>32.513283577505462</v>
      </c>
      <c r="O378" s="48">
        <f t="shared" si="82"/>
        <v>30.969931508952985</v>
      </c>
      <c r="P378" s="48">
        <f t="shared" si="83"/>
        <v>36.516784913541571</v>
      </c>
      <c r="Q378" t="s">
        <v>69</v>
      </c>
      <c r="R378" t="s">
        <v>34</v>
      </c>
      <c r="S378" s="38">
        <v>44229</v>
      </c>
      <c r="T378" s="50">
        <v>100</v>
      </c>
      <c r="U378" s="50">
        <f t="shared" si="84"/>
        <v>66.777408637873762</v>
      </c>
      <c r="V378" s="50">
        <f t="shared" si="85"/>
        <v>68.35443037974683</v>
      </c>
      <c r="W378" s="50">
        <f t="shared" si="86"/>
        <v>62.686567164179095</v>
      </c>
      <c r="X378" s="50">
        <f t="shared" si="87"/>
        <v>68.959002456074046</v>
      </c>
      <c r="Y378" s="50">
        <f t="shared" si="88"/>
        <v>70.536024197947128</v>
      </c>
      <c r="Z378" s="50">
        <f t="shared" si="89"/>
        <v>64.868160982379408</v>
      </c>
      <c r="AA378" s="50">
        <f t="shared" si="90"/>
        <v>-2.1815938182002839</v>
      </c>
      <c r="AB378" s="50">
        <f t="shared" si="91"/>
        <v>-2.1815938182002981</v>
      </c>
      <c r="AC378" s="50">
        <f t="shared" si="92"/>
        <v>-2.1815938182003123</v>
      </c>
      <c r="AF378">
        <v>2.2999999999999998</v>
      </c>
      <c r="AG378">
        <v>1.68</v>
      </c>
      <c r="AH378" s="57" t="s">
        <v>485</v>
      </c>
      <c r="AJ378" t="s">
        <v>476</v>
      </c>
    </row>
    <row r="379" spans="1:36" ht="15" x14ac:dyDescent="0.25">
      <c r="A379">
        <v>3.98</v>
      </c>
      <c r="B379">
        <v>3.4</v>
      </c>
      <c r="C379">
        <v>2.0699999999999998</v>
      </c>
      <c r="D379" s="43">
        <f t="shared" si="80"/>
        <v>2.8465715905472422E-2</v>
      </c>
      <c r="E379" s="44">
        <f>IF(OR($A379="",$B379="",$C379=""),"",A379*'MPTO_working_3-way'!$I378)</f>
        <v>4.0932935493037803</v>
      </c>
      <c r="F379" s="45">
        <f>IF(OR($A379="",$B379="",$C379=""),"",B379*'MPTO_working_3-way'!$I378)</f>
        <v>3.4967834340786061</v>
      </c>
      <c r="G379" s="46">
        <f>IF(OR($A379="",$B379="",$C379=""),"",C379*'MPTO_working_3-way'!$I378)</f>
        <v>2.1289240319243277</v>
      </c>
      <c r="H379" s="44">
        <f>IF(OR($A379="",$B379="",$C379=""),"",'MPTO_working_3-way'!E378)</f>
        <v>4.1362016553918375</v>
      </c>
      <c r="I379" s="45">
        <f>IF(OR($A379="",$B379="",$C379=""),"",'MPTO_working_3-way'!F378)</f>
        <v>3.5133445157794578</v>
      </c>
      <c r="J379" s="46">
        <f>IF(OR($A379="",$B379="",$C379=""),"",'MPTO_working_3-way'!G378)</f>
        <v>2.1114721508071632</v>
      </c>
      <c r="K379" s="44">
        <f>IF(OR($A379="",$B379="",$C379=""),"",'OddsRatio_working_3-way'!H378)</f>
        <v>4.1152703173831284</v>
      </c>
      <c r="L379" s="45">
        <f>IF(OR($A379="",$B379="",$C379=""),"",'OddsRatio_working_3-way'!I378)</f>
        <v>3.5089425374897676</v>
      </c>
      <c r="M379" s="46">
        <f>IF(OR($A379="",$B379="",$C379=""),"",'OddsRatio_working_3-way'!J378)</f>
        <v>2.1185702146308549</v>
      </c>
      <c r="N379" s="47">
        <f t="shared" si="81"/>
        <v>24.430204869379278</v>
      </c>
      <c r="O379" s="48">
        <f t="shared" si="82"/>
        <v>28.597710405920452</v>
      </c>
      <c r="P379" s="48">
        <f t="shared" si="83"/>
        <v>46.97208472470026</v>
      </c>
      <c r="Q379" t="s">
        <v>76</v>
      </c>
      <c r="R379" t="s">
        <v>37</v>
      </c>
      <c r="S379" s="38">
        <v>44229</v>
      </c>
      <c r="T379" s="50">
        <v>100</v>
      </c>
      <c r="U379" s="50">
        <f t="shared" si="84"/>
        <v>74.874371859296474</v>
      </c>
      <c r="V379" s="50">
        <f t="shared" si="85"/>
        <v>70.588235294117652</v>
      </c>
      <c r="W379" s="50">
        <f t="shared" si="86"/>
        <v>51.690821256038639</v>
      </c>
      <c r="X379" s="50">
        <f t="shared" si="87"/>
        <v>77.720943449843702</v>
      </c>
      <c r="Y379" s="50">
        <f t="shared" si="88"/>
        <v>73.434806884664866</v>
      </c>
      <c r="Z379" s="50">
        <f t="shared" si="89"/>
        <v>54.537392846585874</v>
      </c>
      <c r="AA379" s="50">
        <f t="shared" si="90"/>
        <v>-2.846571590547228</v>
      </c>
      <c r="AB379" s="50">
        <f t="shared" si="91"/>
        <v>-2.8465715905472138</v>
      </c>
      <c r="AC379" s="50">
        <f t="shared" si="92"/>
        <v>-2.8465715905472351</v>
      </c>
      <c r="AF379">
        <v>2.29</v>
      </c>
      <c r="AG379">
        <v>1.67</v>
      </c>
      <c r="AH379" s="57" t="s">
        <v>486</v>
      </c>
      <c r="AJ379" t="s">
        <v>466</v>
      </c>
    </row>
    <row r="380" spans="1:36" ht="15" x14ac:dyDescent="0.25">
      <c r="A380">
        <v>1.47</v>
      </c>
      <c r="B380">
        <v>4.43</v>
      </c>
      <c r="C380">
        <v>8.09</v>
      </c>
      <c r="D380" s="43">
        <f t="shared" si="80"/>
        <v>2.9615137469017672E-2</v>
      </c>
      <c r="E380" s="44">
        <f>IF(OR($A380="",$B380="",$C380=""),"",A380*'MPTO_working_3-way'!$I379)</f>
        <v>1.5135342520794559</v>
      </c>
      <c r="F380" s="45">
        <f>IF(OR($A380="",$B380="",$C380=""),"",B380*'MPTO_working_3-way'!$I379)</f>
        <v>4.5611950589877477</v>
      </c>
      <c r="G380" s="46">
        <f>IF(OR($A380="",$B380="",$C380=""),"",C380*'MPTO_working_3-way'!$I379)</f>
        <v>8.3295864621243521</v>
      </c>
      <c r="H380" s="44">
        <f>IF(OR($A380="",$B380="",$C380=""),"",'MPTO_working_3-way'!E379)</f>
        <v>1.4916458961521244</v>
      </c>
      <c r="I380" s="45">
        <f>IF(OR($A380="",$B380="",$C380=""),"",'MPTO_working_3-way'!F379)</f>
        <v>4.632591017258445</v>
      </c>
      <c r="J380" s="46">
        <f>IF(OR($A380="",$B380="",$C380=""),"",'MPTO_working_3-way'!G379)</f>
        <v>8.7921609088606534</v>
      </c>
      <c r="K380" s="44">
        <f>IF(OR($A380="",$B380="",$C380=""),"",'OddsRatio_working_3-way'!H379)</f>
        <v>1.4988191332896135</v>
      </c>
      <c r="L380" s="45">
        <f>IF(OR($A380="",$B380="",$C380=""),"",'OddsRatio_working_3-way'!I379)</f>
        <v>4.6403183557093071</v>
      </c>
      <c r="M380" s="46">
        <f>IF(OR($A380="",$B380="",$C380=""),"",'OddsRatio_working_3-way'!J379)</f>
        <v>8.5247396915390627</v>
      </c>
      <c r="N380" s="47">
        <f t="shared" si="81"/>
        <v>66.070523255492404</v>
      </c>
      <c r="O380" s="48">
        <f t="shared" si="82"/>
        <v>21.924078822928632</v>
      </c>
      <c r="P380" s="48">
        <f t="shared" si="83"/>
        <v>12.005397921578966</v>
      </c>
      <c r="Q380" t="s">
        <v>132</v>
      </c>
      <c r="R380" t="s">
        <v>86</v>
      </c>
      <c r="S380" s="38">
        <v>44229</v>
      </c>
      <c r="T380" s="50">
        <v>100</v>
      </c>
      <c r="U380" s="50">
        <f t="shared" si="84"/>
        <v>31.972789115646258</v>
      </c>
      <c r="V380" s="50">
        <f t="shared" si="85"/>
        <v>77.426636568848764</v>
      </c>
      <c r="W380" s="50">
        <f t="shared" si="86"/>
        <v>87.639060568603213</v>
      </c>
      <c r="X380" s="50">
        <f t="shared" si="87"/>
        <v>34.93430286254803</v>
      </c>
      <c r="Y380" s="50">
        <f t="shared" si="88"/>
        <v>80.388150315750522</v>
      </c>
      <c r="Z380" s="50">
        <f t="shared" si="89"/>
        <v>90.600574315504986</v>
      </c>
      <c r="AA380" s="50">
        <f t="shared" si="90"/>
        <v>-2.9615137469017725</v>
      </c>
      <c r="AB380" s="50">
        <f t="shared" si="91"/>
        <v>-2.9615137469017583</v>
      </c>
      <c r="AC380" s="50">
        <f t="shared" si="92"/>
        <v>-2.9615137469017725</v>
      </c>
      <c r="AF380">
        <v>1.96</v>
      </c>
      <c r="AG380">
        <v>1.93</v>
      </c>
      <c r="AH380" s="57" t="s">
        <v>485</v>
      </c>
      <c r="AJ380" t="s">
        <v>466</v>
      </c>
    </row>
    <row r="381" spans="1:36" ht="15" x14ac:dyDescent="0.25">
      <c r="A381">
        <v>2.78</v>
      </c>
      <c r="B381">
        <v>3.13</v>
      </c>
      <c r="C381">
        <v>2.88</v>
      </c>
      <c r="D381" s="43">
        <f t="shared" si="80"/>
        <v>2.6423270329423376E-2</v>
      </c>
      <c r="E381" s="44">
        <f>IF(OR($A381="",$B381="",$C381=""),"",A381*'MPTO_working_3-way'!$I380)</f>
        <v>2.8534566915157966</v>
      </c>
      <c r="F381" s="45">
        <f>IF(OR($A381="",$B381="",$C381=""),"",B381*'MPTO_working_3-way'!$I380)</f>
        <v>3.212704836131095</v>
      </c>
      <c r="G381" s="46">
        <f>IF(OR($A381="",$B381="",$C381=""),"",C381*'MPTO_working_3-way'!$I380)</f>
        <v>2.956099018548739</v>
      </c>
      <c r="H381" s="44">
        <f>IF(OR($A381="",$B381="",$C381=""),"",'MPTO_working_3-way'!E380)</f>
        <v>2.8497784317156354</v>
      </c>
      <c r="I381" s="45">
        <f>IF(OR($A381="",$B381="",$C381=""),"",'MPTO_working_3-way'!F380)</f>
        <v>3.2187349831091554</v>
      </c>
      <c r="J381" s="46">
        <f>IF(OR($A381="",$B381="",$C381=""),"",'MPTO_working_3-way'!G380)</f>
        <v>2.9549564280085803</v>
      </c>
      <c r="K381" s="44">
        <f>IF(OR($A381="",$B381="",$C381=""),"",'OddsRatio_working_3-way'!H380)</f>
        <v>2.8515857374725906</v>
      </c>
      <c r="L381" s="45">
        <f>IF(OR($A381="",$B381="",$C381=""),"",'OddsRatio_working_3-way'!I380)</f>
        <v>3.215661584728438</v>
      </c>
      <c r="M381" s="46">
        <f>IF(OR($A381="",$B381="",$C381=""),"",'OddsRatio_working_3-way'!J380)</f>
        <v>2.9556074081171189</v>
      </c>
      <c r="N381" s="47">
        <f t="shared" si="81"/>
        <v>35.04521386195583</v>
      </c>
      <c r="O381" s="48">
        <f t="shared" si="82"/>
        <v>31.126419979628494</v>
      </c>
      <c r="P381" s="48">
        <f t="shared" si="83"/>
        <v>33.82836615841569</v>
      </c>
      <c r="Q381" t="s">
        <v>208</v>
      </c>
      <c r="R381" t="s">
        <v>278</v>
      </c>
      <c r="S381" s="38">
        <v>44229</v>
      </c>
      <c r="T381" s="50">
        <v>100</v>
      </c>
      <c r="U381" s="50">
        <f t="shared" si="84"/>
        <v>64.02877697841727</v>
      </c>
      <c r="V381" s="50">
        <f t="shared" si="85"/>
        <v>68.051118210862612</v>
      </c>
      <c r="W381" s="50">
        <f t="shared" si="86"/>
        <v>65.277777777777771</v>
      </c>
      <c r="X381" s="50">
        <f t="shared" si="87"/>
        <v>66.671104011359603</v>
      </c>
      <c r="Y381" s="50">
        <f t="shared" si="88"/>
        <v>70.693445243804959</v>
      </c>
      <c r="Z381" s="50">
        <f t="shared" si="89"/>
        <v>67.920104810720119</v>
      </c>
      <c r="AA381" s="50">
        <f t="shared" si="90"/>
        <v>-2.6423270329423332</v>
      </c>
      <c r="AB381" s="50">
        <f t="shared" si="91"/>
        <v>-2.6423270329423474</v>
      </c>
      <c r="AC381" s="50">
        <f t="shared" si="92"/>
        <v>-2.6423270329423474</v>
      </c>
      <c r="AF381">
        <v>2.5299999999999998</v>
      </c>
      <c r="AG381">
        <v>1.56</v>
      </c>
      <c r="AH381" s="57" t="s">
        <v>485</v>
      </c>
      <c r="AJ381" t="s">
        <v>466</v>
      </c>
    </row>
    <row r="382" spans="1:36" ht="15" x14ac:dyDescent="0.25">
      <c r="A382">
        <v>2.97</v>
      </c>
      <c r="B382">
        <v>3.19</v>
      </c>
      <c r="C382">
        <v>2.65</v>
      </c>
      <c r="D382" s="43">
        <f t="shared" si="80"/>
        <v>2.7538451090825866E-2</v>
      </c>
      <c r="E382" s="44">
        <f>IF(OR($A382="",$B382="",$C382=""),"",A382*'MPTO_working_3-way'!$I381)</f>
        <v>3.051789199739753</v>
      </c>
      <c r="F382" s="45">
        <f>IF(OR($A382="",$B382="",$C382=""),"",B382*'MPTO_working_3-way'!$I381)</f>
        <v>3.2778476589797343</v>
      </c>
      <c r="G382" s="46">
        <f>IF(OR($A382="",$B382="",$C382=""),"",C382*'MPTO_working_3-way'!$I381)</f>
        <v>2.7229768953906883</v>
      </c>
      <c r="H382" s="44">
        <f>IF(OR($A382="",$B382="",$C382=""),"",'MPTO_working_3-way'!E381)</f>
        <v>3.0532407046144177</v>
      </c>
      <c r="I382" s="45">
        <f>IF(OR($A382="",$B382="",$C382=""),"",'MPTO_working_3-way'!F381)</f>
        <v>3.2862291801146548</v>
      </c>
      <c r="J382" s="46">
        <f>IF(OR($A382="",$B382="",$C382=""),"",'MPTO_working_3-way'!G381)</f>
        <v>2.7160701217153993</v>
      </c>
      <c r="K382" s="44">
        <f>IF(OR($A382="",$B382="",$C382=""),"",'OddsRatio_working_3-way'!H381)</f>
        <v>3.0527720844958837</v>
      </c>
      <c r="L382" s="45">
        <f>IF(OR($A382="",$B382="",$C382=""),"",'OddsRatio_working_3-way'!I381)</f>
        <v>3.2820156675360326</v>
      </c>
      <c r="M382" s="46">
        <f>IF(OR($A382="",$B382="",$C382=""),"",'OddsRatio_working_3-way'!J381)</f>
        <v>2.7193268728011204</v>
      </c>
      <c r="N382" s="47">
        <f t="shared" si="81"/>
        <v>32.767662985545556</v>
      </c>
      <c r="O382" s="48">
        <f t="shared" si="82"/>
        <v>30.507824158956211</v>
      </c>
      <c r="P382" s="48">
        <f t="shared" si="83"/>
        <v>36.724512855498233</v>
      </c>
      <c r="Q382" t="s">
        <v>279</v>
      </c>
      <c r="R382" t="s">
        <v>79</v>
      </c>
      <c r="S382" s="38">
        <v>44229</v>
      </c>
      <c r="T382" s="50">
        <v>100</v>
      </c>
      <c r="U382" s="50">
        <f t="shared" si="84"/>
        <v>66.329966329966325</v>
      </c>
      <c r="V382" s="50">
        <f t="shared" si="85"/>
        <v>68.652037617554868</v>
      </c>
      <c r="W382" s="50">
        <f t="shared" si="86"/>
        <v>62.264150943396231</v>
      </c>
      <c r="X382" s="50">
        <f t="shared" si="87"/>
        <v>69.083811439048915</v>
      </c>
      <c r="Y382" s="50">
        <f t="shared" si="88"/>
        <v>71.405882726637444</v>
      </c>
      <c r="Z382" s="50">
        <f t="shared" si="89"/>
        <v>65.017996052478807</v>
      </c>
      <c r="AA382" s="50">
        <f t="shared" si="90"/>
        <v>-2.7538451090825902</v>
      </c>
      <c r="AB382" s="50">
        <f t="shared" si="91"/>
        <v>-2.753845109082576</v>
      </c>
      <c r="AC382" s="50">
        <f t="shared" si="92"/>
        <v>-2.753845109082576</v>
      </c>
      <c r="AF382">
        <v>2.36</v>
      </c>
      <c r="AG382">
        <v>1.64</v>
      </c>
      <c r="AH382" s="57" t="s">
        <v>490</v>
      </c>
      <c r="AJ382" t="s">
        <v>466</v>
      </c>
    </row>
    <row r="383" spans="1:36" ht="15" x14ac:dyDescent="0.25">
      <c r="A383">
        <v>3.39</v>
      </c>
      <c r="B383">
        <v>3.31</v>
      </c>
      <c r="C383">
        <v>2.3199999999999998</v>
      </c>
      <c r="D383" s="43">
        <f t="shared" si="80"/>
        <v>2.8134537121461412E-2</v>
      </c>
      <c r="E383" s="44">
        <f>IF(OR($A383="",$B383="",$C383=""),"",A383*'MPTO_working_3-way'!$I382)</f>
        <v>3.4853760808417542</v>
      </c>
      <c r="F383" s="45">
        <f>IF(OR($A383="",$B383="",$C383=""),"",B383*'MPTO_working_3-way'!$I382)</f>
        <v>3.4031253178720373</v>
      </c>
      <c r="G383" s="46">
        <f>IF(OR($A383="",$B383="",$C383=""),"",C383*'MPTO_working_3-way'!$I382)</f>
        <v>2.3852721261217904</v>
      </c>
      <c r="H383" s="44">
        <f>IF(OR($A383="",$B383="",$C383=""),"",'MPTO_working_3-way'!E382)</f>
        <v>3.5013138647385529</v>
      </c>
      <c r="I383" s="45">
        <f>IF(OR($A383="",$B383="",$C383=""),"",'MPTO_working_3-way'!F382)</f>
        <v>3.4160399349347919</v>
      </c>
      <c r="J383" s="46">
        <f>IF(OR($A383="",$B383="",$C383=""),"",'MPTO_working_3-way'!G382)</f>
        <v>2.3715997867980989</v>
      </c>
      <c r="K383" s="44">
        <f>IF(OR($A383="",$B383="",$C383=""),"",'OddsRatio_working_3-way'!H382)</f>
        <v>3.4941372632847694</v>
      </c>
      <c r="L383" s="45">
        <f>IF(OR($A383="",$B383="",$C383=""),"",'OddsRatio_working_3-way'!I382)</f>
        <v>3.4106514971497139</v>
      </c>
      <c r="M383" s="46">
        <f>IF(OR($A383="",$B383="",$C383=""),"",'OddsRatio_working_3-way'!J382)</f>
        <v>2.3775151412284079</v>
      </c>
      <c r="N383" s="47">
        <f t="shared" si="81"/>
        <v>28.691308392708358</v>
      </c>
      <c r="O383" s="48">
        <f t="shared" si="82"/>
        <v>29.384753912773821</v>
      </c>
      <c r="P383" s="48">
        <f t="shared" si="83"/>
        <v>41.923937694517818</v>
      </c>
      <c r="Q383" t="s">
        <v>277</v>
      </c>
      <c r="R383" t="s">
        <v>80</v>
      </c>
      <c r="S383" s="38">
        <v>44229</v>
      </c>
      <c r="T383" s="50">
        <v>100</v>
      </c>
      <c r="U383" s="50">
        <f t="shared" si="84"/>
        <v>70.501474926253692</v>
      </c>
      <c r="V383" s="50">
        <f t="shared" si="85"/>
        <v>69.78851963746223</v>
      </c>
      <c r="W383" s="50">
        <f t="shared" si="86"/>
        <v>56.896551724137922</v>
      </c>
      <c r="X383" s="50">
        <f t="shared" si="87"/>
        <v>73.314928638399834</v>
      </c>
      <c r="Y383" s="50">
        <f t="shared" si="88"/>
        <v>72.601973349608386</v>
      </c>
      <c r="Z383" s="50">
        <f t="shared" si="89"/>
        <v>59.710005436284078</v>
      </c>
      <c r="AA383" s="50">
        <f t="shared" si="90"/>
        <v>-2.813453712146142</v>
      </c>
      <c r="AB383" s="50">
        <f t="shared" si="91"/>
        <v>-2.8134537121461562</v>
      </c>
      <c r="AC383" s="50">
        <f t="shared" si="92"/>
        <v>-2.8134537121461562</v>
      </c>
      <c r="AF383">
        <v>2.2799999999999998</v>
      </c>
      <c r="AG383">
        <v>1.68</v>
      </c>
      <c r="AH383" s="57" t="s">
        <v>486</v>
      </c>
      <c r="AJ383" t="s">
        <v>466</v>
      </c>
    </row>
    <row r="384" spans="1:36" ht="15" x14ac:dyDescent="0.25">
      <c r="A384">
        <v>2.4300000000000002</v>
      </c>
      <c r="B384">
        <v>3.42</v>
      </c>
      <c r="C384">
        <v>3.09</v>
      </c>
      <c r="D384" s="43">
        <f t="shared" si="80"/>
        <v>2.7544890032825009E-2</v>
      </c>
      <c r="E384" s="44">
        <f>IF(OR($A384="",$B384="",$C384=""),"",A384*'MPTO_working_3-way'!$I383)</f>
        <v>2.4969340827797648</v>
      </c>
      <c r="F384" s="45">
        <f>IF(OR($A384="",$B384="",$C384=""),"",B384*'MPTO_working_3-way'!$I383)</f>
        <v>3.5142035239122613</v>
      </c>
      <c r="G384" s="46">
        <f>IF(OR($A384="",$B384="",$C384=""),"",C384*'MPTO_working_3-way'!$I383)</f>
        <v>3.1751137102014293</v>
      </c>
      <c r="H384" s="44">
        <f>IF(OR($A384="",$B384="",$C384=""),"",'MPTO_working_3-way'!E383)</f>
        <v>2.4854538580943237</v>
      </c>
      <c r="I384" s="45">
        <f>IF(OR($A384="",$B384="",$C384=""),"",'MPTO_working_3-way'!F383)</f>
        <v>3.5308735778404206</v>
      </c>
      <c r="J384" s="46">
        <f>IF(OR($A384="",$B384="",$C384=""),"",'MPTO_working_3-way'!G383)</f>
        <v>3.180226972298323</v>
      </c>
      <c r="K384" s="44">
        <f>IF(OR($A384="",$B384="",$C384=""),"",'OddsRatio_working_3-way'!H383)</f>
        <v>2.490603570592496</v>
      </c>
      <c r="L384" s="45">
        <f>IF(OR($A384="",$B384="",$C384=""),"",'OddsRatio_working_3-way'!I383)</f>
        <v>3.5225598886949929</v>
      </c>
      <c r="M384" s="46">
        <f>IF(OR($A384="",$B384="",$C384=""),"",'OddsRatio_working_3-way'!J383)</f>
        <v>3.1785744493274932</v>
      </c>
      <c r="N384" s="47">
        <f t="shared" si="81"/>
        <v>40.04911490842116</v>
      </c>
      <c r="O384" s="48">
        <f t="shared" si="82"/>
        <v>28.455950066509779</v>
      </c>
      <c r="P384" s="48">
        <f t="shared" si="83"/>
        <v>31.494935025069072</v>
      </c>
      <c r="Q384" t="s">
        <v>289</v>
      </c>
      <c r="R384" t="s">
        <v>84</v>
      </c>
      <c r="S384" s="38">
        <v>44229</v>
      </c>
      <c r="T384" s="50">
        <v>100</v>
      </c>
      <c r="U384" s="50">
        <f t="shared" si="84"/>
        <v>58.847736625514408</v>
      </c>
      <c r="V384" s="50">
        <f t="shared" si="85"/>
        <v>70.760233918128648</v>
      </c>
      <c r="W384" s="50">
        <f t="shared" si="86"/>
        <v>67.637540453074436</v>
      </c>
      <c r="X384" s="50">
        <f t="shared" si="87"/>
        <v>61.602225628796916</v>
      </c>
      <c r="Y384" s="50">
        <f t="shared" si="88"/>
        <v>73.514722921411163</v>
      </c>
      <c r="Z384" s="50">
        <f t="shared" si="89"/>
        <v>70.392029456356937</v>
      </c>
      <c r="AA384" s="50">
        <f t="shared" si="90"/>
        <v>-2.754489003282508</v>
      </c>
      <c r="AB384" s="50">
        <f t="shared" si="91"/>
        <v>-2.7544890032825151</v>
      </c>
      <c r="AC384" s="50">
        <f t="shared" si="92"/>
        <v>-2.7544890032825009</v>
      </c>
      <c r="AF384">
        <v>2.02</v>
      </c>
      <c r="AG384">
        <v>1.87</v>
      </c>
      <c r="AH384" s="57" t="s">
        <v>484</v>
      </c>
      <c r="AJ384" t="s">
        <v>477</v>
      </c>
    </row>
    <row r="385" spans="1:36" ht="15" x14ac:dyDescent="0.25">
      <c r="A385">
        <v>2.0299999999999998</v>
      </c>
      <c r="B385">
        <v>3.6</v>
      </c>
      <c r="C385">
        <v>3.86</v>
      </c>
      <c r="D385" s="43">
        <f t="shared" si="80"/>
        <v>2.9455972729155011E-2</v>
      </c>
      <c r="E385" s="44">
        <f>IF(OR($A385="",$B385="",$C385=""),"",A385*'MPTO_working_3-way'!$I384)</f>
        <v>2.0897956246401845</v>
      </c>
      <c r="F385" s="45">
        <f>IF(OR($A385="",$B385="",$C385=""),"",B385*'MPTO_working_3-way'!$I384)</f>
        <v>3.706041501824958</v>
      </c>
      <c r="G385" s="46">
        <f>IF(OR($A385="",$B385="",$C385=""),"",C385*'MPTO_working_3-way'!$I384)</f>
        <v>3.9737000547345382</v>
      </c>
      <c r="H385" s="44">
        <f>IF(OR($A385="",$B385="",$C385=""),"",'MPTO_working_3-way'!E384)</f>
        <v>2.0712845851930686</v>
      </c>
      <c r="I385" s="45">
        <f>IF(OR($A385="",$B385="",$C385=""),"",'MPTO_working_3-way'!F384)</f>
        <v>3.7319125366899986</v>
      </c>
      <c r="J385" s="46">
        <f>IF(OR($A385="",$B385="",$C385=""),"",'MPTO_working_3-way'!G384)</f>
        <v>4.0120570348190032</v>
      </c>
      <c r="K385" s="44">
        <f>IF(OR($A385="",$B385="",$C385=""),"",'OddsRatio_working_3-way'!H384)</f>
        <v>2.0786560404066852</v>
      </c>
      <c r="L385" s="45">
        <f>IF(OR($A385="",$B385="",$C385=""),"",'OddsRatio_working_3-way'!I384)</f>
        <v>3.7228210728712434</v>
      </c>
      <c r="M385" s="46">
        <f>IF(OR($A385="",$B385="",$C385=""),"",'OddsRatio_working_3-way'!J384)</f>
        <v>3.9951031801583676</v>
      </c>
      <c r="N385" s="47">
        <f t="shared" si="81"/>
        <v>47.851569225683363</v>
      </c>
      <c r="O385" s="48">
        <f t="shared" si="82"/>
        <v>26.982968202260345</v>
      </c>
      <c r="P385" s="48">
        <f t="shared" si="83"/>
        <v>25.165462572056274</v>
      </c>
      <c r="Q385" t="s">
        <v>296</v>
      </c>
      <c r="R385" t="s">
        <v>284</v>
      </c>
      <c r="S385" s="38">
        <v>44229</v>
      </c>
      <c r="T385" s="50">
        <v>100</v>
      </c>
      <c r="U385" s="50">
        <f t="shared" si="84"/>
        <v>50.73891625615763</v>
      </c>
      <c r="V385" s="50">
        <f t="shared" si="85"/>
        <v>72.222222222222229</v>
      </c>
      <c r="W385" s="50">
        <f t="shared" si="86"/>
        <v>74.093264248704671</v>
      </c>
      <c r="X385" s="50">
        <f t="shared" si="87"/>
        <v>53.684513529073122</v>
      </c>
      <c r="Y385" s="50">
        <f t="shared" si="88"/>
        <v>75.167819495137707</v>
      </c>
      <c r="Z385" s="50">
        <f t="shared" si="89"/>
        <v>77.038861521620149</v>
      </c>
      <c r="AA385" s="50">
        <f t="shared" si="90"/>
        <v>-2.9455972729154922</v>
      </c>
      <c r="AB385" s="50">
        <f t="shared" si="91"/>
        <v>-2.945597272915478</v>
      </c>
      <c r="AC385" s="50">
        <f t="shared" si="92"/>
        <v>-2.945597272915478</v>
      </c>
      <c r="AF385">
        <v>1.81</v>
      </c>
      <c r="AG385">
        <v>2.08</v>
      </c>
      <c r="AH385" s="67" t="s">
        <v>521</v>
      </c>
      <c r="AJ385" t="s">
        <v>477</v>
      </c>
    </row>
    <row r="386" spans="1:36" ht="15" x14ac:dyDescent="0.25">
      <c r="A386">
        <v>1.61</v>
      </c>
      <c r="B386">
        <v>3.72</v>
      </c>
      <c r="C386">
        <v>7.01</v>
      </c>
      <c r="D386" s="43">
        <f t="shared" si="80"/>
        <v>3.2588569077215856E-2</v>
      </c>
      <c r="E386" s="44">
        <f>IF(OR($A386="",$B386="",$C386=""),"",A386*'MPTO_working_3-way'!$I385)</f>
        <v>1.6624675962143176</v>
      </c>
      <c r="F386" s="45">
        <f>IF(OR($A386="",$B386="",$C386=""),"",B386*'MPTO_working_3-way'!$I385)</f>
        <v>3.8412294769672433</v>
      </c>
      <c r="G386" s="46">
        <f>IF(OR($A386="",$B386="",$C386=""),"",C386*'MPTO_working_3-way'!$I385)</f>
        <v>7.238445869231283</v>
      </c>
      <c r="H386" s="44">
        <f>IF(OR($A386="",$B386="",$C386=""),"",'MPTO_working_3-way'!E385)</f>
        <v>1.6386588299407865</v>
      </c>
      <c r="I386" s="45">
        <f>IF(OR($A386="",$B386="",$C386=""),"",'MPTO_working_3-way'!F385)</f>
        <v>3.8766549506846584</v>
      </c>
      <c r="J386" s="46">
        <f>IF(OR($A386="",$B386="",$C386=""),"",'MPTO_working_3-way'!G385)</f>
        <v>7.5878005652255229</v>
      </c>
      <c r="K386" s="44">
        <f>IF(OR($A386="",$B386="",$C386=""),"",'OddsRatio_working_3-way'!H385)</f>
        <v>1.6471982576475637</v>
      </c>
      <c r="L386" s="45">
        <f>IF(OR($A386="",$B386="",$C386=""),"",'OddsRatio_working_3-way'!I385)</f>
        <v>3.8858676406579904</v>
      </c>
      <c r="M386" s="46">
        <f>IF(OR($A386="",$B386="",$C386=""),"",'OddsRatio_working_3-way'!J385)</f>
        <v>7.3764943089538662</v>
      </c>
      <c r="N386" s="47">
        <f t="shared" si="81"/>
        <v>60.151548353612817</v>
      </c>
      <c r="O386" s="48">
        <f t="shared" si="82"/>
        <v>26.033331411106627</v>
      </c>
      <c r="P386" s="48">
        <f t="shared" si="83"/>
        <v>13.815120235280547</v>
      </c>
      <c r="Q386" t="s">
        <v>514</v>
      </c>
      <c r="R386" t="s">
        <v>292</v>
      </c>
      <c r="S386" s="38">
        <v>44229</v>
      </c>
      <c r="T386" s="50">
        <v>100</v>
      </c>
      <c r="U386" s="50">
        <f t="shared" si="84"/>
        <v>37.888198757763973</v>
      </c>
      <c r="V386" s="50">
        <f t="shared" si="85"/>
        <v>73.118279569892465</v>
      </c>
      <c r="W386" s="50">
        <f t="shared" si="86"/>
        <v>85.734664764621968</v>
      </c>
      <c r="X386" s="50">
        <f t="shared" si="87"/>
        <v>41.147055665485553</v>
      </c>
      <c r="Y386" s="50">
        <f t="shared" si="88"/>
        <v>76.377136477614044</v>
      </c>
      <c r="Z386" s="50">
        <f t="shared" si="89"/>
        <v>88.993521672343547</v>
      </c>
      <c r="AA386" s="50">
        <f t="shared" si="90"/>
        <v>-3.2588569077215794</v>
      </c>
      <c r="AB386" s="50">
        <f t="shared" si="91"/>
        <v>-3.2588569077215794</v>
      </c>
      <c r="AC386" s="50">
        <f t="shared" si="92"/>
        <v>-3.2588569077215794</v>
      </c>
      <c r="AF386">
        <v>2.0299999999999998</v>
      </c>
      <c r="AG386">
        <v>1.86</v>
      </c>
      <c r="AH386" s="57" t="s">
        <v>487</v>
      </c>
      <c r="AJ386" t="s">
        <v>477</v>
      </c>
    </row>
    <row r="387" spans="1:36" ht="15" x14ac:dyDescent="0.25">
      <c r="A387">
        <v>2.89</v>
      </c>
      <c r="B387">
        <v>3.36</v>
      </c>
      <c r="C387">
        <v>2.61</v>
      </c>
      <c r="D387" s="43">
        <f t="shared" si="80"/>
        <v>2.6781571316829567E-2</v>
      </c>
      <c r="E387" s="44">
        <f>IF(OR($A387="",$B387="",$C387=""),"",A387*'MPTO_working_3-way'!$I386)</f>
        <v>2.9673987411056375</v>
      </c>
      <c r="F387" s="45">
        <f>IF(OR($A387="",$B387="",$C387=""),"",B387*'MPTO_working_3-way'!$I386)</f>
        <v>3.4499860796245474</v>
      </c>
      <c r="G387" s="46">
        <f>IF(OR($A387="",$B387="",$C387=""),"",C387*'MPTO_working_3-way'!$I386)</f>
        <v>2.6798999011369249</v>
      </c>
      <c r="H387" s="44">
        <f>IF(OR($A387="",$B387="",$C387=""),"",'MPTO_working_3-way'!E386)</f>
        <v>2.9665353676333912</v>
      </c>
      <c r="I387" s="45">
        <f>IF(OR($A387="",$B387="",$C387=""),"",'MPTO_working_3-way'!F386)</f>
        <v>3.4639009557382012</v>
      </c>
      <c r="J387" s="46">
        <f>IF(OR($A387="",$B387="",$C387=""),"",'MPTO_working_3-way'!G386)</f>
        <v>2.6722636551011223</v>
      </c>
      <c r="K387" s="44">
        <f>IF(OR($A387="",$B387="",$C387=""),"",'OddsRatio_working_3-way'!H386)</f>
        <v>2.9673833180739138</v>
      </c>
      <c r="L387" s="45">
        <f>IF(OR($A387="",$B387="",$C387=""),"",'OddsRatio_working_3-way'!I386)</f>
        <v>3.4566267887060516</v>
      </c>
      <c r="M387" s="46">
        <f>IF(OR($A387="",$B387="",$C387=""),"",'OddsRatio_working_3-way'!J386)</f>
        <v>2.6759191228037045</v>
      </c>
      <c r="N387" s="47">
        <f t="shared" si="81"/>
        <v>33.699549243166601</v>
      </c>
      <c r="O387" s="48">
        <f t="shared" si="82"/>
        <v>28.985624200223654</v>
      </c>
      <c r="P387" s="48">
        <f t="shared" si="83"/>
        <v>37.314826556609759</v>
      </c>
      <c r="Q387" t="s">
        <v>43</v>
      </c>
      <c r="R387" t="s">
        <v>286</v>
      </c>
      <c r="S387" s="38">
        <v>44229</v>
      </c>
      <c r="T387" s="50">
        <v>100</v>
      </c>
      <c r="U387" s="50">
        <f t="shared" si="84"/>
        <v>65.397923875432525</v>
      </c>
      <c r="V387" s="50">
        <f t="shared" si="85"/>
        <v>70.238095238095241</v>
      </c>
      <c r="W387" s="50">
        <f t="shared" si="86"/>
        <v>61.685823754789276</v>
      </c>
      <c r="X387" s="50">
        <f t="shared" si="87"/>
        <v>68.076081007115491</v>
      </c>
      <c r="Y387" s="50">
        <f t="shared" si="88"/>
        <v>72.916252369778206</v>
      </c>
      <c r="Z387" s="50">
        <f t="shared" si="89"/>
        <v>64.363980886472234</v>
      </c>
      <c r="AA387" s="50">
        <f t="shared" si="90"/>
        <v>-2.6781571316829655</v>
      </c>
      <c r="AB387" s="50">
        <f t="shared" si="91"/>
        <v>-2.6781571316829655</v>
      </c>
      <c r="AC387" s="50">
        <f t="shared" si="92"/>
        <v>-2.6781571316829584</v>
      </c>
      <c r="AF387">
        <v>1.98</v>
      </c>
      <c r="AG387">
        <v>1.91</v>
      </c>
      <c r="AH387" s="57" t="s">
        <v>496</v>
      </c>
      <c r="AJ387" t="s">
        <v>477</v>
      </c>
    </row>
    <row r="388" spans="1:36" ht="15" x14ac:dyDescent="0.25">
      <c r="A388">
        <v>2.58</v>
      </c>
      <c r="B388">
        <v>3.36</v>
      </c>
      <c r="C388">
        <v>2.92</v>
      </c>
      <c r="D388" s="43">
        <f t="shared" si="80"/>
        <v>2.7681700268511245E-2</v>
      </c>
      <c r="E388" s="44">
        <f>IF(OR($A388="",$B388="",$C388=""),"",A388*'MPTO_working_3-way'!$I387)</f>
        <v>2.651418786692759</v>
      </c>
      <c r="F388" s="45">
        <f>IF(OR($A388="",$B388="",$C388=""),"",B388*'MPTO_working_3-way'!$I387)</f>
        <v>3.4530105129021975</v>
      </c>
      <c r="G388" s="46">
        <f>IF(OR($A388="",$B388="",$C388=""),"",C388*'MPTO_working_3-way'!$I387)</f>
        <v>3.000830564784053</v>
      </c>
      <c r="H388" s="44">
        <f>IF(OR($A388="",$B388="",$C388=""),"",'MPTO_working_3-way'!E387)</f>
        <v>2.642917998937524</v>
      </c>
      <c r="I388" s="45">
        <f>IF(OR($A388="",$B388="",$C388=""),"",'MPTO_working_3-way'!F387)</f>
        <v>3.4675047999789586</v>
      </c>
      <c r="J388" s="46">
        <f>IF(OR($A388="",$B388="",$C388=""),"",'MPTO_working_3-way'!G387)</f>
        <v>3.000853562771006</v>
      </c>
      <c r="K388" s="44">
        <f>IF(OR($A388="",$B388="",$C388=""),"",'OddsRatio_working_3-way'!H387)</f>
        <v>2.6469330330082745</v>
      </c>
      <c r="L388" s="45">
        <f>IF(OR($A388="",$B388="",$C388=""),"",'OddsRatio_working_3-way'!I387)</f>
        <v>3.4599759227212208</v>
      </c>
      <c r="M388" s="46">
        <f>IF(OR($A388="",$B388="",$C388=""),"",'OddsRatio_working_3-way'!J387)</f>
        <v>3.0013363439087897</v>
      </c>
      <c r="N388" s="47">
        <f t="shared" si="81"/>
        <v>37.715656425869547</v>
      </c>
      <c r="O388" s="48">
        <f t="shared" si="82"/>
        <v>28.960236184149835</v>
      </c>
      <c r="P388" s="48">
        <f t="shared" si="83"/>
        <v>33.324107389980625</v>
      </c>
      <c r="Q388" t="s">
        <v>297</v>
      </c>
      <c r="R388" t="s">
        <v>287</v>
      </c>
      <c r="S388" s="38">
        <v>44229</v>
      </c>
      <c r="T388" s="50">
        <v>100</v>
      </c>
      <c r="U388" s="50">
        <f t="shared" si="84"/>
        <v>61.240310077519375</v>
      </c>
      <c r="V388" s="50">
        <f t="shared" si="85"/>
        <v>70.238095238095241</v>
      </c>
      <c r="W388" s="50">
        <f t="shared" si="86"/>
        <v>65.753424657534239</v>
      </c>
      <c r="X388" s="50">
        <f t="shared" si="87"/>
        <v>64.00848010437052</v>
      </c>
      <c r="Y388" s="50">
        <f t="shared" si="88"/>
        <v>73.006265264946364</v>
      </c>
      <c r="Z388" s="50">
        <f t="shared" si="89"/>
        <v>68.521594684385377</v>
      </c>
      <c r="AA388" s="50">
        <f t="shared" si="90"/>
        <v>-2.7681700268511449</v>
      </c>
      <c r="AB388" s="50">
        <f t="shared" si="91"/>
        <v>-2.7681700268511236</v>
      </c>
      <c r="AC388" s="50">
        <f t="shared" si="92"/>
        <v>-2.7681700268511378</v>
      </c>
      <c r="AF388">
        <v>2.1</v>
      </c>
      <c r="AG388">
        <v>1.79</v>
      </c>
      <c r="AH388" s="57" t="s">
        <v>494</v>
      </c>
      <c r="AJ388" t="s">
        <v>477</v>
      </c>
    </row>
    <row r="389" spans="1:36" ht="15" x14ac:dyDescent="0.25">
      <c r="A389">
        <v>1.89</v>
      </c>
      <c r="B389">
        <v>3.72</v>
      </c>
      <c r="C389">
        <v>4.3</v>
      </c>
      <c r="D389" s="43">
        <f t="shared" ref="D389:D452" si="93">IF(OR($A389="",$B389="",$C389=""),"",(1/A389)+(1/B389)+(1/C389)-1)</f>
        <v>3.0475872936488235E-2</v>
      </c>
      <c r="E389" s="44">
        <f>IF(OR($A389="",$B389="",$C389=""),"",A389*'MPTO_working_3-way'!$I388)</f>
        <v>1.9475993998499626</v>
      </c>
      <c r="F389" s="45">
        <f>IF(OR($A389="",$B389="",$C389=""),"",B389*'MPTO_working_3-way'!$I388)</f>
        <v>3.8333702473237365</v>
      </c>
      <c r="G389" s="46">
        <f>IF(OR($A389="",$B389="",$C389=""),"",C389*'MPTO_working_3-way'!$I388)</f>
        <v>4.4310462536268993</v>
      </c>
      <c r="H389" s="44">
        <f>IF(OR($A389="",$B389="",$C389=""),"",'MPTO_working_3-way'!E388)</f>
        <v>1.926997975636247</v>
      </c>
      <c r="I389" s="45">
        <f>IF(OR($A389="",$B389="",$C389=""),"",'MPTO_working_3-way'!F388)</f>
        <v>3.8661002470626156</v>
      </c>
      <c r="J389" s="46">
        <f>IF(OR($A389="",$B389="",$C389=""),"",'MPTO_working_3-way'!G388)</f>
        <v>4.4964126787711498</v>
      </c>
      <c r="K389" s="44">
        <f>IF(OR($A389="",$B389="",$C389=""),"",'OddsRatio_working_3-way'!H388)</f>
        <v>1.9348487834631634</v>
      </c>
      <c r="L389" s="45">
        <f>IF(OR($A389="",$B389="",$C389=""),"",'OddsRatio_working_3-way'!I388)</f>
        <v>3.8570659449660747</v>
      </c>
      <c r="M389" s="46">
        <f>IF(OR($A389="",$B389="",$C389=""),"",'OddsRatio_working_3-way'!J388)</f>
        <v>4.4662932420544275</v>
      </c>
      <c r="N389" s="47">
        <f t="shared" si="81"/>
        <v>51.345261252238892</v>
      </c>
      <c r="O389" s="48">
        <f t="shared" si="82"/>
        <v>26.086705313637498</v>
      </c>
      <c r="P389" s="48">
        <f t="shared" si="83"/>
        <v>22.568033434123603</v>
      </c>
      <c r="Q389" t="s">
        <v>299</v>
      </c>
      <c r="R389" t="s">
        <v>307</v>
      </c>
      <c r="S389" s="38">
        <v>44229</v>
      </c>
      <c r="T389" s="50">
        <v>100</v>
      </c>
      <c r="U389" s="50">
        <f t="shared" si="84"/>
        <v>47.089947089947096</v>
      </c>
      <c r="V389" s="50">
        <f t="shared" si="85"/>
        <v>73.118279569892465</v>
      </c>
      <c r="W389" s="50">
        <f t="shared" si="86"/>
        <v>76.744186046511629</v>
      </c>
      <c r="X389" s="50">
        <f t="shared" si="87"/>
        <v>50.137534383595892</v>
      </c>
      <c r="Y389" s="50">
        <f t="shared" si="88"/>
        <v>76.165866863541282</v>
      </c>
      <c r="Z389" s="50">
        <f t="shared" si="89"/>
        <v>79.791773340160447</v>
      </c>
      <c r="AA389" s="50">
        <f t="shared" si="90"/>
        <v>-3.047587293648796</v>
      </c>
      <c r="AB389" s="50">
        <f t="shared" si="91"/>
        <v>-3.0475872936488173</v>
      </c>
      <c r="AC389" s="50">
        <f t="shared" si="92"/>
        <v>-3.0475872936488173</v>
      </c>
      <c r="AF389">
        <v>2.08</v>
      </c>
      <c r="AG389">
        <v>1.81</v>
      </c>
      <c r="AH389" s="57" t="s">
        <v>485</v>
      </c>
      <c r="AJ389" t="s">
        <v>472</v>
      </c>
    </row>
    <row r="390" spans="1:36" ht="15" x14ac:dyDescent="0.25">
      <c r="A390">
        <v>2.31</v>
      </c>
      <c r="B390">
        <v>3.45</v>
      </c>
      <c r="C390">
        <v>3.28</v>
      </c>
      <c r="D390" s="43">
        <f t="shared" si="93"/>
        <v>2.7633554144688821E-2</v>
      </c>
      <c r="E390" s="44">
        <f>IF(OR($A390="",$B390="",$C390=""),"",A390*'MPTO_working_3-way'!$I389)</f>
        <v>2.3738335100742312</v>
      </c>
      <c r="F390" s="45">
        <f>IF(OR($A390="",$B390="",$C390=""),"",B390*'MPTO_working_3-way'!$I389)</f>
        <v>3.5453357617991768</v>
      </c>
      <c r="G390" s="46">
        <f>IF(OR($A390="",$B390="",$C390=""),"",C390*'MPTO_working_3-way'!$I389)</f>
        <v>3.3706380575945794</v>
      </c>
      <c r="H390" s="44">
        <f>IF(OR($A390="",$B390="",$C390=""),"",'MPTO_working_3-way'!E389)</f>
        <v>2.3602203838840219</v>
      </c>
      <c r="I390" s="45">
        <f>IF(OR($A390="",$B390="",$C390=""),"",'MPTO_working_3-way'!F389)</f>
        <v>3.5632345604292253</v>
      </c>
      <c r="J390" s="46">
        <f>IF(OR($A390="",$B390="",$C390=""),"",'MPTO_working_3-way'!G389)</f>
        <v>3.3821848896065583</v>
      </c>
      <c r="K390" s="44">
        <f>IF(OR($A390="",$B390="",$C390=""),"",'OddsRatio_working_3-way'!H389)</f>
        <v>2.3661029949125085</v>
      </c>
      <c r="L390" s="45">
        <f>IF(OR($A390="",$B390="",$C390=""),"",'OddsRatio_working_3-way'!I389)</f>
        <v>3.5549254485004922</v>
      </c>
      <c r="M390" s="46">
        <f>IF(OR($A390="",$B390="",$C390=""),"",'OddsRatio_working_3-way'!J389)</f>
        <v>3.3776449071759695</v>
      </c>
      <c r="N390" s="47">
        <f t="shared" si="81"/>
        <v>42.125953473827629</v>
      </c>
      <c r="O390" s="48">
        <f t="shared" si="82"/>
        <v>28.20607319551937</v>
      </c>
      <c r="P390" s="48">
        <f t="shared" si="83"/>
        <v>29.667973330652998</v>
      </c>
      <c r="Q390" t="s">
        <v>306</v>
      </c>
      <c r="R390" t="s">
        <v>302</v>
      </c>
      <c r="S390" s="38">
        <v>44229</v>
      </c>
      <c r="T390" s="50">
        <v>100</v>
      </c>
      <c r="U390" s="50">
        <f t="shared" si="84"/>
        <v>56.709956709956707</v>
      </c>
      <c r="V390" s="50">
        <f t="shared" si="85"/>
        <v>71.014492753623188</v>
      </c>
      <c r="W390" s="50">
        <f t="shared" si="86"/>
        <v>69.512195121951223</v>
      </c>
      <c r="X390" s="50">
        <f t="shared" si="87"/>
        <v>59.47331212442559</v>
      </c>
      <c r="Y390" s="50">
        <f t="shared" si="88"/>
        <v>73.777848168092078</v>
      </c>
      <c r="Z390" s="50">
        <f t="shared" si="89"/>
        <v>72.275550536420099</v>
      </c>
      <c r="AA390" s="50">
        <f t="shared" si="90"/>
        <v>-2.763355414468883</v>
      </c>
      <c r="AB390" s="50">
        <f t="shared" si="91"/>
        <v>-2.7633554144688901</v>
      </c>
      <c r="AC390" s="50">
        <f t="shared" si="92"/>
        <v>-2.7633554144688759</v>
      </c>
      <c r="AF390">
        <v>1.98</v>
      </c>
      <c r="AG390">
        <v>1.91</v>
      </c>
      <c r="AH390" s="57" t="s">
        <v>486</v>
      </c>
      <c r="AJ390" t="s">
        <v>472</v>
      </c>
    </row>
    <row r="391" spans="1:36" ht="15" x14ac:dyDescent="0.25">
      <c r="A391">
        <v>2.2200000000000002</v>
      </c>
      <c r="B391">
        <v>3.43</v>
      </c>
      <c r="C391">
        <v>3.5</v>
      </c>
      <c r="D391" s="43">
        <f t="shared" si="93"/>
        <v>2.7709925669109126E-2</v>
      </c>
      <c r="E391" s="44">
        <f>IF(OR($A391="",$B391="",$C391=""),"",A391*'MPTO_working_3-way'!$I390)</f>
        <v>2.2815160349854224</v>
      </c>
      <c r="F391" s="45">
        <f>IF(OR($A391="",$B391="",$C391=""),"",B391*'MPTO_working_3-way'!$I390)</f>
        <v>3.5250450450450446</v>
      </c>
      <c r="G391" s="46">
        <f>IF(OR($A391="",$B391="",$C391=""),"",C391*'MPTO_working_3-way'!$I390)</f>
        <v>3.5969847398418819</v>
      </c>
      <c r="H391" s="44">
        <f>IF(OR($A391="",$B391="",$C391=""),"",'MPTO_working_3-way'!E390)</f>
        <v>2.2664748486953066</v>
      </c>
      <c r="I391" s="45">
        <f>IF(OR($A391="",$B391="",$C391=""),"",'MPTO_working_3-way'!F390)</f>
        <v>3.5422236005582257</v>
      </c>
      <c r="J391" s="46">
        <f>IF(OR($A391="",$B391="",$C391=""),"",'MPTO_working_3-way'!G390)</f>
        <v>3.6169289717850459</v>
      </c>
      <c r="K391" s="44">
        <f>IF(OR($A391="",$B391="",$C391=""),"",'OddsRatio_working_3-way'!H390)</f>
        <v>2.2728092539849247</v>
      </c>
      <c r="L391" s="45">
        <f>IF(OR($A391="",$B391="",$C391=""),"",'OddsRatio_working_3-way'!I390)</f>
        <v>3.5351856452322661</v>
      </c>
      <c r="M391" s="46">
        <f>IF(OR($A391="",$B391="",$C391=""),"",'OddsRatio_working_3-way'!J390)</f>
        <v>3.6082156843953364</v>
      </c>
      <c r="N391" s="47">
        <f t="shared" si="81"/>
        <v>43.830505009200579</v>
      </c>
      <c r="O391" s="48">
        <f t="shared" si="82"/>
        <v>28.368431813535068</v>
      </c>
      <c r="P391" s="48">
        <f t="shared" si="83"/>
        <v>27.801063177264368</v>
      </c>
      <c r="Q391" t="s">
        <v>320</v>
      </c>
      <c r="R391" t="s">
        <v>301</v>
      </c>
      <c r="S391" s="38">
        <v>44229</v>
      </c>
      <c r="T391" s="50">
        <v>100</v>
      </c>
      <c r="U391" s="50">
        <f t="shared" si="84"/>
        <v>54.954954954954964</v>
      </c>
      <c r="V391" s="50">
        <f t="shared" si="85"/>
        <v>70.845481049562679</v>
      </c>
      <c r="W391" s="50">
        <f t="shared" si="86"/>
        <v>71.428571428571431</v>
      </c>
      <c r="X391" s="50">
        <f t="shared" si="87"/>
        <v>57.725947521865884</v>
      </c>
      <c r="Y391" s="50">
        <f t="shared" si="88"/>
        <v>73.616473616473613</v>
      </c>
      <c r="Z391" s="50">
        <f t="shared" si="89"/>
        <v>74.19956399548235</v>
      </c>
      <c r="AA391" s="50">
        <f t="shared" si="90"/>
        <v>-2.7709925669109197</v>
      </c>
      <c r="AB391" s="50">
        <f t="shared" si="91"/>
        <v>-2.7709925669109339</v>
      </c>
      <c r="AC391" s="50">
        <f t="shared" si="92"/>
        <v>-2.7709925669109197</v>
      </c>
      <c r="AF391">
        <v>1.97</v>
      </c>
      <c r="AG391">
        <v>1.92</v>
      </c>
      <c r="AH391" s="57" t="s">
        <v>502</v>
      </c>
      <c r="AJ391" t="s">
        <v>472</v>
      </c>
    </row>
    <row r="392" spans="1:36" ht="15" x14ac:dyDescent="0.25">
      <c r="A392">
        <v>1.63</v>
      </c>
      <c r="B392">
        <v>3.96</v>
      </c>
      <c r="C392">
        <v>6.04</v>
      </c>
      <c r="D392" s="43">
        <f t="shared" si="93"/>
        <v>3.1585098947874757E-2</v>
      </c>
      <c r="E392" s="44">
        <f>IF(OR($A392="",$B392="",$C392=""),"",A392*'MPTO_working_3-way'!$I391)</f>
        <v>1.6814837112850358</v>
      </c>
      <c r="F392" s="45">
        <f>IF(OR($A392="",$B392="",$C392=""),"",B392*'MPTO_working_3-way'!$I391)</f>
        <v>4.0850769918335841</v>
      </c>
      <c r="G392" s="46">
        <f>IF(OR($A392="",$B392="",$C392=""),"",C392*'MPTO_working_3-way'!$I391)</f>
        <v>6.2307739976451639</v>
      </c>
      <c r="H392" s="44">
        <f>IF(OR($A392="",$B392="",$C392=""),"",'MPTO_working_3-way'!E391)</f>
        <v>1.6584612466669404</v>
      </c>
      <c r="I392" s="45">
        <f>IF(OR($A392="",$B392="",$C392=""),"",'MPTO_working_3-way'!F391)</f>
        <v>4.1322845746665369</v>
      </c>
      <c r="J392" s="46">
        <f>IF(OR($A392="",$B392="",$C392=""),"",'MPTO_working_3-way'!G391)</f>
        <v>6.4501752385927276</v>
      </c>
      <c r="K392" s="44">
        <f>IF(OR($A392="",$B392="",$C392=""),"",'OddsRatio_working_3-way'!H391)</f>
        <v>1.6665374895696849</v>
      </c>
      <c r="L392" s="45">
        <f>IF(OR($A392="",$B392="",$C392=""),"",'OddsRatio_working_3-way'!I391)</f>
        <v>4.1316682049623283</v>
      </c>
      <c r="M392" s="46">
        <f>IF(OR($A392="",$B392="",$C392=""),"",'OddsRatio_working_3-way'!J391)</f>
        <v>6.3322999165574778</v>
      </c>
      <c r="N392" s="47">
        <f t="shared" si="81"/>
        <v>59.471286774212793</v>
      </c>
      <c r="O392" s="48">
        <f t="shared" si="82"/>
        <v>24.479342788375469</v>
      </c>
      <c r="P392" s="48">
        <f t="shared" si="83"/>
        <v>16.049370437411731</v>
      </c>
      <c r="Q392" t="s">
        <v>316</v>
      </c>
      <c r="R392" t="s">
        <v>245</v>
      </c>
      <c r="S392" s="38">
        <v>44229</v>
      </c>
      <c r="T392" s="50">
        <v>100</v>
      </c>
      <c r="U392" s="50">
        <f t="shared" si="84"/>
        <v>38.650306748466257</v>
      </c>
      <c r="V392" s="50">
        <f t="shared" si="85"/>
        <v>74.747474747474755</v>
      </c>
      <c r="W392" s="50">
        <f t="shared" si="86"/>
        <v>83.443708609271525</v>
      </c>
      <c r="X392" s="50">
        <f t="shared" si="87"/>
        <v>41.808816643253735</v>
      </c>
      <c r="Y392" s="50">
        <f t="shared" si="88"/>
        <v>77.905984642262212</v>
      </c>
      <c r="Z392" s="50">
        <f t="shared" si="89"/>
        <v>86.60221850405901</v>
      </c>
      <c r="AA392" s="50">
        <f t="shared" si="90"/>
        <v>-3.1585098947874783</v>
      </c>
      <c r="AB392" s="50">
        <f t="shared" si="91"/>
        <v>-3.158509894787457</v>
      </c>
      <c r="AC392" s="50">
        <f t="shared" si="92"/>
        <v>-3.1585098947874855</v>
      </c>
      <c r="AF392">
        <v>1.93</v>
      </c>
      <c r="AG392">
        <v>1.95</v>
      </c>
      <c r="AH392" s="57" t="s">
        <v>502</v>
      </c>
      <c r="AJ392" t="s">
        <v>472</v>
      </c>
    </row>
    <row r="393" spans="1:36" ht="15" x14ac:dyDescent="0.25">
      <c r="A393">
        <v>3.8</v>
      </c>
      <c r="B393">
        <v>3.31</v>
      </c>
      <c r="C393">
        <v>2.16</v>
      </c>
      <c r="D393" s="43">
        <f t="shared" si="93"/>
        <v>2.8235661325182626E-2</v>
      </c>
      <c r="E393" s="44">
        <f>IF(OR($A393="",$B393="",$C393=""),"",A393*'MPTO_working_3-way'!$I392)</f>
        <v>3.9072955130356939</v>
      </c>
      <c r="F393" s="45">
        <f>IF(OR($A393="",$B393="",$C393=""),"",B393*'MPTO_working_3-way'!$I392)</f>
        <v>3.4034600389863545</v>
      </c>
      <c r="G393" s="46">
        <f>IF(OR($A393="",$B393="",$C393=""),"",C393*'MPTO_working_3-way'!$I392)</f>
        <v>2.2209890284623945</v>
      </c>
      <c r="H393" s="44">
        <f>IF(OR($A393="",$B393="",$C393=""),"",'MPTO_working_3-way'!E392)</f>
        <v>3.9409487043605735</v>
      </c>
      <c r="I393" s="45">
        <f>IF(OR($A393="",$B393="",$C393=""),"",'MPTO_working_3-way'!F392)</f>
        <v>3.4164333307624464</v>
      </c>
      <c r="J393" s="46">
        <f>IF(OR($A393="",$B393="",$C393=""),"",'MPTO_working_3-way'!G392)</f>
        <v>2.2048233445722225</v>
      </c>
      <c r="K393" s="44">
        <f>IF(OR($A393="",$B393="",$C393=""),"",'OddsRatio_working_3-way'!H392)</f>
        <v>3.9244877006323815</v>
      </c>
      <c r="L393" s="45">
        <f>IF(OR($A393="",$B393="",$C393=""),"",'OddsRatio_working_3-way'!I392)</f>
        <v>3.4127023530217144</v>
      </c>
      <c r="M393" s="46">
        <f>IF(OR($A393="",$B393="",$C393=""),"",'OddsRatio_working_3-way'!J392)</f>
        <v>2.2115734759762726</v>
      </c>
      <c r="N393" s="47">
        <f t="shared" si="81"/>
        <v>25.593149959191859</v>
      </c>
      <c r="O393" s="48">
        <f t="shared" si="82"/>
        <v>29.381864001489145</v>
      </c>
      <c r="P393" s="48">
        <f t="shared" si="83"/>
        <v>45.02498603931901</v>
      </c>
      <c r="Q393" t="s">
        <v>310</v>
      </c>
      <c r="R393" t="s">
        <v>300</v>
      </c>
      <c r="S393" s="38">
        <v>44229</v>
      </c>
      <c r="T393" s="50">
        <v>100</v>
      </c>
      <c r="U393" s="50">
        <f t="shared" si="84"/>
        <v>73.68421052631578</v>
      </c>
      <c r="V393" s="50">
        <f t="shared" si="85"/>
        <v>69.78851963746223</v>
      </c>
      <c r="W393" s="50">
        <f t="shared" si="86"/>
        <v>53.703703703703695</v>
      </c>
      <c r="X393" s="50">
        <f t="shared" si="87"/>
        <v>76.507776658834061</v>
      </c>
      <c r="Y393" s="50">
        <f t="shared" si="88"/>
        <v>72.61208576998051</v>
      </c>
      <c r="Z393" s="50">
        <f t="shared" si="89"/>
        <v>56.527269836221969</v>
      </c>
      <c r="AA393" s="50">
        <f t="shared" si="90"/>
        <v>-2.8235661325182804</v>
      </c>
      <c r="AB393" s="50">
        <f t="shared" si="91"/>
        <v>-2.8235661325182804</v>
      </c>
      <c r="AC393" s="50">
        <f t="shared" si="92"/>
        <v>-2.8235661325182733</v>
      </c>
      <c r="AF393">
        <v>2.1</v>
      </c>
      <c r="AG393">
        <v>1.79</v>
      </c>
      <c r="AH393" s="57" t="s">
        <v>494</v>
      </c>
      <c r="AJ393" t="s">
        <v>472</v>
      </c>
    </row>
    <row r="394" spans="1:36" ht="15" x14ac:dyDescent="0.25">
      <c r="A394">
        <v>1.73</v>
      </c>
      <c r="B394">
        <v>4.03</v>
      </c>
      <c r="C394">
        <v>4.4000000000000004</v>
      </c>
      <c r="D394" s="43">
        <f t="shared" si="93"/>
        <v>5.3446367170029374E-2</v>
      </c>
      <c r="E394" s="44">
        <f>IF(OR($A394="",$B394="",$C394=""),"",A394*'MPTO_working_3-way'!$I393)</f>
        <v>1.8224622152041507</v>
      </c>
      <c r="F394" s="45">
        <f>IF(OR($A394="",$B394="",$C394=""),"",B394*'MPTO_working_3-way'!$I393)</f>
        <v>4.2453888596952183</v>
      </c>
      <c r="G394" s="46">
        <f>IF(OR($A394="",$B394="",$C394=""),"",C394*'MPTO_working_3-way'!$I393)</f>
        <v>4.6351640155481295</v>
      </c>
      <c r="H394" s="44">
        <f>IF(OR($A394="",$B394="",$C394=""),"",'MPTO_working_3-way'!E393)</f>
        <v>1.7850154956333308</v>
      </c>
      <c r="I394" s="45">
        <f>IF(OR($A394="",$B394="",$C394=""),"",'MPTO_working_3-way'!F393)</f>
        <v>4.341719324830656</v>
      </c>
      <c r="J394" s="46">
        <f>IF(OR($A394="",$B394="",$C394=""),"",'MPTO_working_3-way'!G393)</f>
        <v>4.7742434177761552</v>
      </c>
      <c r="K394" s="44">
        <f>IF(OR($A394="",$B394="",$C394=""),"",'OddsRatio_working_3-way'!H393)</f>
        <v>1.7981122818997888</v>
      </c>
      <c r="L394" s="45">
        <f>IF(OR($A394="",$B394="",$C394=""),"",'OddsRatio_working_3-way'!I393)</f>
        <v>4.3127126221320005</v>
      </c>
      <c r="M394" s="46">
        <f>IF(OR($A394="",$B394="",$C394=""),"",'OddsRatio_working_3-way'!J393)</f>
        <v>4.717235285560661</v>
      </c>
      <c r="N394" s="47">
        <f t="shared" si="81"/>
        <v>54.870822103051445</v>
      </c>
      <c r="O394" s="48">
        <f t="shared" si="82"/>
        <v>23.554968297339698</v>
      </c>
      <c r="P394" s="48">
        <f t="shared" si="83"/>
        <v>21.57420959960886</v>
      </c>
      <c r="Q394" t="s">
        <v>342</v>
      </c>
      <c r="R394" t="s">
        <v>321</v>
      </c>
      <c r="S394" s="38">
        <v>44229</v>
      </c>
      <c r="T394" s="50">
        <v>100</v>
      </c>
      <c r="U394" s="50">
        <f t="shared" si="84"/>
        <v>42.196531791907518</v>
      </c>
      <c r="V394" s="50">
        <f t="shared" si="85"/>
        <v>75.186104218362274</v>
      </c>
      <c r="W394" s="50">
        <f t="shared" si="86"/>
        <v>77.27272727272728</v>
      </c>
      <c r="X394" s="50">
        <f t="shared" si="87"/>
        <v>47.541168508910445</v>
      </c>
      <c r="Y394" s="50">
        <f t="shared" si="88"/>
        <v>80.530740935365216</v>
      </c>
      <c r="Z394" s="50">
        <f t="shared" si="89"/>
        <v>82.617363989730208</v>
      </c>
      <c r="AA394" s="50">
        <f t="shared" si="90"/>
        <v>-5.3446367170029276</v>
      </c>
      <c r="AB394" s="50">
        <f t="shared" si="91"/>
        <v>-5.3446367170029419</v>
      </c>
      <c r="AC394" s="50">
        <f t="shared" si="92"/>
        <v>-5.3446367170029276</v>
      </c>
      <c r="AF394">
        <v>1.78</v>
      </c>
      <c r="AG394">
        <v>2.0499999999999998</v>
      </c>
      <c r="AH394" s="57" t="s">
        <v>492</v>
      </c>
      <c r="AJ394" t="s">
        <v>478</v>
      </c>
    </row>
    <row r="395" spans="1:36" ht="15" x14ac:dyDescent="0.25">
      <c r="A395">
        <v>1.64</v>
      </c>
      <c r="B395">
        <v>4.17</v>
      </c>
      <c r="C395">
        <v>4.9000000000000004</v>
      </c>
      <c r="D395" s="43">
        <f t="shared" si="93"/>
        <v>5.3645883691255003E-2</v>
      </c>
      <c r="E395" s="44">
        <f>IF(OR($A395="",$B395="",$C395=""),"",A395*'MPTO_working_3-way'!$I394)</f>
        <v>1.7279792492536581</v>
      </c>
      <c r="F395" s="45">
        <f>IF(OR($A395="",$B395="",$C395=""),"",B395*'MPTO_working_3-way'!$I394)</f>
        <v>4.3937033349925336</v>
      </c>
      <c r="G395" s="46">
        <f>IF(OR($A395="",$B395="",$C395=""),"",C395*'MPTO_working_3-way'!$I394)</f>
        <v>5.16286483008715</v>
      </c>
      <c r="H395" s="44">
        <f>IF(OR($A395="",$B395="",$C395=""),"",'MPTO_working_3-way'!E394)</f>
        <v>1.689548399934657</v>
      </c>
      <c r="I395" s="45">
        <f>IF(OR($A395="",$B395="",$C395=""),"",'MPTO_working_3-way'!F394)</f>
        <v>4.5060026032795575</v>
      </c>
      <c r="J395" s="46">
        <f>IF(OR($A395="",$B395="",$C395=""),"",'MPTO_working_3-way'!G394)</f>
        <v>5.3705787575218817</v>
      </c>
      <c r="K395" s="44">
        <f>IF(OR($A395="",$B395="",$C395=""),"",'OddsRatio_working_3-way'!H394)</f>
        <v>1.7024633848303825</v>
      </c>
      <c r="L395" s="45">
        <f>IF(OR($A395="",$B395="",$C395=""),"",'OddsRatio_working_3-way'!I394)</f>
        <v>4.4793889529879873</v>
      </c>
      <c r="M395" s="46">
        <f>IF(OR($A395="",$B395="",$C395=""),"",'OddsRatio_working_3-way'!J394)</f>
        <v>5.2806362513101419</v>
      </c>
      <c r="N395" s="47">
        <f t="shared" si="81"/>
        <v>57.871065317012118</v>
      </c>
      <c r="O395" s="48">
        <f t="shared" si="82"/>
        <v>22.759843434028742</v>
      </c>
      <c r="P395" s="48">
        <f t="shared" si="83"/>
        <v>19.369091248959151</v>
      </c>
      <c r="Q395" t="s">
        <v>326</v>
      </c>
      <c r="R395" t="s">
        <v>331</v>
      </c>
      <c r="S395" s="38">
        <v>44229</v>
      </c>
      <c r="T395" s="50">
        <v>100</v>
      </c>
      <c r="U395" s="50">
        <f t="shared" si="84"/>
        <v>39.024390243902438</v>
      </c>
      <c r="V395" s="50">
        <f t="shared" si="85"/>
        <v>76.019184652278184</v>
      </c>
      <c r="W395" s="50">
        <f t="shared" si="86"/>
        <v>79.591836734693885</v>
      </c>
      <c r="X395" s="50">
        <f t="shared" si="87"/>
        <v>44.388978613027938</v>
      </c>
      <c r="Y395" s="50">
        <f t="shared" si="88"/>
        <v>81.383773021403684</v>
      </c>
      <c r="Z395" s="50">
        <f t="shared" si="89"/>
        <v>84.956425103819385</v>
      </c>
      <c r="AA395" s="50">
        <f t="shared" si="90"/>
        <v>-5.3645883691254994</v>
      </c>
      <c r="AB395" s="50">
        <f t="shared" si="91"/>
        <v>-5.3645883691254994</v>
      </c>
      <c r="AC395" s="50">
        <f t="shared" si="92"/>
        <v>-5.3645883691254994</v>
      </c>
      <c r="AF395">
        <v>1.62</v>
      </c>
      <c r="AG395">
        <v>2.2999999999999998</v>
      </c>
      <c r="AH395" s="57" t="s">
        <v>502</v>
      </c>
      <c r="AJ395" t="s">
        <v>478</v>
      </c>
    </row>
    <row r="396" spans="1:36" ht="15" x14ac:dyDescent="0.25">
      <c r="A396">
        <v>2.4700000000000002</v>
      </c>
      <c r="B396">
        <v>3.35</v>
      </c>
      <c r="C396">
        <v>2.93</v>
      </c>
      <c r="D396" s="43">
        <f t="shared" si="93"/>
        <v>4.4662690609353906E-2</v>
      </c>
      <c r="E396" s="44">
        <f>IF(OR($A396="",$B396="",$C396=""),"",A396*'MPTO_working_3-way'!$I395)</f>
        <v>2.5803168458051045</v>
      </c>
      <c r="F396" s="45">
        <f>IF(OR($A396="",$B396="",$C396=""),"",B396*'MPTO_working_3-way'!$I395)</f>
        <v>3.4996200135413358</v>
      </c>
      <c r="G396" s="46">
        <f>IF(OR($A396="",$B396="",$C396=""),"",C396*'MPTO_working_3-way'!$I395)</f>
        <v>3.060861683485407</v>
      </c>
      <c r="H396" s="44">
        <f>IF(OR($A396="",$B396="",$C396=""),"",'MPTO_working_3-way'!E395)</f>
        <v>2.5642949778916244</v>
      </c>
      <c r="I396" s="45">
        <f>IF(OR($A396="",$B396="",$C396=""),"",'MPTO_working_3-way'!F395)</f>
        <v>3.5258456934670677</v>
      </c>
      <c r="J396" s="46">
        <f>IF(OR($A396="",$B396="",$C396=""),"",'MPTO_working_3-way'!G395)</f>
        <v>3.0636375909119726</v>
      </c>
      <c r="K396" s="44">
        <f>IF(OR($A396="",$B396="",$C396=""),"",'OddsRatio_working_3-way'!H395)</f>
        <v>2.5716052767031057</v>
      </c>
      <c r="L396" s="45">
        <f>IF(OR($A396="",$B396="",$C396=""),"",'OddsRatio_working_3-way'!I395)</f>
        <v>3.5124302042532642</v>
      </c>
      <c r="M396" s="46">
        <f>IF(OR($A396="",$B396="",$C396=""),"",'OddsRatio_working_3-way'!J395)</f>
        <v>3.0634001251952343</v>
      </c>
      <c r="N396" s="47">
        <f t="shared" si="81"/>
        <v>38.754930489475697</v>
      </c>
      <c r="O396" s="48">
        <f t="shared" si="82"/>
        <v>28.574530838508949</v>
      </c>
      <c r="P396" s="48">
        <f t="shared" si="83"/>
        <v>32.670538672015354</v>
      </c>
      <c r="Q396" t="s">
        <v>324</v>
      </c>
      <c r="R396" t="s">
        <v>332</v>
      </c>
      <c r="S396" s="38">
        <v>44229</v>
      </c>
      <c r="T396" s="50">
        <v>100</v>
      </c>
      <c r="U396" s="50">
        <f t="shared" si="84"/>
        <v>59.514170040485837</v>
      </c>
      <c r="V396" s="50">
        <f t="shared" si="85"/>
        <v>70.149253731343279</v>
      </c>
      <c r="W396" s="50">
        <f t="shared" si="86"/>
        <v>65.870307167235495</v>
      </c>
      <c r="X396" s="50">
        <f t="shared" si="87"/>
        <v>63.980439101421219</v>
      </c>
      <c r="Y396" s="50">
        <f t="shared" si="88"/>
        <v>74.615522792278682</v>
      </c>
      <c r="Z396" s="50">
        <f t="shared" si="89"/>
        <v>70.336576228170884</v>
      </c>
      <c r="AA396" s="50">
        <f t="shared" si="90"/>
        <v>-4.4662690609353817</v>
      </c>
      <c r="AB396" s="50">
        <f t="shared" si="91"/>
        <v>-4.466269060935403</v>
      </c>
      <c r="AC396" s="50">
        <f t="shared" si="92"/>
        <v>-4.4662690609353888</v>
      </c>
      <c r="AF396">
        <v>2.12</v>
      </c>
      <c r="AG396">
        <v>1.74</v>
      </c>
      <c r="AH396" s="71" t="s">
        <v>495</v>
      </c>
      <c r="AJ396" t="s">
        <v>478</v>
      </c>
    </row>
    <row r="397" spans="1:36" ht="15" x14ac:dyDescent="0.25">
      <c r="A397">
        <v>2.0699999999999998</v>
      </c>
      <c r="B397">
        <v>3.5</v>
      </c>
      <c r="C397">
        <v>3.61</v>
      </c>
      <c r="D397" s="43">
        <f t="shared" si="93"/>
        <v>4.581438340320676E-2</v>
      </c>
      <c r="E397" s="44">
        <f>IF(OR($A397="",$B397="",$C397=""),"",A397*'MPTO_working_3-way'!$I396)</f>
        <v>2.1648357736446378</v>
      </c>
      <c r="F397" s="45">
        <f>IF(OR($A397="",$B397="",$C397=""),"",B397*'MPTO_working_3-way'!$I396)</f>
        <v>3.6603503419112235</v>
      </c>
      <c r="G397" s="46">
        <f>IF(OR($A397="",$B397="",$C397=""),"",C397*'MPTO_working_3-way'!$I396)</f>
        <v>3.7753899240855762</v>
      </c>
      <c r="H397" s="44">
        <f>IF(OR($A397="",$B397="",$C397=""),"",'MPTO_working_3-way'!E396)</f>
        <v>2.137572789745755</v>
      </c>
      <c r="I397" s="45">
        <f>IF(OR($A397="",$B397="",$C397=""),"",'MPTO_working_3-way'!F396)</f>
        <v>3.6976392387316595</v>
      </c>
      <c r="J397" s="46">
        <f>IF(OR($A397="",$B397="",$C397=""),"",'MPTO_working_3-way'!G396)</f>
        <v>3.8206313072905891</v>
      </c>
      <c r="K397" s="44">
        <f>IF(OR($A397="",$B397="",$C397=""),"",'OddsRatio_working_3-way'!H396)</f>
        <v>2.1484710006059542</v>
      </c>
      <c r="L397" s="45">
        <f>IF(OR($A397="",$B397="",$C397=""),"",'OddsRatio_working_3-way'!I396)</f>
        <v>3.683343459359707</v>
      </c>
      <c r="M397" s="46">
        <f>IF(OR($A397="",$B397="",$C397=""),"",'OddsRatio_working_3-way'!J396)</f>
        <v>3.8014105715715334</v>
      </c>
      <c r="N397" s="47">
        <f t="shared" si="81"/>
        <v>46.192880410343406</v>
      </c>
      <c r="O397" s="48">
        <f t="shared" si="82"/>
        <v>27.319789271260241</v>
      </c>
      <c r="P397" s="48">
        <f t="shared" si="83"/>
        <v>26.487330318396356</v>
      </c>
      <c r="Q397" t="s">
        <v>338</v>
      </c>
      <c r="R397" t="s">
        <v>330</v>
      </c>
      <c r="S397" s="38">
        <v>44229</v>
      </c>
      <c r="T397" s="50">
        <v>100</v>
      </c>
      <c r="U397" s="50">
        <f t="shared" si="84"/>
        <v>51.690821256038639</v>
      </c>
      <c r="V397" s="50">
        <f t="shared" si="85"/>
        <v>71.428571428571431</v>
      </c>
      <c r="W397" s="50">
        <f t="shared" si="86"/>
        <v>72.29916897506925</v>
      </c>
      <c r="X397" s="50">
        <f t="shared" si="87"/>
        <v>56.272259596359319</v>
      </c>
      <c r="Y397" s="50">
        <f t="shared" si="88"/>
        <v>76.010009768892104</v>
      </c>
      <c r="Z397" s="50">
        <f t="shared" si="89"/>
        <v>76.880607315389923</v>
      </c>
      <c r="AA397" s="50">
        <f t="shared" si="90"/>
        <v>-4.5814383403206804</v>
      </c>
      <c r="AB397" s="50">
        <f t="shared" si="91"/>
        <v>-4.5814383403206733</v>
      </c>
      <c r="AC397" s="50">
        <f t="shared" si="92"/>
        <v>-4.5814383403206733</v>
      </c>
      <c r="AF397">
        <v>1.99</v>
      </c>
      <c r="AG397">
        <v>1.85</v>
      </c>
      <c r="AH397" s="57" t="s">
        <v>498</v>
      </c>
      <c r="AJ397" t="s">
        <v>478</v>
      </c>
    </row>
    <row r="398" spans="1:36" ht="15" x14ac:dyDescent="0.25">
      <c r="A398">
        <v>1.71</v>
      </c>
      <c r="B398">
        <v>3.68</v>
      </c>
      <c r="C398">
        <v>5.09</v>
      </c>
      <c r="D398" s="43">
        <f t="shared" si="93"/>
        <v>5.299810629617796E-2</v>
      </c>
      <c r="E398" s="44">
        <f>IF(OR($A398="",$B398="",$C398=""),"",A398*'MPTO_working_3-way'!$I397)</f>
        <v>1.8006267617664642</v>
      </c>
      <c r="F398" s="45">
        <f>IF(OR($A398="",$B398="",$C398=""),"",B398*'MPTO_working_3-way'!$I397)</f>
        <v>3.8750330311699352</v>
      </c>
      <c r="G398" s="46">
        <f>IF(OR($A398="",$B398="",$C398=""),"",C398*'MPTO_working_3-way'!$I397)</f>
        <v>5.3597603610475453</v>
      </c>
      <c r="H398" s="44">
        <f>IF(OR($A398="",$B398="",$C398=""),"",'MPTO_working_3-way'!E397)</f>
        <v>1.7632663738650278</v>
      </c>
      <c r="I398" s="45">
        <f>IF(OR($A398="",$B398="",$C398=""),"",'MPTO_working_3-way'!F397)</f>
        <v>3.9358752251562947</v>
      </c>
      <c r="J398" s="46">
        <f>IF(OR($A398="",$B398="",$C398=""),"",'MPTO_working_3-way'!G397)</f>
        <v>5.5929156481878763</v>
      </c>
      <c r="K398" s="44">
        <f>IF(OR($A398="",$B398="",$C398=""),"",'OddsRatio_working_3-way'!H397)</f>
        <v>1.7765058844810224</v>
      </c>
      <c r="L398" s="45">
        <f>IF(OR($A398="",$B398="",$C398=""),"",'OddsRatio_working_3-way'!I397)</f>
        <v>3.9310362963509009</v>
      </c>
      <c r="M398" s="46">
        <f>IF(OR($A398="",$B398="",$C398=""),"",'OddsRatio_working_3-way'!J397)</f>
        <v>5.4731113627146222</v>
      </c>
      <c r="N398" s="47">
        <f t="shared" si="81"/>
        <v>55.536217790019549</v>
      </c>
      <c r="O398" s="48">
        <f t="shared" si="82"/>
        <v>25.806231636123211</v>
      </c>
      <c r="P398" s="48">
        <f t="shared" si="83"/>
        <v>18.657550573857257</v>
      </c>
      <c r="Q398" t="s">
        <v>322</v>
      </c>
      <c r="R398" t="s">
        <v>515</v>
      </c>
      <c r="S398" s="38">
        <v>44229</v>
      </c>
      <c r="T398" s="50">
        <v>100</v>
      </c>
      <c r="U398" s="50">
        <f t="shared" si="84"/>
        <v>41.520467836257311</v>
      </c>
      <c r="V398" s="50">
        <f t="shared" si="85"/>
        <v>72.826086956521735</v>
      </c>
      <c r="W398" s="50">
        <f t="shared" si="86"/>
        <v>80.353634577603145</v>
      </c>
      <c r="X398" s="50">
        <f t="shared" si="87"/>
        <v>46.82027846587512</v>
      </c>
      <c r="Y398" s="50">
        <f t="shared" si="88"/>
        <v>78.125897586139544</v>
      </c>
      <c r="Z398" s="50">
        <f t="shared" si="89"/>
        <v>85.65344520722094</v>
      </c>
      <c r="AA398" s="50">
        <f t="shared" si="90"/>
        <v>-5.2998106296178094</v>
      </c>
      <c r="AB398" s="50">
        <f t="shared" si="91"/>
        <v>-5.2998106296178094</v>
      </c>
      <c r="AC398" s="50">
        <f t="shared" si="92"/>
        <v>-5.2998106296177951</v>
      </c>
      <c r="AF398">
        <v>1.78</v>
      </c>
      <c r="AG398">
        <v>2.0499999999999998</v>
      </c>
      <c r="AH398" s="57" t="s">
        <v>485</v>
      </c>
      <c r="AJ398" t="s">
        <v>478</v>
      </c>
    </row>
    <row r="399" spans="1:36" ht="15" x14ac:dyDescent="0.25">
      <c r="A399">
        <v>1.68</v>
      </c>
      <c r="B399">
        <v>3.76</v>
      </c>
      <c r="C399">
        <v>5.12</v>
      </c>
      <c r="D399" s="43">
        <f t="shared" si="93"/>
        <v>5.6508042046605755E-2</v>
      </c>
      <c r="E399" s="44">
        <f>IF(OR($A399="",$B399="",$C399=""),"",A399*'MPTO_working_3-way'!$I398)</f>
        <v>1.7749335106382975</v>
      </c>
      <c r="F399" s="45">
        <f>IF(OR($A399="",$B399="",$C399=""),"",B399*'MPTO_working_3-way'!$I398)</f>
        <v>3.9724702380952372</v>
      </c>
      <c r="G399" s="46">
        <f>IF(OR($A399="",$B399="",$C399=""),"",C399*'MPTO_working_3-way'!$I398)</f>
        <v>5.4093211752786212</v>
      </c>
      <c r="H399" s="44">
        <f>IF(OR($A399="",$B399="",$C399=""),"",'MPTO_working_3-way'!E398)</f>
        <v>1.7349000508099843</v>
      </c>
      <c r="I399" s="45">
        <f>IF(OR($A399="",$B399="",$C399=""),"",'MPTO_working_3-way'!F398)</f>
        <v>4.0465935661588057</v>
      </c>
      <c r="J399" s="46">
        <f>IF(OR($A399="",$B399="",$C399=""),"",'MPTO_working_3-way'!G398)</f>
        <v>5.6664772897168305</v>
      </c>
      <c r="K399" s="44">
        <f>IF(OR($A399="",$B399="",$C399=""),"",'OddsRatio_working_3-way'!H398)</f>
        <v>1.7487997066479106</v>
      </c>
      <c r="L399" s="45">
        <f>IF(OR($A399="",$B399="",$C399=""),"",'OddsRatio_working_3-way'!I398)</f>
        <v>4.0392458681591661</v>
      </c>
      <c r="M399" s="46">
        <f>IF(OR($A399="",$B399="",$C399=""),"",'OddsRatio_working_3-way'!J398)</f>
        <v>5.5368452814549869</v>
      </c>
      <c r="N399" s="47">
        <f t="shared" si="81"/>
        <v>56.340138602734605</v>
      </c>
      <c r="O399" s="48">
        <f t="shared" si="82"/>
        <v>25.173253418243124</v>
      </c>
      <c r="P399" s="48">
        <f t="shared" si="83"/>
        <v>18.486607979022292</v>
      </c>
      <c r="Q399" t="s">
        <v>323</v>
      </c>
      <c r="R399" t="s">
        <v>335</v>
      </c>
      <c r="S399" s="38">
        <v>44229</v>
      </c>
      <c r="T399" s="50">
        <v>100</v>
      </c>
      <c r="U399" s="50">
        <f t="shared" si="84"/>
        <v>40.476190476190474</v>
      </c>
      <c r="V399" s="50">
        <f t="shared" si="85"/>
        <v>73.40425531914893</v>
      </c>
      <c r="W399" s="50">
        <f t="shared" si="86"/>
        <v>80.46875</v>
      </c>
      <c r="X399" s="50">
        <f t="shared" si="87"/>
        <v>46.126994680851062</v>
      </c>
      <c r="Y399" s="50">
        <f t="shared" si="88"/>
        <v>79.055059523809518</v>
      </c>
      <c r="Z399" s="50">
        <f t="shared" si="89"/>
        <v>86.119554204660588</v>
      </c>
      <c r="AA399" s="50">
        <f t="shared" si="90"/>
        <v>-5.650804204660588</v>
      </c>
      <c r="AB399" s="50">
        <f t="shared" si="91"/>
        <v>-5.650804204660588</v>
      </c>
      <c r="AC399" s="50">
        <f t="shared" si="92"/>
        <v>-5.650804204660588</v>
      </c>
      <c r="AF399">
        <v>2.17</v>
      </c>
      <c r="AG399">
        <v>1.69</v>
      </c>
      <c r="AH399" s="57" t="s">
        <v>484</v>
      </c>
      <c r="AJ399" t="s">
        <v>478</v>
      </c>
    </row>
    <row r="400" spans="1:36" ht="15" x14ac:dyDescent="0.25">
      <c r="A400">
        <v>2.04</v>
      </c>
      <c r="B400">
        <v>3.65</v>
      </c>
      <c r="C400">
        <v>3.49</v>
      </c>
      <c r="D400" s="43">
        <f t="shared" si="93"/>
        <v>5.070163246049697E-2</v>
      </c>
      <c r="E400" s="44">
        <f>IF(OR($A400="",$B400="",$C400=""),"",A400*'MPTO_working_3-way'!$I399)</f>
        <v>2.1434313302194137</v>
      </c>
      <c r="F400" s="45">
        <f>IF(OR($A400="",$B400="",$C400=""),"",B400*'MPTO_working_3-way'!$I399)</f>
        <v>3.8350609584808137</v>
      </c>
      <c r="G400" s="46">
        <f>IF(OR($A400="",$B400="",$C400=""),"",C400*'MPTO_working_3-way'!$I399)</f>
        <v>3.6669486972871348</v>
      </c>
      <c r="H400" s="44">
        <f>IF(OR($A400="",$B400="",$C400=""),"",'MPTO_working_3-way'!E399)</f>
        <v>2.1128447821206278</v>
      </c>
      <c r="I400" s="45">
        <f>IF(OR($A400="",$B400="",$C400=""),"",'MPTO_working_3-way'!F399)</f>
        <v>3.8899599026806726</v>
      </c>
      <c r="J400" s="46">
        <f>IF(OR($A400="",$B400="",$C400=""),"",'MPTO_working_3-way'!G399)</f>
        <v>3.7087530042187518</v>
      </c>
      <c r="K400" s="44">
        <f>IF(OR($A400="",$B400="",$C400=""),"",'OddsRatio_working_3-way'!H399)</f>
        <v>2.1249285964726097</v>
      </c>
      <c r="L400" s="45">
        <f>IF(OR($A400="",$B400="",$C400=""),"",'OddsRatio_working_3-way'!I399)</f>
        <v>3.8664045967811678</v>
      </c>
      <c r="M400" s="46">
        <f>IF(OR($A400="",$B400="",$C400=""),"",'OddsRatio_working_3-way'!J399)</f>
        <v>3.6933386588623045</v>
      </c>
      <c r="N400" s="47">
        <f t="shared" si="81"/>
        <v>46.654165491629463</v>
      </c>
      <c r="O400" s="48">
        <f t="shared" si="82"/>
        <v>26.075204822718927</v>
      </c>
      <c r="P400" s="48">
        <f t="shared" si="83"/>
        <v>27.270629685651599</v>
      </c>
      <c r="Q400" t="s">
        <v>336</v>
      </c>
      <c r="R400" t="s">
        <v>341</v>
      </c>
      <c r="S400" s="38">
        <v>44229</v>
      </c>
      <c r="T400" s="50">
        <v>100</v>
      </c>
      <c r="U400" s="50">
        <f t="shared" si="84"/>
        <v>50.980392156862742</v>
      </c>
      <c r="V400" s="50">
        <f t="shared" si="85"/>
        <v>72.602739726027394</v>
      </c>
      <c r="W400" s="50">
        <f t="shared" si="86"/>
        <v>71.346704871060169</v>
      </c>
      <c r="X400" s="50">
        <f t="shared" si="87"/>
        <v>56.05055540291243</v>
      </c>
      <c r="Y400" s="50">
        <f t="shared" si="88"/>
        <v>77.672902972077068</v>
      </c>
      <c r="Z400" s="50">
        <f t="shared" si="89"/>
        <v>76.416868117109857</v>
      </c>
      <c r="AA400" s="50">
        <f t="shared" si="90"/>
        <v>-5.0701632460496882</v>
      </c>
      <c r="AB400" s="50">
        <f t="shared" si="91"/>
        <v>-5.0701632460496739</v>
      </c>
      <c r="AC400" s="50">
        <f t="shared" si="92"/>
        <v>-5.0701632460496882</v>
      </c>
      <c r="AF400">
        <v>1.89</v>
      </c>
      <c r="AG400">
        <v>1.93</v>
      </c>
      <c r="AH400" s="57" t="s">
        <v>502</v>
      </c>
      <c r="AJ400" t="s">
        <v>478</v>
      </c>
    </row>
    <row r="401" spans="1:36" ht="15" x14ac:dyDescent="0.25">
      <c r="A401">
        <v>2.73</v>
      </c>
      <c r="B401">
        <v>3.86</v>
      </c>
      <c r="C401">
        <v>2.35</v>
      </c>
      <c r="D401" s="43">
        <f t="shared" si="93"/>
        <v>5.0899638706936701E-2</v>
      </c>
      <c r="E401" s="44">
        <f>IF(OR($A401="",$B401="",$C401=""),"",A401*'MPTO_working_3-way'!$I400)</f>
        <v>2.868956013669937</v>
      </c>
      <c r="F401" s="45">
        <f>IF(OR($A401="",$B401="",$C401=""),"",B401*'MPTO_working_3-way'!$I400)</f>
        <v>4.0564726054087759</v>
      </c>
      <c r="G401" s="46">
        <f>IF(OR($A401="",$B401="",$C401=""),"",C401*'MPTO_working_3-way'!$I400)</f>
        <v>2.4696141509613012</v>
      </c>
      <c r="H401" s="44">
        <f>IF(OR($A401="",$B401="",$C401=""),"",'MPTO_working_3-way'!E400)</f>
        <v>2.8625914313556327</v>
      </c>
      <c r="I401" s="45">
        <f>IF(OR($A401="",$B401="",$C401=""),"",'MPTO_working_3-way'!F400)</f>
        <v>4.1305107352762116</v>
      </c>
      <c r="J401" s="46">
        <f>IF(OR($A401="",$B401="",$C401=""),"",'MPTO_working_3-way'!G400)</f>
        <v>2.4475887500811289</v>
      </c>
      <c r="K401" s="44">
        <f>IF(OR($A401="",$B401="",$C401=""),"",'OddsRatio_working_3-way'!H400)</f>
        <v>2.8684908857144102</v>
      </c>
      <c r="L401" s="45">
        <f>IF(OR($A401="",$B401="",$C401=""),"",'OddsRatio_working_3-way'!I400)</f>
        <v>4.0889502503717985</v>
      </c>
      <c r="M401" s="46">
        <f>IF(OR($A401="",$B401="",$C401=""),"",'OddsRatio_working_3-way'!J400)</f>
        <v>2.4580709223782966</v>
      </c>
      <c r="N401" s="47">
        <f t="shared" si="81"/>
        <v>34.855884692383661</v>
      </c>
      <c r="O401" s="48">
        <f t="shared" si="82"/>
        <v>24.651959899017456</v>
      </c>
      <c r="P401" s="48">
        <f t="shared" si="83"/>
        <v>40.492155408598883</v>
      </c>
      <c r="Q401" t="s">
        <v>334</v>
      </c>
      <c r="R401" t="s">
        <v>328</v>
      </c>
      <c r="S401" s="38">
        <v>44229</v>
      </c>
      <c r="T401" s="50">
        <v>100</v>
      </c>
      <c r="U401" s="50">
        <f t="shared" si="84"/>
        <v>63.369963369963365</v>
      </c>
      <c r="V401" s="50">
        <f t="shared" si="85"/>
        <v>74.093264248704671</v>
      </c>
      <c r="W401" s="50">
        <f t="shared" si="86"/>
        <v>57.446808510638299</v>
      </c>
      <c r="X401" s="50">
        <f t="shared" si="87"/>
        <v>68.459927240657038</v>
      </c>
      <c r="Y401" s="50">
        <f t="shared" si="88"/>
        <v>79.183228119398336</v>
      </c>
      <c r="Z401" s="50">
        <f t="shared" si="89"/>
        <v>62.536772381331971</v>
      </c>
      <c r="AA401" s="50">
        <f t="shared" si="90"/>
        <v>-5.0899638706936727</v>
      </c>
      <c r="AB401" s="50">
        <f t="shared" si="91"/>
        <v>-5.0899638706936656</v>
      </c>
      <c r="AC401" s="50">
        <f t="shared" si="92"/>
        <v>-5.0899638706936727</v>
      </c>
      <c r="AF401">
        <v>1.61</v>
      </c>
      <c r="AG401">
        <v>2.33</v>
      </c>
      <c r="AH401" s="57" t="s">
        <v>502</v>
      </c>
      <c r="AJ401" t="s">
        <v>478</v>
      </c>
    </row>
    <row r="402" spans="1:36" ht="15" x14ac:dyDescent="0.25">
      <c r="A402">
        <v>2.6</v>
      </c>
      <c r="B402">
        <v>3.27</v>
      </c>
      <c r="C402">
        <v>2.92</v>
      </c>
      <c r="D402" s="43">
        <f t="shared" si="93"/>
        <v>3.289153559355884E-2</v>
      </c>
      <c r="E402" s="44">
        <f>IF(OR($A402="",$B402="",$C402=""),"",A402*'MPTO_working_3-way'!$I401)</f>
        <v>2.6855179925432533</v>
      </c>
      <c r="F402" s="45">
        <f>IF(OR($A402="",$B402="",$C402=""),"",B402*'MPTO_working_3-way'!$I401)</f>
        <v>3.3775553213909375</v>
      </c>
      <c r="G402" s="46">
        <f>IF(OR($A402="",$B402="",$C402=""),"",C402*'MPTO_working_3-way'!$I401)</f>
        <v>3.0160432839331919</v>
      </c>
      <c r="H402" s="44">
        <f>IF(OR($A402="",$B402="",$C402=""),"",'MPTO_working_3-way'!E401)</f>
        <v>2.6762903253626482</v>
      </c>
      <c r="I402" s="45">
        <f>IF(OR($A402="",$B402="",$C402=""),"",'MPTO_working_3-way'!F401)</f>
        <v>3.3915946854746748</v>
      </c>
      <c r="J402" s="46">
        <f>IF(OR($A402="",$B402="",$C402=""),"",'MPTO_working_3-way'!G401)</f>
        <v>3.0165738874595776</v>
      </c>
      <c r="K402" s="44">
        <f>IF(OR($A402="",$B402="",$C402=""),"",'OddsRatio_working_3-way'!H401)</f>
        <v>2.6806361271566987</v>
      </c>
      <c r="L402" s="45">
        <f>IF(OR($A402="",$B402="",$C402=""),"",'OddsRatio_working_3-way'!I401)</f>
        <v>3.3844025054035671</v>
      </c>
      <c r="M402" s="46">
        <f>IF(OR($A402="",$B402="",$C402=""),"",'OddsRatio_working_3-way'!J401)</f>
        <v>3.016763352588038</v>
      </c>
      <c r="N402" s="47">
        <f t="shared" si="81"/>
        <v>37.236764109443733</v>
      </c>
      <c r="O402" s="48">
        <f t="shared" si="82"/>
        <v>29.607213053380342</v>
      </c>
      <c r="P402" s="48">
        <f t="shared" si="83"/>
        <v>33.156022837175932</v>
      </c>
      <c r="Q402" t="s">
        <v>350</v>
      </c>
      <c r="R402" t="s">
        <v>347</v>
      </c>
      <c r="S402" s="38">
        <v>44229</v>
      </c>
      <c r="T402" s="50">
        <v>100</v>
      </c>
      <c r="U402" s="50">
        <f t="shared" si="84"/>
        <v>61.538461538461533</v>
      </c>
      <c r="V402" s="50">
        <f t="shared" si="85"/>
        <v>69.418960244648318</v>
      </c>
      <c r="W402" s="50">
        <f t="shared" si="86"/>
        <v>65.753424657534239</v>
      </c>
      <c r="X402" s="50">
        <f t="shared" si="87"/>
        <v>64.827615097817429</v>
      </c>
      <c r="Y402" s="50">
        <f t="shared" si="88"/>
        <v>72.708113804004213</v>
      </c>
      <c r="Z402" s="50">
        <f t="shared" si="89"/>
        <v>69.042578216890135</v>
      </c>
      <c r="AA402" s="50">
        <f t="shared" si="90"/>
        <v>-3.2891535593558956</v>
      </c>
      <c r="AB402" s="50">
        <f t="shared" si="91"/>
        <v>-3.2891535593558956</v>
      </c>
      <c r="AC402" s="50">
        <f t="shared" si="92"/>
        <v>-3.2891535593558956</v>
      </c>
      <c r="AF402">
        <v>1.81</v>
      </c>
      <c r="AG402">
        <v>2.06</v>
      </c>
      <c r="AH402" s="57" t="s">
        <v>493</v>
      </c>
      <c r="AJ402" t="s">
        <v>479</v>
      </c>
    </row>
    <row r="403" spans="1:36" ht="15" x14ac:dyDescent="0.25">
      <c r="A403">
        <v>2.5499999999999998</v>
      </c>
      <c r="B403">
        <v>3.09</v>
      </c>
      <c r="C403">
        <v>3.16</v>
      </c>
      <c r="D403" s="43">
        <f t="shared" si="93"/>
        <v>3.223715441688535E-2</v>
      </c>
      <c r="E403" s="44">
        <f>IF(OR($A403="",$B403="",$C403=""),"",A403*'MPTO_working_3-way'!$I402)</f>
        <v>2.6322047437630576</v>
      </c>
      <c r="F403" s="45">
        <f>IF(OR($A403="",$B403="",$C403=""),"",B403*'MPTO_working_3-way'!$I402)</f>
        <v>3.1896128071481757</v>
      </c>
      <c r="G403" s="46">
        <f>IF(OR($A403="",$B403="",$C403=""),"",C403*'MPTO_working_3-way'!$I402)</f>
        <v>3.261869407957358</v>
      </c>
      <c r="H403" s="44">
        <f>IF(OR($A403="",$B403="",$C403=""),"",'MPTO_working_3-way'!E402)</f>
        <v>2.6218426339708785</v>
      </c>
      <c r="I403" s="45">
        <f>IF(OR($A403="",$B403="",$C403=""),"",'MPTO_working_3-way'!F402)</f>
        <v>3.1961249942236898</v>
      </c>
      <c r="J403" s="46">
        <f>IF(OR($A403="",$B403="",$C403=""),"",'MPTO_working_3-way'!G402)</f>
        <v>3.2710741282774172</v>
      </c>
      <c r="K403" s="44">
        <f>IF(OR($A403="",$B403="",$C403=""),"",'OddsRatio_working_3-way'!H402)</f>
        <v>2.6265812493396128</v>
      </c>
      <c r="L403" s="45">
        <f>IF(OR($A403="",$B403="",$C403=""),"",'OddsRatio_working_3-way'!I402)</f>
        <v>3.1932611684643812</v>
      </c>
      <c r="M403" s="46">
        <f>IF(OR($A403="",$B403="",$C403=""),"",'OddsRatio_working_3-way'!J402)</f>
        <v>3.2667196764990734</v>
      </c>
      <c r="N403" s="47">
        <f t="shared" si="81"/>
        <v>37.990965648454008</v>
      </c>
      <c r="O403" s="48">
        <f t="shared" si="82"/>
        <v>31.351767768141652</v>
      </c>
      <c r="P403" s="48">
        <f t="shared" si="83"/>
        <v>30.657266583404336</v>
      </c>
      <c r="Q403" t="s">
        <v>356</v>
      </c>
      <c r="R403" t="s">
        <v>365</v>
      </c>
      <c r="S403" s="38">
        <v>44229</v>
      </c>
      <c r="T403" s="50">
        <v>100</v>
      </c>
      <c r="U403" s="50">
        <f t="shared" si="84"/>
        <v>60.784313725490193</v>
      </c>
      <c r="V403" s="50">
        <f t="shared" si="85"/>
        <v>67.637540453074436</v>
      </c>
      <c r="W403" s="50">
        <f t="shared" si="86"/>
        <v>68.35443037974683</v>
      </c>
      <c r="X403" s="50">
        <f t="shared" si="87"/>
        <v>64.008029167178734</v>
      </c>
      <c r="Y403" s="50">
        <f t="shared" si="88"/>
        <v>70.861255894762976</v>
      </c>
      <c r="Z403" s="50">
        <f t="shared" si="89"/>
        <v>71.578145821435385</v>
      </c>
      <c r="AA403" s="50">
        <f t="shared" si="90"/>
        <v>-3.2237154416885403</v>
      </c>
      <c r="AB403" s="50">
        <f t="shared" si="91"/>
        <v>-3.2237154416885403</v>
      </c>
      <c r="AC403" s="50">
        <f t="shared" si="92"/>
        <v>-3.2237154416885545</v>
      </c>
      <c r="AF403">
        <v>2.2000000000000002</v>
      </c>
      <c r="AG403">
        <v>1.71</v>
      </c>
      <c r="AH403" s="71" t="s">
        <v>495</v>
      </c>
      <c r="AJ403" t="s">
        <v>479</v>
      </c>
    </row>
    <row r="404" spans="1:36" ht="15" x14ac:dyDescent="0.25">
      <c r="A404">
        <v>2.6</v>
      </c>
      <c r="B404">
        <v>3.07</v>
      </c>
      <c r="C404">
        <v>3.1</v>
      </c>
      <c r="D404" s="43">
        <f t="shared" si="93"/>
        <v>3.2928928799476287E-2</v>
      </c>
      <c r="E404" s="44">
        <f>IF(OR($A404="",$B404="",$C404=""),"",A404*'MPTO_working_3-way'!$I403)</f>
        <v>2.6856152148786383</v>
      </c>
      <c r="F404" s="45">
        <f>IF(OR($A404="",$B404="",$C404=""),"",B404*'MPTO_working_3-way'!$I403)</f>
        <v>3.1710918114143922</v>
      </c>
      <c r="G404" s="46">
        <f>IF(OR($A404="",$B404="",$C404=""),"",C404*'MPTO_working_3-way'!$I403)</f>
        <v>3.2020796792783766</v>
      </c>
      <c r="H404" s="44">
        <f>IF(OR($A404="",$B404="",$C404=""),"",'MPTO_working_3-way'!E403)</f>
        <v>2.6763796049927535</v>
      </c>
      <c r="I404" s="45">
        <f>IF(OR($A404="",$B404="",$C404=""),"",'MPTO_working_3-way'!F403)</f>
        <v>3.1770581891017411</v>
      </c>
      <c r="J404" s="46">
        <f>IF(OR($A404="",$B404="",$C404=""),"",'MPTO_working_3-way'!G403)</f>
        <v>3.2091979663830674</v>
      </c>
      <c r="K404" s="44">
        <f>IF(OR($A404="",$B404="",$C404=""),"",'OddsRatio_working_3-way'!H403)</f>
        <v>2.6806482879387867</v>
      </c>
      <c r="L404" s="45">
        <f>IF(OR($A404="",$B404="",$C404=""),"",'OddsRatio_working_3-way'!I403)</f>
        <v>3.1743387225208051</v>
      </c>
      <c r="M404" s="46">
        <f>IF(OR($A404="",$B404="",$C404=""),"",'OddsRatio_working_3-way'!J403)</f>
        <v>3.2058508779196573</v>
      </c>
      <c r="N404" s="47">
        <f t="shared" si="81"/>
        <v>37.235416096091392</v>
      </c>
      <c r="O404" s="48">
        <f t="shared" si="82"/>
        <v>31.534880081380333</v>
      </c>
      <c r="P404" s="48">
        <f t="shared" si="83"/>
        <v>31.229703822528265</v>
      </c>
      <c r="Q404" t="s">
        <v>354</v>
      </c>
      <c r="R404" t="s">
        <v>355</v>
      </c>
      <c r="S404" s="38">
        <v>44229</v>
      </c>
      <c r="T404" s="50">
        <v>100</v>
      </c>
      <c r="U404" s="50">
        <f t="shared" si="84"/>
        <v>61.538461538461533</v>
      </c>
      <c r="V404" s="50">
        <f t="shared" si="85"/>
        <v>67.426710097719877</v>
      </c>
      <c r="W404" s="50">
        <f t="shared" si="86"/>
        <v>67.741935483870961</v>
      </c>
      <c r="X404" s="50">
        <f t="shared" si="87"/>
        <v>64.831354418409177</v>
      </c>
      <c r="Y404" s="50">
        <f t="shared" si="88"/>
        <v>70.719602977667478</v>
      </c>
      <c r="Z404" s="50">
        <f t="shared" si="89"/>
        <v>71.03482836381859</v>
      </c>
      <c r="AA404" s="50">
        <f t="shared" si="90"/>
        <v>-3.2928928799476438</v>
      </c>
      <c r="AB404" s="50">
        <f t="shared" si="91"/>
        <v>-3.2928928799476012</v>
      </c>
      <c r="AC404" s="50">
        <f t="shared" si="92"/>
        <v>-3.2928928799476296</v>
      </c>
      <c r="AF404">
        <v>2.2200000000000002</v>
      </c>
      <c r="AG404">
        <v>1.7</v>
      </c>
      <c r="AH404" s="57" t="s">
        <v>507</v>
      </c>
      <c r="AJ404" t="s">
        <v>479</v>
      </c>
    </row>
    <row r="405" spans="1:36" ht="15" x14ac:dyDescent="0.25">
      <c r="A405">
        <v>2.3199999999999998</v>
      </c>
      <c r="B405">
        <v>3.27</v>
      </c>
      <c r="C405">
        <v>3.37</v>
      </c>
      <c r="D405" s="43">
        <f t="shared" si="93"/>
        <v>3.358078535664788E-2</v>
      </c>
      <c r="E405" s="44">
        <f>IF(OR($A405="",$B405="",$C405=""),"",A405*'MPTO_working_3-way'!$I404)</f>
        <v>2.3979074220274228</v>
      </c>
      <c r="F405" s="45">
        <f>IF(OR($A405="",$B405="",$C405=""),"",B405*'MPTO_working_3-way'!$I404)</f>
        <v>3.3798091681162385</v>
      </c>
      <c r="G405" s="46">
        <f>IF(OR($A405="",$B405="",$C405=""),"",C405*'MPTO_working_3-way'!$I404)</f>
        <v>3.4831672466519032</v>
      </c>
      <c r="H405" s="44">
        <f>IF(OR($A405="",$B405="",$C405=""),"",'MPTO_working_3-way'!E404)</f>
        <v>2.3818547203008285</v>
      </c>
      <c r="I405" s="45">
        <f>IF(OR($A405="",$B405="",$C405=""),"",'MPTO_working_3-way'!F404)</f>
        <v>3.3942395400950263</v>
      </c>
      <c r="J405" s="46">
        <f>IF(OR($A405="",$B405="",$C405=""),"",'MPTO_working_3-way'!G404)</f>
        <v>3.5021079722317139</v>
      </c>
      <c r="K405" s="44">
        <f>IF(OR($A405="",$B405="",$C405=""),"",'OddsRatio_working_3-way'!H404)</f>
        <v>2.3887911282714001</v>
      </c>
      <c r="L405" s="45">
        <f>IF(OR($A405="",$B405="",$C405=""),"",'OddsRatio_working_3-way'!I404)</f>
        <v>3.3882998948303626</v>
      </c>
      <c r="M405" s="46">
        <f>IF(OR($A405="",$B405="",$C405=""),"",'OddsRatio_working_3-way'!J404)</f>
        <v>3.4935113439418326</v>
      </c>
      <c r="N405" s="47">
        <f t="shared" si="81"/>
        <v>41.703027848944366</v>
      </c>
      <c r="O405" s="48">
        <f t="shared" si="82"/>
        <v>29.587469299556858</v>
      </c>
      <c r="P405" s="48">
        <f t="shared" si="83"/>
        <v>28.709502851498787</v>
      </c>
      <c r="Q405" t="s">
        <v>348</v>
      </c>
      <c r="R405" t="s">
        <v>349</v>
      </c>
      <c r="S405" s="38">
        <v>44229</v>
      </c>
      <c r="T405" s="50">
        <v>100</v>
      </c>
      <c r="U405" s="50">
        <f t="shared" si="84"/>
        <v>56.896551724137922</v>
      </c>
      <c r="V405" s="50">
        <f t="shared" si="85"/>
        <v>69.418960244648318</v>
      </c>
      <c r="W405" s="50">
        <f t="shared" si="86"/>
        <v>70.326409495548958</v>
      </c>
      <c r="X405" s="50">
        <f t="shared" si="87"/>
        <v>60.25463025980271</v>
      </c>
      <c r="Y405" s="50">
        <f t="shared" si="88"/>
        <v>72.777038780313106</v>
      </c>
      <c r="Z405" s="50">
        <f t="shared" si="89"/>
        <v>73.684488031213746</v>
      </c>
      <c r="AA405" s="50">
        <f t="shared" si="90"/>
        <v>-3.358078535664788</v>
      </c>
      <c r="AB405" s="50">
        <f t="shared" si="91"/>
        <v>-3.358078535664788</v>
      </c>
      <c r="AC405" s="50">
        <f t="shared" si="92"/>
        <v>-3.358078535664788</v>
      </c>
      <c r="AF405">
        <v>2.02</v>
      </c>
      <c r="AG405">
        <v>1.85</v>
      </c>
      <c r="AH405" s="57" t="s">
        <v>492</v>
      </c>
      <c r="AJ405" t="s">
        <v>479</v>
      </c>
    </row>
    <row r="406" spans="1:36" ht="15" x14ac:dyDescent="0.25">
      <c r="A406">
        <v>3.06</v>
      </c>
      <c r="B406">
        <v>3.08</v>
      </c>
      <c r="C406">
        <v>2.62</v>
      </c>
      <c r="D406" s="43">
        <f t="shared" si="93"/>
        <v>3.3152099609216723E-2</v>
      </c>
      <c r="E406" s="44">
        <f>IF(OR($A406="",$B406="",$C406=""),"",A406*'MPTO_working_3-way'!$I405)</f>
        <v>3.1614454248042034</v>
      </c>
      <c r="F406" s="45">
        <f>IF(OR($A406="",$B406="",$C406=""),"",B406*'MPTO_working_3-way'!$I405)</f>
        <v>3.1821084667963877</v>
      </c>
      <c r="G406" s="46">
        <f>IF(OR($A406="",$B406="",$C406=""),"",C406*'MPTO_working_3-way'!$I405)</f>
        <v>2.7068585009761481</v>
      </c>
      <c r="H406" s="44">
        <f>IF(OR($A406="",$B406="",$C406=""),"",'MPTO_working_3-way'!E405)</f>
        <v>3.1670957926951893</v>
      </c>
      <c r="I406" s="45">
        <f>IF(OR($A406="",$B406="",$C406=""),"",'MPTO_working_3-way'!F405)</f>
        <v>3.1885251377180435</v>
      </c>
      <c r="J406" s="46">
        <f>IF(OR($A406="",$B406="",$C406=""),"",'MPTO_working_3-way'!G405)</f>
        <v>2.6981181664652278</v>
      </c>
      <c r="K406" s="44">
        <f>IF(OR($A406="",$B406="",$C406=""),"",'OddsRatio_working_3-way'!H405)</f>
        <v>3.1644945911427196</v>
      </c>
      <c r="L406" s="45">
        <f>IF(OR($A406="",$B406="",$C406=""),"",'OddsRatio_working_3-way'!I405)</f>
        <v>3.1855091017363386</v>
      </c>
      <c r="M406" s="46">
        <f>IF(OR($A406="",$B406="",$C406=""),"",'OddsRatio_working_3-way'!J405)</f>
        <v>2.7021753580831098</v>
      </c>
      <c r="N406" s="47">
        <f t="shared" si="81"/>
        <v>31.631101146145284</v>
      </c>
      <c r="O406" s="48">
        <f t="shared" si="82"/>
        <v>31.425704385456026</v>
      </c>
      <c r="P406" s="48">
        <f t="shared" si="83"/>
        <v>36.943194468398687</v>
      </c>
      <c r="Q406" t="s">
        <v>366</v>
      </c>
      <c r="R406" t="s">
        <v>363</v>
      </c>
      <c r="S406" s="38">
        <v>44229</v>
      </c>
      <c r="T406" s="50">
        <v>100</v>
      </c>
      <c r="U406" s="50">
        <f t="shared" si="84"/>
        <v>67.320261437908499</v>
      </c>
      <c r="V406" s="50">
        <f t="shared" si="85"/>
        <v>67.532467532467535</v>
      </c>
      <c r="W406" s="50">
        <f t="shared" si="86"/>
        <v>61.832061068702288</v>
      </c>
      <c r="X406" s="50">
        <f t="shared" si="87"/>
        <v>70.635471398830177</v>
      </c>
      <c r="Y406" s="50">
        <f t="shared" si="88"/>
        <v>70.847677493389199</v>
      </c>
      <c r="Z406" s="50">
        <f t="shared" si="89"/>
        <v>65.147271029623965</v>
      </c>
      <c r="AA406" s="50">
        <f t="shared" si="90"/>
        <v>-3.3152099609216776</v>
      </c>
      <c r="AB406" s="50">
        <f t="shared" si="91"/>
        <v>-3.3152099609216634</v>
      </c>
      <c r="AC406" s="50">
        <f t="shared" si="92"/>
        <v>-3.3152099609216776</v>
      </c>
      <c r="AF406">
        <v>2.4</v>
      </c>
      <c r="AG406">
        <v>1.61</v>
      </c>
      <c r="AH406" s="57" t="s">
        <v>486</v>
      </c>
      <c r="AJ406" t="s">
        <v>479</v>
      </c>
    </row>
    <row r="407" spans="1:36" s="50" customFormat="1" ht="15" x14ac:dyDescent="0.25">
      <c r="A407">
        <v>2.23</v>
      </c>
      <c r="B407">
        <v>3.33</v>
      </c>
      <c r="C407">
        <v>3.5</v>
      </c>
      <c r="D407" s="43">
        <f t="shared" si="93"/>
        <v>3.4445079288128788E-2</v>
      </c>
      <c r="E407" s="44">
        <f>IF(OR($A407="",$B407="",$C407=""),"",A407*'MPTO_working_3-way'!$I406)</f>
        <v>2.3068125268125272</v>
      </c>
      <c r="F407" s="45">
        <f>IF(OR($A407="",$B407="",$C407=""),"",B407*'MPTO_working_3-way'!$I406)</f>
        <v>3.4447021140294689</v>
      </c>
      <c r="G407" s="46">
        <f>IF(OR($A407="",$B407="",$C407=""),"",C407*'MPTO_working_3-way'!$I406)</f>
        <v>3.6205577775084508</v>
      </c>
      <c r="H407" s="44">
        <f>IF(OR($A407="",$B407="",$C407=""),"",'MPTO_working_3-way'!E406)</f>
        <v>2.2885976562786636</v>
      </c>
      <c r="I407" s="45">
        <f>IF(OR($A407="",$B407="",$C407=""),"",'MPTO_working_3-way'!F406)</f>
        <v>3.4623807990763669</v>
      </c>
      <c r="J407" s="46">
        <f>IF(OR($A407="",$B407="",$C407=""),"",'MPTO_working_3-way'!G406)</f>
        <v>3.6465395686649571</v>
      </c>
      <c r="K407" s="44">
        <f>IF(OR($A407="",$B407="",$C407=""),"",'OddsRatio_working_3-way'!H406)</f>
        <v>2.2962815800858687</v>
      </c>
      <c r="L407" s="45">
        <f>IF(OR($A407="",$B407="",$C407=""),"",'OddsRatio_working_3-way'!I406)</f>
        <v>3.4555577899187604</v>
      </c>
      <c r="M407" s="46">
        <f>IF(OR($A407="",$B407="",$C407=""),"",'OddsRatio_working_3-way'!J406)</f>
        <v>3.6347186587111153</v>
      </c>
      <c r="N407" s="47">
        <f t="shared" si="81"/>
        <v>43.349859963772822</v>
      </c>
      <c r="O407" s="48">
        <f t="shared" si="82"/>
        <v>29.030086402166187</v>
      </c>
      <c r="P407" s="48">
        <f t="shared" si="83"/>
        <v>27.620053634060969</v>
      </c>
      <c r="Q407" t="s">
        <v>352</v>
      </c>
      <c r="R407" t="s">
        <v>357</v>
      </c>
      <c r="S407" s="38">
        <v>44229</v>
      </c>
      <c r="T407" s="50">
        <v>100</v>
      </c>
      <c r="U407" s="50">
        <f t="shared" si="84"/>
        <v>55.156950672645742</v>
      </c>
      <c r="V407" s="50">
        <f t="shared" si="85"/>
        <v>69.969969969969966</v>
      </c>
      <c r="W407" s="50">
        <f t="shared" si="86"/>
        <v>71.428571428571431</v>
      </c>
      <c r="X407" s="50">
        <f t="shared" si="87"/>
        <v>58.601458601458603</v>
      </c>
      <c r="Y407" s="50">
        <f t="shared" si="88"/>
        <v>73.414477898782835</v>
      </c>
      <c r="Z407" s="50">
        <f t="shared" si="89"/>
        <v>74.873079357384299</v>
      </c>
      <c r="AA407" s="50">
        <f t="shared" si="90"/>
        <v>-3.4445079288128611</v>
      </c>
      <c r="AB407" s="50">
        <f t="shared" si="91"/>
        <v>-3.4445079288128682</v>
      </c>
      <c r="AC407" s="50">
        <f t="shared" si="92"/>
        <v>-3.4445079288128682</v>
      </c>
      <c r="AD407" s="51"/>
      <c r="AE407" s="51"/>
      <c r="AF407">
        <v>2.19</v>
      </c>
      <c r="AG407">
        <v>1.72</v>
      </c>
      <c r="AH407" s="57" t="s">
        <v>492</v>
      </c>
      <c r="AI407" s="51"/>
      <c r="AJ407" t="s">
        <v>479</v>
      </c>
    </row>
    <row r="408" spans="1:36" ht="15" x14ac:dyDescent="0.25">
      <c r="A408">
        <v>2.58</v>
      </c>
      <c r="B408">
        <v>2.93</v>
      </c>
      <c r="C408">
        <v>3.29</v>
      </c>
      <c r="D408" s="43">
        <f t="shared" si="93"/>
        <v>3.2845195333606192E-2</v>
      </c>
      <c r="E408" s="44">
        <f>IF(OR($A408="",$B408="",$C408=""),"",A408*'MPTO_working_3-way'!$I407)</f>
        <v>2.6647406039607042</v>
      </c>
      <c r="F408" s="45">
        <f>IF(OR($A408="",$B408="",$C408=""),"",B408*'MPTO_working_3-way'!$I407)</f>
        <v>3.0262364223274663</v>
      </c>
      <c r="G408" s="46">
        <f>IF(OR($A408="",$B408="",$C408=""),"",C408*'MPTO_working_3-way'!$I407)</f>
        <v>3.3980606926475643</v>
      </c>
      <c r="H408" s="44">
        <f>IF(OR($A408="",$B408="",$C408=""),"",'MPTO_working_3-way'!E407)</f>
        <v>2.6549953017956658</v>
      </c>
      <c r="I408" s="45">
        <f>IF(OR($A408="",$B408="",$C408=""),"",'MPTO_working_3-way'!F407)</f>
        <v>3.0271059488408789</v>
      </c>
      <c r="J408" s="46">
        <f>IF(OR($A408="",$B408="",$C408=""),"",'MPTO_working_3-way'!G407)</f>
        <v>3.4129346957270568</v>
      </c>
      <c r="K408" s="44">
        <f>IF(OR($A408="",$B408="",$C408=""),"",'OddsRatio_working_3-way'!H407)</f>
        <v>2.6595623298493232</v>
      </c>
      <c r="L408" s="45">
        <f>IF(OR($A408="",$B408="",$C408=""),"",'OddsRatio_working_3-way'!I407)</f>
        <v>3.027186896588097</v>
      </c>
      <c r="M408" s="46">
        <f>IF(OR($A408="",$B408="",$C408=""),"",'OddsRatio_working_3-way'!J407)</f>
        <v>3.4053150223765503</v>
      </c>
      <c r="N408" s="47">
        <f t="shared" si="81"/>
        <v>37.52710483390625</v>
      </c>
      <c r="O408" s="48">
        <f t="shared" si="82"/>
        <v>33.044344870811649</v>
      </c>
      <c r="P408" s="48">
        <f t="shared" si="83"/>
        <v>29.428550295282108</v>
      </c>
      <c r="Q408" t="s">
        <v>362</v>
      </c>
      <c r="R408" t="s">
        <v>359</v>
      </c>
      <c r="S408" s="38">
        <v>44229</v>
      </c>
      <c r="T408" s="50">
        <v>100</v>
      </c>
      <c r="U408" s="50">
        <f t="shared" si="84"/>
        <v>61.240310077519375</v>
      </c>
      <c r="V408" s="50">
        <f t="shared" si="85"/>
        <v>65.870307167235495</v>
      </c>
      <c r="W408" s="50">
        <f t="shared" si="86"/>
        <v>69.6048632218845</v>
      </c>
      <c r="X408" s="50">
        <f t="shared" si="87"/>
        <v>64.524829610879991</v>
      </c>
      <c r="Y408" s="50">
        <f t="shared" si="88"/>
        <v>69.154826700596118</v>
      </c>
      <c r="Z408" s="50">
        <f t="shared" si="89"/>
        <v>72.889382755245123</v>
      </c>
      <c r="AA408" s="50">
        <f t="shared" si="90"/>
        <v>-3.2845195333606156</v>
      </c>
      <c r="AB408" s="50">
        <f t="shared" si="91"/>
        <v>-3.2845195333606227</v>
      </c>
      <c r="AC408" s="50">
        <f t="shared" si="92"/>
        <v>-3.2845195333606227</v>
      </c>
      <c r="AF408">
        <v>2.64</v>
      </c>
      <c r="AG408">
        <v>1.52</v>
      </c>
      <c r="AH408" s="57" t="s">
        <v>495</v>
      </c>
      <c r="AJ408" t="s">
        <v>479</v>
      </c>
    </row>
    <row r="409" spans="1:36" ht="15" x14ac:dyDescent="0.25">
      <c r="A409">
        <v>1.83</v>
      </c>
      <c r="B409">
        <v>3.52</v>
      </c>
      <c r="C409">
        <v>4.87</v>
      </c>
      <c r="D409" s="43">
        <f t="shared" si="93"/>
        <v>3.5877805557510634E-2</v>
      </c>
      <c r="E409" s="44">
        <f>IF(OR($A409="",$B409="",$C409=""),"",A409*'MPTO_working_3-way'!$I408)</f>
        <v>1.8956563841702445</v>
      </c>
      <c r="F409" s="45">
        <f>IF(OR($A409="",$B409="",$C409=""),"",B409*'MPTO_working_3-way'!$I408)</f>
        <v>3.6462898755624376</v>
      </c>
      <c r="G409" s="46">
        <f>IF(OR($A409="",$B409="",$C409=""),"",C409*'MPTO_working_3-way'!$I408)</f>
        <v>5.0447249130650773</v>
      </c>
      <c r="H409" s="44">
        <f>IF(OR($A409="",$B409="",$C409=""),"",'MPTO_working_3-way'!E408)</f>
        <v>1.8709465280014836</v>
      </c>
      <c r="I409" s="45">
        <f>IF(OR($A409="",$B409="",$C409=""),"",'MPTO_working_3-way'!F408)</f>
        <v>3.6746921375957449</v>
      </c>
      <c r="J409" s="46">
        <f>IF(OR($A409="",$B409="",$C409=""),"",'MPTO_working_3-way'!G408)</f>
        <v>5.1711778677983729</v>
      </c>
      <c r="K409" s="44">
        <f>IF(OR($A409="",$B409="",$C409=""),"",'OddsRatio_working_3-way'!H408)</f>
        <v>1.8803179193940107</v>
      </c>
      <c r="L409" s="45">
        <f>IF(OR($A409="",$B409="",$C409=""),"",'OddsRatio_working_3-way'!I408)</f>
        <v>3.672772478160129</v>
      </c>
      <c r="M409" s="46">
        <f>IF(OR($A409="",$B409="",$C409=""),"",'OddsRatio_working_3-way'!J408)</f>
        <v>5.1046148771744839</v>
      </c>
      <c r="N409" s="47">
        <f t="shared" si="81"/>
        <v>52.75217641501596</v>
      </c>
      <c r="O409" s="48">
        <f t="shared" si="82"/>
        <v>27.425137170306591</v>
      </c>
      <c r="P409" s="48">
        <f t="shared" si="83"/>
        <v>19.822686414677452</v>
      </c>
      <c r="Q409" t="s">
        <v>360</v>
      </c>
      <c r="R409" t="s">
        <v>361</v>
      </c>
      <c r="S409" s="38">
        <v>44229</v>
      </c>
      <c r="T409" s="50">
        <v>100</v>
      </c>
      <c r="U409" s="50">
        <f t="shared" si="84"/>
        <v>45.355191256830594</v>
      </c>
      <c r="V409" s="50">
        <f t="shared" si="85"/>
        <v>71.590909090909093</v>
      </c>
      <c r="W409" s="50">
        <f t="shared" si="86"/>
        <v>79.466119096509232</v>
      </c>
      <c r="X409" s="50">
        <f t="shared" si="87"/>
        <v>48.942971812581668</v>
      </c>
      <c r="Y409" s="50">
        <f t="shared" si="88"/>
        <v>75.178689646660146</v>
      </c>
      <c r="Z409" s="50">
        <f t="shared" si="89"/>
        <v>83.053899652260313</v>
      </c>
      <c r="AA409" s="50">
        <f t="shared" si="90"/>
        <v>-3.587780555751074</v>
      </c>
      <c r="AB409" s="50">
        <f t="shared" si="91"/>
        <v>-3.5877805557510527</v>
      </c>
      <c r="AC409" s="50">
        <f t="shared" si="92"/>
        <v>-3.5877805557510811</v>
      </c>
      <c r="AF409">
        <v>2.0699999999999998</v>
      </c>
      <c r="AG409">
        <v>1.8</v>
      </c>
      <c r="AH409" s="57" t="s">
        <v>508</v>
      </c>
      <c r="AJ409" t="s">
        <v>479</v>
      </c>
    </row>
    <row r="410" spans="1:36" ht="15" x14ac:dyDescent="0.25">
      <c r="A410">
        <v>3.46</v>
      </c>
      <c r="B410">
        <v>3.12</v>
      </c>
      <c r="C410">
        <v>2.36</v>
      </c>
      <c r="D410" s="43">
        <f t="shared" si="93"/>
        <v>3.3258975112604894E-2</v>
      </c>
      <c r="E410" s="44">
        <f>IF(OR($A410="",$B410="",$C410=""),"",A410*'MPTO_working_3-way'!$I409)</f>
        <v>3.5750760538896129</v>
      </c>
      <c r="F410" s="45">
        <f>IF(OR($A410="",$B410="",$C410=""),"",B410*'MPTO_working_3-way'!$I409)</f>
        <v>3.2237680023513273</v>
      </c>
      <c r="G410" s="46">
        <f>IF(OR($A410="",$B410="",$C410=""),"",C410*'MPTO_working_3-way'!$I409)</f>
        <v>2.4384911812657473</v>
      </c>
      <c r="H410" s="44">
        <f>IF(OR($A410="",$B410="",$C410=""),"",'MPTO_working_3-way'!E409)</f>
        <v>3.5980151275720407</v>
      </c>
      <c r="I410" s="45">
        <f>IF(OR($A410="",$B410="",$C410=""),"",'MPTO_working_3-way'!F409)</f>
        <v>3.2317853015915108</v>
      </c>
      <c r="J410" s="46">
        <f>IF(OR($A410="",$B410="",$C410=""),"",'MPTO_working_3-way'!G409)</f>
        <v>2.4234053152943824</v>
      </c>
      <c r="K410" s="44">
        <f>IF(OR($A410="",$B410="",$C410=""),"",'OddsRatio_working_3-way'!H409)</f>
        <v>3.5866923449715498</v>
      </c>
      <c r="L410" s="45">
        <f>IF(OR($A410="",$B410="",$C410=""),"",'OddsRatio_working_3-way'!I409)</f>
        <v>3.2291820208697914</v>
      </c>
      <c r="M410" s="46">
        <f>IF(OR($A410="",$B410="",$C410=""),"",'OddsRatio_working_3-way'!J409)</f>
        <v>2.4300412964070355</v>
      </c>
      <c r="N410" s="47">
        <f t="shared" si="81"/>
        <v>27.971432912931167</v>
      </c>
      <c r="O410" s="48">
        <f t="shared" si="82"/>
        <v>31.019601884212129</v>
      </c>
      <c r="P410" s="48">
        <f t="shared" si="83"/>
        <v>41.008965202856714</v>
      </c>
      <c r="Q410" t="s">
        <v>358</v>
      </c>
      <c r="R410" t="s">
        <v>353</v>
      </c>
      <c r="S410" s="38">
        <v>44229</v>
      </c>
      <c r="T410" s="50">
        <v>100</v>
      </c>
      <c r="U410" s="50">
        <f t="shared" si="84"/>
        <v>71.098265895953759</v>
      </c>
      <c r="V410" s="50">
        <f t="shared" si="85"/>
        <v>67.948717948717942</v>
      </c>
      <c r="W410" s="50">
        <f t="shared" si="86"/>
        <v>57.627118644067799</v>
      </c>
      <c r="X410" s="50">
        <f t="shared" si="87"/>
        <v>74.424163407214252</v>
      </c>
      <c r="Y410" s="50">
        <f t="shared" si="88"/>
        <v>71.274615459978449</v>
      </c>
      <c r="Z410" s="50">
        <f t="shared" si="89"/>
        <v>60.953016155328285</v>
      </c>
      <c r="AA410" s="50">
        <f t="shared" si="90"/>
        <v>-3.3258975112604929</v>
      </c>
      <c r="AB410" s="50">
        <f t="shared" si="91"/>
        <v>-3.3258975112605071</v>
      </c>
      <c r="AC410" s="50">
        <f t="shared" si="92"/>
        <v>-3.3258975112604858</v>
      </c>
      <c r="AF410">
        <v>2.48</v>
      </c>
      <c r="AG410">
        <v>1.57</v>
      </c>
      <c r="AH410" s="57" t="s">
        <v>487</v>
      </c>
      <c r="AJ410" t="s">
        <v>479</v>
      </c>
    </row>
    <row r="411" spans="1:36" ht="15" x14ac:dyDescent="0.25">
      <c r="A411">
        <v>2.74</v>
      </c>
      <c r="B411">
        <v>2.9</v>
      </c>
      <c r="C411">
        <v>3.09</v>
      </c>
      <c r="D411" s="43">
        <f t="shared" si="93"/>
        <v>3.3415685325787425E-2</v>
      </c>
      <c r="E411" s="44">
        <f>IF(OR($A411="",$B411="",$C411=""),"",A411*'MPTO_working_3-way'!$I410)</f>
        <v>2.8315589777926577</v>
      </c>
      <c r="F411" s="45">
        <f>IF(OR($A411="",$B411="",$C411=""),"",B411*'MPTO_working_3-way'!$I410)</f>
        <v>2.9969054874447836</v>
      </c>
      <c r="G411" s="46">
        <f>IF(OR($A411="",$B411="",$C411=""),"",C411*'MPTO_working_3-way'!$I410)</f>
        <v>3.1932544676566832</v>
      </c>
      <c r="H411" s="44">
        <f>IF(OR($A411="",$B411="",$C411=""),"",'MPTO_working_3-way'!E410)</f>
        <v>2.8262563817647863</v>
      </c>
      <c r="I411" s="45">
        <f>IF(OR($A411="",$B411="",$C411=""),"",'MPTO_working_3-way'!F410)</f>
        <v>2.9968021924103745</v>
      </c>
      <c r="J411" s="46">
        <f>IF(OR($A411="",$B411="",$C411=""),"",'MPTO_working_3-way'!G410)</f>
        <v>3.2001430213654465</v>
      </c>
      <c r="K411" s="44">
        <f>IF(OR($A411="",$B411="",$C411=""),"",'OddsRatio_working_3-way'!H410)</f>
        <v>2.8288108134320367</v>
      </c>
      <c r="L411" s="45">
        <f>IF(OR($A411="",$B411="",$C411=""),"",'OddsRatio_working_3-way'!I410)</f>
        <v>2.996977325011994</v>
      </c>
      <c r="M411" s="46">
        <f>IF(OR($A411="",$B411="",$C411=""),"",'OddsRatio_working_3-way'!J410)</f>
        <v>3.1966750575131933</v>
      </c>
      <c r="N411" s="47">
        <f t="shared" si="81"/>
        <v>35.316234196172388</v>
      </c>
      <c r="O411" s="48">
        <f t="shared" si="82"/>
        <v>33.367752309487017</v>
      </c>
      <c r="P411" s="48">
        <f t="shared" si="83"/>
        <v>31.316013494340567</v>
      </c>
      <c r="Q411" t="s">
        <v>364</v>
      </c>
      <c r="R411" t="s">
        <v>351</v>
      </c>
      <c r="S411" s="38">
        <v>44229</v>
      </c>
      <c r="T411" s="50">
        <v>100</v>
      </c>
      <c r="U411" s="50">
        <f t="shared" si="84"/>
        <v>63.503649635036496</v>
      </c>
      <c r="V411" s="50">
        <f t="shared" si="85"/>
        <v>65.517241379310349</v>
      </c>
      <c r="W411" s="50">
        <f t="shared" si="86"/>
        <v>67.637540453074436</v>
      </c>
      <c r="X411" s="50">
        <f t="shared" si="87"/>
        <v>66.845218167615229</v>
      </c>
      <c r="Y411" s="50">
        <f t="shared" si="88"/>
        <v>68.858809911889068</v>
      </c>
      <c r="Z411" s="50">
        <f t="shared" si="89"/>
        <v>70.979108985653156</v>
      </c>
      <c r="AA411" s="50">
        <f t="shared" si="90"/>
        <v>-3.3415685325787337</v>
      </c>
      <c r="AB411" s="50">
        <f t="shared" si="91"/>
        <v>-3.3415685325787194</v>
      </c>
      <c r="AC411" s="50">
        <f t="shared" si="92"/>
        <v>-3.3415685325787194</v>
      </c>
      <c r="AF411">
        <v>2.85</v>
      </c>
      <c r="AG411">
        <v>1.44</v>
      </c>
      <c r="AH411" s="57" t="s">
        <v>498</v>
      </c>
      <c r="AJ411" t="s">
        <v>479</v>
      </c>
    </row>
    <row r="412" spans="1:36" ht="15" x14ac:dyDescent="0.25">
      <c r="A412">
        <v>2.92</v>
      </c>
      <c r="B412">
        <v>3.06</v>
      </c>
      <c r="C412">
        <v>2.79</v>
      </c>
      <c r="D412" s="43">
        <f t="shared" si="93"/>
        <v>2.7686078113672963E-2</v>
      </c>
      <c r="E412" s="44">
        <f>IF(OR($A412="",$B412="",$C412=""),"",A412*'MPTO_working_3-way'!$I411)</f>
        <v>3.0008433480919248</v>
      </c>
      <c r="F412" s="45">
        <f>IF(OR($A412="",$B412="",$C412=""),"",B412*'MPTO_working_3-way'!$I411)</f>
        <v>3.1447193990278395</v>
      </c>
      <c r="G412" s="46">
        <f>IF(OR($A412="",$B412="",$C412=""),"",C412*'MPTO_working_3-way'!$I411)</f>
        <v>2.8672441579371477</v>
      </c>
      <c r="H412" s="44">
        <f>IF(OR($A412="",$B412="",$C412=""),"",'MPTO_working_3-way'!E411)</f>
        <v>3.0008667038386312</v>
      </c>
      <c r="I412" s="45">
        <f>IF(OR($A412="",$B412="",$C412=""),"",'MPTO_working_3-way'!F411)</f>
        <v>3.1489250115198995</v>
      </c>
      <c r="J412" s="46">
        <f>IF(OR($A412="",$B412="",$C412=""),"",'MPTO_working_3-way'!G411)</f>
        <v>2.8637356153884332</v>
      </c>
      <c r="K412" s="44">
        <f>IF(OR($A412="",$B412="",$C412=""),"",'OddsRatio_working_3-way'!H411)</f>
        <v>3.0009159201213618</v>
      </c>
      <c r="L412" s="45">
        <f>IF(OR($A412="",$B412="",$C412=""),"",'OddsRatio_working_3-way'!I411)</f>
        <v>3.1468160392968771</v>
      </c>
      <c r="M412" s="46">
        <f>IF(OR($A412="",$B412="",$C412=""),"",'OddsRatio_working_3-way'!J411)</f>
        <v>2.8654372380298114</v>
      </c>
      <c r="N412" s="47">
        <f t="shared" si="81"/>
        <v>33.323965432445732</v>
      </c>
      <c r="O412" s="48">
        <f t="shared" si="82"/>
        <v>31.799339562987424</v>
      </c>
      <c r="P412" s="48">
        <f t="shared" si="83"/>
        <v>34.876695004566848</v>
      </c>
      <c r="Q412" t="s">
        <v>378</v>
      </c>
      <c r="R412" t="s">
        <v>374</v>
      </c>
      <c r="S412" s="38">
        <v>44229</v>
      </c>
      <c r="T412" s="50">
        <v>100</v>
      </c>
      <c r="U412" s="50">
        <f t="shared" si="84"/>
        <v>65.753424657534239</v>
      </c>
      <c r="V412" s="50">
        <f t="shared" si="85"/>
        <v>67.320261437908499</v>
      </c>
      <c r="W412" s="50">
        <f t="shared" si="86"/>
        <v>64.157706093189958</v>
      </c>
      <c r="X412" s="50">
        <f t="shared" si="87"/>
        <v>68.522032468901543</v>
      </c>
      <c r="Y412" s="50">
        <f t="shared" si="88"/>
        <v>70.088869249275788</v>
      </c>
      <c r="Z412" s="50">
        <f t="shared" si="89"/>
        <v>66.926313904557261</v>
      </c>
      <c r="AA412" s="50">
        <f t="shared" si="90"/>
        <v>-2.7686078113673034</v>
      </c>
      <c r="AB412" s="50">
        <f t="shared" si="91"/>
        <v>-2.7686078113672892</v>
      </c>
      <c r="AC412" s="50">
        <f t="shared" si="92"/>
        <v>-2.7686078113673034</v>
      </c>
      <c r="AF412">
        <v>2.16</v>
      </c>
      <c r="AG412">
        <v>1.75</v>
      </c>
      <c r="AH412" s="57" t="s">
        <v>486</v>
      </c>
      <c r="AJ412" t="s">
        <v>467</v>
      </c>
    </row>
    <row r="413" spans="1:36" ht="15" x14ac:dyDescent="0.25">
      <c r="A413">
        <v>3.24</v>
      </c>
      <c r="B413">
        <v>3.14</v>
      </c>
      <c r="C413">
        <v>2.5</v>
      </c>
      <c r="D413" s="43">
        <f t="shared" si="93"/>
        <v>2.7113312888259689E-2</v>
      </c>
      <c r="E413" s="44">
        <f>IF(OR($A413="",$B413="",$C413=""),"",A413*'MPTO_working_3-way'!$I412)</f>
        <v>3.3278471337579618</v>
      </c>
      <c r="F413" s="45">
        <f>IF(OR($A413="",$B413="",$C413=""),"",B413*'MPTO_working_3-way'!$I412)</f>
        <v>3.2251358024691354</v>
      </c>
      <c r="G413" s="46">
        <f>IF(OR($A413="",$B413="",$C413=""),"",C413*'MPTO_working_3-way'!$I412)</f>
        <v>2.567783282220649</v>
      </c>
      <c r="H413" s="44">
        <f>IF(OR($A413="",$B413="",$C413=""),"",'MPTO_working_3-way'!E412)</f>
        <v>3.3377368724956695</v>
      </c>
      <c r="I413" s="45">
        <f>IF(OR($A413="",$B413="",$C413=""),"",'MPTO_working_3-way'!F412)</f>
        <v>3.2317114491918808</v>
      </c>
      <c r="J413" s="46">
        <f>IF(OR($A413="",$B413="",$C413=""),"",'MPTO_working_3-way'!G412)</f>
        <v>2.5577918420982053</v>
      </c>
      <c r="K413" s="44">
        <f>IF(OR($A413="",$B413="",$C413=""),"",'OddsRatio_working_3-way'!H412)</f>
        <v>3.3330559275548581</v>
      </c>
      <c r="L413" s="45">
        <f>IF(OR($A413="",$B413="",$C413=""),"",'OddsRatio_working_3-way'!I412)</f>
        <v>3.2289016450747305</v>
      </c>
      <c r="M413" s="46">
        <f>IF(OR($A413="",$B413="",$C413=""),"",'OddsRatio_working_3-way'!J412)</f>
        <v>2.5623142372019148</v>
      </c>
      <c r="N413" s="47">
        <f t="shared" si="81"/>
        <v>30.049457195792311</v>
      </c>
      <c r="O413" s="48">
        <f t="shared" si="82"/>
        <v>31.00644627846086</v>
      </c>
      <c r="P413" s="48">
        <f t="shared" si="83"/>
        <v>38.944096525746843</v>
      </c>
      <c r="Q413" t="s">
        <v>171</v>
      </c>
      <c r="R413" t="s">
        <v>174</v>
      </c>
      <c r="S413" s="38">
        <v>44229</v>
      </c>
      <c r="T413" s="50">
        <v>100</v>
      </c>
      <c r="U413" s="50">
        <f t="shared" si="84"/>
        <v>69.135802469135797</v>
      </c>
      <c r="V413" s="50">
        <f t="shared" si="85"/>
        <v>68.152866242038215</v>
      </c>
      <c r="W413" s="50">
        <f t="shared" si="86"/>
        <v>60</v>
      </c>
      <c r="X413" s="50">
        <f t="shared" si="87"/>
        <v>71.847133757961785</v>
      </c>
      <c r="Y413" s="50">
        <f t="shared" si="88"/>
        <v>70.864197530864189</v>
      </c>
      <c r="Z413" s="50">
        <f t="shared" si="89"/>
        <v>62.711331288825974</v>
      </c>
      <c r="AA413" s="50">
        <f t="shared" si="90"/>
        <v>-2.7113312888259884</v>
      </c>
      <c r="AB413" s="50">
        <f t="shared" si="91"/>
        <v>-2.7113312888259742</v>
      </c>
      <c r="AC413" s="50">
        <f t="shared" si="92"/>
        <v>-2.7113312888259742</v>
      </c>
      <c r="AF413">
        <v>2.69</v>
      </c>
      <c r="AG413">
        <v>1.51</v>
      </c>
      <c r="AH413" s="57" t="s">
        <v>485</v>
      </c>
      <c r="AJ413" t="s">
        <v>468</v>
      </c>
    </row>
    <row r="414" spans="1:36" s="50" customFormat="1" ht="15" x14ac:dyDescent="0.25">
      <c r="A414">
        <v>2.41</v>
      </c>
      <c r="B414">
        <v>3.04</v>
      </c>
      <c r="C414">
        <v>3.53</v>
      </c>
      <c r="D414" s="43">
        <f t="shared" si="93"/>
        <v>2.7171246737322186E-2</v>
      </c>
      <c r="E414" s="44">
        <f>IF(OR($A414="",$B414="",$C414=""),"",A414*'MPTO_working_3-way'!$I413)</f>
        <v>2.4754827046369465</v>
      </c>
      <c r="F414" s="45">
        <f>IF(OR($A414="",$B414="",$C414=""),"",B414*'MPTO_working_3-way'!$I413)</f>
        <v>3.1226005900814595</v>
      </c>
      <c r="G414" s="46">
        <f>IF(OR($A414="",$B414="",$C414=""),"",C414*'MPTO_working_3-way'!$I413)</f>
        <v>3.6259145009827471</v>
      </c>
      <c r="H414" s="44">
        <f>IF(OR($A414="",$B414="",$C414=""),"",'MPTO_working_3-way'!E413)</f>
        <v>2.4637782886556532</v>
      </c>
      <c r="I414" s="45">
        <f>IF(OR($A414="",$B414="",$C414=""),"",'MPTO_working_3-way'!F413)</f>
        <v>3.1260717915393865</v>
      </c>
      <c r="J414" s="46">
        <f>IF(OR($A414="",$B414="",$C414=""),"",'MPTO_working_3-way'!G413)</f>
        <v>3.6465868527574941</v>
      </c>
      <c r="K414" s="44">
        <f>IF(OR($A414="",$B414="",$C414=""),"",'OddsRatio_working_3-way'!H413)</f>
        <v>2.4690512140328376</v>
      </c>
      <c r="L414" s="45">
        <f>IF(OR($A414="",$B414="",$C414=""),"",'OddsRatio_working_3-way'!I413)</f>
        <v>3.1254357990262323</v>
      </c>
      <c r="M414" s="46">
        <f>IF(OR($A414="",$B414="",$C414=""),"",'OddsRatio_working_3-way'!J413)</f>
        <v>3.6359571429099846</v>
      </c>
      <c r="N414" s="47">
        <f t="shared" si="81"/>
        <v>40.396161852670254</v>
      </c>
      <c r="O414" s="48">
        <f t="shared" si="82"/>
        <v>32.024588837149771</v>
      </c>
      <c r="P414" s="48">
        <f t="shared" si="83"/>
        <v>27.579249310179975</v>
      </c>
      <c r="Q414" t="s">
        <v>397</v>
      </c>
      <c r="R414" t="s">
        <v>396</v>
      </c>
      <c r="S414" s="38">
        <v>44229</v>
      </c>
      <c r="T414" s="50">
        <v>100</v>
      </c>
      <c r="U414" s="50">
        <f t="shared" si="84"/>
        <v>58.50622406639004</v>
      </c>
      <c r="V414" s="50">
        <f t="shared" si="85"/>
        <v>67.10526315789474</v>
      </c>
      <c r="W414" s="50">
        <f t="shared" si="86"/>
        <v>71.671388101982998</v>
      </c>
      <c r="X414" s="50">
        <f t="shared" si="87"/>
        <v>61.223348740122262</v>
      </c>
      <c r="Y414" s="50">
        <f t="shared" si="88"/>
        <v>69.822387831626955</v>
      </c>
      <c r="Z414" s="50">
        <f t="shared" si="89"/>
        <v>74.388512775715228</v>
      </c>
      <c r="AA414" s="50">
        <f t="shared" si="90"/>
        <v>-2.7171246737322221</v>
      </c>
      <c r="AB414" s="50">
        <f t="shared" si="91"/>
        <v>-2.717124673732215</v>
      </c>
      <c r="AC414" s="50">
        <f t="shared" si="92"/>
        <v>-2.7171246737322292</v>
      </c>
      <c r="AD414" s="51"/>
      <c r="AE414" s="51"/>
      <c r="AF414">
        <v>2.9</v>
      </c>
      <c r="AG414">
        <v>1.44</v>
      </c>
      <c r="AH414" s="57" t="s">
        <v>498</v>
      </c>
      <c r="AI414" s="51"/>
      <c r="AJ414" t="s">
        <v>482</v>
      </c>
    </row>
    <row r="415" spans="1:36" ht="15" x14ac:dyDescent="0.25">
      <c r="A415">
        <v>3.15</v>
      </c>
      <c r="B415">
        <v>3.29</v>
      </c>
      <c r="C415">
        <v>2.46</v>
      </c>
      <c r="D415" s="43">
        <f t="shared" si="93"/>
        <v>2.7915750282122787E-2</v>
      </c>
      <c r="E415" s="44">
        <f>IF(OR($A415="",$B415="",$C415=""),"",A415*'MPTO_working_3-way'!$I414)</f>
        <v>3.2379346133886866</v>
      </c>
      <c r="F415" s="45">
        <f>IF(OR($A415="",$B415="",$C415=""),"",B415*'MPTO_working_3-way'!$I414)</f>
        <v>3.3818428184281841</v>
      </c>
      <c r="G415" s="46">
        <f>IF(OR($A415="",$B415="",$C415=""),"",C415*'MPTO_working_3-way'!$I414)</f>
        <v>2.5286727456940219</v>
      </c>
      <c r="H415" s="44">
        <f>IF(OR($A415="",$B415="",$C415=""),"",'MPTO_working_3-way'!E414)</f>
        <v>3.2451194411526219</v>
      </c>
      <c r="I415" s="45">
        <f>IF(OR($A415="",$B415="",$C415=""),"",'MPTO_working_3-way'!F414)</f>
        <v>3.3939018367175779</v>
      </c>
      <c r="J415" s="46">
        <f>IF(OR($A415="",$B415="",$C415=""),"",'MPTO_working_3-way'!G414)</f>
        <v>2.5176308749421055</v>
      </c>
      <c r="K415" s="44">
        <f>IF(OR($A415="",$B415="",$C415=""),"",'OddsRatio_working_3-way'!H414)</f>
        <v>3.2421625721342182</v>
      </c>
      <c r="L415" s="45">
        <f>IF(OR($A415="",$B415="",$C415=""),"",'OddsRatio_working_3-way'!I414)</f>
        <v>3.3881638559010976</v>
      </c>
      <c r="M415" s="46">
        <f>IF(OR($A415="",$B415="",$C415=""),"",'OddsRatio_working_3-way'!J414)</f>
        <v>2.5225848164260274</v>
      </c>
      <c r="N415" s="47">
        <f t="shared" si="81"/>
        <v>30.883884926676821</v>
      </c>
      <c r="O415" s="48">
        <f t="shared" si="82"/>
        <v>29.569677057456527</v>
      </c>
      <c r="P415" s="48">
        <f t="shared" si="83"/>
        <v>39.546438015866663</v>
      </c>
      <c r="Q415" t="s">
        <v>391</v>
      </c>
      <c r="R415" t="s">
        <v>393</v>
      </c>
      <c r="S415" s="38">
        <v>44229</v>
      </c>
      <c r="T415" s="50">
        <v>100</v>
      </c>
      <c r="U415" s="50">
        <f t="shared" si="84"/>
        <v>68.253968253968253</v>
      </c>
      <c r="V415" s="50">
        <f t="shared" si="85"/>
        <v>69.6048632218845</v>
      </c>
      <c r="W415" s="50">
        <f t="shared" si="86"/>
        <v>59.349593495934961</v>
      </c>
      <c r="X415" s="50">
        <f t="shared" si="87"/>
        <v>71.045543282180532</v>
      </c>
      <c r="Y415" s="50">
        <f t="shared" si="88"/>
        <v>72.396438250096779</v>
      </c>
      <c r="Z415" s="50">
        <f t="shared" si="89"/>
        <v>62.14116852414724</v>
      </c>
      <c r="AA415" s="50">
        <f t="shared" si="90"/>
        <v>-2.7915750282122787</v>
      </c>
      <c r="AB415" s="50">
        <f t="shared" si="91"/>
        <v>-2.7915750282122787</v>
      </c>
      <c r="AC415" s="50">
        <f t="shared" si="92"/>
        <v>-2.7915750282122787</v>
      </c>
      <c r="AF415">
        <v>2.35</v>
      </c>
      <c r="AG415">
        <v>1.65</v>
      </c>
      <c r="AH415" s="57" t="s">
        <v>485</v>
      </c>
      <c r="AJ415" t="s">
        <v>482</v>
      </c>
    </row>
    <row r="416" spans="1:36" ht="15" x14ac:dyDescent="0.25">
      <c r="A416">
        <v>9.3000000000000007</v>
      </c>
      <c r="B416">
        <v>5.51</v>
      </c>
      <c r="C416">
        <v>1.34</v>
      </c>
      <c r="D416" s="43">
        <f t="shared" si="93"/>
        <v>3.5283741703635574E-2</v>
      </c>
      <c r="E416" s="44">
        <f>IF(OR($A416="",$B416="",$C416=""),"",A416*'MPTO_working_3-way'!$I415)</f>
        <v>9.6281387978438122</v>
      </c>
      <c r="F416" s="45">
        <f>IF(OR($A416="",$B416="",$C416=""),"",B416*'MPTO_working_3-way'!$I415)</f>
        <v>5.7044134167870322</v>
      </c>
      <c r="G416" s="46">
        <f>IF(OR($A416="",$B416="",$C416=""),"",C416*'MPTO_working_3-way'!$I415)</f>
        <v>1.3872802138828717</v>
      </c>
      <c r="H416" s="44">
        <f>IF(OR($A416="",$B416="",$C416=""),"",'MPTO_working_3-way'!E415)</f>
        <v>10.442159187567352</v>
      </c>
      <c r="I416" s="45">
        <f>IF(OR($A416="",$B416="",$C416=""),"",'MPTO_working_3-way'!F415)</f>
        <v>5.8918160283864003</v>
      </c>
      <c r="J416" s="46">
        <f>IF(OR($A416="",$B416="",$C416=""),"",'MPTO_working_3-way'!G415)</f>
        <v>1.3614566539300235</v>
      </c>
      <c r="K416" s="44">
        <f>IF(OR($A416="",$B416="",$C416=""),"",'OddsRatio_working_3-way'!H415)</f>
        <v>10.008476918953534</v>
      </c>
      <c r="L416" s="45">
        <f>IF(OR($A416="",$B416="",$C416=""),"",'OddsRatio_working_3-way'!I415)</f>
        <v>5.8949675788530662</v>
      </c>
      <c r="M416" s="46">
        <f>IF(OR($A416="",$B416="",$C416=""),"",'OddsRatio_working_3-way'!J415)</f>
        <v>1.3690219460776147</v>
      </c>
      <c r="N416" s="47">
        <f t="shared" si="81"/>
        <v>10.386223350082432</v>
      </c>
      <c r="O416" s="48">
        <f t="shared" si="82"/>
        <v>17.530286235166358</v>
      </c>
      <c r="P416" s="48">
        <f t="shared" si="83"/>
        <v>72.083490414751211</v>
      </c>
      <c r="Q416" t="s">
        <v>394</v>
      </c>
      <c r="R416" t="s">
        <v>390</v>
      </c>
      <c r="S416" s="38">
        <v>44229</v>
      </c>
      <c r="T416" s="50">
        <v>100</v>
      </c>
      <c r="U416" s="50">
        <f t="shared" si="84"/>
        <v>89.247311827956992</v>
      </c>
      <c r="V416" s="50">
        <f t="shared" si="85"/>
        <v>81.851179673321241</v>
      </c>
      <c r="W416" s="50">
        <f t="shared" si="86"/>
        <v>25.373134328358205</v>
      </c>
      <c r="X416" s="50">
        <f t="shared" si="87"/>
        <v>92.775685998320554</v>
      </c>
      <c r="Y416" s="50">
        <f t="shared" si="88"/>
        <v>85.379553843684803</v>
      </c>
      <c r="Z416" s="50">
        <f t="shared" si="89"/>
        <v>28.901508498721775</v>
      </c>
      <c r="AA416" s="50">
        <f t="shared" si="90"/>
        <v>-3.5283741703635627</v>
      </c>
      <c r="AB416" s="50">
        <f t="shared" si="91"/>
        <v>-3.5283741703635627</v>
      </c>
      <c r="AC416" s="50">
        <f t="shared" si="92"/>
        <v>-3.5283741703635698</v>
      </c>
      <c r="AF416">
        <v>1.68</v>
      </c>
      <c r="AG416">
        <v>2.2799999999999998</v>
      </c>
      <c r="AH416" s="57" t="s">
        <v>488</v>
      </c>
      <c r="AJ416" t="s">
        <v>482</v>
      </c>
    </row>
    <row r="417" spans="1:36" ht="15" x14ac:dyDescent="0.25">
      <c r="A417">
        <v>3.92</v>
      </c>
      <c r="B417">
        <v>3.81</v>
      </c>
      <c r="C417">
        <v>1.93</v>
      </c>
      <c r="D417" s="43">
        <f t="shared" si="93"/>
        <v>3.5703947443283202E-2</v>
      </c>
      <c r="E417" s="44">
        <f>IF(OR($A417="",$B417="",$C417=""),"",A417*'MPTO_working_3-way'!$I416)</f>
        <v>4.0599594739776697</v>
      </c>
      <c r="F417" s="45">
        <f>IF(OR($A417="",$B417="",$C417=""),"",B417*'MPTO_working_3-way'!$I416)</f>
        <v>3.9460320397589093</v>
      </c>
      <c r="G417" s="46">
        <f>IF(OR($A417="",$B417="",$C417=""),"",C417*'MPTO_working_3-way'!$I416)</f>
        <v>1.9989086185655365</v>
      </c>
      <c r="H417" s="44">
        <f>IF(OR($A417="",$B417="",$C417=""),"",'MPTO_working_3-way'!E416)</f>
        <v>4.1118298475146098</v>
      </c>
      <c r="I417" s="45">
        <f>IF(OR($A417="",$B417="",$C417=""),"",'MPTO_working_3-way'!F416)</f>
        <v>3.9909664349170355</v>
      </c>
      <c r="J417" s="46">
        <f>IF(OR($A417="",$B417="",$C417=""),"",'MPTO_working_3-way'!G416)</f>
        <v>1.9753734177903381</v>
      </c>
      <c r="K417" s="44">
        <f>IF(OR($A417="",$B417="",$C417=""),"",'OddsRatio_working_3-way'!H416)</f>
        <v>4.0907724362131894</v>
      </c>
      <c r="L417" s="45">
        <f>IF(OR($A417="",$B417="",$C417=""),"",'OddsRatio_working_3-way'!I416)</f>
        <v>3.9743392279996796</v>
      </c>
      <c r="M417" s="46">
        <f>IF(OR($A417="",$B417="",$C417=""),"",'OddsRatio_working_3-way'!J416)</f>
        <v>1.9843898512596798</v>
      </c>
      <c r="N417" s="47">
        <f t="shared" si="81"/>
        <v>24.630787730998424</v>
      </c>
      <c r="O417" s="48">
        <f t="shared" si="82"/>
        <v>25.34191283609286</v>
      </c>
      <c r="P417" s="48">
        <f t="shared" si="83"/>
        <v>50.027299432908713</v>
      </c>
      <c r="Q417" t="s">
        <v>409</v>
      </c>
      <c r="R417" t="s">
        <v>65</v>
      </c>
      <c r="S417" s="38">
        <v>44229</v>
      </c>
      <c r="T417" s="50">
        <v>100</v>
      </c>
      <c r="U417" s="50">
        <f t="shared" si="84"/>
        <v>74.489795918367349</v>
      </c>
      <c r="V417" s="50">
        <f t="shared" si="85"/>
        <v>73.753280839895012</v>
      </c>
      <c r="W417" s="50">
        <f t="shared" si="86"/>
        <v>48.186528497409334</v>
      </c>
      <c r="X417" s="50">
        <f t="shared" si="87"/>
        <v>78.060190662695675</v>
      </c>
      <c r="Y417" s="50">
        <f t="shared" si="88"/>
        <v>77.323675584223324</v>
      </c>
      <c r="Z417" s="50">
        <f t="shared" si="89"/>
        <v>51.756923241737638</v>
      </c>
      <c r="AA417" s="50">
        <f t="shared" si="90"/>
        <v>-3.5703947443283255</v>
      </c>
      <c r="AB417" s="50">
        <f t="shared" si="91"/>
        <v>-3.5703947443283113</v>
      </c>
      <c r="AC417" s="50">
        <f t="shared" si="92"/>
        <v>-3.5703947443283042</v>
      </c>
      <c r="AF417">
        <v>1.68</v>
      </c>
      <c r="AG417">
        <v>2.25</v>
      </c>
      <c r="AH417" s="57" t="s">
        <v>485</v>
      </c>
      <c r="AJ417" t="s">
        <v>475</v>
      </c>
    </row>
    <row r="418" spans="1:36" ht="15" x14ac:dyDescent="0.25">
      <c r="A418">
        <v>1.68</v>
      </c>
      <c r="B418">
        <v>4.1500000000000004</v>
      </c>
      <c r="C418">
        <v>4.95</v>
      </c>
      <c r="D418" s="43">
        <f t="shared" si="93"/>
        <v>3.8222152679983967E-2</v>
      </c>
      <c r="E418" s="44">
        <f>IF(OR($A418="",$B418="",$C418=""),"",A418*'MPTO_working_3-way'!$I417)</f>
        <v>1.7442132165023729</v>
      </c>
      <c r="F418" s="45">
        <f>IF(OR($A418="",$B418="",$C418=""),"",B418*'MPTO_working_3-way'!$I417)</f>
        <v>4.308621933621934</v>
      </c>
      <c r="G418" s="46">
        <f>IF(OR($A418="",$B418="",$C418=""),"",C418*'MPTO_working_3-way'!$I417)</f>
        <v>5.1391996557659212</v>
      </c>
      <c r="H418" s="44">
        <f>IF(OR($A418="",$B418="",$C418=""),"",'MPTO_working_3-way'!E417)</f>
        <v>1.716745925940665</v>
      </c>
      <c r="I418" s="45">
        <f>IF(OR($A418="",$B418="",$C418=""),"",'MPTO_working_3-way'!F417)</f>
        <v>4.3816766755964096</v>
      </c>
      <c r="J418" s="46">
        <f>IF(OR($A418="",$B418="",$C418=""),"",'MPTO_working_3-way'!G417)</f>
        <v>5.2831927498737041</v>
      </c>
      <c r="K418" s="44">
        <f>IF(OR($A418="",$B418="",$C418=""),"",'OddsRatio_working_3-way'!H417)</f>
        <v>1.7263070025076264</v>
      </c>
      <c r="L418" s="45">
        <f>IF(OR($A418="",$B418="",$C418=""),"",'OddsRatio_working_3-way'!I417)</f>
        <v>4.364510379263268</v>
      </c>
      <c r="M418" s="46">
        <f>IF(OR($A418="",$B418="",$C418=""),"",'OddsRatio_working_3-way'!J417)</f>
        <v>5.2189892057428269</v>
      </c>
      <c r="N418" s="47">
        <f t="shared" si="81"/>
        <v>57.332440239460801</v>
      </c>
      <c r="O418" s="48">
        <f t="shared" si="82"/>
        <v>23.209277012600992</v>
      </c>
      <c r="P418" s="48">
        <f t="shared" si="83"/>
        <v>19.458282747938206</v>
      </c>
      <c r="Q418" t="s">
        <v>129</v>
      </c>
      <c r="R418" t="s">
        <v>66</v>
      </c>
      <c r="S418" s="38">
        <v>44229</v>
      </c>
      <c r="T418" s="50">
        <v>100</v>
      </c>
      <c r="U418" s="50">
        <f t="shared" si="84"/>
        <v>40.476190476190474</v>
      </c>
      <c r="V418" s="50">
        <f t="shared" si="85"/>
        <v>75.903614457831324</v>
      </c>
      <c r="W418" s="50">
        <f t="shared" si="86"/>
        <v>79.797979797979792</v>
      </c>
      <c r="X418" s="50">
        <f t="shared" si="87"/>
        <v>44.298405744188877</v>
      </c>
      <c r="Y418" s="50">
        <f t="shared" si="88"/>
        <v>79.725829725829726</v>
      </c>
      <c r="Z418" s="50">
        <f t="shared" si="89"/>
        <v>83.620195065978194</v>
      </c>
      <c r="AA418" s="50">
        <f t="shared" si="90"/>
        <v>-3.8222152679984021</v>
      </c>
      <c r="AB418" s="50">
        <f t="shared" si="91"/>
        <v>-3.8222152679984021</v>
      </c>
      <c r="AC418" s="50">
        <f t="shared" si="92"/>
        <v>-3.8222152679984021</v>
      </c>
      <c r="AF418">
        <v>1.7</v>
      </c>
      <c r="AG418">
        <v>2.21</v>
      </c>
      <c r="AH418" s="71" t="s">
        <v>491</v>
      </c>
      <c r="AJ418" t="s">
        <v>475</v>
      </c>
    </row>
    <row r="419" spans="1:36" ht="15" x14ac:dyDescent="0.25">
      <c r="A419">
        <v>2.63</v>
      </c>
      <c r="B419">
        <v>3.3</v>
      </c>
      <c r="C419">
        <v>2.86</v>
      </c>
      <c r="D419" s="43">
        <f t="shared" si="93"/>
        <v>3.2908789562782204E-2</v>
      </c>
      <c r="E419" s="44">
        <f>IF(OR($A419="",$B419="",$C419=""),"",A419*'MPTO_working_3-way'!$I418)</f>
        <v>2.7165501165501169</v>
      </c>
      <c r="F419" s="45">
        <f>IF(OR($A419="",$B419="",$C419=""),"",B419*'MPTO_working_3-way'!$I418)</f>
        <v>3.4085990055571811</v>
      </c>
      <c r="G419" s="46">
        <f>IF(OR($A419="",$B419="",$C419=""),"",C419*'MPTO_working_3-way'!$I418)</f>
        <v>2.9541191381495571</v>
      </c>
      <c r="H419" s="44">
        <f>IF(OR($A419="",$B419="",$C419=""),"",'MPTO_working_3-way'!E418)</f>
        <v>2.7081296454831305</v>
      </c>
      <c r="I419" s="45">
        <f>IF(OR($A419="",$B419="",$C419=""),"",'MPTO_working_3-way'!F418)</f>
        <v>3.4239456993434967</v>
      </c>
      <c r="J419" s="46">
        <f>IF(OR($A419="",$B419="",$C419=""),"",'MPTO_working_3-way'!G418)</f>
        <v>2.9526330940272345</v>
      </c>
      <c r="K419" s="44">
        <f>IF(OR($A419="",$B419="",$C419=""),"",'OddsRatio_working_3-way'!H418)</f>
        <v>2.7121808289995459</v>
      </c>
      <c r="L419" s="45">
        <f>IF(OR($A419="",$B419="",$C419=""),"",'OddsRatio_working_3-way'!I418)</f>
        <v>3.4159606789564152</v>
      </c>
      <c r="M419" s="46">
        <f>IF(OR($A419="",$B419="",$C419=""),"",'OddsRatio_working_3-way'!J418)</f>
        <v>2.9537768968951883</v>
      </c>
      <c r="N419" s="47">
        <f t="shared" si="81"/>
        <v>36.811395229105884</v>
      </c>
      <c r="O419" s="48">
        <f t="shared" si="82"/>
        <v>29.337566500772262</v>
      </c>
      <c r="P419" s="48">
        <f t="shared" si="83"/>
        <v>33.85103827012184</v>
      </c>
      <c r="Q419" t="s">
        <v>164</v>
      </c>
      <c r="R419" t="s">
        <v>167</v>
      </c>
      <c r="S419" s="38">
        <v>44229</v>
      </c>
      <c r="T419" s="50">
        <v>100</v>
      </c>
      <c r="U419" s="50">
        <f t="shared" si="84"/>
        <v>61.977186311787079</v>
      </c>
      <c r="V419" s="50">
        <f t="shared" si="85"/>
        <v>69.696969696969703</v>
      </c>
      <c r="W419" s="50">
        <f t="shared" si="86"/>
        <v>65.03496503496504</v>
      </c>
      <c r="X419" s="50">
        <f t="shared" si="87"/>
        <v>65.268065268065271</v>
      </c>
      <c r="Y419" s="50">
        <f t="shared" si="88"/>
        <v>72.987848653247895</v>
      </c>
      <c r="Z419" s="50">
        <f t="shared" si="89"/>
        <v>68.325843991243246</v>
      </c>
      <c r="AA419" s="50">
        <f t="shared" si="90"/>
        <v>-3.2908789562781919</v>
      </c>
      <c r="AB419" s="50">
        <f t="shared" si="91"/>
        <v>-3.2908789562781919</v>
      </c>
      <c r="AC419" s="50">
        <f t="shared" si="92"/>
        <v>-3.2908789562782061</v>
      </c>
      <c r="AF419">
        <v>1.93</v>
      </c>
      <c r="AG419">
        <v>1.94</v>
      </c>
      <c r="AH419" s="57" t="s">
        <v>495</v>
      </c>
      <c r="AJ419" t="s">
        <v>475</v>
      </c>
    </row>
    <row r="420" spans="1:36" ht="15" x14ac:dyDescent="0.25">
      <c r="A420">
        <v>14.8</v>
      </c>
      <c r="B420">
        <v>6.57</v>
      </c>
      <c r="C420">
        <v>1.23</v>
      </c>
      <c r="D420" s="43">
        <f t="shared" si="93"/>
        <v>3.2782699170938345E-2</v>
      </c>
      <c r="E420" s="44">
        <f>IF(OR($A420="",$B420="",$C420=""),"",A420*'MPTO_working_3-way'!$I419)</f>
        <v>15.285183947729887</v>
      </c>
      <c r="F420" s="45">
        <f>IF(OR($A420="",$B420="",$C420=""),"",B420*'MPTO_working_3-way'!$I419)</f>
        <v>6.7853823335530654</v>
      </c>
      <c r="G420" s="46">
        <f>IF(OR($A420="",$B420="",$C420=""),"",C420*'MPTO_working_3-way'!$I419)</f>
        <v>1.2703227199802543</v>
      </c>
      <c r="H420" s="44">
        <f>IF(OR($A420="",$B420="",$C420=""),"",'MPTO_working_3-way'!E419)</f>
        <v>17.655366864673994</v>
      </c>
      <c r="I420" s="45">
        <f>IF(OR($A420="",$B420="",$C420=""),"",'MPTO_working_3-way'!F419)</f>
        <v>7.0781709954276071</v>
      </c>
      <c r="J420" s="46">
        <f>IF(OR($A420="",$B420="",$C420=""),"",'MPTO_working_3-way'!G419)</f>
        <v>1.2467575518826099</v>
      </c>
      <c r="K420" s="44">
        <f>IF(OR($A420="",$B420="",$C420=""),"",'OddsRatio_working_3-way'!H419)</f>
        <v>16.188973937671737</v>
      </c>
      <c r="L420" s="45">
        <f>IF(OR($A420="",$B420="",$C420=""),"",'OddsRatio_working_3-way'!I419)</f>
        <v>7.1306220893356205</v>
      </c>
      <c r="M420" s="46">
        <f>IF(OR($A420="",$B420="",$C420=""),"",'OddsRatio_working_3-way'!J419)</f>
        <v>1.2531495656278624</v>
      </c>
      <c r="N420" s="47">
        <f t="shared" si="81"/>
        <v>6.5422830593315631</v>
      </c>
      <c r="O420" s="48">
        <f t="shared" si="82"/>
        <v>14.737563056028483</v>
      </c>
      <c r="P420" s="48">
        <f t="shared" si="83"/>
        <v>78.720153884639956</v>
      </c>
      <c r="Q420" t="s">
        <v>73</v>
      </c>
      <c r="R420" t="s">
        <v>68</v>
      </c>
      <c r="S420" s="38">
        <v>44257</v>
      </c>
      <c r="T420" s="50">
        <v>100</v>
      </c>
      <c r="U420" s="50">
        <f t="shared" si="84"/>
        <v>93.243243243243228</v>
      </c>
      <c r="V420" s="50">
        <f t="shared" si="85"/>
        <v>84.779299847792998</v>
      </c>
      <c r="W420" s="50">
        <f t="shared" si="86"/>
        <v>18.699186991869919</v>
      </c>
      <c r="X420" s="50">
        <f t="shared" si="87"/>
        <v>96.521513160337079</v>
      </c>
      <c r="Y420" s="50">
        <f t="shared" si="88"/>
        <v>88.057569764886836</v>
      </c>
      <c r="Z420" s="50">
        <f t="shared" si="89"/>
        <v>21.977456908963756</v>
      </c>
      <c r="AA420" s="50">
        <f t="shared" si="90"/>
        <v>-3.2782699170938514</v>
      </c>
      <c r="AB420" s="50">
        <f t="shared" si="91"/>
        <v>-3.2782699170938372</v>
      </c>
      <c r="AC420" s="50">
        <f t="shared" si="92"/>
        <v>-3.2782699170938372</v>
      </c>
      <c r="AF420">
        <v>1.68</v>
      </c>
      <c r="AG420">
        <v>2.2799999999999998</v>
      </c>
      <c r="AH420" s="57" t="s">
        <v>498</v>
      </c>
      <c r="AJ420" t="s">
        <v>476</v>
      </c>
    </row>
    <row r="421" spans="1:36" ht="15" x14ac:dyDescent="0.25">
      <c r="A421">
        <v>4.12</v>
      </c>
      <c r="B421">
        <v>3.56</v>
      </c>
      <c r="C421">
        <v>2</v>
      </c>
      <c r="D421" s="43">
        <f t="shared" si="93"/>
        <v>2.3617323006436042E-2</v>
      </c>
      <c r="E421" s="44">
        <f>IF(OR($A421="",$B421="",$C421=""),"",A421*'MPTO_working_3-way'!$I420)</f>
        <v>4.2173033707865164</v>
      </c>
      <c r="F421" s="45">
        <f>IF(OR($A421="",$B421="",$C421=""),"",B421*'MPTO_working_3-way'!$I420)</f>
        <v>3.6440776699029125</v>
      </c>
      <c r="G421" s="46">
        <f>IF(OR($A421="",$B421="",$C421=""),"",C421*'MPTO_working_3-way'!$I420)</f>
        <v>2.0472346460128721</v>
      </c>
      <c r="H421" s="44">
        <f>IF(OR($A421="",$B421="",$C421=""),"",'MPTO_working_3-way'!E420)</f>
        <v>4.2581094681427567</v>
      </c>
      <c r="I421" s="45">
        <f>IF(OR($A421="",$B421="",$C421=""),"",'MPTO_working_3-way'!F420)</f>
        <v>3.6626489978024903</v>
      </c>
      <c r="J421" s="46">
        <f>IF(OR($A421="",$B421="",$C421=""),"",'MPTO_working_3-way'!G420)</f>
        <v>2.0319934978572483</v>
      </c>
      <c r="K421" s="44">
        <f>IF(OR($A421="",$B421="",$C421=""),"",'OddsRatio_working_3-way'!H420)</f>
        <v>4.2387328633542367</v>
      </c>
      <c r="L421" s="45">
        <f>IF(OR($A421="",$B421="",$C421=""),"",'OddsRatio_working_3-way'!I420)</f>
        <v>3.6574218365983486</v>
      </c>
      <c r="M421" s="46">
        <f>IF(OR($A421="",$B421="",$C421=""),"",'OddsRatio_working_3-way'!J420)</f>
        <v>2.0380554049212298</v>
      </c>
      <c r="N421" s="47">
        <f t="shared" si="81"/>
        <v>23.711834603293017</v>
      </c>
      <c r="O421" s="48">
        <f t="shared" si="82"/>
        <v>27.441786113923378</v>
      </c>
      <c r="P421" s="48">
        <f t="shared" si="83"/>
        <v>48.846379282783616</v>
      </c>
      <c r="Q421" t="s">
        <v>41</v>
      </c>
      <c r="R421" t="s">
        <v>39</v>
      </c>
      <c r="S421" s="38">
        <v>44257</v>
      </c>
      <c r="T421" s="50">
        <v>100</v>
      </c>
      <c r="U421" s="50">
        <f t="shared" si="84"/>
        <v>75.728155339805824</v>
      </c>
      <c r="V421" s="50">
        <f t="shared" si="85"/>
        <v>71.910112359550567</v>
      </c>
      <c r="W421" s="50">
        <f t="shared" si="86"/>
        <v>50</v>
      </c>
      <c r="X421" s="50">
        <f t="shared" si="87"/>
        <v>78.089887640449433</v>
      </c>
      <c r="Y421" s="50">
        <f t="shared" si="88"/>
        <v>74.271844660194176</v>
      </c>
      <c r="Z421" s="50">
        <f t="shared" si="89"/>
        <v>52.361732300643617</v>
      </c>
      <c r="AA421" s="50">
        <f t="shared" si="90"/>
        <v>-2.3617323006436095</v>
      </c>
      <c r="AB421" s="50">
        <f t="shared" si="91"/>
        <v>-2.3617323006436095</v>
      </c>
      <c r="AC421" s="50">
        <f t="shared" si="92"/>
        <v>-2.3617323006436166</v>
      </c>
      <c r="AF421">
        <v>2.06</v>
      </c>
      <c r="AG421">
        <v>1.86</v>
      </c>
      <c r="AH421" s="57" t="s">
        <v>498</v>
      </c>
      <c r="AJ421" t="s">
        <v>476</v>
      </c>
    </row>
    <row r="422" spans="1:36" ht="14.25" customHeight="1" x14ac:dyDescent="0.25">
      <c r="A422">
        <v>2.5099999999999998</v>
      </c>
      <c r="B422">
        <v>3.71</v>
      </c>
      <c r="C422">
        <v>2.82</v>
      </c>
      <c r="D422" s="43">
        <f t="shared" si="93"/>
        <v>2.2558082555747427E-2</v>
      </c>
      <c r="E422" s="44">
        <f>IF(OR($A422="",$B422="",$C422=""),"",A422*'MPTO_working_3-way'!$I421)</f>
        <v>2.566620787214926</v>
      </c>
      <c r="F422" s="45">
        <f>IF(OR($A422="",$B422="",$C422=""),"",B422*'MPTO_working_3-way'!$I421)</f>
        <v>3.793690486281823</v>
      </c>
      <c r="G422" s="46">
        <f>IF(OR($A422="",$B422="",$C422=""),"",C422*'MPTO_working_3-way'!$I421)</f>
        <v>2.8836137928072074</v>
      </c>
      <c r="H422" s="44">
        <f>IF(OR($A422="",$B422="",$C422=""),"",'MPTO_working_3-way'!E421)</f>
        <v>2.5582840183460389</v>
      </c>
      <c r="I422" s="45">
        <f>IF(OR($A422="",$B422="",$C422=""),"",'MPTO_working_3-way'!F421)</f>
        <v>3.8164673357354646</v>
      </c>
      <c r="J422" s="46">
        <f>IF(OR($A422="",$B422="",$C422=""),"",'MPTO_working_3-way'!G421)</f>
        <v>2.8810924051056022</v>
      </c>
      <c r="K422" s="44">
        <f>IF(OR($A422="",$B422="",$C422=""),"",'OddsRatio_working_3-way'!H421)</f>
        <v>2.5623509350254081</v>
      </c>
      <c r="L422" s="45">
        <f>IF(OR($A422="",$B422="",$C422=""),"",'OddsRatio_working_3-way'!I421)</f>
        <v>3.8039543270985807</v>
      </c>
      <c r="M422" s="46">
        <f>IF(OR($A422="",$B422="",$C422=""),"",'OddsRatio_working_3-way'!J421)</f>
        <v>2.8830984779776445</v>
      </c>
      <c r="N422" s="47">
        <f t="shared" si="81"/>
        <v>38.961735406386744</v>
      </c>
      <c r="O422" s="48">
        <f t="shared" si="82"/>
        <v>26.359556838283215</v>
      </c>
      <c r="P422" s="48">
        <f t="shared" si="83"/>
        <v>34.678707755330045</v>
      </c>
      <c r="Q422" t="s">
        <v>138</v>
      </c>
      <c r="R422" t="s">
        <v>134</v>
      </c>
      <c r="S422" s="38">
        <v>44257</v>
      </c>
      <c r="T422" s="50">
        <v>100</v>
      </c>
      <c r="U422" s="50">
        <f t="shared" si="84"/>
        <v>60.15936254980079</v>
      </c>
      <c r="V422" s="50">
        <f t="shared" si="85"/>
        <v>73.045822102425873</v>
      </c>
      <c r="W422" s="50">
        <f t="shared" si="86"/>
        <v>64.539007092198588</v>
      </c>
      <c r="X422" s="50">
        <f t="shared" si="87"/>
        <v>62.415170805375539</v>
      </c>
      <c r="Y422" s="50">
        <f t="shared" si="88"/>
        <v>75.301630358000622</v>
      </c>
      <c r="Z422" s="50">
        <f t="shared" si="89"/>
        <v>66.794815347773323</v>
      </c>
      <c r="AA422" s="50">
        <f t="shared" si="90"/>
        <v>-2.255808255574749</v>
      </c>
      <c r="AB422" s="50">
        <f t="shared" si="91"/>
        <v>-2.255808255574749</v>
      </c>
      <c r="AC422" s="50">
        <f t="shared" si="92"/>
        <v>-2.2558082555747347</v>
      </c>
      <c r="AF422">
        <v>1.68</v>
      </c>
      <c r="AG422">
        <v>2.31</v>
      </c>
      <c r="AH422" s="71" t="s">
        <v>485</v>
      </c>
      <c r="AJ422" t="s">
        <v>476</v>
      </c>
    </row>
    <row r="423" spans="1:36" ht="15" x14ac:dyDescent="0.25">
      <c r="A423">
        <v>2.23</v>
      </c>
      <c r="B423">
        <v>3.5</v>
      </c>
      <c r="C423">
        <v>3.46</v>
      </c>
      <c r="D423" s="43">
        <f t="shared" si="93"/>
        <v>2.3162120028290767E-2</v>
      </c>
      <c r="E423" s="44">
        <f>IF(OR($A423="",$B423="",$C423=""),"",A423*'MPTO_working_3-way'!$I422)</f>
        <v>2.2816515276630884</v>
      </c>
      <c r="F423" s="45">
        <f>IF(OR($A423="",$B423="",$C423=""),"",B423*'MPTO_working_3-way'!$I422)</f>
        <v>3.5810674200990178</v>
      </c>
      <c r="G423" s="46">
        <f>IF(OR($A423="",$B423="",$C423=""),"",C423*'MPTO_working_3-way'!$I422)</f>
        <v>3.5401409352978859</v>
      </c>
      <c r="H423" s="44">
        <f>IF(OR($A423="",$B423="",$C423=""),"",'MPTO_working_3-way'!E422)</f>
        <v>2.2690669243372685</v>
      </c>
      <c r="I423" s="45">
        <f>IF(OR($A423="",$B423="",$C423=""),"",'MPTO_working_3-way'!F422)</f>
        <v>3.5972053867568903</v>
      </c>
      <c r="J423" s="46">
        <f>IF(OR($A423="",$B423="",$C423=""),"",'MPTO_working_3-way'!G422)</f>
        <v>3.5549661028105044</v>
      </c>
      <c r="K423" s="44">
        <f>IF(OR($A423="",$B423="",$C423=""),"",'OddsRatio_working_3-way'!H422)</f>
        <v>2.2743890137307372</v>
      </c>
      <c r="L423" s="45">
        <f>IF(OR($A423="",$B423="",$C423=""),"",'OddsRatio_working_3-way'!I422)</f>
        <v>3.5902215726234497</v>
      </c>
      <c r="M423" s="46">
        <f>IF(OR($A423="",$B423="",$C423=""),"",'OddsRatio_working_3-way'!J422)</f>
        <v>3.5487780274614744</v>
      </c>
      <c r="N423" s="47">
        <f t="shared" si="81"/>
        <v>43.827902196100005</v>
      </c>
      <c r="O423" s="48">
        <f t="shared" si="82"/>
        <v>27.924634827800858</v>
      </c>
      <c r="P423" s="48">
        <f t="shared" si="83"/>
        <v>28.247462976099136</v>
      </c>
      <c r="Q423" t="s">
        <v>136</v>
      </c>
      <c r="R423" t="s">
        <v>72</v>
      </c>
      <c r="S423" s="38">
        <v>44257</v>
      </c>
      <c r="T423" s="50">
        <v>100</v>
      </c>
      <c r="U423" s="50">
        <f t="shared" si="84"/>
        <v>55.156950672645742</v>
      </c>
      <c r="V423" s="50">
        <f t="shared" si="85"/>
        <v>71.428571428571431</v>
      </c>
      <c r="W423" s="50">
        <f t="shared" si="86"/>
        <v>71.098265895953759</v>
      </c>
      <c r="X423" s="50">
        <f t="shared" si="87"/>
        <v>57.473162675474818</v>
      </c>
      <c r="Y423" s="50">
        <f t="shared" si="88"/>
        <v>73.744783431400506</v>
      </c>
      <c r="Z423" s="50">
        <f t="shared" si="89"/>
        <v>73.414477898782835</v>
      </c>
      <c r="AA423" s="50">
        <f t="shared" si="90"/>
        <v>-2.3162120028290758</v>
      </c>
      <c r="AB423" s="50">
        <f t="shared" si="91"/>
        <v>-2.3162120028290758</v>
      </c>
      <c r="AC423" s="50">
        <f t="shared" si="92"/>
        <v>-2.3162120028290758</v>
      </c>
      <c r="AF423">
        <v>1.73</v>
      </c>
      <c r="AG423">
        <v>2.2200000000000002</v>
      </c>
      <c r="AH423" s="57" t="s">
        <v>496</v>
      </c>
      <c r="AJ423" t="s">
        <v>476</v>
      </c>
    </row>
    <row r="424" spans="1:36" ht="15" x14ac:dyDescent="0.25">
      <c r="A424">
        <v>1.37</v>
      </c>
      <c r="B424">
        <v>5.5</v>
      </c>
      <c r="C424">
        <v>8.8699999999999992</v>
      </c>
      <c r="D424" s="43">
        <f t="shared" si="93"/>
        <v>2.4484760707079944E-2</v>
      </c>
      <c r="E424" s="44">
        <f>IF(OR($A424="",$B424="",$C424=""),"",A424*'MPTO_working_3-way'!$I423)</f>
        <v>1.4035441221686997</v>
      </c>
      <c r="F424" s="45">
        <f>IF(OR($A424="",$B424="",$C424=""),"",B424*'MPTO_working_3-way'!$I423)</f>
        <v>5.6346661838889398</v>
      </c>
      <c r="G424" s="46">
        <f>IF(OR($A424="",$B424="",$C424=""),"",C424*'MPTO_working_3-way'!$I423)</f>
        <v>9.0871798274717985</v>
      </c>
      <c r="H424" s="44">
        <f>IF(OR($A424="",$B424="",$C424=""),"",'MPTO_working_3-way'!E423)</f>
        <v>1.3854917009602434</v>
      </c>
      <c r="I424" s="45">
        <f>IF(OR($A424="",$B424="",$C424=""),"",'MPTO_working_3-way'!F423)</f>
        <v>5.758491351766625</v>
      </c>
      <c r="J424" s="46">
        <f>IF(OR($A424="",$B424="",$C424=""),"",'MPTO_working_3-way'!G423)</f>
        <v>9.5622420243650641</v>
      </c>
      <c r="K424" s="44">
        <f>IF(OR($A424="",$B424="",$C424=""),"",'OddsRatio_working_3-way'!H423)</f>
        <v>1.3909923737911445</v>
      </c>
      <c r="L424" s="45">
        <f>IF(OR($A424="",$B424="",$C424=""),"",'OddsRatio_working_3-way'!I423)</f>
        <v>5.7553126542166222</v>
      </c>
      <c r="M424" s="46">
        <f>IF(OR($A424="",$B424="",$C424=""),"",'OddsRatio_working_3-way'!J423)</f>
        <v>9.3165134641521821</v>
      </c>
      <c r="N424" s="47">
        <f t="shared" si="81"/>
        <v>71.248205468228548</v>
      </c>
      <c r="O424" s="48">
        <f t="shared" si="82"/>
        <v>17.747280271176933</v>
      </c>
      <c r="P424" s="48">
        <f t="shared" si="83"/>
        <v>11.004514260594492</v>
      </c>
      <c r="Q424" t="s">
        <v>75</v>
      </c>
      <c r="R424" t="s">
        <v>74</v>
      </c>
      <c r="S424" s="38">
        <v>44257</v>
      </c>
      <c r="T424" s="50">
        <v>100</v>
      </c>
      <c r="U424" s="50">
        <f t="shared" si="84"/>
        <v>27.007299270072991</v>
      </c>
      <c r="V424" s="50">
        <f t="shared" si="85"/>
        <v>81.818181818181827</v>
      </c>
      <c r="W424" s="50">
        <f t="shared" si="86"/>
        <v>88.726042841037199</v>
      </c>
      <c r="X424" s="50">
        <f t="shared" si="87"/>
        <v>29.455775340780978</v>
      </c>
      <c r="Y424" s="50">
        <f t="shared" si="88"/>
        <v>84.26665788888981</v>
      </c>
      <c r="Z424" s="50">
        <f t="shared" si="89"/>
        <v>91.174518911745196</v>
      </c>
      <c r="AA424" s="50">
        <f t="shared" si="90"/>
        <v>-2.4484760707079865</v>
      </c>
      <c r="AB424" s="50">
        <f t="shared" si="91"/>
        <v>-2.4484760707079829</v>
      </c>
      <c r="AC424" s="50">
        <f t="shared" si="92"/>
        <v>-2.4484760707079971</v>
      </c>
      <c r="AF424">
        <v>1.64</v>
      </c>
      <c r="AG424">
        <v>2.38</v>
      </c>
      <c r="AH424" s="57" t="s">
        <v>494</v>
      </c>
      <c r="AJ424" t="s">
        <v>476</v>
      </c>
    </row>
    <row r="425" spans="1:36" s="50" customFormat="1" ht="15" x14ac:dyDescent="0.25">
      <c r="A425">
        <v>1.42</v>
      </c>
      <c r="B425">
        <v>4.5</v>
      </c>
      <c r="C425">
        <v>9.36</v>
      </c>
      <c r="D425" s="43">
        <f t="shared" si="93"/>
        <v>3.3285181172505229E-2</v>
      </c>
      <c r="E425" s="44">
        <f>IF(OR($A425="",$B425="",$C425=""),"",A425*'MPTO_working_3-way'!$I424)</f>
        <v>1.4672649572649574</v>
      </c>
      <c r="F425" s="45">
        <f>IF(OR($A425="",$B425="",$C425=""),"",B425*'MPTO_working_3-way'!$I424)</f>
        <v>4.6497833152762738</v>
      </c>
      <c r="G425" s="46">
        <f>IF(OR($A425="",$B425="",$C425=""),"",C425*'MPTO_working_3-way'!$I424)</f>
        <v>9.6715492957746481</v>
      </c>
      <c r="H425" s="44">
        <f>IF(OR($A425="",$B425="",$C425=""),"",'MPTO_working_3-way'!E424)</f>
        <v>1.4427301936492314</v>
      </c>
      <c r="I425" s="45">
        <f>IF(OR($A425="",$B425="",$C425=""),"",'MPTO_working_3-way'!F424)</f>
        <v>4.7364819918274268</v>
      </c>
      <c r="J425" s="46">
        <f>IF(OR($A425="",$B425="",$C425=""),"",'MPTO_working_3-way'!G424)</f>
        <v>10.44467728415759</v>
      </c>
      <c r="K425" s="44">
        <f>IF(OR($A425="",$B425="",$C425=""),"",'OddsRatio_working_3-way'!H424)</f>
        <v>1.4505855948824342</v>
      </c>
      <c r="L425" s="45">
        <f>IF(OR($A425="",$B425="",$C425=""),"",'OddsRatio_working_3-way'!I424)</f>
        <v>4.7548799573536167</v>
      </c>
      <c r="M425" s="46">
        <f>IF(OR($A425="",$B425="",$C425=""),"",'OddsRatio_working_3-way'!J424)</f>
        <v>9.9687989838503537</v>
      </c>
      <c r="N425" s="47">
        <f t="shared" si="81"/>
        <v>68.154016426865496</v>
      </c>
      <c r="O425" s="48">
        <f t="shared" si="82"/>
        <v>21.506378516921998</v>
      </c>
      <c r="P425" s="48">
        <f t="shared" si="83"/>
        <v>10.3396050562125</v>
      </c>
      <c r="Q425" t="s">
        <v>42</v>
      </c>
      <c r="R425" t="s">
        <v>82</v>
      </c>
      <c r="S425" s="38">
        <v>44257</v>
      </c>
      <c r="T425" s="50">
        <v>100</v>
      </c>
      <c r="U425" s="50">
        <f t="shared" si="84"/>
        <v>29.577464788732396</v>
      </c>
      <c r="V425" s="50">
        <f t="shared" si="85"/>
        <v>77.777777777777771</v>
      </c>
      <c r="W425" s="50">
        <f t="shared" si="86"/>
        <v>89.316239316239319</v>
      </c>
      <c r="X425" s="50">
        <f t="shared" si="87"/>
        <v>32.905982905982903</v>
      </c>
      <c r="Y425" s="50">
        <f t="shared" si="88"/>
        <v>81.106295895028296</v>
      </c>
      <c r="Z425" s="50">
        <f t="shared" si="89"/>
        <v>92.644757433489829</v>
      </c>
      <c r="AA425" s="50">
        <f t="shared" si="90"/>
        <v>-3.3285181172505069</v>
      </c>
      <c r="AB425" s="50">
        <f t="shared" si="91"/>
        <v>-3.3285181172505247</v>
      </c>
      <c r="AC425" s="50">
        <f t="shared" si="92"/>
        <v>-3.3285181172505105</v>
      </c>
      <c r="AD425" s="51"/>
      <c r="AE425" s="51"/>
      <c r="AF425">
        <v>1.81</v>
      </c>
      <c r="AG425">
        <v>2.08</v>
      </c>
      <c r="AH425" s="57" t="s">
        <v>489</v>
      </c>
      <c r="AI425" s="51"/>
      <c r="AJ425" t="s">
        <v>466</v>
      </c>
    </row>
    <row r="426" spans="1:36" ht="15" x14ac:dyDescent="0.25">
      <c r="A426">
        <v>4.05</v>
      </c>
      <c r="B426">
        <v>3.14</v>
      </c>
      <c r="C426">
        <v>2.08</v>
      </c>
      <c r="D426" s="43">
        <f t="shared" si="93"/>
        <v>4.6154148595762168E-2</v>
      </c>
      <c r="E426" s="44">
        <f>IF(OR($A426="",$B426="",$C426=""),"",A426*'MPTO_working_3-way'!$I425)</f>
        <v>4.2369243018128362</v>
      </c>
      <c r="F426" s="45">
        <f>IF(OR($A426="",$B426="",$C426=""),"",B426*'MPTO_working_3-way'!$I425)</f>
        <v>3.2849240265906934</v>
      </c>
      <c r="G426" s="46">
        <f>IF(OR($A426="",$B426="",$C426=""),"",C426*'MPTO_working_3-way'!$I425)</f>
        <v>2.1760006290791853</v>
      </c>
      <c r="H426" s="44">
        <f>IF(OR($A426="",$B426="",$C426=""),"",'MPTO_working_3-way'!E425)</f>
        <v>4.3191159085515727</v>
      </c>
      <c r="I426" s="45">
        <f>IF(OR($A426="",$B426="",$C426=""),"",'MPTO_working_3-way'!F425)</f>
        <v>3.2993868071228163</v>
      </c>
      <c r="J426" s="46">
        <f>IF(OR($A426="",$B426="",$C426=""),"",'MPTO_working_3-way'!G425)</f>
        <v>2.1487607960539572</v>
      </c>
      <c r="K426" s="44">
        <f>IF(OR($A426="",$B426="",$C426=""),"",'OddsRatio_working_3-way'!H425)</f>
        <v>4.2759097412601044</v>
      </c>
      <c r="L426" s="45">
        <f>IF(OR($A426="",$B426="",$C426=""),"",'OddsRatio_working_3-way'!I425)</f>
        <v>3.2985071627202052</v>
      </c>
      <c r="M426" s="46">
        <f>IF(OR($A426="",$B426="",$C426=""),"",'OddsRatio_working_3-way'!J425)</f>
        <v>2.1599942690363654</v>
      </c>
      <c r="N426" s="47">
        <f t="shared" si="81"/>
        <v>23.602026582635283</v>
      </c>
      <c r="O426" s="48">
        <f t="shared" si="82"/>
        <v>30.442104350214294</v>
      </c>
      <c r="P426" s="48">
        <f t="shared" si="83"/>
        <v>45.955869067150424</v>
      </c>
      <c r="Q426" t="s">
        <v>248</v>
      </c>
      <c r="R426" t="s">
        <v>435</v>
      </c>
      <c r="S426" s="38">
        <v>44257</v>
      </c>
      <c r="T426" s="50">
        <v>100</v>
      </c>
      <c r="U426" s="50">
        <f t="shared" si="84"/>
        <v>75.308641975308646</v>
      </c>
      <c r="V426" s="50">
        <f t="shared" si="85"/>
        <v>68.152866242038215</v>
      </c>
      <c r="W426" s="50">
        <f t="shared" si="86"/>
        <v>51.92307692307692</v>
      </c>
      <c r="X426" s="50">
        <f t="shared" si="87"/>
        <v>79.924056834884865</v>
      </c>
      <c r="Y426" s="50">
        <f t="shared" si="88"/>
        <v>72.768281101614434</v>
      </c>
      <c r="Z426" s="50">
        <f t="shared" si="89"/>
        <v>56.538491782653146</v>
      </c>
      <c r="AA426" s="50">
        <f t="shared" si="90"/>
        <v>-4.6154148595762194</v>
      </c>
      <c r="AB426" s="50">
        <f t="shared" si="91"/>
        <v>-4.6154148595762194</v>
      </c>
      <c r="AC426" s="50">
        <f t="shared" si="92"/>
        <v>-4.6154148595762265</v>
      </c>
      <c r="AF426">
        <v>2.4700000000000002</v>
      </c>
      <c r="AG426">
        <v>1.55</v>
      </c>
      <c r="AH426" s="57" t="s">
        <v>513</v>
      </c>
      <c r="AJ426" t="s">
        <v>473</v>
      </c>
    </row>
    <row r="427" spans="1:36" ht="15" x14ac:dyDescent="0.25">
      <c r="A427">
        <v>2.58</v>
      </c>
      <c r="B427">
        <v>3.02</v>
      </c>
      <c r="C427">
        <v>3.07</v>
      </c>
      <c r="D427" s="43">
        <f t="shared" si="93"/>
        <v>4.4455626062176901E-2</v>
      </c>
      <c r="E427" s="44">
        <f>IF(OR($A427="",$B427="",$C427=""),"",A427*'MPTO_working_3-way'!$I426)</f>
        <v>2.6946955152404164</v>
      </c>
      <c r="F427" s="45">
        <f>IF(OR($A427="",$B427="",$C427=""),"",B427*'MPTO_working_3-way'!$I426)</f>
        <v>3.1542559907077741</v>
      </c>
      <c r="G427" s="46">
        <f>IF(OR($A427="",$B427="",$C427=""),"",C427*'MPTO_working_3-way'!$I426)</f>
        <v>3.2064787720108829</v>
      </c>
      <c r="H427" s="44">
        <f>IF(OR($A427="",$B427="",$C427=""),"",'MPTO_working_3-way'!E426)</f>
        <v>2.682559168671216</v>
      </c>
      <c r="I427" s="45">
        <f>IF(OR($A427="",$B427="",$C427=""),"",'MPTO_working_3-way'!F426)</f>
        <v>3.1614826623113541</v>
      </c>
      <c r="J427" s="46">
        <f>IF(OR($A427="",$B427="",$C427=""),"",'MPTO_working_3-way'!G426)</f>
        <v>3.216319791862567</v>
      </c>
      <c r="K427" s="44">
        <f>IF(OR($A427="",$B427="",$C427=""),"",'OddsRatio_working_3-way'!H426)</f>
        <v>2.688136926709229</v>
      </c>
      <c r="L427" s="45">
        <f>IF(OR($A427="",$B427="",$C427=""),"",'OddsRatio_working_3-way'!I426)</f>
        <v>3.1582510075649628</v>
      </c>
      <c r="M427" s="46">
        <f>IF(OR($A427="",$B427="",$C427=""),"",'OddsRatio_working_3-way'!J426)</f>
        <v>3.2116730622076606</v>
      </c>
      <c r="N427" s="47">
        <f t="shared" si="81"/>
        <v>37.109944123344917</v>
      </c>
      <c r="O427" s="48">
        <f t="shared" si="82"/>
        <v>31.703197297427117</v>
      </c>
      <c r="P427" s="48">
        <f t="shared" si="83"/>
        <v>31.186858579227977</v>
      </c>
      <c r="Q427" t="s">
        <v>430</v>
      </c>
      <c r="R427" t="s">
        <v>343</v>
      </c>
      <c r="S427" s="38">
        <v>44257</v>
      </c>
      <c r="T427" s="50">
        <v>100</v>
      </c>
      <c r="U427" s="50">
        <f t="shared" si="84"/>
        <v>61.240310077519375</v>
      </c>
      <c r="V427" s="50">
        <f t="shared" si="85"/>
        <v>66.88741721854305</v>
      </c>
      <c r="W427" s="50">
        <f t="shared" si="86"/>
        <v>67.426710097719877</v>
      </c>
      <c r="X427" s="50">
        <f t="shared" si="87"/>
        <v>65.685872683737088</v>
      </c>
      <c r="Y427" s="50">
        <f t="shared" si="88"/>
        <v>71.332979824760741</v>
      </c>
      <c r="Z427" s="50">
        <f t="shared" si="89"/>
        <v>71.872272703937568</v>
      </c>
      <c r="AA427" s="50">
        <f t="shared" si="90"/>
        <v>-4.4455626062177132</v>
      </c>
      <c r="AB427" s="50">
        <f t="shared" si="91"/>
        <v>-4.4455626062176918</v>
      </c>
      <c r="AC427" s="50">
        <f t="shared" si="92"/>
        <v>-4.4455626062176918</v>
      </c>
      <c r="AF427">
        <v>2.2599999999999998</v>
      </c>
      <c r="AG427">
        <v>1.65</v>
      </c>
      <c r="AH427" s="71" t="s">
        <v>495</v>
      </c>
      <c r="AJ427" t="s">
        <v>473</v>
      </c>
    </row>
    <row r="428" spans="1:36" ht="15" x14ac:dyDescent="0.25">
      <c r="A428">
        <v>2.67</v>
      </c>
      <c r="B428">
        <v>3.08</v>
      </c>
      <c r="C428">
        <v>2.9</v>
      </c>
      <c r="D428" s="43">
        <f t="shared" si="93"/>
        <v>4.4034746088213783E-2</v>
      </c>
      <c r="E428" s="44">
        <f>IF(OR($A428="",$B428="",$C428=""),"",A428*'MPTO_working_3-way'!$I427)</f>
        <v>2.7875727720555306</v>
      </c>
      <c r="F428" s="45">
        <f>IF(OR($A428="",$B428="",$C428=""),"",B428*'MPTO_working_3-way'!$I427)</f>
        <v>3.2156270179516984</v>
      </c>
      <c r="G428" s="46">
        <f>IF(OR($A428="",$B428="",$C428=""),"",C428*'MPTO_working_3-way'!$I427)</f>
        <v>3.0277007636558197</v>
      </c>
      <c r="H428" s="44">
        <f>IF(OR($A428="",$B428="",$C428=""),"",'MPTO_working_3-way'!E427)</f>
        <v>2.7789079711518441</v>
      </c>
      <c r="I428" s="45">
        <f>IF(OR($A428="",$B428="",$C428=""),"",'MPTO_working_3-way'!F427)</f>
        <v>3.2258368787547052</v>
      </c>
      <c r="J428" s="46">
        <f>IF(OR($A428="",$B428="",$C428=""),"",'MPTO_working_3-way'!G427)</f>
        <v>3.0289323235949572</v>
      </c>
      <c r="K428" s="44">
        <f>IF(OR($A428="",$B428="",$C428=""),"",'OddsRatio_working_3-way'!H427)</f>
        <v>2.7830039958069368</v>
      </c>
      <c r="L428" s="45">
        <f>IF(OR($A428="",$B428="",$C428=""),"",'OddsRatio_working_3-way'!I427)</f>
        <v>3.2207474917834902</v>
      </c>
      <c r="M428" s="46">
        <f>IF(OR($A428="",$B428="",$C428=""),"",'OddsRatio_working_3-way'!J427)</f>
        <v>3.0285674203791499</v>
      </c>
      <c r="N428" s="47">
        <f t="shared" si="81"/>
        <v>35.873502927875464</v>
      </c>
      <c r="O428" s="48">
        <f t="shared" si="82"/>
        <v>31.098134031632302</v>
      </c>
      <c r="P428" s="48">
        <f t="shared" si="83"/>
        <v>33.028363040492238</v>
      </c>
      <c r="Q428" t="s">
        <v>434</v>
      </c>
      <c r="R428" t="s">
        <v>427</v>
      </c>
      <c r="S428" s="38">
        <v>44257</v>
      </c>
      <c r="T428" s="50">
        <v>100</v>
      </c>
      <c r="U428" s="50">
        <f t="shared" si="84"/>
        <v>62.546816479400754</v>
      </c>
      <c r="V428" s="50">
        <f t="shared" si="85"/>
        <v>67.532467532467535</v>
      </c>
      <c r="W428" s="50">
        <f t="shared" si="86"/>
        <v>65.517241379310349</v>
      </c>
      <c r="X428" s="50">
        <f t="shared" si="87"/>
        <v>66.95029108822213</v>
      </c>
      <c r="Y428" s="50">
        <f t="shared" si="88"/>
        <v>71.935942141288905</v>
      </c>
      <c r="Z428" s="50">
        <f t="shared" si="89"/>
        <v>69.920715988131718</v>
      </c>
      <c r="AA428" s="50">
        <f t="shared" si="90"/>
        <v>-4.4034746088213765</v>
      </c>
      <c r="AB428" s="50">
        <f t="shared" si="91"/>
        <v>-4.4034746088213694</v>
      </c>
      <c r="AC428" s="50">
        <f t="shared" si="92"/>
        <v>-4.4034746088213694</v>
      </c>
      <c r="AF428">
        <v>2.66</v>
      </c>
      <c r="AG428">
        <v>1.49</v>
      </c>
      <c r="AH428" s="57" t="s">
        <v>486</v>
      </c>
      <c r="AJ428" t="s">
        <v>473</v>
      </c>
    </row>
    <row r="429" spans="1:36" ht="15" x14ac:dyDescent="0.25">
      <c r="A429">
        <v>1.6</v>
      </c>
      <c r="B429">
        <v>4.2</v>
      </c>
      <c r="C429">
        <v>5.36</v>
      </c>
      <c r="D429" s="43">
        <f t="shared" si="93"/>
        <v>4.9662402274342599E-2</v>
      </c>
      <c r="E429" s="44">
        <f>IF(OR($A429="",$B429="",$C429=""),"",A429*'MPTO_working_3-way'!$I428)</f>
        <v>1.6794598436389483</v>
      </c>
      <c r="F429" s="45">
        <f>IF(OR($A429="",$B429="",$C429=""),"",B429*'MPTO_working_3-way'!$I428)</f>
        <v>4.4085820895522394</v>
      </c>
      <c r="G429" s="46">
        <f>IF(OR($A429="",$B429="",$C429=""),"",C429*'MPTO_working_3-way'!$I428)</f>
        <v>5.6261904761904766</v>
      </c>
      <c r="H429" s="44">
        <f>IF(OR($A429="",$B429="",$C429=""),"",'MPTO_working_3-way'!E428)</f>
        <v>1.6435315876569649</v>
      </c>
      <c r="I429" s="45">
        <f>IF(OR($A429="",$B429="",$C429=""),"",'MPTO_working_3-way'!F428)</f>
        <v>4.513835048790269</v>
      </c>
      <c r="J429" s="46">
        <f>IF(OR($A429="",$B429="",$C429=""),"",'MPTO_working_3-way'!G428)</f>
        <v>5.8819021076467521</v>
      </c>
      <c r="K429" s="44">
        <f>IF(OR($A429="",$B429="",$C429=""),"",'OddsRatio_working_3-way'!H428)</f>
        <v>1.6554749240029389</v>
      </c>
      <c r="L429" s="45">
        <f>IF(OR($A429="",$B429="",$C429=""),"",'OddsRatio_working_3-way'!I428)</f>
        <v>4.4958662613490068</v>
      </c>
      <c r="M429" s="46">
        <f>IF(OR($A429="",$B429="",$C429=""),"",'OddsRatio_working_3-way'!J428)</f>
        <v>5.7631177810880221</v>
      </c>
      <c r="N429" s="47">
        <f t="shared" si="81"/>
        <v>59.542953872196357</v>
      </c>
      <c r="O429" s="48">
        <f t="shared" si="82"/>
        <v>22.683030046550993</v>
      </c>
      <c r="P429" s="48">
        <f t="shared" si="83"/>
        <v>17.774016081252643</v>
      </c>
      <c r="Q429" t="s">
        <v>346</v>
      </c>
      <c r="R429" t="s">
        <v>431</v>
      </c>
      <c r="S429" s="38">
        <v>44257</v>
      </c>
      <c r="T429" s="50">
        <v>100</v>
      </c>
      <c r="U429" s="50">
        <f t="shared" si="84"/>
        <v>37.5</v>
      </c>
      <c r="V429" s="50">
        <f t="shared" si="85"/>
        <v>76.19047619047619</v>
      </c>
      <c r="W429" s="50">
        <f t="shared" si="86"/>
        <v>81.343283582089541</v>
      </c>
      <c r="X429" s="50">
        <f t="shared" si="87"/>
        <v>42.466240227434255</v>
      </c>
      <c r="Y429" s="50">
        <f t="shared" si="88"/>
        <v>81.156716417910445</v>
      </c>
      <c r="Z429" s="50">
        <f t="shared" si="89"/>
        <v>86.30952380952381</v>
      </c>
      <c r="AA429" s="50">
        <f t="shared" si="90"/>
        <v>-4.9662402274342554</v>
      </c>
      <c r="AB429" s="50">
        <f t="shared" si="91"/>
        <v>-4.9662402274342554</v>
      </c>
      <c r="AC429" s="50">
        <f t="shared" si="92"/>
        <v>-4.9662402274342696</v>
      </c>
      <c r="AF429">
        <v>1.93</v>
      </c>
      <c r="AG429">
        <v>1.91</v>
      </c>
      <c r="AH429" s="57" t="s">
        <v>495</v>
      </c>
      <c r="AJ429" t="s">
        <v>473</v>
      </c>
    </row>
    <row r="430" spans="1:36" ht="15" x14ac:dyDescent="0.25">
      <c r="A430">
        <v>2.1800000000000002</v>
      </c>
      <c r="B430">
        <v>3.36</v>
      </c>
      <c r="C430">
        <v>3.47</v>
      </c>
      <c r="D430" s="43">
        <f t="shared" si="93"/>
        <v>4.4519081989668585E-2</v>
      </c>
      <c r="E430" s="44">
        <f>IF(OR($A430="",$B430="",$C430=""),"",A430*'MPTO_working_3-way'!$I429)</f>
        <v>2.2770515987374775</v>
      </c>
      <c r="F430" s="45">
        <f>IF(OR($A430="",$B430="",$C430=""),"",B430*'MPTO_working_3-way'!$I429)</f>
        <v>3.5095841154852865</v>
      </c>
      <c r="G430" s="46">
        <f>IF(OR($A430="",$B430="",$C430=""),"",C430*'MPTO_working_3-way'!$I429)</f>
        <v>3.6244812145041503</v>
      </c>
      <c r="H430" s="44">
        <f>IF(OR($A430="",$B430="",$C430=""),"",'MPTO_working_3-way'!E429)</f>
        <v>2.2528819310586736</v>
      </c>
      <c r="I430" s="45">
        <f>IF(OR($A430="",$B430="",$C430=""),"",'MPTO_working_3-way'!F429)</f>
        <v>3.5363260690347058</v>
      </c>
      <c r="J430" s="46">
        <f>IF(OR($A430="",$B430="",$C430=""),"",'MPTO_working_3-way'!G429)</f>
        <v>3.6583838606379087</v>
      </c>
      <c r="K430" s="44">
        <f>IF(OR($A430="",$B430="",$C430=""),"",'OddsRatio_working_3-way'!H429)</f>
        <v>2.2628876620001757</v>
      </c>
      <c r="L430" s="45">
        <f>IF(OR($A430="",$B430="",$C430=""),"",'OddsRatio_working_3-way'!I429)</f>
        <v>3.5257753240003518</v>
      </c>
      <c r="M430" s="46">
        <f>IF(OR($A430="",$B430="",$C430=""),"",'OddsRatio_working_3-way'!J429)</f>
        <v>3.6435021399495198</v>
      </c>
      <c r="N430" s="47">
        <f t="shared" si="81"/>
        <v>43.916440038269435</v>
      </c>
      <c r="O430" s="48">
        <f t="shared" si="82"/>
        <v>28.493404548639102</v>
      </c>
      <c r="P430" s="48">
        <f t="shared" si="83"/>
        <v>27.590155413091459</v>
      </c>
      <c r="Q430" t="s">
        <v>433</v>
      </c>
      <c r="R430" t="s">
        <v>429</v>
      </c>
      <c r="S430" s="38">
        <v>44257</v>
      </c>
      <c r="T430" s="50">
        <v>100</v>
      </c>
      <c r="U430" s="50">
        <f t="shared" si="84"/>
        <v>54.128440366972484</v>
      </c>
      <c r="V430" s="50">
        <f t="shared" si="85"/>
        <v>70.238095238095241</v>
      </c>
      <c r="W430" s="50">
        <f t="shared" si="86"/>
        <v>71.181556195965413</v>
      </c>
      <c r="X430" s="50">
        <f t="shared" si="87"/>
        <v>58.580348565939346</v>
      </c>
      <c r="Y430" s="50">
        <f t="shared" si="88"/>
        <v>74.690003437062103</v>
      </c>
      <c r="Z430" s="50">
        <f t="shared" si="89"/>
        <v>75.633464394932275</v>
      </c>
      <c r="AA430" s="50">
        <f t="shared" si="90"/>
        <v>-4.4519081989668621</v>
      </c>
      <c r="AB430" s="50">
        <f t="shared" si="91"/>
        <v>-4.4519081989668621</v>
      </c>
      <c r="AC430" s="50">
        <f t="shared" si="92"/>
        <v>-4.4519081989668621</v>
      </c>
      <c r="AF430">
        <v>1.82</v>
      </c>
      <c r="AG430">
        <v>2.02</v>
      </c>
      <c r="AH430" s="57" t="s">
        <v>499</v>
      </c>
      <c r="AJ430" t="s">
        <v>473</v>
      </c>
    </row>
    <row r="431" spans="1:36" s="50" customFormat="1" ht="15" x14ac:dyDescent="0.25">
      <c r="A431">
        <v>8.01</v>
      </c>
      <c r="B431">
        <v>5.0199999999999996</v>
      </c>
      <c r="C431">
        <v>1.37</v>
      </c>
      <c r="D431" s="43">
        <f t="shared" si="93"/>
        <v>5.3974139618930383E-2</v>
      </c>
      <c r="E431" s="44">
        <f>IF(OR($A431="",$B431="",$C431=""),"",A431*'MPTO_working_3-way'!$I430)</f>
        <v>8.4423328583476316</v>
      </c>
      <c r="F431" s="45">
        <f>IF(OR($A431="",$B431="",$C431=""),"",B431*'MPTO_working_3-way'!$I430)</f>
        <v>5.2909501808870303</v>
      </c>
      <c r="G431" s="46">
        <f>IF(OR($A431="",$B431="",$C431=""),"",C431*'MPTO_working_3-way'!$I430)</f>
        <v>1.4439445712779346</v>
      </c>
      <c r="H431" s="44">
        <f>IF(OR($A431="",$B431="",$C431=""),"",'MPTO_working_3-way'!E430)</f>
        <v>9.3586896876890382</v>
      </c>
      <c r="I431" s="45">
        <f>IF(OR($A431="",$B431="",$C431=""),"",'MPTO_working_3-way'!F430)</f>
        <v>5.5184042059353073</v>
      </c>
      <c r="J431" s="46">
        <f>IF(OR($A431="",$B431="",$C431=""),"",'MPTO_working_3-way'!G430)</f>
        <v>1.4046213751306191</v>
      </c>
      <c r="K431" s="44">
        <f>IF(OR($A431="",$B431="",$C431=""),"",'OddsRatio_working_3-way'!H430)</f>
        <v>8.8810747426833014</v>
      </c>
      <c r="L431" s="45">
        <f>IF(OR($A431="",$B431="",$C431=""),"",'OddsRatio_working_3-way'!I430)</f>
        <v>5.5195321634218084</v>
      </c>
      <c r="M431" s="46">
        <f>IF(OR($A431="",$B431="",$C431=""),"",'OddsRatio_working_3-way'!J430)</f>
        <v>1.4159768409119577</v>
      </c>
      <c r="N431" s="47">
        <f t="shared" si="81"/>
        <v>11.845067196221924</v>
      </c>
      <c r="O431" s="48">
        <f t="shared" si="82"/>
        <v>18.900196860903907</v>
      </c>
      <c r="P431" s="48">
        <f t="shared" si="83"/>
        <v>69.254735942874163</v>
      </c>
      <c r="Q431" t="s">
        <v>436</v>
      </c>
      <c r="R431" t="s">
        <v>247</v>
      </c>
      <c r="S431" s="38">
        <v>44257</v>
      </c>
      <c r="T431" s="50">
        <v>100</v>
      </c>
      <c r="U431" s="50">
        <f t="shared" si="84"/>
        <v>87.515605493133577</v>
      </c>
      <c r="V431" s="50">
        <f t="shared" si="85"/>
        <v>80.079681274900395</v>
      </c>
      <c r="W431" s="50">
        <f t="shared" si="86"/>
        <v>27.007299270072991</v>
      </c>
      <c r="X431" s="50">
        <f t="shared" si="87"/>
        <v>92.913019455026614</v>
      </c>
      <c r="Y431" s="50">
        <f t="shared" si="88"/>
        <v>85.477095236793417</v>
      </c>
      <c r="Z431" s="50">
        <f t="shared" si="89"/>
        <v>32.404713231966021</v>
      </c>
      <c r="AA431" s="50">
        <f t="shared" si="90"/>
        <v>-5.3974139618930366</v>
      </c>
      <c r="AB431" s="50">
        <f t="shared" si="91"/>
        <v>-5.3974139618930224</v>
      </c>
      <c r="AC431" s="50">
        <f t="shared" si="92"/>
        <v>-5.3974139618930295</v>
      </c>
      <c r="AD431" s="51"/>
      <c r="AE431" s="51"/>
      <c r="AF431">
        <v>1.59</v>
      </c>
      <c r="AG431">
        <v>2.39</v>
      </c>
      <c r="AH431" s="71" t="s">
        <v>494</v>
      </c>
      <c r="AI431" s="51"/>
      <c r="AJ431" t="s">
        <v>473</v>
      </c>
    </row>
    <row r="432" spans="1:36" ht="15" x14ac:dyDescent="0.25">
      <c r="A432">
        <v>2.48</v>
      </c>
      <c r="B432">
        <v>3.17</v>
      </c>
      <c r="C432">
        <v>3.07</v>
      </c>
      <c r="D432" s="43">
        <f t="shared" si="93"/>
        <v>4.4416118723625608E-2</v>
      </c>
      <c r="E432" s="44">
        <f>IF(OR($A432="",$B432="",$C432=""),"",A432*'MPTO_working_3-way'!$I431)</f>
        <v>2.5901519744345913</v>
      </c>
      <c r="F432" s="45">
        <f>IF(OR($A432="",$B432="",$C432=""),"",B432*'MPTO_working_3-way'!$I431)</f>
        <v>3.3107990963538931</v>
      </c>
      <c r="G432" s="46">
        <f>IF(OR($A432="",$B432="",$C432=""),"",C432*'MPTO_working_3-way'!$I431)</f>
        <v>3.2063574844815306</v>
      </c>
      <c r="H432" s="44">
        <f>IF(OR($A432="",$B432="",$C432=""),"",'MPTO_working_3-way'!E431)</f>
        <v>2.5745298486913817</v>
      </c>
      <c r="I432" s="45">
        <f>IF(OR($A432="",$B432="",$C432=""),"",'MPTO_working_3-way'!F431)</f>
        <v>3.3261041530424351</v>
      </c>
      <c r="J432" s="46">
        <f>IF(OR($A432="",$B432="",$C432=""),"",'MPTO_working_3-way'!G431)</f>
        <v>3.2161835669395722</v>
      </c>
      <c r="K432" s="44">
        <f>IF(OR($A432="",$B432="",$C432=""),"",'OddsRatio_working_3-way'!H431)</f>
        <v>2.5815468422262078</v>
      </c>
      <c r="L432" s="45">
        <f>IF(OR($A432="",$B432="",$C432=""),"",'OddsRatio_working_3-way'!I431)</f>
        <v>3.3188896267776169</v>
      </c>
      <c r="M432" s="46">
        <f>IF(OR($A432="",$B432="",$C432=""),"",'OddsRatio_working_3-way'!J431)</f>
        <v>3.2120283536542238</v>
      </c>
      <c r="N432" s="47">
        <f t="shared" si="81"/>
        <v>38.60777320675524</v>
      </c>
      <c r="O432" s="48">
        <f t="shared" si="82"/>
        <v>30.204188502445739</v>
      </c>
      <c r="P432" s="48">
        <f t="shared" si="83"/>
        <v>31.188038290799021</v>
      </c>
      <c r="Q432" t="s">
        <v>344</v>
      </c>
      <c r="R432" t="s">
        <v>345</v>
      </c>
      <c r="S432" s="38">
        <v>44257</v>
      </c>
      <c r="T432" s="50">
        <v>100</v>
      </c>
      <c r="U432" s="50">
        <f t="shared" si="84"/>
        <v>59.677419354838712</v>
      </c>
      <c r="V432" s="50">
        <f t="shared" si="85"/>
        <v>68.454258675078862</v>
      </c>
      <c r="W432" s="50">
        <f t="shared" si="86"/>
        <v>67.426710097719877</v>
      </c>
      <c r="X432" s="50">
        <f t="shared" si="87"/>
        <v>64.119031227201262</v>
      </c>
      <c r="Y432" s="50">
        <f t="shared" si="88"/>
        <v>72.895870547441419</v>
      </c>
      <c r="Z432" s="50">
        <f t="shared" si="89"/>
        <v>71.868321970082434</v>
      </c>
      <c r="AA432" s="50">
        <f t="shared" si="90"/>
        <v>-4.4416118723625502</v>
      </c>
      <c r="AB432" s="50">
        <f t="shared" si="91"/>
        <v>-4.4416118723625573</v>
      </c>
      <c r="AC432" s="50">
        <f t="shared" si="92"/>
        <v>-4.4416118723625573</v>
      </c>
      <c r="AF432">
        <v>2.46</v>
      </c>
      <c r="AG432">
        <v>1.56</v>
      </c>
      <c r="AH432" s="57" t="s">
        <v>499</v>
      </c>
      <c r="AJ432" t="s">
        <v>473</v>
      </c>
    </row>
    <row r="433" spans="1:36" ht="15" x14ac:dyDescent="0.25">
      <c r="A433">
        <v>1.5</v>
      </c>
      <c r="B433">
        <v>4.6500000000000004</v>
      </c>
      <c r="C433">
        <v>5.96</v>
      </c>
      <c r="D433" s="43">
        <f t="shared" si="93"/>
        <v>4.9505665006855715E-2</v>
      </c>
      <c r="E433" s="44">
        <f>IF(OR($A433="",$B433="",$C433=""),"",A433*'MPTO_working_3-way'!$I432)</f>
        <v>1.5742584975102836</v>
      </c>
      <c r="F433" s="45">
        <f>IF(OR($A433="",$B433="",$C433=""),"",B433*'MPTO_working_3-way'!$I432)</f>
        <v>4.8802013422818797</v>
      </c>
      <c r="G433" s="46">
        <f>IF(OR($A433="",$B433="",$C433=""),"",C433*'MPTO_working_3-way'!$I432)</f>
        <v>6.2550537634408601</v>
      </c>
      <c r="H433" s="44">
        <f>IF(OR($A433="",$B433="",$C433=""),"",'MPTO_working_3-way'!E432)</f>
        <v>1.5380716294213408</v>
      </c>
      <c r="I433" s="45">
        <f>IF(OR($A433="",$B433="",$C433=""),"",'MPTO_working_3-way'!F432)</f>
        <v>5.0364671674339716</v>
      </c>
      <c r="J433" s="46">
        <f>IF(OR($A433="",$B433="",$C433=""),"",'MPTO_working_3-way'!G432)</f>
        <v>6.6101128955318806</v>
      </c>
      <c r="K433" s="44">
        <f>IF(OR($A433="",$B433="",$C433=""),"",'OddsRatio_working_3-way'!H432)</f>
        <v>1.5494262580692038</v>
      </c>
      <c r="L433" s="45">
        <f>IF(OR($A433="",$B433="",$C433=""),"",'OddsRatio_working_3-way'!I432)</f>
        <v>5.0108116839051871</v>
      </c>
      <c r="M433" s="46">
        <f>IF(OR($A433="",$B433="",$C433=""),"",'OddsRatio_working_3-way'!J432)</f>
        <v>6.4503084800465</v>
      </c>
      <c r="N433" s="47">
        <f t="shared" si="81"/>
        <v>63.521969332324836</v>
      </c>
      <c r="O433" s="48">
        <f t="shared" si="82"/>
        <v>20.49095784913704</v>
      </c>
      <c r="P433" s="48">
        <f t="shared" si="83"/>
        <v>15.987072818538127</v>
      </c>
      <c r="Q433" t="s">
        <v>438</v>
      </c>
      <c r="R433" t="s">
        <v>425</v>
      </c>
      <c r="S433" s="38">
        <v>44257</v>
      </c>
      <c r="T433" s="50">
        <v>100</v>
      </c>
      <c r="U433" s="50">
        <f t="shared" si="84"/>
        <v>33.333333333333329</v>
      </c>
      <c r="V433" s="50">
        <f t="shared" si="85"/>
        <v>78.494623655913983</v>
      </c>
      <c r="W433" s="50">
        <f t="shared" si="86"/>
        <v>83.22147651006712</v>
      </c>
      <c r="X433" s="50">
        <f t="shared" si="87"/>
        <v>38.283899834018911</v>
      </c>
      <c r="Y433" s="50">
        <f t="shared" si="88"/>
        <v>83.445190156599551</v>
      </c>
      <c r="Z433" s="50">
        <f t="shared" si="89"/>
        <v>88.172043010752674</v>
      </c>
      <c r="AA433" s="50">
        <f t="shared" si="90"/>
        <v>-4.9505665006855821</v>
      </c>
      <c r="AB433" s="50">
        <f t="shared" si="91"/>
        <v>-4.9505665006855679</v>
      </c>
      <c r="AC433" s="50">
        <f t="shared" si="92"/>
        <v>-4.9505665006855537</v>
      </c>
      <c r="AF433">
        <v>1.59</v>
      </c>
      <c r="AG433">
        <v>2.39</v>
      </c>
      <c r="AH433" s="57" t="s">
        <v>492</v>
      </c>
      <c r="AJ433" t="s">
        <v>473</v>
      </c>
    </row>
    <row r="434" spans="1:36" ht="15" x14ac:dyDescent="0.25">
      <c r="A434">
        <v>1.08</v>
      </c>
      <c r="B434">
        <v>11.91</v>
      </c>
      <c r="C434">
        <v>24.99</v>
      </c>
      <c r="D434" s="43">
        <f t="shared" si="93"/>
        <v>4.9904988583734378E-2</v>
      </c>
      <c r="E434" s="44">
        <f>IF(OR($A434="",$B434="",$C434=""),"",A434*'MPTO_working_3-way'!$I433)</f>
        <v>1.1338973876704332</v>
      </c>
      <c r="F434" s="45">
        <f>IF(OR($A434="",$B434="",$C434=""),"",B434*'MPTO_working_3-way'!$I433)</f>
        <v>12.504368414032276</v>
      </c>
      <c r="G434" s="46">
        <f>IF(OR($A434="",$B434="",$C434=""),"",C434*'MPTO_working_3-way'!$I433)</f>
        <v>26.23712566470752</v>
      </c>
      <c r="H434" s="44">
        <f>IF(OR($A434="",$B434="",$C434=""),"",'MPTO_working_3-way'!E433)</f>
        <v>1.0997580282643449</v>
      </c>
      <c r="I434" s="45">
        <f>IF(OR($A434="",$B434="",$C434=""),"",'MPTO_working_3-way'!F433)</f>
        <v>14.852648347492803</v>
      </c>
      <c r="J434" s="46">
        <f>IF(OR($A434="",$B434="",$C434=""),"",'MPTO_working_3-way'!G433)</f>
        <v>42.769751653355563</v>
      </c>
      <c r="K434" s="44">
        <f>IF(OR($A434="",$B434="",$C434=""),"",'OddsRatio_working_3-way'!H433)</f>
        <v>1.1056169526481707</v>
      </c>
      <c r="L434" s="45">
        <f>IF(OR($A434="",$B434="",$C434=""),"",'OddsRatio_working_3-way'!I433)</f>
        <v>15.403511917394308</v>
      </c>
      <c r="M434" s="46">
        <f>IF(OR($A434="",$B434="",$C434=""),"",'OddsRatio_working_3-way'!J433)</f>
        <v>32.671883675370239</v>
      </c>
      <c r="N434" s="47">
        <f t="shared" si="81"/>
        <v>88.191401697686032</v>
      </c>
      <c r="O434" s="48">
        <f t="shared" si="82"/>
        <v>7.9972051917297158</v>
      </c>
      <c r="P434" s="48">
        <f t="shared" si="83"/>
        <v>3.8113931105842704</v>
      </c>
      <c r="Q434" t="s">
        <v>432</v>
      </c>
      <c r="R434" t="s">
        <v>428</v>
      </c>
      <c r="S434" s="38">
        <v>44257</v>
      </c>
      <c r="T434" s="50">
        <v>100</v>
      </c>
      <c r="U434" s="50">
        <f t="shared" si="84"/>
        <v>7.4074074074074066</v>
      </c>
      <c r="V434" s="50">
        <f t="shared" si="85"/>
        <v>91.603694374475239</v>
      </c>
      <c r="W434" s="50">
        <f t="shared" si="86"/>
        <v>95.9983993597439</v>
      </c>
      <c r="X434" s="50">
        <f t="shared" si="87"/>
        <v>12.397906265780872</v>
      </c>
      <c r="Y434" s="50">
        <f t="shared" si="88"/>
        <v>96.594193232848681</v>
      </c>
      <c r="Z434" s="50">
        <f t="shared" si="89"/>
        <v>100.98889821811734</v>
      </c>
      <c r="AA434" s="50">
        <f t="shared" si="90"/>
        <v>-4.9904988583734653</v>
      </c>
      <c r="AB434" s="50">
        <f t="shared" si="91"/>
        <v>-4.9904988583734422</v>
      </c>
      <c r="AC434" s="50">
        <f t="shared" si="92"/>
        <v>-4.9904988583734422</v>
      </c>
      <c r="AF434">
        <v>1.19</v>
      </c>
      <c r="AG434">
        <v>4.57</v>
      </c>
      <c r="AH434" s="57" t="s">
        <v>491</v>
      </c>
      <c r="AJ434" t="s">
        <v>473</v>
      </c>
    </row>
    <row r="435" spans="1:36" ht="15" x14ac:dyDescent="0.25">
      <c r="A435">
        <v>2.11</v>
      </c>
      <c r="B435">
        <v>3.17</v>
      </c>
      <c r="C435">
        <v>3.9</v>
      </c>
      <c r="D435" s="43">
        <f t="shared" si="93"/>
        <v>4.5801318948567316E-2</v>
      </c>
      <c r="E435" s="44">
        <f>IF(OR($A435="",$B435="",$C435=""),"",A435*'MPTO_working_3-way'!$I434)</f>
        <v>2.2066407829814767</v>
      </c>
      <c r="F435" s="45">
        <f>IF(OR($A435="",$B435="",$C435=""),"",B435*'MPTO_working_3-way'!$I434)</f>
        <v>3.3151901810669582</v>
      </c>
      <c r="G435" s="46">
        <f>IF(OR($A435="",$B435="",$C435=""),"",C435*'MPTO_working_3-way'!$I434)</f>
        <v>4.0786251438994121</v>
      </c>
      <c r="H435" s="44">
        <f>IF(OR($A435="",$B435="",$C435=""),"",'MPTO_working_3-way'!E434)</f>
        <v>2.180233146107327</v>
      </c>
      <c r="I435" s="45">
        <f>IF(OR($A435="",$B435="",$C435=""),"",'MPTO_working_3-way'!F434)</f>
        <v>3.3312201523652711</v>
      </c>
      <c r="J435" s="46">
        <f>IF(OR($A435="",$B435="",$C435=""),"",'MPTO_working_3-way'!G434)</f>
        <v>4.1469143934211319</v>
      </c>
      <c r="K435" s="44">
        <f>IF(OR($A435="",$B435="",$C435=""),"",'OddsRatio_working_3-way'!H434)</f>
        <v>2.191138493909035</v>
      </c>
      <c r="L435" s="45">
        <f>IF(OR($A435="",$B435="",$C435=""),"",'OddsRatio_working_3-way'!I434)</f>
        <v>3.3286221007050507</v>
      </c>
      <c r="M435" s="46">
        <f>IF(OR($A435="",$B435="",$C435=""),"",'OddsRatio_working_3-way'!J434)</f>
        <v>4.1119834525551369</v>
      </c>
      <c r="N435" s="47">
        <f t="shared" si="81"/>
        <v>45.31775211046638</v>
      </c>
      <c r="O435" s="48">
        <f t="shared" si="82"/>
        <v>30.164182004127461</v>
      </c>
      <c r="P435" s="48">
        <f t="shared" si="83"/>
        <v>24.518065885406166</v>
      </c>
      <c r="Q435" t="s">
        <v>426</v>
      </c>
      <c r="R435" t="s">
        <v>437</v>
      </c>
      <c r="S435" s="38">
        <v>44257</v>
      </c>
      <c r="T435" s="50">
        <v>100</v>
      </c>
      <c r="U435" s="50">
        <f t="shared" si="84"/>
        <v>52.606635071090047</v>
      </c>
      <c r="V435" s="50">
        <f t="shared" si="85"/>
        <v>68.454258675078862</v>
      </c>
      <c r="W435" s="50">
        <f t="shared" si="86"/>
        <v>74.358974358974365</v>
      </c>
      <c r="X435" s="50">
        <f t="shared" si="87"/>
        <v>57.186766965946781</v>
      </c>
      <c r="Y435" s="50">
        <f t="shared" si="88"/>
        <v>73.034390569935596</v>
      </c>
      <c r="Z435" s="50">
        <f t="shared" si="89"/>
        <v>78.939106253831099</v>
      </c>
      <c r="AA435" s="50">
        <f t="shared" si="90"/>
        <v>-4.5801318948567342</v>
      </c>
      <c r="AB435" s="50">
        <f t="shared" si="91"/>
        <v>-4.5801318948567342</v>
      </c>
      <c r="AC435" s="50">
        <f t="shared" si="92"/>
        <v>-4.5801318948567342</v>
      </c>
      <c r="AF435">
        <v>2.21</v>
      </c>
      <c r="AG435">
        <v>1.68</v>
      </c>
      <c r="AH435" s="71" t="s">
        <v>495</v>
      </c>
      <c r="AJ435" t="s">
        <v>473</v>
      </c>
    </row>
    <row r="436" spans="1:36" ht="15" x14ac:dyDescent="0.25">
      <c r="A436">
        <v>3.26</v>
      </c>
      <c r="B436">
        <v>3.54</v>
      </c>
      <c r="C436">
        <v>2.2799999999999998</v>
      </c>
      <c r="D436" s="43">
        <f t="shared" si="93"/>
        <v>2.7830833191953674E-2</v>
      </c>
      <c r="E436" s="44">
        <f>IF(OR($A436="",$B436="",$C436=""),"",A436*'MPTO_working_3-way'!$I435)</f>
        <v>3.3507285162057689</v>
      </c>
      <c r="F436" s="45">
        <f>IF(OR($A436="",$B436="",$C436=""),"",B436*'MPTO_working_3-way'!$I435)</f>
        <v>3.6385211494995162</v>
      </c>
      <c r="G436" s="46">
        <f>IF(OR($A436="",$B436="",$C436=""),"",C436*'MPTO_working_3-way'!$I435)</f>
        <v>2.3434542996776542</v>
      </c>
      <c r="H436" s="44">
        <f>IF(OR($A436="",$B436="",$C436=""),"",'MPTO_working_3-way'!E435)</f>
        <v>3.361666332784131</v>
      </c>
      <c r="I436" s="45">
        <f>IF(OR($A436="",$B436="",$C436=""),"",'MPTO_working_3-way'!F435)</f>
        <v>3.6602024509563904</v>
      </c>
      <c r="J436" s="46">
        <f>IF(OR($A436="",$B436="",$C436=""),"",'MPTO_working_3-way'!G435)</f>
        <v>2.329267342663583</v>
      </c>
      <c r="K436" s="44">
        <f>IF(OR($A436="",$B436="",$C436=""),"",'OddsRatio_working_3-way'!H435)</f>
        <v>3.3577519222748449</v>
      </c>
      <c r="L436" s="45">
        <f>IF(OR($A436="",$B436="",$C436=""),"",'OddsRatio_working_3-way'!I435)</f>
        <v>3.6498627799018171</v>
      </c>
      <c r="M436" s="46">
        <f>IF(OR($A436="",$B436="",$C436=""),"",'OddsRatio_working_3-way'!J435)</f>
        <v>2.3353639205804431</v>
      </c>
      <c r="N436" s="47">
        <f t="shared" si="81"/>
        <v>29.844256112171092</v>
      </c>
      <c r="O436" s="48">
        <f t="shared" si="82"/>
        <v>27.483693481829874</v>
      </c>
      <c r="P436" s="48">
        <f t="shared" si="83"/>
        <v>42.672050405999023</v>
      </c>
      <c r="Q436" t="s">
        <v>516</v>
      </c>
      <c r="R436" t="s">
        <v>517</v>
      </c>
      <c r="S436" s="38">
        <v>44257</v>
      </c>
      <c r="T436" s="50">
        <v>100</v>
      </c>
      <c r="U436" s="50">
        <f t="shared" si="84"/>
        <v>69.325153374233125</v>
      </c>
      <c r="V436" s="50">
        <f t="shared" si="85"/>
        <v>71.751412429378533</v>
      </c>
      <c r="W436" s="50">
        <f t="shared" si="86"/>
        <v>56.140350877192972</v>
      </c>
      <c r="X436" s="50">
        <f t="shared" si="87"/>
        <v>72.108236693428495</v>
      </c>
      <c r="Y436" s="50">
        <f t="shared" si="88"/>
        <v>74.534495748573889</v>
      </c>
      <c r="Z436" s="50">
        <f t="shared" si="89"/>
        <v>58.923434196388349</v>
      </c>
      <c r="AA436" s="50">
        <f t="shared" si="90"/>
        <v>-2.7830833191953701</v>
      </c>
      <c r="AB436" s="50">
        <f t="shared" si="91"/>
        <v>-2.7830833191953559</v>
      </c>
      <c r="AC436" s="50">
        <f t="shared" si="92"/>
        <v>-2.7830833191953772</v>
      </c>
      <c r="AF436">
        <v>2.08</v>
      </c>
      <c r="AG436">
        <v>1.81</v>
      </c>
      <c r="AH436" s="57" t="s">
        <v>485</v>
      </c>
      <c r="AJ436" t="s">
        <v>482</v>
      </c>
    </row>
    <row r="437" spans="1:36" ht="15" x14ac:dyDescent="0.25">
      <c r="A437">
        <v>2.04</v>
      </c>
      <c r="B437">
        <v>3.54</v>
      </c>
      <c r="C437">
        <v>3.92</v>
      </c>
      <c r="D437" s="43">
        <f t="shared" si="93"/>
        <v>2.7783994953913815E-2</v>
      </c>
      <c r="E437" s="44">
        <f>IF(OR($A437="",$B437="",$C437=""),"",A437*'MPTO_working_3-way'!$I436)</f>
        <v>2.0966793497059841</v>
      </c>
      <c r="F437" s="45">
        <f>IF(OR($A437="",$B437="",$C437=""),"",B437*'MPTO_working_3-way'!$I436)</f>
        <v>3.6383553421368551</v>
      </c>
      <c r="G437" s="46">
        <f>IF(OR($A437="",$B437="",$C437=""),"",C437*'MPTO_working_3-way'!$I436)</f>
        <v>4.0289132602193423</v>
      </c>
      <c r="H437" s="44">
        <f>IF(OR($A437="",$B437="",$C437=""),"",'MPTO_working_3-way'!E436)</f>
        <v>2.0792841579760117</v>
      </c>
      <c r="I437" s="45">
        <f>IF(OR($A437="",$B437="",$C437=""),"",'MPTO_working_3-way'!F436)</f>
        <v>3.6599932976703204</v>
      </c>
      <c r="J437" s="46">
        <f>IF(OR($A437="",$B437="",$C437=""),"",'MPTO_working_3-way'!G436)</f>
        <v>4.0676745661709939</v>
      </c>
      <c r="K437" s="44">
        <f>IF(OR($A437="",$B437="",$C437=""),"",'OddsRatio_working_3-way'!H436)</f>
        <v>2.086253699710034</v>
      </c>
      <c r="L437" s="45">
        <f>IF(OR($A437="",$B437="",$C437=""),"",'OddsRatio_working_3-way'!I436)</f>
        <v>3.6529657665995052</v>
      </c>
      <c r="M437" s="46">
        <f>IF(OR($A437="",$B437="",$C437=""),"",'OddsRatio_working_3-way'!J436)</f>
        <v>4.0498661568781706</v>
      </c>
      <c r="N437" s="47">
        <f t="shared" si="81"/>
        <v>47.694465066402699</v>
      </c>
      <c r="O437" s="48">
        <f t="shared" si="82"/>
        <v>27.484945970469354</v>
      </c>
      <c r="P437" s="48">
        <f t="shared" si="83"/>
        <v>24.820588963127939</v>
      </c>
      <c r="Q437" t="s">
        <v>518</v>
      </c>
      <c r="R437" t="s">
        <v>392</v>
      </c>
      <c r="S437" s="38">
        <v>44257</v>
      </c>
      <c r="T437" s="50">
        <v>100</v>
      </c>
      <c r="U437" s="50">
        <f t="shared" si="84"/>
        <v>50.980392156862742</v>
      </c>
      <c r="V437" s="50">
        <f t="shared" si="85"/>
        <v>71.751412429378533</v>
      </c>
      <c r="W437" s="50">
        <f t="shared" si="86"/>
        <v>74.489795918367349</v>
      </c>
      <c r="X437" s="50">
        <f t="shared" si="87"/>
        <v>53.758791652254125</v>
      </c>
      <c r="Y437" s="50">
        <f t="shared" si="88"/>
        <v>74.529811924769902</v>
      </c>
      <c r="Z437" s="50">
        <f t="shared" si="89"/>
        <v>77.268195413758718</v>
      </c>
      <c r="AA437" s="50">
        <f t="shared" si="90"/>
        <v>-2.7783994953913833</v>
      </c>
      <c r="AB437" s="50">
        <f t="shared" si="91"/>
        <v>-2.7783994953913691</v>
      </c>
      <c r="AC437" s="50">
        <f t="shared" si="92"/>
        <v>-2.7783994953913691</v>
      </c>
      <c r="AF437">
        <v>2.23</v>
      </c>
      <c r="AG437">
        <v>1.71</v>
      </c>
      <c r="AH437" s="57" t="s">
        <v>492</v>
      </c>
      <c r="AJ437" t="s">
        <v>482</v>
      </c>
    </row>
    <row r="438" spans="1:36" ht="15" x14ac:dyDescent="0.25">
      <c r="A438">
        <v>1.24</v>
      </c>
      <c r="B438">
        <v>6.93</v>
      </c>
      <c r="C438">
        <v>11.87</v>
      </c>
      <c r="D438" s="43">
        <f t="shared" si="93"/>
        <v>3.4997755518450191E-2</v>
      </c>
      <c r="E438" s="44">
        <f>IF(OR($A438="",$B438="",$C438=""),"",A438*'MPTO_working_3-way'!$I437)</f>
        <v>1.2833972168428782</v>
      </c>
      <c r="F438" s="45">
        <f>IF(OR($A438="",$B438="",$C438=""),"",B438*'MPTO_working_3-way'!$I437)</f>
        <v>7.1725344457428593</v>
      </c>
      <c r="G438" s="46">
        <f>IF(OR($A438="",$B438="",$C438=""),"",C438*'MPTO_working_3-way'!$I437)</f>
        <v>12.285423358004003</v>
      </c>
      <c r="H438" s="44">
        <f>IF(OR($A438="",$B438="",$C438=""),"",'MPTO_working_3-way'!E437)</f>
        <v>1.258200804379852</v>
      </c>
      <c r="I438" s="45">
        <f>IF(OR($A438="",$B438="",$C438=""),"",'MPTO_working_3-way'!F437)</f>
        <v>7.5395320778905672</v>
      </c>
      <c r="J438" s="46">
        <f>IF(OR($A438="",$B438="",$C438=""),"",'MPTO_working_3-way'!G437)</f>
        <v>13.777885097846971</v>
      </c>
      <c r="K438" s="44">
        <f>IF(OR($A438="",$B438="",$C438=""),"",'OddsRatio_working_3-way'!H437)</f>
        <v>1.2649351028640443</v>
      </c>
      <c r="L438" s="45">
        <f>IF(OR($A438="",$B438="",$C438=""),"",'OddsRatio_working_3-way'!I437)</f>
        <v>7.5461048332657725</v>
      </c>
      <c r="M438" s="46">
        <f>IF(OR($A438="",$B438="",$C438=""),"",'OddsRatio_working_3-way'!J437)</f>
        <v>12.999352367217359</v>
      </c>
      <c r="N438" s="47">
        <f t="shared" si="81"/>
        <v>77.918199204138247</v>
      </c>
      <c r="O438" s="48">
        <f t="shared" si="82"/>
        <v>13.942073162068027</v>
      </c>
      <c r="P438" s="48">
        <f t="shared" si="83"/>
        <v>8.1397276337937186</v>
      </c>
      <c r="Q438" t="s">
        <v>519</v>
      </c>
      <c r="R438" t="s">
        <v>395</v>
      </c>
      <c r="S438" s="38">
        <v>44257</v>
      </c>
      <c r="T438" s="50">
        <v>100</v>
      </c>
      <c r="U438" s="50">
        <f t="shared" si="84"/>
        <v>19.35483870967742</v>
      </c>
      <c r="V438" s="50">
        <f t="shared" si="85"/>
        <v>85.569985569985576</v>
      </c>
      <c r="W438" s="50">
        <f t="shared" si="86"/>
        <v>91.575400168491996</v>
      </c>
      <c r="X438" s="50">
        <f t="shared" si="87"/>
        <v>22.854614261522435</v>
      </c>
      <c r="Y438" s="50">
        <f t="shared" si="88"/>
        <v>89.069761121830595</v>
      </c>
      <c r="Z438" s="50">
        <f t="shared" si="89"/>
        <v>95.075175720337015</v>
      </c>
      <c r="AA438" s="50">
        <f t="shared" si="90"/>
        <v>-3.4997755518450155</v>
      </c>
      <c r="AB438" s="50">
        <f t="shared" si="91"/>
        <v>-3.4997755518450191</v>
      </c>
      <c r="AC438" s="50">
        <f t="shared" si="92"/>
        <v>-3.4997755518450191</v>
      </c>
      <c r="AF438">
        <v>1.69</v>
      </c>
      <c r="AG438">
        <v>2.2400000000000002</v>
      </c>
      <c r="AH438" s="57" t="s">
        <v>484</v>
      </c>
      <c r="AJ438" t="s">
        <v>482</v>
      </c>
    </row>
    <row r="439" spans="1:36" ht="15" x14ac:dyDescent="0.25">
      <c r="A439">
        <v>3.98</v>
      </c>
      <c r="B439">
        <v>3.67</v>
      </c>
      <c r="C439">
        <v>1.93</v>
      </c>
      <c r="D439" s="43">
        <f t="shared" si="93"/>
        <v>4.1870560465639528E-2</v>
      </c>
      <c r="E439" s="44">
        <f>IF(OR($A439="",$B439="",$C439=""),"",A439*'MPTO_working_3-way'!$I438)</f>
        <v>4.1466448306532451</v>
      </c>
      <c r="F439" s="45">
        <f>IF(OR($A439="",$B439="",$C439=""),"",B439*'MPTO_working_3-way'!$I438)</f>
        <v>3.823664956908897</v>
      </c>
      <c r="G439" s="46">
        <f>IF(OR($A439="",$B439="",$C439=""),"",C439*'MPTO_working_3-way'!$I438)</f>
        <v>2.0108101816986843</v>
      </c>
      <c r="H439" s="44">
        <f>IF(OR($A439="",$B439="",$C439=""),"",'MPTO_working_3-way'!E438)</f>
        <v>4.2140851698281203</v>
      </c>
      <c r="I439" s="45">
        <f>IF(OR($A439="",$B439="",$C439=""),"",'MPTO_working_3-way'!F438)</f>
        <v>3.8681321184322717</v>
      </c>
      <c r="J439" s="46">
        <f>IF(OR($A439="",$B439="",$C439=""),"",'MPTO_working_3-way'!G438)</f>
        <v>1.9834270329735584</v>
      </c>
      <c r="K439" s="44">
        <f>IF(OR($A439="",$B439="",$C439=""),"",'OddsRatio_working_3-way'!H438)</f>
        <v>4.1847531963259046</v>
      </c>
      <c r="L439" s="45">
        <f>IF(OR($A439="",$B439="",$C439=""),"",'OddsRatio_working_3-way'!I438)</f>
        <v>3.8534533671779072</v>
      </c>
      <c r="M439" s="46">
        <f>IF(OR($A439="",$B439="",$C439=""),"",'OddsRatio_working_3-way'!J438)</f>
        <v>1.9938994874439901</v>
      </c>
      <c r="N439" s="47">
        <f t="shared" ref="N439:N457" si="94">(1/E439)* 100</f>
        <v>24.115882619309456</v>
      </c>
      <c r="O439" s="48">
        <f t="shared" ref="O439:O457" si="95">(1/F439)* 100</f>
        <v>26.152919025845133</v>
      </c>
      <c r="P439" s="48">
        <f t="shared" ref="P439:P457" si="96">(1/G439)* 100</f>
        <v>49.731198354845404</v>
      </c>
      <c r="Q439" t="s">
        <v>405</v>
      </c>
      <c r="R439" t="s">
        <v>402</v>
      </c>
      <c r="S439" s="38">
        <v>44257</v>
      </c>
      <c r="T439" s="50">
        <v>100</v>
      </c>
      <c r="U439" s="50">
        <f t="shared" ref="U439:U457" si="97">(1/A439)*((T439*A439)-T439)</f>
        <v>74.874371859296474</v>
      </c>
      <c r="V439" s="50">
        <f t="shared" ref="V439:V457" si="98">(1/B439)*((T439*B439)-T439)</f>
        <v>72.752043596730246</v>
      </c>
      <c r="W439" s="50">
        <f t="shared" ref="W439:W457" si="99">(1/C439)*((T439*C439)-T439)</f>
        <v>48.186528497409334</v>
      </c>
      <c r="X439" s="50">
        <f t="shared" ref="X439:X457" si="100">((1/B439)+(1/C439))*T439</f>
        <v>79.061427905860441</v>
      </c>
      <c r="Y439" s="50">
        <f t="shared" ref="Y439:Y457" si="101">((1/A439)+(1/C439))*T439</f>
        <v>76.939099643294199</v>
      </c>
      <c r="Z439" s="50">
        <f t="shared" ref="Z439:Z457" si="102">((1/A439)+(1/B439))*T439</f>
        <v>52.373584543973273</v>
      </c>
      <c r="AA439" s="50">
        <f t="shared" ref="AA439:AA457" si="103">U439-X439</f>
        <v>-4.187056046563967</v>
      </c>
      <c r="AB439" s="50">
        <f t="shared" ref="AB439:AB457" si="104">V439-Y439</f>
        <v>-4.1870560465639528</v>
      </c>
      <c r="AC439" s="50">
        <f t="shared" ref="AC439:AC457" si="105">W439-Z439</f>
        <v>-4.1870560465639386</v>
      </c>
      <c r="AF439">
        <v>2.0499999999999998</v>
      </c>
      <c r="AG439">
        <v>1.81</v>
      </c>
      <c r="AH439" s="57" t="s">
        <v>495</v>
      </c>
      <c r="AJ439" t="s">
        <v>483</v>
      </c>
    </row>
    <row r="440" spans="1:36" ht="15" x14ac:dyDescent="0.25">
      <c r="A440">
        <v>1.93</v>
      </c>
      <c r="B440">
        <v>3.76</v>
      </c>
      <c r="C440">
        <v>3.89</v>
      </c>
      <c r="D440" s="43">
        <f t="shared" si="93"/>
        <v>4.1161570574777429E-2</v>
      </c>
      <c r="E440" s="44">
        <f>IF(OR($A440="",$B440="",$C440=""),"",A440*'MPTO_working_3-way'!$I439)</f>
        <v>2.0094418312093203</v>
      </c>
      <c r="F440" s="45">
        <f>IF(OR($A440="",$B440="",$C440=""),"",B440*'MPTO_working_3-way'!$I439)</f>
        <v>3.914767505361163</v>
      </c>
      <c r="G440" s="46">
        <f>IF(OR($A440="",$B440="",$C440=""),"",C440*'MPTO_working_3-way'!$I439)</f>
        <v>4.050118509535884</v>
      </c>
      <c r="H440" s="44">
        <f>IF(OR($A440="",$B440="",$C440=""),"",'MPTO_working_3-way'!E439)</f>
        <v>1.9824977505575503</v>
      </c>
      <c r="I440" s="45">
        <f>IF(OR($A440="",$B440="",$C440=""),"",'MPTO_working_3-way'!F439)</f>
        <v>3.9645266322715185</v>
      </c>
      <c r="J440" s="46">
        <f>IF(OR($A440="",$B440="",$C440=""),"",'MPTO_working_3-way'!G439)</f>
        <v>4.1093264064666295</v>
      </c>
      <c r="K440" s="44">
        <f>IF(OR($A440="",$B440="",$C440=""),"",'OddsRatio_working_3-way'!H439)</f>
        <v>1.9927881512402723</v>
      </c>
      <c r="L440" s="45">
        <f>IF(OR($A440="",$B440="",$C440=""),"",'OddsRatio_working_3-way'!I439)</f>
        <v>3.9463390294872611</v>
      </c>
      <c r="M440" s="46">
        <f>IF(OR($A440="",$B440="",$C440=""),"",'OddsRatio_working_3-way'!J439)</f>
        <v>4.085115867832676</v>
      </c>
      <c r="N440" s="47">
        <f t="shared" si="94"/>
        <v>49.765063335930506</v>
      </c>
      <c r="O440" s="48">
        <f t="shared" si="95"/>
        <v>25.544301127219647</v>
      </c>
      <c r="P440" s="48">
        <f t="shared" si="96"/>
        <v>24.69063553684984</v>
      </c>
      <c r="Q440" t="s">
        <v>401</v>
      </c>
      <c r="R440" t="s">
        <v>406</v>
      </c>
      <c r="S440" s="38">
        <v>44257</v>
      </c>
      <c r="T440" s="50">
        <v>100</v>
      </c>
      <c r="U440" s="50">
        <f t="shared" si="97"/>
        <v>48.186528497409334</v>
      </c>
      <c r="V440" s="50">
        <f t="shared" si="98"/>
        <v>73.40425531914893</v>
      </c>
      <c r="W440" s="50">
        <f t="shared" si="99"/>
        <v>74.293059125964007</v>
      </c>
      <c r="X440" s="50">
        <f t="shared" si="100"/>
        <v>52.302685554887049</v>
      </c>
      <c r="Y440" s="50">
        <f t="shared" si="101"/>
        <v>77.520412376626666</v>
      </c>
      <c r="Z440" s="50">
        <f t="shared" si="102"/>
        <v>78.409216183441742</v>
      </c>
      <c r="AA440" s="50">
        <f t="shared" si="103"/>
        <v>-4.1161570574777144</v>
      </c>
      <c r="AB440" s="50">
        <f t="shared" si="104"/>
        <v>-4.1161570574777357</v>
      </c>
      <c r="AC440" s="50">
        <f t="shared" si="105"/>
        <v>-4.1161570574777357</v>
      </c>
      <c r="AF440">
        <v>1.79</v>
      </c>
      <c r="AG440">
        <v>2.0699999999999998</v>
      </c>
      <c r="AH440" s="57" t="s">
        <v>497</v>
      </c>
      <c r="AJ440" t="s">
        <v>483</v>
      </c>
    </row>
    <row r="441" spans="1:36" ht="15" x14ac:dyDescent="0.25">
      <c r="A441">
        <v>1.7</v>
      </c>
      <c r="B441">
        <v>3.78</v>
      </c>
      <c r="C441">
        <v>5.27</v>
      </c>
      <c r="D441" s="43">
        <f t="shared" si="93"/>
        <v>4.2538879351023517E-2</v>
      </c>
      <c r="E441" s="44">
        <f>IF(OR($A441="",$B441="",$C441=""),"",A441*'MPTO_working_3-way'!$I440)</f>
        <v>1.77231609489674</v>
      </c>
      <c r="F441" s="45">
        <f>IF(OR($A441="",$B441="",$C441=""),"",B441*'MPTO_working_3-way'!$I440)</f>
        <v>3.9407969639468687</v>
      </c>
      <c r="G441" s="46">
        <f>IF(OR($A441="",$B441="",$C441=""),"",C441*'MPTO_working_3-way'!$I440)</f>
        <v>5.4941798941798936</v>
      </c>
      <c r="H441" s="44">
        <f>IF(OR($A441="",$B441="",$C441=""),"",'MPTO_working_3-way'!E440)</f>
        <v>1.7419913369439115</v>
      </c>
      <c r="I441" s="45">
        <f>IF(OR($A441="",$B441="",$C441=""),"",'MPTO_working_3-way'!F440)</f>
        <v>3.9940785692326197</v>
      </c>
      <c r="J441" s="46">
        <f>IF(OR($A441="",$B441="",$C441=""),"",'MPTO_working_3-way'!G440)</f>
        <v>5.6956140518079401</v>
      </c>
      <c r="K441" s="44">
        <f>IF(OR($A441="",$B441="",$C441=""),"",'OddsRatio_working_3-way'!H440)</f>
        <v>1.7527818637864989</v>
      </c>
      <c r="L441" s="45">
        <f>IF(OR($A441="",$B441="",$C441=""),"",'OddsRatio_working_3-way'!I440)</f>
        <v>3.9896194018949522</v>
      </c>
      <c r="M441" s="46">
        <f>IF(OR($A441="",$B441="",$C441=""),"",'OddsRatio_working_3-way'!J440)</f>
        <v>5.591969369097642</v>
      </c>
      <c r="N441" s="47">
        <f t="shared" si="94"/>
        <v>56.423343605546997</v>
      </c>
      <c r="O441" s="48">
        <f t="shared" si="95"/>
        <v>25.375577812018491</v>
      </c>
      <c r="P441" s="48">
        <f t="shared" si="96"/>
        <v>18.201078582434516</v>
      </c>
      <c r="Q441" t="s">
        <v>124</v>
      </c>
      <c r="R441" t="s">
        <v>462</v>
      </c>
      <c r="S441" s="38">
        <v>44257</v>
      </c>
      <c r="T441" s="50">
        <v>100</v>
      </c>
      <c r="U441" s="50">
        <f t="shared" si="97"/>
        <v>41.176470588235297</v>
      </c>
      <c r="V441" s="50">
        <f t="shared" si="98"/>
        <v>73.544973544973558</v>
      </c>
      <c r="W441" s="50">
        <f t="shared" si="99"/>
        <v>81.024667931688811</v>
      </c>
      <c r="X441" s="50">
        <f t="shared" si="100"/>
        <v>45.430358523337652</v>
      </c>
      <c r="Y441" s="50">
        <f t="shared" si="101"/>
        <v>77.798861480075914</v>
      </c>
      <c r="Z441" s="50">
        <f t="shared" si="102"/>
        <v>85.278555866791166</v>
      </c>
      <c r="AA441" s="50">
        <f t="shared" si="103"/>
        <v>-4.2538879351023553</v>
      </c>
      <c r="AB441" s="50">
        <f t="shared" si="104"/>
        <v>-4.2538879351023553</v>
      </c>
      <c r="AC441" s="50">
        <f t="shared" si="105"/>
        <v>-4.2538879351023553</v>
      </c>
      <c r="AF441">
        <v>2.0299999999999998</v>
      </c>
      <c r="AG441">
        <v>1.83</v>
      </c>
      <c r="AH441" s="57" t="s">
        <v>486</v>
      </c>
      <c r="AJ441" t="s">
        <v>475</v>
      </c>
    </row>
    <row r="442" spans="1:36" ht="15" x14ac:dyDescent="0.25">
      <c r="A442">
        <v>2.39</v>
      </c>
      <c r="B442">
        <v>3.44</v>
      </c>
      <c r="C442">
        <v>3.03</v>
      </c>
      <c r="D442" s="43">
        <f t="shared" si="93"/>
        <v>3.9140719559938919E-2</v>
      </c>
      <c r="E442" s="44">
        <f>IF(OR($A442="",$B442="",$C442=""),"",A442*'MPTO_working_3-way'!$I441)</f>
        <v>2.4835463197482541</v>
      </c>
      <c r="F442" s="45">
        <f>IF(OR($A442="",$B442="",$C442=""),"",B442*'MPTO_working_3-way'!$I441)</f>
        <v>3.5746440752861899</v>
      </c>
      <c r="G442" s="46">
        <f>IF(OR($A442="",$B442="",$C442=""),"",C442*'MPTO_working_3-way'!$I441)</f>
        <v>3.1485963802666146</v>
      </c>
      <c r="H442" s="44">
        <f>IF(OR($A442="",$B442="",$C442=""),"",'MPTO_working_3-way'!E441)</f>
        <v>2.4669238834657641</v>
      </c>
      <c r="I442" s="45">
        <f>IF(OR($A442="",$B442="",$C442=""),"",'MPTO_working_3-way'!F441)</f>
        <v>3.6016468010098102</v>
      </c>
      <c r="J442" s="46">
        <f>IF(OR($A442="",$B442="",$C442=""),"",'MPTO_working_3-way'!G441)</f>
        <v>3.1547124941979119</v>
      </c>
      <c r="K442" s="44">
        <f>IF(OR($A442="",$B442="",$C442=""),"",'OddsRatio_working_3-way'!H441)</f>
        <v>2.474322015305114</v>
      </c>
      <c r="L442" s="45">
        <f>IF(OR($A442="",$B442="",$C442=""),"",'OddsRatio_working_3-way'!I441)</f>
        <v>3.5880185016866748</v>
      </c>
      <c r="M442" s="46">
        <f>IF(OR($A442="",$B442="",$C442=""),"",'OddsRatio_working_3-way'!J441)</f>
        <v>3.1531465403376844</v>
      </c>
      <c r="N442" s="47">
        <f t="shared" si="94"/>
        <v>40.265002993838486</v>
      </c>
      <c r="O442" s="48">
        <f t="shared" si="95"/>
        <v>27.974813126533132</v>
      </c>
      <c r="P442" s="48">
        <f t="shared" si="96"/>
        <v>31.760183879628379</v>
      </c>
      <c r="Q442" t="s">
        <v>251</v>
      </c>
      <c r="R442" t="s">
        <v>168</v>
      </c>
      <c r="S442" s="38">
        <v>44257</v>
      </c>
      <c r="T442" s="50">
        <v>100</v>
      </c>
      <c r="U442" s="50">
        <f t="shared" si="97"/>
        <v>58.15899581589958</v>
      </c>
      <c r="V442" s="50">
        <f t="shared" si="98"/>
        <v>70.930232558139537</v>
      </c>
      <c r="W442" s="50">
        <f t="shared" si="99"/>
        <v>66.996699669967001</v>
      </c>
      <c r="X442" s="50">
        <f t="shared" si="100"/>
        <v>62.073067771893477</v>
      </c>
      <c r="Y442" s="50">
        <f t="shared" si="101"/>
        <v>74.844304514133427</v>
      </c>
      <c r="Z442" s="50">
        <f t="shared" si="102"/>
        <v>70.910771625960891</v>
      </c>
      <c r="AA442" s="50">
        <f t="shared" si="103"/>
        <v>-3.9140719559938972</v>
      </c>
      <c r="AB442" s="50">
        <f t="shared" si="104"/>
        <v>-3.9140719559938901</v>
      </c>
      <c r="AC442" s="50">
        <f t="shared" si="105"/>
        <v>-3.9140719559938901</v>
      </c>
      <c r="AF442">
        <v>1.66</v>
      </c>
      <c r="AG442">
        <v>2.27</v>
      </c>
      <c r="AH442" s="57" t="s">
        <v>487</v>
      </c>
      <c r="AJ442" t="s">
        <v>475</v>
      </c>
    </row>
    <row r="443" spans="1:36" ht="15" x14ac:dyDescent="0.25">
      <c r="A443">
        <v>3.91</v>
      </c>
      <c r="B443">
        <v>3.72</v>
      </c>
      <c r="C443">
        <v>1.93</v>
      </c>
      <c r="D443" s="43">
        <f t="shared" si="93"/>
        <v>4.2706395030306821E-2</v>
      </c>
      <c r="E443" s="44">
        <f>IF(OR($A443="",$B443="",$C443=""),"",A443*'MPTO_working_3-way'!$I442)</f>
        <v>4.0769820045684995</v>
      </c>
      <c r="F443" s="45">
        <f>IF(OR($A443="",$B443="",$C443=""),"",B443*'MPTO_working_3-way'!$I442)</f>
        <v>3.8788677895127415</v>
      </c>
      <c r="G443" s="46">
        <f>IF(OR($A443="",$B443="",$C443=""),"",C443*'MPTO_working_3-way'!$I442)</f>
        <v>2.0124233424084923</v>
      </c>
      <c r="H443" s="44">
        <f>IF(OR($A443="",$B443="",$C443=""),"",'MPTO_working_3-way'!E442)</f>
        <v>4.1404608156092531</v>
      </c>
      <c r="I443" s="45">
        <f>IF(OR($A443="",$B443="",$C443=""),"",'MPTO_working_3-way'!F442)</f>
        <v>3.9280115014732253</v>
      </c>
      <c r="J443" s="46">
        <f>IF(OR($A443="",$B443="",$C443=""),"",'MPTO_working_3-way'!G442)</f>
        <v>1.984523691925788</v>
      </c>
      <c r="K443" s="44">
        <f>IF(OR($A443="",$B443="",$C443=""),"",'OddsRatio_working_3-way'!H442)</f>
        <v>4.1139318453480538</v>
      </c>
      <c r="L443" s="45">
        <f>IF(OR($A443="",$B443="",$C443=""),"",'OddsRatio_working_3-way'!I442)</f>
        <v>3.910616707679281</v>
      </c>
      <c r="M443" s="46">
        <f>IF(OR($A443="",$B443="",$C443=""),"",'OddsRatio_working_3-way'!J442)</f>
        <v>1.9951740949050476</v>
      </c>
      <c r="N443" s="47">
        <f t="shared" si="94"/>
        <v>24.527947361048955</v>
      </c>
      <c r="O443" s="48">
        <f t="shared" si="95"/>
        <v>25.780718866048762</v>
      </c>
      <c r="P443" s="48">
        <f t="shared" si="96"/>
        <v>49.691333772902283</v>
      </c>
      <c r="Q443" t="s">
        <v>165</v>
      </c>
      <c r="R443" t="s">
        <v>128</v>
      </c>
      <c r="S443" s="38">
        <v>44257</v>
      </c>
      <c r="T443" s="50">
        <v>100</v>
      </c>
      <c r="U443" s="50">
        <f t="shared" si="97"/>
        <v>74.424552429667528</v>
      </c>
      <c r="V443" s="50">
        <f t="shared" si="98"/>
        <v>73.118279569892465</v>
      </c>
      <c r="W443" s="50">
        <f t="shared" si="99"/>
        <v>48.186528497409334</v>
      </c>
      <c r="X443" s="50">
        <f t="shared" si="100"/>
        <v>78.695191932698208</v>
      </c>
      <c r="Y443" s="50">
        <f t="shared" si="101"/>
        <v>77.388919072923159</v>
      </c>
      <c r="Z443" s="50">
        <f t="shared" si="102"/>
        <v>52.457168000439999</v>
      </c>
      <c r="AA443" s="50">
        <f t="shared" si="103"/>
        <v>-4.2706395030306794</v>
      </c>
      <c r="AB443" s="50">
        <f t="shared" si="104"/>
        <v>-4.2706395030306936</v>
      </c>
      <c r="AC443" s="50">
        <f t="shared" si="105"/>
        <v>-4.2706395030306652</v>
      </c>
      <c r="AF443">
        <v>1.77</v>
      </c>
      <c r="AG443">
        <v>2.1</v>
      </c>
      <c r="AH443" s="71" t="s">
        <v>495</v>
      </c>
      <c r="AJ443" t="s">
        <v>475</v>
      </c>
    </row>
    <row r="444" spans="1:36" ht="15" x14ac:dyDescent="0.25">
      <c r="A444">
        <v>4.53</v>
      </c>
      <c r="B444">
        <v>3.82</v>
      </c>
      <c r="C444">
        <v>1.79</v>
      </c>
      <c r="D444" s="43">
        <f t="shared" si="93"/>
        <v>4.1189874465516585E-2</v>
      </c>
      <c r="E444" s="44">
        <f>IF(OR($A444="",$B444="",$C444=""),"",A444*'MPTO_working_3-way'!$I443)</f>
        <v>4.7165901313287906</v>
      </c>
      <c r="F444" s="45">
        <f>IF(OR($A444="",$B444="",$C444=""),"",B444*'MPTO_working_3-way'!$I443)</f>
        <v>3.9773453204582734</v>
      </c>
      <c r="G444" s="46">
        <f>IF(OR($A444="",$B444="",$C444=""),"",C444*'MPTO_working_3-way'!$I443)</f>
        <v>1.8637298752932747</v>
      </c>
      <c r="H444" s="44">
        <f>IF(OR($A444="",$B444="",$C444=""),"",'MPTO_working_3-way'!E443)</f>
        <v>4.8304373107280805</v>
      </c>
      <c r="I444" s="45">
        <f>IF(OR($A444="",$B444="",$C444=""),"",'MPTO_working_3-way'!F443)</f>
        <v>4.0314428912088269</v>
      </c>
      <c r="J444" s="46">
        <f>IF(OR($A444="",$B444="",$C444=""),"",'MPTO_working_3-way'!G443)</f>
        <v>1.8351005789454207</v>
      </c>
      <c r="K444" s="44">
        <f>IF(OR($A444="",$B444="",$C444=""),"",'OddsRatio_working_3-way'!H443)</f>
        <v>4.7781473086779593</v>
      </c>
      <c r="L444" s="45">
        <f>IF(OR($A444="",$B444="",$C444=""),"",'OddsRatio_working_3-way'!I443)</f>
        <v>4.0182366601903237</v>
      </c>
      <c r="M444" s="46">
        <f>IF(OR($A444="",$B444="",$C444=""),"",'OddsRatio_working_3-way'!J443)</f>
        <v>1.8455343835284952</v>
      </c>
      <c r="N444" s="47">
        <f t="shared" si="94"/>
        <v>21.201757459435488</v>
      </c>
      <c r="O444" s="48">
        <f t="shared" si="95"/>
        <v>25.142398243780832</v>
      </c>
      <c r="P444" s="48">
        <f t="shared" si="96"/>
        <v>53.65584429678367</v>
      </c>
      <c r="Q444" t="s">
        <v>127</v>
      </c>
      <c r="R444" t="s">
        <v>166</v>
      </c>
      <c r="S444" s="38">
        <v>44257</v>
      </c>
      <c r="T444" s="50">
        <v>100</v>
      </c>
      <c r="U444" s="50">
        <f t="shared" si="97"/>
        <v>77.924944812362028</v>
      </c>
      <c r="V444" s="50">
        <f t="shared" si="98"/>
        <v>73.821989528795811</v>
      </c>
      <c r="W444" s="50">
        <f t="shared" si="99"/>
        <v>44.134078212290497</v>
      </c>
      <c r="X444" s="50">
        <f t="shared" si="100"/>
        <v>82.043932258913685</v>
      </c>
      <c r="Y444" s="50">
        <f t="shared" si="101"/>
        <v>77.940976975347468</v>
      </c>
      <c r="Z444" s="50">
        <f t="shared" si="102"/>
        <v>48.253065658842154</v>
      </c>
      <c r="AA444" s="50">
        <f t="shared" si="103"/>
        <v>-4.1189874465516567</v>
      </c>
      <c r="AB444" s="50">
        <f t="shared" si="104"/>
        <v>-4.1189874465516567</v>
      </c>
      <c r="AC444" s="50">
        <f t="shared" si="105"/>
        <v>-4.1189874465516567</v>
      </c>
      <c r="AF444">
        <v>1.7</v>
      </c>
      <c r="AG444">
        <v>2.19</v>
      </c>
      <c r="AH444" s="57" t="s">
        <v>495</v>
      </c>
      <c r="AJ444" t="s">
        <v>475</v>
      </c>
    </row>
    <row r="445" spans="1:36" ht="15" x14ac:dyDescent="0.25">
      <c r="A445">
        <v>1.8</v>
      </c>
      <c r="B445">
        <v>3.68</v>
      </c>
      <c r="C445">
        <v>4.66</v>
      </c>
      <c r="D445" s="43">
        <f t="shared" si="93"/>
        <v>4.1886960668449769E-2</v>
      </c>
      <c r="E445" s="44">
        <f>IF(OR($A445="",$B445="",$C445=""),"",A445*'MPTO_working_3-way'!$I444)</f>
        <v>1.8753965292032095</v>
      </c>
      <c r="F445" s="45">
        <f>IF(OR($A445="",$B445="",$C445=""),"",B445*'MPTO_working_3-way'!$I444)</f>
        <v>3.8341440152598953</v>
      </c>
      <c r="G445" s="46">
        <f>IF(OR($A445="",$B445="",$C445=""),"",C445*'MPTO_working_3-way'!$I444)</f>
        <v>4.8551932367149764</v>
      </c>
      <c r="H445" s="44">
        <f>IF(OR($A445="",$B445="",$C445=""),"",'MPTO_working_3-way'!E444)</f>
        <v>1.8464041549293531</v>
      </c>
      <c r="I445" s="45">
        <f>IF(OR($A445="",$B445="",$C445=""),"",'MPTO_working_3-way'!F444)</f>
        <v>3.8793249058273127</v>
      </c>
      <c r="J445" s="46">
        <f>IF(OR($A445="",$B445="",$C445=""),"",'MPTO_working_3-way'!G444)</f>
        <v>4.9843005881897016</v>
      </c>
      <c r="K445" s="44">
        <f>IF(OR($A445="",$B445="",$C445=""),"",'OddsRatio_working_3-way'!H444)</f>
        <v>1.8570818568227667</v>
      </c>
      <c r="L445" s="45">
        <f>IF(OR($A445="",$B445="",$C445=""),"",'OddsRatio_working_3-way'!I444)</f>
        <v>3.8712242203562677</v>
      </c>
      <c r="M445" s="46">
        <f>IF(OR($A445="",$B445="",$C445=""),"",'OddsRatio_working_3-way'!J444)</f>
        <v>4.9211494949641557</v>
      </c>
      <c r="N445" s="47">
        <f t="shared" si="94"/>
        <v>53.32205666525708</v>
      </c>
      <c r="O445" s="48">
        <f t="shared" si="95"/>
        <v>26.08144076018009</v>
      </c>
      <c r="P445" s="48">
        <f t="shared" si="96"/>
        <v>20.59650257456282</v>
      </c>
      <c r="Q445" t="s">
        <v>169</v>
      </c>
      <c r="R445" t="s">
        <v>64</v>
      </c>
      <c r="S445" s="38">
        <v>44257</v>
      </c>
      <c r="T445" s="50">
        <v>100</v>
      </c>
      <c r="U445" s="50">
        <f t="shared" si="97"/>
        <v>44.444444444444443</v>
      </c>
      <c r="V445" s="50">
        <f t="shared" si="98"/>
        <v>72.826086956521735</v>
      </c>
      <c r="W445" s="50">
        <f t="shared" si="99"/>
        <v>78.540772532188839</v>
      </c>
      <c r="X445" s="50">
        <f t="shared" si="100"/>
        <v>48.633140511289419</v>
      </c>
      <c r="Y445" s="50">
        <f t="shared" si="101"/>
        <v>77.014783023366718</v>
      </c>
      <c r="Z445" s="50">
        <f t="shared" si="102"/>
        <v>82.729468599033822</v>
      </c>
      <c r="AA445" s="50">
        <f t="shared" si="103"/>
        <v>-4.188696066844976</v>
      </c>
      <c r="AB445" s="50">
        <f t="shared" si="104"/>
        <v>-4.1886960668449831</v>
      </c>
      <c r="AC445" s="50">
        <f t="shared" si="105"/>
        <v>-4.1886960668449831</v>
      </c>
      <c r="AF445">
        <v>1.93</v>
      </c>
      <c r="AG445">
        <v>1.92</v>
      </c>
      <c r="AH445" s="57" t="s">
        <v>486</v>
      </c>
      <c r="AJ445" t="s">
        <v>475</v>
      </c>
    </row>
    <row r="446" spans="1:36" ht="15" x14ac:dyDescent="0.25">
      <c r="A446">
        <v>3.58</v>
      </c>
      <c r="B446">
        <v>3.52</v>
      </c>
      <c r="C446">
        <v>2.1800000000000002</v>
      </c>
      <c r="D446" s="43">
        <f t="shared" si="93"/>
        <v>2.213611435973184E-2</v>
      </c>
      <c r="E446" s="44">
        <f>IF(OR($A446="",$B446="",$C446=""),"",A446*'MPTO_working_3-way'!$I445)</f>
        <v>3.6592472894078401</v>
      </c>
      <c r="F446" s="45">
        <f>IF(OR($A446="",$B446="",$C446=""),"",B446*'MPTO_working_3-way'!$I445)</f>
        <v>3.5979191225462559</v>
      </c>
      <c r="G446" s="46">
        <f>IF(OR($A446="",$B446="",$C446=""),"",C446*'MPTO_working_3-way'!$I445)</f>
        <v>2.2282567293042157</v>
      </c>
      <c r="H446" s="44">
        <f>IF(OR($A446="",$B446="",$C446=""),"",'MPTO_working_3-way'!E445)</f>
        <v>3.6771343089235886</v>
      </c>
      <c r="I446" s="45">
        <f>IF(OR($A446="",$B446="",$C446=""),"",'MPTO_working_3-way'!F445)</f>
        <v>3.6138630116226698</v>
      </c>
      <c r="J446" s="46">
        <f>IF(OR($A446="",$B446="",$C446=""),"",'MPTO_working_3-way'!G445)</f>
        <v>2.2156398440635363</v>
      </c>
      <c r="K446" s="44">
        <f>IF(OR($A446="",$B446="",$C446=""),"",'OddsRatio_working_3-way'!H445)</f>
        <v>3.6694347972550418</v>
      </c>
      <c r="L446" s="45">
        <f>IF(OR($A446="",$B446="",$C446=""),"",'OddsRatio_working_3-way'!I445)</f>
        <v>3.6073549182491091</v>
      </c>
      <c r="M446" s="46">
        <f>IF(OR($A446="",$B446="",$C446=""),"",'OddsRatio_working_3-way'!J445)</f>
        <v>2.2209042871166469</v>
      </c>
      <c r="N446" s="47">
        <f t="shared" si="94"/>
        <v>27.328024615735263</v>
      </c>
      <c r="O446" s="48">
        <f t="shared" si="95"/>
        <v>27.793843217139845</v>
      </c>
      <c r="P446" s="48">
        <f t="shared" si="96"/>
        <v>44.878132167124882</v>
      </c>
      <c r="Q446" t="s">
        <v>133</v>
      </c>
      <c r="R446" t="s">
        <v>35</v>
      </c>
      <c r="S446" s="38">
        <v>44288</v>
      </c>
      <c r="T446" s="50">
        <v>100</v>
      </c>
      <c r="U446" s="50">
        <f t="shared" si="97"/>
        <v>72.067039106145245</v>
      </c>
      <c r="V446" s="50">
        <f t="shared" si="98"/>
        <v>71.590909090909093</v>
      </c>
      <c r="W446" s="50">
        <f t="shared" si="99"/>
        <v>54.128440366972484</v>
      </c>
      <c r="X446" s="50">
        <f t="shared" si="100"/>
        <v>74.280650542118437</v>
      </c>
      <c r="Y446" s="50">
        <f t="shared" si="101"/>
        <v>73.804520526882271</v>
      </c>
      <c r="Z446" s="50">
        <f t="shared" si="102"/>
        <v>56.342051802945662</v>
      </c>
      <c r="AA446" s="50">
        <f t="shared" si="103"/>
        <v>-2.213611435973192</v>
      </c>
      <c r="AB446" s="50">
        <f t="shared" si="104"/>
        <v>-2.2136114359731778</v>
      </c>
      <c r="AC446" s="50">
        <f t="shared" si="105"/>
        <v>-2.2136114359731778</v>
      </c>
      <c r="AF446">
        <v>2.02</v>
      </c>
      <c r="AG446">
        <v>1.88</v>
      </c>
      <c r="AH446" s="57" t="s">
        <v>494</v>
      </c>
      <c r="AJ446" t="s">
        <v>476</v>
      </c>
    </row>
    <row r="447" spans="1:36" ht="15" x14ac:dyDescent="0.25">
      <c r="A447">
        <v>2.78</v>
      </c>
      <c r="B447">
        <v>2.93</v>
      </c>
      <c r="C447">
        <v>3.07</v>
      </c>
      <c r="D447" s="43">
        <f t="shared" si="93"/>
        <v>2.6742057566273569E-2</v>
      </c>
      <c r="E447" s="44">
        <f>IF(OR($A447="",$B447="",$C447=""),"",A447*'MPTO_working_3-way'!$I446)</f>
        <v>2.8543429200342403</v>
      </c>
      <c r="F447" s="45">
        <f>IF(OR($A447="",$B447="",$C447=""),"",B447*'MPTO_working_3-way'!$I446)</f>
        <v>3.0083542286691816</v>
      </c>
      <c r="G447" s="46">
        <f>IF(OR($A447="",$B447="",$C447=""),"",C447*'MPTO_working_3-way'!$I446)</f>
        <v>3.1520981167284599</v>
      </c>
      <c r="H447" s="44">
        <f>IF(OR($A447="",$B447="",$C447=""),"",'MPTO_working_3-way'!E446)</f>
        <v>2.8506416753728385</v>
      </c>
      <c r="I447" s="45">
        <f>IF(OR($A447="",$B447="",$C447=""),"",'MPTO_working_3-way'!F446)</f>
        <v>3.0085782767553404</v>
      </c>
      <c r="J447" s="46">
        <f>IF(OR($A447="",$B447="",$C447=""),"",'MPTO_working_3-way'!G446)</f>
        <v>3.1563775508701424</v>
      </c>
      <c r="K447" s="44">
        <f>IF(OR($A447="",$B447="",$C447=""),"",'OddsRatio_working_3-way'!H446)</f>
        <v>2.8524318464867187</v>
      </c>
      <c r="L447" s="45">
        <f>IF(OR($A447="",$B447="",$C447=""),"",'OddsRatio_working_3-way'!I446)</f>
        <v>3.0085356537749255</v>
      </c>
      <c r="M447" s="46">
        <f>IF(OR($A447="",$B447="",$C447=""),"",'OddsRatio_working_3-way'!J446)</f>
        <v>3.1542325405772513</v>
      </c>
      <c r="N447" s="47">
        <f t="shared" si="94"/>
        <v>35.034332875042359</v>
      </c>
      <c r="O447" s="48">
        <f t="shared" si="95"/>
        <v>33.240766345603333</v>
      </c>
      <c r="P447" s="48">
        <f t="shared" si="96"/>
        <v>31.724900779354321</v>
      </c>
      <c r="Q447" t="s">
        <v>389</v>
      </c>
      <c r="R447" t="s">
        <v>173</v>
      </c>
      <c r="S447" s="38">
        <v>44288</v>
      </c>
      <c r="T447" s="50">
        <v>100</v>
      </c>
      <c r="U447" s="50">
        <f t="shared" si="97"/>
        <v>64.02877697841727</v>
      </c>
      <c r="V447" s="50">
        <f t="shared" si="98"/>
        <v>65.870307167235495</v>
      </c>
      <c r="W447" s="50">
        <f t="shared" si="99"/>
        <v>67.426710097719877</v>
      </c>
      <c r="X447" s="50">
        <f t="shared" si="100"/>
        <v>66.702982735044642</v>
      </c>
      <c r="Y447" s="50">
        <f t="shared" si="101"/>
        <v>68.544512923862882</v>
      </c>
      <c r="Z447" s="50">
        <f t="shared" si="102"/>
        <v>70.100915854347235</v>
      </c>
      <c r="AA447" s="50">
        <f t="shared" si="103"/>
        <v>-2.6742057566273729</v>
      </c>
      <c r="AB447" s="50">
        <f t="shared" si="104"/>
        <v>-2.6742057566273871</v>
      </c>
      <c r="AC447" s="50">
        <f t="shared" si="105"/>
        <v>-2.6742057566273587</v>
      </c>
      <c r="AF447">
        <v>2.42</v>
      </c>
      <c r="AG447">
        <v>1.61</v>
      </c>
      <c r="AH447" s="71" t="s">
        <v>495</v>
      </c>
      <c r="AJ447" t="s">
        <v>468</v>
      </c>
    </row>
    <row r="448" spans="1:36" ht="15" x14ac:dyDescent="0.25">
      <c r="A448">
        <v>8.9600000000000009</v>
      </c>
      <c r="B448">
        <v>4.7</v>
      </c>
      <c r="C448">
        <v>1.41</v>
      </c>
      <c r="D448" s="43">
        <f t="shared" si="93"/>
        <v>3.3592958459979894E-2</v>
      </c>
      <c r="E448" s="44">
        <f>IF(OR($A448="",$B448="",$C448=""),"",A448*'MPTO_working_3-way'!$I447)</f>
        <v>9.2609929078014215</v>
      </c>
      <c r="F448" s="45">
        <f>IF(OR($A448="",$B448="",$C448=""),"",B448*'MPTO_working_3-way'!$I447)</f>
        <v>4.857886904761906</v>
      </c>
      <c r="G448" s="46">
        <f>IF(OR($A448="",$B448="",$C448=""),"",C448*'MPTO_working_3-way'!$I447)</f>
        <v>1.4573660714285717</v>
      </c>
      <c r="H448" s="44">
        <f>IF(OR($A448="",$B448="",$C448=""),"",'MPTO_working_3-way'!E447)</f>
        <v>9.9592179945343755</v>
      </c>
      <c r="I448" s="45">
        <f>IF(OR($A448="",$B448="",$C448=""),"",'MPTO_working_3-way'!F447)</f>
        <v>4.9610974396565277</v>
      </c>
      <c r="J448" s="46">
        <f>IF(OR($A448="",$B448="",$C448=""),"",'MPTO_working_3-way'!G447)</f>
        <v>1.4326191808161599</v>
      </c>
      <c r="K448" s="44">
        <f>IF(OR($A448="",$B448="",$C448=""),"",'OddsRatio_working_3-way'!H447)</f>
        <v>9.5500771257254051</v>
      </c>
      <c r="L448" s="45">
        <f>IF(OR($A448="",$B448="",$C448=""),"",'OddsRatio_working_3-way'!I447)</f>
        <v>4.974282081053266</v>
      </c>
      <c r="M448" s="46">
        <f>IF(OR($A448="",$B448="",$C448=""),"",'OddsRatio_working_3-way'!J447)</f>
        <v>1.4403934197923889</v>
      </c>
      <c r="N448" s="47">
        <f t="shared" si="94"/>
        <v>10.797978250880682</v>
      </c>
      <c r="O448" s="48">
        <f t="shared" si="95"/>
        <v>20.585081942104452</v>
      </c>
      <c r="P448" s="48">
        <f t="shared" si="96"/>
        <v>68.616939807014845</v>
      </c>
      <c r="Q448" t="s">
        <v>185</v>
      </c>
      <c r="R448" t="s">
        <v>147</v>
      </c>
      <c r="S448" s="38">
        <v>44288</v>
      </c>
      <c r="T448" s="50">
        <v>100</v>
      </c>
      <c r="U448" s="50">
        <f t="shared" si="97"/>
        <v>88.839285714285722</v>
      </c>
      <c r="V448" s="50">
        <f t="shared" si="98"/>
        <v>78.723404255319153</v>
      </c>
      <c r="W448" s="50">
        <f t="shared" si="99"/>
        <v>29.078014184397166</v>
      </c>
      <c r="X448" s="50">
        <f t="shared" si="100"/>
        <v>92.198581560283685</v>
      </c>
      <c r="Y448" s="50">
        <f t="shared" si="101"/>
        <v>82.08270010131713</v>
      </c>
      <c r="Z448" s="50">
        <f t="shared" si="102"/>
        <v>32.437310030395139</v>
      </c>
      <c r="AA448" s="50">
        <f t="shared" si="103"/>
        <v>-3.3592958459979627</v>
      </c>
      <c r="AB448" s="50">
        <f t="shared" si="104"/>
        <v>-3.3592958459979769</v>
      </c>
      <c r="AC448" s="50">
        <f t="shared" si="105"/>
        <v>-3.3592958459979734</v>
      </c>
      <c r="AF448">
        <v>1.85</v>
      </c>
      <c r="AG448">
        <v>2.0499999999999998</v>
      </c>
      <c r="AH448" s="57" t="s">
        <v>486</v>
      </c>
      <c r="AJ448" t="s">
        <v>468</v>
      </c>
    </row>
    <row r="449" spans="1:36" ht="15" x14ac:dyDescent="0.25">
      <c r="A449">
        <v>1.42</v>
      </c>
      <c r="B449">
        <v>4.9000000000000004</v>
      </c>
      <c r="C449">
        <v>7.99</v>
      </c>
      <c r="D449" s="43">
        <f t="shared" si="93"/>
        <v>3.3463430322683507E-2</v>
      </c>
      <c r="E449" s="44">
        <f>IF(OR($A449="",$B449="",$C449=""),"",A449*'MPTO_working_3-way'!$I448)</f>
        <v>1.4675180710582105</v>
      </c>
      <c r="F449" s="45">
        <f>IF(OR($A449="",$B449="",$C449=""),"",B449*'MPTO_working_3-way'!$I448)</f>
        <v>5.0639708085811499</v>
      </c>
      <c r="G449" s="46">
        <f>IF(OR($A449="",$B449="",$C449=""),"",C449*'MPTO_working_3-way'!$I448)</f>
        <v>8.2573728082782409</v>
      </c>
      <c r="H449" s="44">
        <f>IF(OR($A449="",$B449="",$C449=""),"",'MPTO_working_3-way'!E448)</f>
        <v>1.4428538776956521</v>
      </c>
      <c r="I449" s="45">
        <f>IF(OR($A449="",$B449="",$C449=""),"",'MPTO_working_3-way'!F448)</f>
        <v>5.1833034880172253</v>
      </c>
      <c r="J449" s="46">
        <f>IF(OR($A449="",$B449="",$C449=""),"",'MPTO_working_3-way'!G448)</f>
        <v>8.7717783357403807</v>
      </c>
      <c r="K449" s="44">
        <f>IF(OR($A449="",$B449="",$C449=""),"",'OddsRatio_working_3-way'!H448)</f>
        <v>1.4505267323153266</v>
      </c>
      <c r="L449" s="45">
        <f>IF(OR($A449="",$B449="",$C449=""),"",'OddsRatio_working_3-way'!I448)</f>
        <v>5.1834625143566075</v>
      </c>
      <c r="M449" s="46">
        <f>IF(OR($A449="",$B449="",$C449=""),"",'OddsRatio_working_3-way'!J448)</f>
        <v>8.4980520449622272</v>
      </c>
      <c r="N449" s="47">
        <f t="shared" si="94"/>
        <v>68.142261395044457</v>
      </c>
      <c r="O449" s="48">
        <f t="shared" si="95"/>
        <v>19.747349220604715</v>
      </c>
      <c r="P449" s="48">
        <f t="shared" si="96"/>
        <v>12.110389384350828</v>
      </c>
      <c r="Q449" t="s">
        <v>175</v>
      </c>
      <c r="R449" t="s">
        <v>145</v>
      </c>
      <c r="S449" s="38">
        <v>44288</v>
      </c>
      <c r="T449" s="50">
        <v>100</v>
      </c>
      <c r="U449" s="50">
        <f t="shared" si="97"/>
        <v>29.577464788732396</v>
      </c>
      <c r="V449" s="50">
        <f t="shared" si="98"/>
        <v>79.591836734693885</v>
      </c>
      <c r="W449" s="50">
        <f t="shared" si="99"/>
        <v>87.484355444305379</v>
      </c>
      <c r="X449" s="50">
        <f t="shared" si="100"/>
        <v>32.923807821000736</v>
      </c>
      <c r="Y449" s="50">
        <f t="shared" si="101"/>
        <v>82.938179766962222</v>
      </c>
      <c r="Z449" s="50">
        <f t="shared" si="102"/>
        <v>90.83069847657373</v>
      </c>
      <c r="AA449" s="50">
        <f t="shared" si="103"/>
        <v>-3.3463430322683401</v>
      </c>
      <c r="AB449" s="50">
        <f t="shared" si="104"/>
        <v>-3.3463430322683365</v>
      </c>
      <c r="AC449" s="50">
        <f t="shared" si="105"/>
        <v>-3.3463430322683507</v>
      </c>
      <c r="AF449">
        <v>1.76</v>
      </c>
      <c r="AG449">
        <v>2.14</v>
      </c>
      <c r="AH449" s="57" t="s">
        <v>492</v>
      </c>
      <c r="AJ449" t="s">
        <v>468</v>
      </c>
    </row>
    <row r="450" spans="1:36" ht="15" x14ac:dyDescent="0.25">
      <c r="A450">
        <v>2.13</v>
      </c>
      <c r="B450">
        <v>3.19</v>
      </c>
      <c r="C450">
        <v>4.07</v>
      </c>
      <c r="D450" s="43">
        <f t="shared" si="93"/>
        <v>2.866343759981449E-2</v>
      </c>
      <c r="E450" s="44">
        <f>IF(OR($A450="",$B450="",$C450=""),"",A450*'MPTO_working_3-way'!$I449)</f>
        <v>2.1910531220876046</v>
      </c>
      <c r="F450" s="45">
        <f>IF(OR($A450="",$B450="",$C450=""),"",B450*'MPTO_working_3-way'!$I449)</f>
        <v>3.2814363659434083</v>
      </c>
      <c r="G450" s="46">
        <f>IF(OR($A450="",$B450="",$C450=""),"",C450*'MPTO_working_3-way'!$I449)</f>
        <v>4.1866601910312449</v>
      </c>
      <c r="H450" s="44">
        <f>IF(OR($A450="",$B450="",$C450=""),"",'MPTO_working_3-way'!E449)</f>
        <v>2.1742482138836654</v>
      </c>
      <c r="I450" s="45">
        <f>IF(OR($A450="",$B450="",$C450=""),"",'MPTO_working_3-way'!F449)</f>
        <v>3.2902838665601628</v>
      </c>
      <c r="J450" s="46">
        <f>IF(OR($A450="",$B450="",$C450=""),"",'MPTO_working_3-way'!G449)</f>
        <v>4.2346725703367536</v>
      </c>
      <c r="K450" s="44">
        <f>IF(OR($A450="",$B450="",$C450=""),"",'OddsRatio_working_3-way'!H449)</f>
        <v>2.1813222536763455</v>
      </c>
      <c r="L450" s="45">
        <f>IF(OR($A450="",$B450="",$C450=""),"",'OddsRatio_working_3-way'!I449)</f>
        <v>3.289465252700174</v>
      </c>
      <c r="M450" s="46">
        <f>IF(OR($A450="",$B450="",$C450=""),"",'OddsRatio_working_3-way'!J449)</f>
        <v>4.2094330254746746</v>
      </c>
      <c r="N450" s="47">
        <f t="shared" si="94"/>
        <v>45.640153126329224</v>
      </c>
      <c r="O450" s="48">
        <f t="shared" si="95"/>
        <v>30.474459610997258</v>
      </c>
      <c r="P450" s="48">
        <f t="shared" si="96"/>
        <v>23.885387262673525</v>
      </c>
      <c r="Q450" t="s">
        <v>148</v>
      </c>
      <c r="R450" t="s">
        <v>182</v>
      </c>
      <c r="S450" s="38">
        <v>44288</v>
      </c>
      <c r="T450" s="50">
        <v>100</v>
      </c>
      <c r="U450" s="50">
        <f t="shared" si="97"/>
        <v>53.051643192488264</v>
      </c>
      <c r="V450" s="50">
        <f t="shared" si="98"/>
        <v>68.652037617554868</v>
      </c>
      <c r="W450" s="50">
        <f t="shared" si="99"/>
        <v>75.429975429975428</v>
      </c>
      <c r="X450" s="50">
        <f t="shared" si="100"/>
        <v>55.917986952469711</v>
      </c>
      <c r="Y450" s="50">
        <f t="shared" si="101"/>
        <v>71.518381377536301</v>
      </c>
      <c r="Z450" s="50">
        <f t="shared" si="102"/>
        <v>78.296319189956876</v>
      </c>
      <c r="AA450" s="50">
        <f t="shared" si="103"/>
        <v>-2.8663437599814472</v>
      </c>
      <c r="AB450" s="50">
        <f t="shared" si="104"/>
        <v>-2.866343759981433</v>
      </c>
      <c r="AC450" s="50">
        <f t="shared" si="105"/>
        <v>-2.8663437599814472</v>
      </c>
      <c r="AF450">
        <v>2.12</v>
      </c>
      <c r="AG450">
        <v>1.78</v>
      </c>
      <c r="AH450" s="57" t="s">
        <v>498</v>
      </c>
      <c r="AJ450" t="s">
        <v>468</v>
      </c>
    </row>
    <row r="451" spans="1:36" ht="15" x14ac:dyDescent="0.25">
      <c r="A451">
        <v>2.38</v>
      </c>
      <c r="B451">
        <v>3.46</v>
      </c>
      <c r="C451">
        <v>3.03</v>
      </c>
      <c r="D451" s="43">
        <f t="shared" si="93"/>
        <v>3.9218411567683242E-2</v>
      </c>
      <c r="E451" s="44">
        <f>IF(OR($A451="",$B451="",$C451=""),"",A451*'MPTO_working_3-way'!$I450)</f>
        <v>2.4733398195310858</v>
      </c>
      <c r="F451" s="45">
        <f>IF(OR($A451="",$B451="",$C451=""),"",B451*'MPTO_working_3-way'!$I450)</f>
        <v>3.5956957040241839</v>
      </c>
      <c r="G451" s="46">
        <f>IF(OR($A451="",$B451="",$C451=""),"",C451*'MPTO_working_3-way'!$I450)</f>
        <v>3.1488317870500802</v>
      </c>
      <c r="H451" s="44">
        <f>IF(OR($A451="",$B451="",$C451=""),"",'MPTO_working_3-way'!E450)</f>
        <v>2.4564274998421545</v>
      </c>
      <c r="I451" s="45">
        <f>IF(OR($A451="",$B451="",$C451=""),"",'MPTO_working_3-way'!F450)</f>
        <v>3.6239166399265978</v>
      </c>
      <c r="J451" s="46">
        <f>IF(OR($A451="",$B451="",$C451=""),"",'MPTO_working_3-way'!G450)</f>
        <v>3.1549702510056123</v>
      </c>
      <c r="K451" s="44">
        <f>IF(OR($A451="",$B451="",$C451=""),"",'OddsRatio_working_3-way'!H450)</f>
        <v>2.4639419331797416</v>
      </c>
      <c r="L451" s="45">
        <f>IF(OR($A451="",$B451="",$C451=""),"",'OddsRatio_working_3-way'!I450)</f>
        <v>3.6096356200160606</v>
      </c>
      <c r="M451" s="46">
        <f>IF(OR($A451="",$B451="",$C451=""),"",'OddsRatio_working_3-way'!J450)</f>
        <v>3.153479800257156</v>
      </c>
      <c r="N451" s="47">
        <f t="shared" si="94"/>
        <v>40.431160817585813</v>
      </c>
      <c r="O451" s="48">
        <f t="shared" si="95"/>
        <v>27.811029695333588</v>
      </c>
      <c r="P451" s="48">
        <f t="shared" si="96"/>
        <v>31.7578094870806</v>
      </c>
      <c r="Q451" t="s">
        <v>130</v>
      </c>
      <c r="R451" t="s">
        <v>125</v>
      </c>
      <c r="S451" s="38">
        <v>44288</v>
      </c>
      <c r="T451" s="50">
        <v>100</v>
      </c>
      <c r="U451" s="50">
        <f t="shared" si="97"/>
        <v>57.983193277310924</v>
      </c>
      <c r="V451" s="50">
        <f t="shared" si="98"/>
        <v>71.098265895953759</v>
      </c>
      <c r="W451" s="50">
        <f t="shared" si="99"/>
        <v>66.996699669967001</v>
      </c>
      <c r="X451" s="50">
        <f t="shared" si="100"/>
        <v>61.905034434079241</v>
      </c>
      <c r="Y451" s="50">
        <f t="shared" si="101"/>
        <v>75.020107052722082</v>
      </c>
      <c r="Z451" s="50">
        <f t="shared" si="102"/>
        <v>70.918540826735324</v>
      </c>
      <c r="AA451" s="50">
        <f t="shared" si="103"/>
        <v>-3.9218411567683162</v>
      </c>
      <c r="AB451" s="50">
        <f t="shared" si="104"/>
        <v>-3.9218411567683233</v>
      </c>
      <c r="AC451" s="50">
        <f t="shared" si="105"/>
        <v>-3.9218411567683233</v>
      </c>
      <c r="AF451">
        <v>1.81</v>
      </c>
      <c r="AG451">
        <v>2.04</v>
      </c>
      <c r="AH451" s="57" t="s">
        <v>499</v>
      </c>
      <c r="AJ451" t="s">
        <v>475</v>
      </c>
    </row>
    <row r="452" spans="1:36" ht="15" x14ac:dyDescent="0.25">
      <c r="A452">
        <v>1.57</v>
      </c>
      <c r="B452">
        <v>3.88</v>
      </c>
      <c r="C452">
        <v>6.73</v>
      </c>
      <c r="D452" s="43">
        <f t="shared" si="93"/>
        <v>4.3263044026134123E-2</v>
      </c>
      <c r="E452" s="44">
        <f>IF(OR($A452="",$B452="",$C452=""),"",A452*'MPTO_working_3-way'!$I451)</f>
        <v>1.6379229791210306</v>
      </c>
      <c r="F452" s="45">
        <f>IF(OR($A452="",$B452="",$C452=""),"",B452*'MPTO_working_3-way'!$I451)</f>
        <v>4.0478606108214006</v>
      </c>
      <c r="G452" s="46">
        <f>IF(OR($A452="",$B452="",$C452=""),"",C452*'MPTO_working_3-way'!$I451)</f>
        <v>7.0211602862958831</v>
      </c>
      <c r="H452" s="44">
        <f>IF(OR($A452="",$B452="",$C452=""),"",'MPTO_working_3-way'!E451)</f>
        <v>1.6063698076348794</v>
      </c>
      <c r="I452" s="45">
        <f>IF(OR($A452="",$B452="",$C452=""),"",'MPTO_working_3-way'!F451)</f>
        <v>4.1099672016411342</v>
      </c>
      <c r="J452" s="46">
        <f>IF(OR($A452="",$B452="",$C452=""),"",'MPTO_working_3-way'!G451)</f>
        <v>7.4533756640742039</v>
      </c>
      <c r="K452" s="44">
        <f>IF(OR($A452="",$B452="",$C452=""),"",'OddsRatio_working_3-way'!H451)</f>
        <v>1.6171575814464827</v>
      </c>
      <c r="L452" s="45">
        <f>IF(OR($A452="",$B452="",$C452=""),"",'OddsRatio_working_3-way'!I451)</f>
        <v>4.1182698852032793</v>
      </c>
      <c r="M452" s="46">
        <f>IF(OR($A452="",$B452="",$C452=""),"",'OddsRatio_working_3-way'!J451)</f>
        <v>7.204057792435691</v>
      </c>
      <c r="N452" s="47">
        <f t="shared" si="94"/>
        <v>61.052931837896111</v>
      </c>
      <c r="O452" s="48">
        <f t="shared" si="95"/>
        <v>24.704407985952802</v>
      </c>
      <c r="P452" s="48">
        <f t="shared" si="96"/>
        <v>14.242660176151094</v>
      </c>
      <c r="Q452" t="s">
        <v>126</v>
      </c>
      <c r="R452" t="s">
        <v>67</v>
      </c>
      <c r="S452" s="38">
        <v>44288</v>
      </c>
      <c r="T452" s="50">
        <v>100</v>
      </c>
      <c r="U452" s="50">
        <f t="shared" si="97"/>
        <v>36.30573248407643</v>
      </c>
      <c r="V452" s="50">
        <f t="shared" si="98"/>
        <v>74.226804123711347</v>
      </c>
      <c r="W452" s="50">
        <f t="shared" si="99"/>
        <v>85.141158989598807</v>
      </c>
      <c r="X452" s="50">
        <f t="shared" si="100"/>
        <v>40.632036886689846</v>
      </c>
      <c r="Y452" s="50">
        <f t="shared" si="101"/>
        <v>78.553108526324749</v>
      </c>
      <c r="Z452" s="50">
        <f t="shared" si="102"/>
        <v>89.467463392212238</v>
      </c>
      <c r="AA452" s="50">
        <f t="shared" si="103"/>
        <v>-4.3263044026134168</v>
      </c>
      <c r="AB452" s="50">
        <f t="shared" si="104"/>
        <v>-4.3263044026134025</v>
      </c>
      <c r="AC452" s="50">
        <f t="shared" si="105"/>
        <v>-4.326304402613431</v>
      </c>
      <c r="AF452">
        <v>1.81</v>
      </c>
      <c r="AG452">
        <v>2.0499999999999998</v>
      </c>
      <c r="AH452" s="57" t="s">
        <v>484</v>
      </c>
      <c r="AJ452" t="s">
        <v>475</v>
      </c>
    </row>
    <row r="453" spans="1:36" ht="15" x14ac:dyDescent="0.25">
      <c r="A453">
        <v>1.88</v>
      </c>
      <c r="B453">
        <v>3.27</v>
      </c>
      <c r="C453">
        <v>4.99</v>
      </c>
      <c r="D453" s="43">
        <f t="shared" ref="D453:D516" si="106">IF(OR($A453="",$B453="",$C453=""),"",(1/A453)+(1/B453)+(1/C453)-1)</f>
        <v>3.8126092773744347E-2</v>
      </c>
      <c r="E453" s="44">
        <f>IF(OR($A453="",$B453="",$C453=""),"",A453*'MPTO_working_3-way'!$I452)</f>
        <v>1.9516770544146393</v>
      </c>
      <c r="F453" s="45">
        <f>IF(OR($A453="",$B453="",$C453=""),"",B453*'MPTO_working_3-way'!$I452)</f>
        <v>3.3946723233701439</v>
      </c>
      <c r="G453" s="46">
        <f>IF(OR($A453="",$B453="",$C453=""),"",C453*'MPTO_working_3-way'!$I452)</f>
        <v>5.1802492029409848</v>
      </c>
      <c r="H453" s="44">
        <f>IF(OR($A453="",$B453="",$C453=""),"",'MPTO_working_3-way'!E452)</f>
        <v>1.9260170769425109</v>
      </c>
      <c r="I453" s="45">
        <f>IF(OR($A453="",$B453="",$C453=""),"",'MPTO_working_3-way'!F452)</f>
        <v>3.4117850566159498</v>
      </c>
      <c r="J453" s="46">
        <f>IF(OR($A453="",$B453="",$C453=""),"",'MPTO_working_3-way'!G452)</f>
        <v>5.3278746341736767</v>
      </c>
      <c r="K453" s="44">
        <f>IF(OR($A453="",$B453="",$C453=""),"",'OddsRatio_working_3-way'!H452)</f>
        <v>1.9361514913719426</v>
      </c>
      <c r="L453" s="45">
        <f>IF(OR($A453="",$B453="",$C453=""),"",'OddsRatio_working_3-way'!I452)</f>
        <v>3.4148453243344434</v>
      </c>
      <c r="M453" s="46">
        <f>IF(OR($A453="",$B453="",$C453=""),"",'OddsRatio_working_3-way'!J452)</f>
        <v>5.2445959665614215</v>
      </c>
      <c r="N453" s="47">
        <f t="shared" si="94"/>
        <v>51.237985184999111</v>
      </c>
      <c r="O453" s="48">
        <f t="shared" si="95"/>
        <v>29.457924204219676</v>
      </c>
      <c r="P453" s="48">
        <f t="shared" si="96"/>
        <v>19.304090610781227</v>
      </c>
      <c r="Q453" t="s">
        <v>144</v>
      </c>
      <c r="R453" t="s">
        <v>388</v>
      </c>
      <c r="S453" s="38">
        <v>44318</v>
      </c>
      <c r="T453" s="50">
        <v>100</v>
      </c>
      <c r="U453" s="50">
        <f t="shared" si="97"/>
        <v>46.808510638297875</v>
      </c>
      <c r="V453" s="50">
        <f t="shared" si="98"/>
        <v>69.418960244648318</v>
      </c>
      <c r="W453" s="50">
        <f t="shared" si="99"/>
        <v>79.959919839679344</v>
      </c>
      <c r="X453" s="50">
        <f t="shared" si="100"/>
        <v>50.621119915672317</v>
      </c>
      <c r="Y453" s="50">
        <f t="shared" si="101"/>
        <v>73.231569522022767</v>
      </c>
      <c r="Z453" s="50">
        <f t="shared" si="102"/>
        <v>83.772529117053807</v>
      </c>
      <c r="AA453" s="50">
        <f t="shared" si="103"/>
        <v>-3.8126092773744418</v>
      </c>
      <c r="AB453" s="50">
        <f t="shared" si="104"/>
        <v>-3.8126092773744489</v>
      </c>
      <c r="AC453" s="50">
        <f t="shared" si="105"/>
        <v>-3.8126092773744631</v>
      </c>
      <c r="AF453">
        <v>2.42</v>
      </c>
      <c r="AG453">
        <v>1.6</v>
      </c>
      <c r="AH453" s="57" t="s">
        <v>486</v>
      </c>
      <c r="AJ453" t="s">
        <v>468</v>
      </c>
    </row>
    <row r="454" spans="1:36" ht="15" x14ac:dyDescent="0.25">
      <c r="A454">
        <v>1.45</v>
      </c>
      <c r="B454">
        <v>4.6900000000000004</v>
      </c>
      <c r="C454">
        <v>7.33</v>
      </c>
      <c r="D454" s="43">
        <f t="shared" si="106"/>
        <v>3.9300436640312242E-2</v>
      </c>
      <c r="E454" s="44">
        <f>IF(OR($A454="",$B454="",$C454=""),"",A454*'MPTO_working_3-way'!$I453)</f>
        <v>1.5069856331284528</v>
      </c>
      <c r="F454" s="45">
        <f>IF(OR($A454="",$B454="",$C454=""),"",B454*'MPTO_working_3-way'!$I453)</f>
        <v>4.8743190478430645</v>
      </c>
      <c r="G454" s="46">
        <f>IF(OR($A454="",$B454="",$C454=""),"",C454*'MPTO_working_3-way'!$I453)</f>
        <v>7.6180722005734891</v>
      </c>
      <c r="H454" s="44">
        <f>IF(OR($A454="",$B454="",$C454=""),"",'MPTO_working_3-way'!E453)</f>
        <v>1.4780763726356156</v>
      </c>
      <c r="I454" s="45">
        <f>IF(OR($A454="",$B454="",$C454=""),"",'MPTO_working_3-way'!F453)</f>
        <v>4.9970150166416269</v>
      </c>
      <c r="J454" s="46">
        <f>IF(OR($A454="",$B454="",$C454=""),"",'MPTO_working_3-way'!G453)</f>
        <v>8.1086229525174698</v>
      </c>
      <c r="K454" s="44">
        <f>IF(OR($A454="",$B454="",$C454=""),"",'OddsRatio_working_3-way'!H453)</f>
        <v>1.4871389907522363</v>
      </c>
      <c r="L454" s="45">
        <f>IF(OR($A454="",$B454="",$C454=""),"",'OddsRatio_working_3-way'!I453)</f>
        <v>4.9945397241683382</v>
      </c>
      <c r="M454" s="46">
        <f>IF(OR($A454="",$B454="",$C454=""),"",'OddsRatio_working_3-way'!J453)</f>
        <v>7.8524218032481254</v>
      </c>
      <c r="N454" s="47">
        <f t="shared" si="94"/>
        <v>66.357633279093236</v>
      </c>
      <c r="O454" s="48">
        <f t="shared" si="95"/>
        <v>20.515686195028824</v>
      </c>
      <c r="P454" s="48">
        <f t="shared" si="96"/>
        <v>13.126680525877923</v>
      </c>
      <c r="Q454" t="s">
        <v>149</v>
      </c>
      <c r="R454" t="s">
        <v>460</v>
      </c>
      <c r="S454" s="38">
        <v>44318</v>
      </c>
      <c r="T454" s="50">
        <v>100</v>
      </c>
      <c r="U454" s="50">
        <f t="shared" si="97"/>
        <v>31.03448275862069</v>
      </c>
      <c r="V454" s="50">
        <f t="shared" si="98"/>
        <v>78.678038379530932</v>
      </c>
      <c r="W454" s="50">
        <f t="shared" si="99"/>
        <v>86.357435197817196</v>
      </c>
      <c r="X454" s="50">
        <f t="shared" si="100"/>
        <v>34.964526422651893</v>
      </c>
      <c r="Y454" s="50">
        <f t="shared" si="101"/>
        <v>82.608082043562121</v>
      </c>
      <c r="Z454" s="50">
        <f t="shared" si="102"/>
        <v>90.287478861848399</v>
      </c>
      <c r="AA454" s="50">
        <f t="shared" si="103"/>
        <v>-3.9300436640312029</v>
      </c>
      <c r="AB454" s="50">
        <f t="shared" si="104"/>
        <v>-3.9300436640311887</v>
      </c>
      <c r="AC454" s="50">
        <f t="shared" si="105"/>
        <v>-3.9300436640312029</v>
      </c>
      <c r="AF454">
        <v>1.76</v>
      </c>
      <c r="AG454">
        <v>2.12</v>
      </c>
      <c r="AH454" s="57" t="s">
        <v>486</v>
      </c>
      <c r="AJ454" t="s">
        <v>468</v>
      </c>
    </row>
    <row r="455" spans="1:36" ht="15" x14ac:dyDescent="0.25">
      <c r="A455">
        <v>7.86</v>
      </c>
      <c r="B455">
        <v>3.87</v>
      </c>
      <c r="C455">
        <v>1.53</v>
      </c>
      <c r="D455" s="43">
        <f t="shared" si="106"/>
        <v>3.9219167162693136E-2</v>
      </c>
      <c r="E455" s="44">
        <f>IF(OR($A455="",$B455="",$C455=""),"",A455*'MPTO_working_3-way'!$I454)</f>
        <v>8.1682626538987684</v>
      </c>
      <c r="F455" s="45">
        <f>IF(OR($A455="",$B455="",$C455=""),"",B455*'MPTO_working_3-way'!$I454)</f>
        <v>4.0217781769196224</v>
      </c>
      <c r="G455" s="46">
        <f>IF(OR($A455="",$B455="",$C455=""),"",C455*'MPTO_working_3-way'!$I454)</f>
        <v>1.5900053257589206</v>
      </c>
      <c r="H455" s="44">
        <f>IF(OR($A455="",$B455="",$C455=""),"",'MPTO_working_3-way'!E454)</f>
        <v>8.7601414878586734</v>
      </c>
      <c r="I455" s="45">
        <f>IF(OR($A455="",$B455="",$C455=""),"",'MPTO_working_3-way'!F454)</f>
        <v>4.0762274573978505</v>
      </c>
      <c r="J455" s="46">
        <f>IF(OR($A455="",$B455="",$C455=""),"",'MPTO_working_3-way'!G454)</f>
        <v>1.5612273179320801</v>
      </c>
      <c r="K455" s="44">
        <f>IF(OR($A455="",$B455="",$C455=""),"",'OddsRatio_working_3-way'!H454)</f>
        <v>8.3920305920294602</v>
      </c>
      <c r="L455" s="45">
        <f>IF(OR($A455="",$B455="",$C455=""),"",'OddsRatio_working_3-way'!I454)</f>
        <v>4.0925842272776318</v>
      </c>
      <c r="M455" s="46">
        <f>IF(OR($A455="",$B455="",$C455=""),"",'OddsRatio_working_3-way'!J454)</f>
        <v>1.5711044043404687</v>
      </c>
      <c r="N455" s="47">
        <f t="shared" si="94"/>
        <v>12.242505442974377</v>
      </c>
      <c r="O455" s="48">
        <f t="shared" si="95"/>
        <v>24.864623457823928</v>
      </c>
      <c r="P455" s="48">
        <f t="shared" si="96"/>
        <v>62.892871099201699</v>
      </c>
      <c r="Q455" t="s">
        <v>107</v>
      </c>
      <c r="R455" t="s">
        <v>172</v>
      </c>
      <c r="S455" s="38">
        <v>44318</v>
      </c>
      <c r="T455" s="50">
        <v>100</v>
      </c>
      <c r="U455" s="50">
        <f t="shared" si="97"/>
        <v>87.277353689567434</v>
      </c>
      <c r="V455" s="50">
        <f t="shared" si="98"/>
        <v>74.160206718346245</v>
      </c>
      <c r="W455" s="50">
        <f t="shared" si="99"/>
        <v>34.640522875816991</v>
      </c>
      <c r="X455" s="50">
        <f t="shared" si="100"/>
        <v>91.199270405836756</v>
      </c>
      <c r="Y455" s="50">
        <f t="shared" si="101"/>
        <v>78.082123434615582</v>
      </c>
      <c r="Z455" s="50">
        <f t="shared" si="102"/>
        <v>38.562439592086321</v>
      </c>
      <c r="AA455" s="50">
        <f t="shared" si="103"/>
        <v>-3.9219167162693225</v>
      </c>
      <c r="AB455" s="50">
        <f t="shared" si="104"/>
        <v>-3.9219167162693367</v>
      </c>
      <c r="AC455" s="50">
        <f t="shared" si="105"/>
        <v>-3.9219167162693296</v>
      </c>
      <c r="AF455">
        <v>1.88</v>
      </c>
      <c r="AG455">
        <v>1.99</v>
      </c>
      <c r="AH455" s="71" t="s">
        <v>498</v>
      </c>
      <c r="AJ455" t="s">
        <v>468</v>
      </c>
    </row>
    <row r="456" spans="1:36" ht="15" x14ac:dyDescent="0.25">
      <c r="A456">
        <v>2.4300000000000002</v>
      </c>
      <c r="B456">
        <v>2.92</v>
      </c>
      <c r="C456">
        <v>3.58</v>
      </c>
      <c r="D456" s="43">
        <f t="shared" si="106"/>
        <v>3.3317996108060965E-2</v>
      </c>
      <c r="E456" s="44">
        <f>IF(OR($A456="",$B456="",$C456=""),"",A456*'MPTO_working_3-way'!$I455)</f>
        <v>2.5109627305425883</v>
      </c>
      <c r="F456" s="45">
        <f>IF(OR($A456="",$B456="",$C456=""),"",B456*'MPTO_working_3-way'!$I455)</f>
        <v>3.0172885486355381</v>
      </c>
      <c r="G456" s="46">
        <f>IF(OR($A456="",$B456="",$C456=""),"",C456*'MPTO_working_3-way'!$I455)</f>
        <v>3.6992784260668583</v>
      </c>
      <c r="H456" s="44">
        <f>IF(OR($A456="",$B456="",$C456=""),"",'MPTO_working_3-way'!E455)</f>
        <v>2.4973987404261746</v>
      </c>
      <c r="I456" s="45">
        <f>IF(OR($A456="",$B456="",$C456=""),"",'MPTO_working_3-way'!F455)</f>
        <v>3.0178679992054445</v>
      </c>
      <c r="J456" s="46">
        <f>IF(OR($A456="",$B456="",$C456=""),"",'MPTO_working_3-way'!G455)</f>
        <v>3.7282325710277973</v>
      </c>
      <c r="K456" s="44">
        <f>IF(OR($A456="",$B456="",$C456=""),"",'OddsRatio_working_3-way'!H455)</f>
        <v>2.5036444306502368</v>
      </c>
      <c r="L456" s="45">
        <f>IF(OR($A456="",$B456="",$C456=""),"",'OddsRatio_working_3-way'!I455)</f>
        <v>3.01887923555836</v>
      </c>
      <c r="M456" s="46">
        <f>IF(OR($A456="",$B456="",$C456=""),"",'OddsRatio_working_3-way'!J455)</f>
        <v>3.7128689727815463</v>
      </c>
      <c r="N456" s="47">
        <f t="shared" si="94"/>
        <v>39.82536211455087</v>
      </c>
      <c r="O456" s="48">
        <f t="shared" si="95"/>
        <v>33.142339019985826</v>
      </c>
      <c r="P456" s="48">
        <f t="shared" si="96"/>
        <v>27.0322988654633</v>
      </c>
      <c r="Q456" t="s">
        <v>106</v>
      </c>
      <c r="R456" t="s">
        <v>171</v>
      </c>
      <c r="S456" s="38">
        <v>44318</v>
      </c>
      <c r="T456" s="50">
        <v>100</v>
      </c>
      <c r="U456" s="50">
        <f t="shared" si="97"/>
        <v>58.847736625514408</v>
      </c>
      <c r="V456" s="50">
        <f t="shared" si="98"/>
        <v>65.753424657534239</v>
      </c>
      <c r="W456" s="50">
        <f t="shared" si="99"/>
        <v>72.067039106145245</v>
      </c>
      <c r="X456" s="50">
        <f t="shared" si="100"/>
        <v>62.179536236320502</v>
      </c>
      <c r="Y456" s="50">
        <f t="shared" si="101"/>
        <v>69.08522426834034</v>
      </c>
      <c r="Z456" s="50">
        <f t="shared" si="102"/>
        <v>75.398838716951346</v>
      </c>
      <c r="AA456" s="50">
        <f t="shared" si="103"/>
        <v>-3.3317996108060939</v>
      </c>
      <c r="AB456" s="50">
        <f t="shared" si="104"/>
        <v>-3.331799610806101</v>
      </c>
      <c r="AC456" s="50">
        <f t="shared" si="105"/>
        <v>-3.331799610806101</v>
      </c>
      <c r="AF456">
        <v>2.57</v>
      </c>
      <c r="AG456">
        <v>1.54</v>
      </c>
      <c r="AH456" s="57" t="s">
        <v>485</v>
      </c>
      <c r="AJ456" t="s">
        <v>468</v>
      </c>
    </row>
    <row r="457" spans="1:36" s="28" customFormat="1" ht="15" x14ac:dyDescent="0.25">
      <c r="A457" s="23">
        <v>1.7</v>
      </c>
      <c r="B457" s="23">
        <v>3.86</v>
      </c>
      <c r="C457" s="23">
        <v>5.28</v>
      </c>
      <c r="D457" s="24">
        <f t="shared" si="106"/>
        <v>3.6696591024539815E-2</v>
      </c>
      <c r="E457" s="25">
        <f>IF(OR($A457="",$B457="",$C457=""),"",A457*'MPTO_working_3-way'!$I456)</f>
        <v>1.7623842047417175</v>
      </c>
      <c r="F457" s="26">
        <f>IF(OR($A457="",$B457="",$C457=""),"",B457*'MPTO_working_3-way'!$I456)</f>
        <v>4.001648841354724</v>
      </c>
      <c r="G457" s="27">
        <f>IF(OR($A457="",$B457="",$C457=""),"",C457*'MPTO_working_3-way'!$I456)</f>
        <v>5.4737580006095703</v>
      </c>
      <c r="H457" s="25">
        <f>IF(OR($A457="",$B457="",$C457=""),"",'MPTO_working_3-way'!E456)</f>
        <v>1.736101776220057</v>
      </c>
      <c r="I457" s="26">
        <f>IF(OR($A457="",$B457="",$C457=""),"",'MPTO_working_3-way'!F456)</f>
        <v>4.0512866884726559</v>
      </c>
      <c r="J457" s="27">
        <f>IF(OR($A457="",$B457="",$C457=""),"",'MPTO_working_3-way'!G456)</f>
        <v>5.6445595224648315</v>
      </c>
      <c r="K457" s="25">
        <f>IF(OR($A457="",$B457="",$C457=""),"",'OddsRatio_working_3-way'!H456)</f>
        <v>1.7454740939784743</v>
      </c>
      <c r="L457" s="26">
        <f>IF(OR($A457="",$B457="",$C457=""),"",'OddsRatio_working_3-way'!I456)</f>
        <v>4.0457941553977665</v>
      </c>
      <c r="M457" s="27">
        <f>IF(OR($A457="",$B457="",$C457=""),"",'OddsRatio_working_3-way'!J456)</f>
        <v>5.5580416031826729</v>
      </c>
      <c r="N457" s="73">
        <f t="shared" si="94"/>
        <v>56.741316525050955</v>
      </c>
      <c r="O457" s="74">
        <f t="shared" si="95"/>
        <v>24.989698987716739</v>
      </c>
      <c r="P457" s="74">
        <f t="shared" si="96"/>
        <v>18.268984487232313</v>
      </c>
      <c r="Q457" s="23" t="s">
        <v>174</v>
      </c>
      <c r="R457" s="23" t="s">
        <v>146</v>
      </c>
      <c r="S457" s="84">
        <v>44318</v>
      </c>
      <c r="T457" s="28">
        <v>100</v>
      </c>
      <c r="U457" s="28">
        <f t="shared" si="97"/>
        <v>41.176470588235297</v>
      </c>
      <c r="V457" s="28">
        <f t="shared" si="98"/>
        <v>74.093264248704671</v>
      </c>
      <c r="W457" s="28">
        <f t="shared" si="99"/>
        <v>81.060606060606062</v>
      </c>
      <c r="X457" s="28">
        <f t="shared" si="100"/>
        <v>44.846129690689281</v>
      </c>
      <c r="Y457" s="28">
        <f t="shared" si="101"/>
        <v>77.762923351158648</v>
      </c>
      <c r="Z457" s="28">
        <f t="shared" si="102"/>
        <v>84.730265163060054</v>
      </c>
      <c r="AA457" s="28">
        <f t="shared" si="103"/>
        <v>-3.6696591024539842</v>
      </c>
      <c r="AB457" s="28">
        <f t="shared" si="104"/>
        <v>-3.6696591024539771</v>
      </c>
      <c r="AC457" s="28">
        <f t="shared" si="105"/>
        <v>-3.6696591024539913</v>
      </c>
      <c r="AD457" s="41"/>
      <c r="AE457" s="41"/>
      <c r="AF457" s="23">
        <v>2.0499999999999998</v>
      </c>
      <c r="AG457" s="23">
        <v>1.83</v>
      </c>
      <c r="AH457" s="75" t="s">
        <v>492</v>
      </c>
      <c r="AI457" s="41"/>
      <c r="AJ457" s="23" t="s">
        <v>468</v>
      </c>
    </row>
    <row r="458" spans="1:36" ht="15" x14ac:dyDescent="0.25">
      <c r="A458">
        <v>3.18</v>
      </c>
      <c r="B458">
        <v>3.38</v>
      </c>
      <c r="C458">
        <v>2.36</v>
      </c>
      <c r="D458" s="43">
        <f t="shared" si="106"/>
        <v>3.4052210530034044E-2</v>
      </c>
      <c r="E458" s="44">
        <f>IF(OR($A458="",$B458="",$C458=""),"",A458*'MPTO_working_3-way'!$I457)</f>
        <v>3.2882860294855085</v>
      </c>
      <c r="F458" s="45">
        <f>IF(OR($A458="",$B458="",$C458=""),"",B458*'MPTO_working_3-way'!$I457)</f>
        <v>3.4950964715915149</v>
      </c>
      <c r="G458" s="46">
        <f>IF(OR($A458="",$B458="",$C458=""),"",C458*'MPTO_working_3-way'!$I457)</f>
        <v>2.4403632168508804</v>
      </c>
      <c r="H458" s="44">
        <f>IF(OR($A458="",$B458="",$C458=""),"",'MPTO_working_3-way'!E457)</f>
        <v>3.2990814780697866</v>
      </c>
      <c r="I458" s="45">
        <f>IF(OR($A458="",$B458="",$C458=""),"",'MPTO_working_3-way'!F457)</f>
        <v>3.5148489022764431</v>
      </c>
      <c r="J458" s="46">
        <f>IF(OR($A458="",$B458="",$C458=""),"",'MPTO_working_3-way'!G457)</f>
        <v>2.4249591732994658</v>
      </c>
      <c r="K458" s="44">
        <f>IF(OR($A458="",$B458="",$C458=""),"",'OddsRatio_working_3-way'!H457)</f>
        <v>3.2949290893381988</v>
      </c>
      <c r="L458" s="45">
        <f>IF(OR($A458="",$B458="",$C458=""),"",'OddsRatio_working_3-way'!I457)</f>
        <v>3.5054730424884917</v>
      </c>
      <c r="M458" s="46">
        <f>IF(OR($A458="",$B458="",$C458=""),"",'OddsRatio_working_3-way'!J457)</f>
        <v>2.4316988814219949</v>
      </c>
      <c r="N458" s="47">
        <f t="shared" ref="N458:N521" si="107">(1/E458)* 100</f>
        <v>30.410979794128856</v>
      </c>
      <c r="O458" s="48">
        <f t="shared" ref="O458:O521" si="108">(1/F458)* 100</f>
        <v>28.611513534121237</v>
      </c>
      <c r="P458" s="48">
        <f t="shared" ref="P458:P521" si="109">(1/G458)* 100</f>
        <v>40.9775066717499</v>
      </c>
      <c r="Q458" t="s">
        <v>255</v>
      </c>
      <c r="R458" t="s">
        <v>258</v>
      </c>
      <c r="S458" s="38">
        <v>44318</v>
      </c>
      <c r="T458" s="50">
        <v>100</v>
      </c>
      <c r="U458" s="50">
        <f t="shared" ref="U458:U521" si="110">(1/A458)*((T458*A458)-T458)</f>
        <v>68.55345911949685</v>
      </c>
      <c r="V458" s="50">
        <f t="shared" ref="V458:V521" si="111">(1/B458)*((T458*B458)-T458)</f>
        <v>70.414201183431956</v>
      </c>
      <c r="W458" s="50">
        <f t="shared" ref="W458:W521" si="112">(1/C458)*((T458*C458)-T458)</f>
        <v>57.627118644067799</v>
      </c>
      <c r="X458" s="50">
        <f t="shared" ref="X458:X521" si="113">((1/B458)+(1/C458))*T458</f>
        <v>71.958680172500252</v>
      </c>
      <c r="Y458" s="50">
        <f t="shared" ref="Y458:Y521" si="114">((1/A458)+(1/C458))*T458</f>
        <v>73.819422236435344</v>
      </c>
      <c r="Z458" s="50">
        <f t="shared" ref="Z458:Z521" si="115">((1/A458)+(1/B458))*T458</f>
        <v>61.032339697071194</v>
      </c>
      <c r="AA458" s="50">
        <f t="shared" ref="AA458:AA521" si="116">U458-X458</f>
        <v>-3.4052210530034017</v>
      </c>
      <c r="AB458" s="50">
        <f t="shared" ref="AB458:AB521" si="117">V458-Y458</f>
        <v>-3.4052210530033875</v>
      </c>
      <c r="AC458" s="50">
        <f t="shared" ref="AC458:AC521" si="118">W458-Z458</f>
        <v>-3.4052210530033946</v>
      </c>
      <c r="AF458">
        <v>2.16</v>
      </c>
      <c r="AG458">
        <v>1.74</v>
      </c>
      <c r="AH458" s="57"/>
      <c r="AJ458" t="s">
        <v>471</v>
      </c>
    </row>
    <row r="459" spans="1:36" ht="15" x14ac:dyDescent="0.25">
      <c r="A459">
        <v>7.39</v>
      </c>
      <c r="B459">
        <v>5.66</v>
      </c>
      <c r="C459">
        <v>1.4</v>
      </c>
      <c r="D459" s="43">
        <f t="shared" si="106"/>
        <v>2.6282156809036339E-2</v>
      </c>
      <c r="E459" s="44">
        <f>IF(OR($A459="",$B459="",$C459=""),"",A459*'MPTO_working_3-way'!$I458)</f>
        <v>7.5842251388187778</v>
      </c>
      <c r="F459" s="45">
        <f>IF(OR($A459="",$B459="",$C459=""),"",B459*'MPTO_working_3-way'!$I458)</f>
        <v>5.8087570075391461</v>
      </c>
      <c r="G459" s="46">
        <f>IF(OR($A459="",$B459="",$C459=""),"",C459*'MPTO_working_3-way'!$I458)</f>
        <v>1.4367950195326509</v>
      </c>
      <c r="H459" s="44">
        <f>IF(OR($A459="",$B459="",$C459=""),"",'MPTO_working_3-way'!E458)</f>
        <v>7.90156056593454</v>
      </c>
      <c r="I459" s="45">
        <f>IF(OR($A459="",$B459="",$C459=""),"",'MPTO_working_3-way'!F458)</f>
        <v>5.9552974070950295</v>
      </c>
      <c r="J459" s="46">
        <f>IF(OR($A459="",$B459="",$C459=""),"",'MPTO_working_3-way'!G458)</f>
        <v>1.4173842267697545</v>
      </c>
      <c r="K459" s="44">
        <f>IF(OR($A459="",$B459="",$C459=""),"",'OddsRatio_working_3-way'!H458)</f>
        <v>7.7624331654267076</v>
      </c>
      <c r="L459" s="45">
        <f>IF(OR($A459="",$B459="",$C459=""),"",'OddsRatio_working_3-way'!I458)</f>
        <v>5.9316022771343428</v>
      </c>
      <c r="M459" s="46">
        <f>IF(OR($A459="",$B459="",$C459=""),"",'OddsRatio_working_3-way'!J458)</f>
        <v>1.4233135001832058</v>
      </c>
      <c r="N459" s="47">
        <f t="shared" si="107"/>
        <v>13.185262590394927</v>
      </c>
      <c r="O459" s="48">
        <f t="shared" si="108"/>
        <v>17.215387021734717</v>
      </c>
      <c r="P459" s="48">
        <f t="shared" si="109"/>
        <v>69.599350387870345</v>
      </c>
      <c r="Q459" t="s">
        <v>264</v>
      </c>
      <c r="R459" t="s">
        <v>225</v>
      </c>
      <c r="S459" s="38">
        <v>44318</v>
      </c>
      <c r="T459" s="50">
        <v>100</v>
      </c>
      <c r="U459" s="50">
        <f t="shared" si="110"/>
        <v>86.46820027063599</v>
      </c>
      <c r="V459" s="50">
        <f t="shared" si="111"/>
        <v>82.332155477031804</v>
      </c>
      <c r="W459" s="50">
        <f t="shared" si="112"/>
        <v>28.571428571428573</v>
      </c>
      <c r="X459" s="50">
        <f t="shared" si="113"/>
        <v>89.096415951539626</v>
      </c>
      <c r="Y459" s="50">
        <f t="shared" si="114"/>
        <v>84.960371157935427</v>
      </c>
      <c r="Z459" s="50">
        <f t="shared" si="115"/>
        <v>31.199644252332202</v>
      </c>
      <c r="AA459" s="50">
        <f t="shared" si="116"/>
        <v>-2.6282156809036366</v>
      </c>
      <c r="AB459" s="50">
        <f t="shared" si="117"/>
        <v>-2.6282156809036223</v>
      </c>
      <c r="AC459" s="50">
        <f t="shared" si="118"/>
        <v>-2.6282156809036294</v>
      </c>
      <c r="AF459">
        <v>1.33</v>
      </c>
      <c r="AG459">
        <v>3.54</v>
      </c>
      <c r="AH459" s="57"/>
      <c r="AJ459" t="s">
        <v>230</v>
      </c>
    </row>
    <row r="460" spans="1:36" ht="15" x14ac:dyDescent="0.25">
      <c r="A460">
        <v>5.04</v>
      </c>
      <c r="B460">
        <v>4.17</v>
      </c>
      <c r="C460">
        <v>1.69</v>
      </c>
      <c r="D460" s="43">
        <f t="shared" si="106"/>
        <v>2.9936828221277523E-2</v>
      </c>
      <c r="E460" s="44">
        <f>IF(OR($A460="",$B460="",$C460=""),"",A460*'MPTO_working_3-way'!$I459)</f>
        <v>5.1908816142352388</v>
      </c>
      <c r="F460" s="45">
        <f>IF(OR($A460="",$B460="",$C460=""),"",B460*'MPTO_working_3-way'!$I459)</f>
        <v>4.2948365736827272</v>
      </c>
      <c r="G460" s="46">
        <f>IF(OR($A460="",$B460="",$C460=""),"",C460*'MPTO_working_3-way'!$I459)</f>
        <v>1.740593239693959</v>
      </c>
      <c r="H460" s="44">
        <f>IF(OR($A460="",$B460="",$C460=""),"",'MPTO_working_3-way'!E459)</f>
        <v>5.3069047869492039</v>
      </c>
      <c r="I460" s="45">
        <f>IF(OR($A460="",$B460="",$C460=""),"",'MPTO_working_3-way'!F459)</f>
        <v>4.3510570166175757</v>
      </c>
      <c r="J460" s="46">
        <f>IF(OR($A460="",$B460="",$C460=""),"",'MPTO_working_3-way'!G459)</f>
        <v>1.7189897535441734</v>
      </c>
      <c r="K460" s="44">
        <f>IF(OR($A460="",$B460="",$C460=""),"",'OddsRatio_working_3-way'!H459)</f>
        <v>5.2543439477748262</v>
      </c>
      <c r="L460" s="45">
        <f>IF(OR($A460="",$B460="",$C460=""),"",'OddsRatio_working_3-way'!I459)</f>
        <v>4.3381857213975739</v>
      </c>
      <c r="M460" s="46">
        <f>IF(OR($A460="",$B460="",$C460=""),"",'OddsRatio_working_3-way'!J459)</f>
        <v>1.7266082485060963</v>
      </c>
      <c r="N460" s="47">
        <f t="shared" si="107"/>
        <v>19.264550307940855</v>
      </c>
      <c r="O460" s="48">
        <f t="shared" si="108"/>
        <v>23.283773034058015</v>
      </c>
      <c r="P460" s="48">
        <f t="shared" si="109"/>
        <v>57.451676658001141</v>
      </c>
      <c r="Q460" t="s">
        <v>242</v>
      </c>
      <c r="R460" t="s">
        <v>271</v>
      </c>
      <c r="S460" s="38">
        <v>44318</v>
      </c>
      <c r="T460" s="50">
        <v>100</v>
      </c>
      <c r="U460" s="50">
        <f t="shared" si="110"/>
        <v>80.158730158730151</v>
      </c>
      <c r="V460" s="50">
        <f t="shared" si="111"/>
        <v>76.019184652278184</v>
      </c>
      <c r="W460" s="50">
        <f t="shared" si="112"/>
        <v>40.828402366863905</v>
      </c>
      <c r="X460" s="50">
        <f t="shared" si="113"/>
        <v>83.152412980857918</v>
      </c>
      <c r="Y460" s="50">
        <f t="shared" si="114"/>
        <v>79.012867474405937</v>
      </c>
      <c r="Z460" s="50">
        <f t="shared" si="115"/>
        <v>43.822085188991664</v>
      </c>
      <c r="AA460" s="50">
        <f t="shared" si="116"/>
        <v>-2.9936828221277665</v>
      </c>
      <c r="AB460" s="50">
        <f t="shared" si="117"/>
        <v>-2.9936828221277523</v>
      </c>
      <c r="AC460" s="50">
        <f t="shared" si="118"/>
        <v>-2.9936828221277594</v>
      </c>
      <c r="AF460">
        <v>1.66</v>
      </c>
      <c r="AG460">
        <v>2.3199999999999998</v>
      </c>
      <c r="AH460" s="57"/>
      <c r="AJ460" t="s">
        <v>231</v>
      </c>
    </row>
    <row r="461" spans="1:36" ht="15" x14ac:dyDescent="0.25">
      <c r="A461">
        <v>2.1</v>
      </c>
      <c r="B461">
        <v>3.71</v>
      </c>
      <c r="C461">
        <v>3.55</v>
      </c>
      <c r="D461" s="43">
        <f t="shared" si="106"/>
        <v>2.742239601128782E-2</v>
      </c>
      <c r="E461" s="44">
        <f>IF(OR($A461="",$B461="",$C461=""),"",A461*'MPTO_working_3-way'!$I460)</f>
        <v>2.1575870316237045</v>
      </c>
      <c r="F461" s="45">
        <f>IF(OR($A461="",$B461="",$C461=""),"",B461*'MPTO_working_3-way'!$I460)</f>
        <v>3.8117370892018778</v>
      </c>
      <c r="G461" s="46">
        <f>IF(OR($A461="",$B461="",$C461=""),"",C461*'MPTO_working_3-way'!$I460)</f>
        <v>3.6473495058400718</v>
      </c>
      <c r="H461" s="44">
        <f>IF(OR($A461="",$B461="",$C461=""),"",'MPTO_working_3-way'!E460)</f>
        <v>2.1410998618173283</v>
      </c>
      <c r="I461" s="45">
        <f>IF(OR($A461="",$B461="",$C461=""),"",'MPTO_working_3-way'!F460)</f>
        <v>3.8402313187436214</v>
      </c>
      <c r="J461" s="46">
        <f>IF(OR($A461="",$B461="",$C461=""),"",'MPTO_working_3-way'!G460)</f>
        <v>3.6690604058006899</v>
      </c>
      <c r="K461" s="44">
        <f>IF(OR($A461="",$B461="",$C461=""),"",'OddsRatio_working_3-way'!H460)</f>
        <v>2.1478100947649406</v>
      </c>
      <c r="L461" s="45">
        <f>IF(OR($A461="",$B461="",$C461=""),"",'OddsRatio_working_3-way'!I460)</f>
        <v>3.8277866880118077</v>
      </c>
      <c r="M461" s="46">
        <f>IF(OR($A461="",$B461="",$C461=""),"",'OddsRatio_working_3-way'!J460)</f>
        <v>3.660832492409634</v>
      </c>
      <c r="N461" s="47">
        <f t="shared" si="107"/>
        <v>46.348072422712157</v>
      </c>
      <c r="O461" s="48">
        <f t="shared" si="108"/>
        <v>26.234757975120086</v>
      </c>
      <c r="P461" s="48">
        <f t="shared" si="109"/>
        <v>27.417169602167757</v>
      </c>
      <c r="Q461" t="s">
        <v>423</v>
      </c>
      <c r="R461" t="s">
        <v>228</v>
      </c>
      <c r="S461" s="38">
        <v>44318</v>
      </c>
      <c r="T461" s="50">
        <v>100</v>
      </c>
      <c r="U461" s="50">
        <f t="shared" si="110"/>
        <v>52.38095238095238</v>
      </c>
      <c r="V461" s="50">
        <f t="shared" si="111"/>
        <v>73.045822102425873</v>
      </c>
      <c r="W461" s="50">
        <f t="shared" si="112"/>
        <v>71.83098591549296</v>
      </c>
      <c r="X461" s="50">
        <f t="shared" si="113"/>
        <v>55.123191982081167</v>
      </c>
      <c r="Y461" s="50">
        <f t="shared" si="114"/>
        <v>75.788061703554661</v>
      </c>
      <c r="Z461" s="50">
        <f t="shared" si="115"/>
        <v>74.573225516621733</v>
      </c>
      <c r="AA461" s="50">
        <f t="shared" si="116"/>
        <v>-2.7422396011287873</v>
      </c>
      <c r="AB461" s="50">
        <f t="shared" si="117"/>
        <v>-2.7422396011287873</v>
      </c>
      <c r="AC461" s="50">
        <f t="shared" si="118"/>
        <v>-2.7422396011287731</v>
      </c>
      <c r="AF461">
        <v>1.72</v>
      </c>
      <c r="AG461">
        <v>2.2000000000000002</v>
      </c>
      <c r="AH461" s="57"/>
      <c r="AJ461" t="s">
        <v>231</v>
      </c>
    </row>
    <row r="462" spans="1:36" ht="15" x14ac:dyDescent="0.25">
      <c r="A462">
        <v>2.89</v>
      </c>
      <c r="B462">
        <v>3.15</v>
      </c>
      <c r="C462">
        <v>2.75</v>
      </c>
      <c r="D462" s="43">
        <f t="shared" si="106"/>
        <v>2.7117442342355691E-2</v>
      </c>
      <c r="E462" s="44">
        <f>IF(OR($A462="",$B462="",$C462=""),"",A462*'MPTO_working_3-way'!$I461)</f>
        <v>2.9683694083694081</v>
      </c>
      <c r="F462" s="45">
        <f>IF(OR($A462="",$B462="",$C462=""),"",B462*'MPTO_working_3-way'!$I461)</f>
        <v>3.2354199433784205</v>
      </c>
      <c r="G462" s="46">
        <f>IF(OR($A462="",$B462="",$C462=""),"",C462*'MPTO_working_3-way'!$I461)</f>
        <v>2.8245729664414783</v>
      </c>
      <c r="H462" s="44">
        <f>IF(OR($A462="",$B462="",$C462=""),"",'MPTO_working_3-way'!E461)</f>
        <v>2.9675209538250296</v>
      </c>
      <c r="I462" s="45">
        <f>IF(OR($A462="",$B462="",$C462=""),"",'MPTO_working_3-way'!F461)</f>
        <v>3.2423195851253848</v>
      </c>
      <c r="J462" s="46">
        <f>IF(OR($A462="",$B462="",$C462=""),"",'MPTO_working_3-way'!G461)</f>
        <v>2.820101101603826</v>
      </c>
      <c r="K462" s="44">
        <f>IF(OR($A462="",$B462="",$C462=""),"",'OddsRatio_working_3-way'!H461)</f>
        <v>2.9680618546939224</v>
      </c>
      <c r="L462" s="45">
        <f>IF(OR($A462="",$B462="",$C462=""),"",'OddsRatio_working_3-way'!I461)</f>
        <v>3.238800522535414</v>
      </c>
      <c r="M462" s="46">
        <f>IF(OR($A462="",$B462="",$C462=""),"",'OddsRatio_working_3-way'!J461)</f>
        <v>2.8222794950869652</v>
      </c>
      <c r="N462" s="47">
        <f t="shared" si="107"/>
        <v>33.688529371730809</v>
      </c>
      <c r="O462" s="48">
        <f t="shared" si="108"/>
        <v>30.907888852159378</v>
      </c>
      <c r="P462" s="48">
        <f t="shared" si="109"/>
        <v>35.403581776109824</v>
      </c>
      <c r="Q462" t="s">
        <v>81</v>
      </c>
      <c r="R462" t="s">
        <v>37</v>
      </c>
      <c r="S462" s="38">
        <v>44318</v>
      </c>
      <c r="T462" s="50">
        <v>100</v>
      </c>
      <c r="U462" s="50">
        <f t="shared" si="110"/>
        <v>65.397923875432525</v>
      </c>
      <c r="V462" s="50">
        <f t="shared" si="111"/>
        <v>68.253968253968253</v>
      </c>
      <c r="W462" s="50">
        <f t="shared" si="112"/>
        <v>63.63636363636364</v>
      </c>
      <c r="X462" s="50">
        <f t="shared" si="113"/>
        <v>68.109668109668107</v>
      </c>
      <c r="Y462" s="50">
        <f t="shared" si="114"/>
        <v>70.965712488203835</v>
      </c>
      <c r="Z462" s="50">
        <f t="shared" si="115"/>
        <v>66.348107870599222</v>
      </c>
      <c r="AA462" s="50">
        <f t="shared" si="116"/>
        <v>-2.7117442342355815</v>
      </c>
      <c r="AB462" s="50">
        <f t="shared" si="117"/>
        <v>-2.7117442342355815</v>
      </c>
      <c r="AC462" s="50">
        <f t="shared" si="118"/>
        <v>-2.7117442342355815</v>
      </c>
      <c r="AF462">
        <v>2.3199999999999998</v>
      </c>
      <c r="AG462">
        <v>1.66</v>
      </c>
      <c r="AH462" s="57"/>
      <c r="AJ462" t="s">
        <v>466</v>
      </c>
    </row>
    <row r="463" spans="1:36" ht="15" x14ac:dyDescent="0.25">
      <c r="A463">
        <v>4.1900000000000004</v>
      </c>
      <c r="B463">
        <v>3.61</v>
      </c>
      <c r="C463">
        <v>1.94</v>
      </c>
      <c r="D463" s="43">
        <f t="shared" si="106"/>
        <v>3.1135712261954218E-2</v>
      </c>
      <c r="E463" s="44">
        <f>IF(OR($A463="",$B463="",$C463=""),"",A463*'MPTO_working_3-way'!$I462)</f>
        <v>4.3204586343775881</v>
      </c>
      <c r="F463" s="45">
        <f>IF(OR($A463="",$B463="",$C463=""),"",B463*'MPTO_working_3-way'!$I462)</f>
        <v>3.7223999212656547</v>
      </c>
      <c r="G463" s="46">
        <f>IF(OR($A463="",$B463="",$C463=""),"",C463*'MPTO_working_3-way'!$I462)</f>
        <v>2.0004032817881909</v>
      </c>
      <c r="H463" s="44">
        <f>IF(OR($A463="",$B463="",$C463=""),"",'MPTO_working_3-way'!E462)</f>
        <v>4.3804909560080629</v>
      </c>
      <c r="I463" s="45">
        <f>IF(OR($A463="",$B463="",$C463=""),"",'MPTO_working_3-way'!F462)</f>
        <v>3.75051936026642</v>
      </c>
      <c r="J463" s="46">
        <f>IF(OR($A463="",$B463="",$C463=""),"",'MPTO_working_3-way'!G462)</f>
        <v>1.9798634159383517</v>
      </c>
      <c r="K463" s="44">
        <f>IF(OR($A463="",$B463="",$C463=""),"",'OddsRatio_working_3-way'!H462)</f>
        <v>4.3523336240842374</v>
      </c>
      <c r="L463" s="45">
        <f>IF(OR($A463="",$B463="",$C463=""),"",'OddsRatio_working_3-way'!I462)</f>
        <v>3.7428184197052845</v>
      </c>
      <c r="M463" s="46">
        <f>IF(OR($A463="",$B463="",$C463=""),"",'OddsRatio_working_3-way'!J462)</f>
        <v>1.9878349864072671</v>
      </c>
      <c r="N463" s="47">
        <f t="shared" si="107"/>
        <v>23.145690877423746</v>
      </c>
      <c r="O463" s="48">
        <f t="shared" si="108"/>
        <v>26.864389134738364</v>
      </c>
      <c r="P463" s="48">
        <f t="shared" si="109"/>
        <v>49.989919987837894</v>
      </c>
      <c r="Q463" t="s">
        <v>281</v>
      </c>
      <c r="R463" t="s">
        <v>290</v>
      </c>
      <c r="S463" s="38">
        <v>44318</v>
      </c>
      <c r="T463" s="50">
        <v>100</v>
      </c>
      <c r="U463" s="50">
        <f t="shared" si="110"/>
        <v>76.133651551312653</v>
      </c>
      <c r="V463" s="50">
        <f t="shared" si="111"/>
        <v>72.29916897506925</v>
      </c>
      <c r="W463" s="50">
        <f t="shared" si="112"/>
        <v>48.453608247422686</v>
      </c>
      <c r="X463" s="50">
        <f t="shared" si="113"/>
        <v>79.247222777508071</v>
      </c>
      <c r="Y463" s="50">
        <f t="shared" si="114"/>
        <v>75.412740201264668</v>
      </c>
      <c r="Z463" s="50">
        <f t="shared" si="115"/>
        <v>51.567179473618097</v>
      </c>
      <c r="AA463" s="50">
        <f t="shared" si="116"/>
        <v>-3.1135712261954183</v>
      </c>
      <c r="AB463" s="50">
        <f t="shared" si="117"/>
        <v>-3.1135712261954183</v>
      </c>
      <c r="AC463" s="50">
        <f t="shared" si="118"/>
        <v>-3.1135712261954112</v>
      </c>
      <c r="AF463">
        <v>2.0699999999999998</v>
      </c>
      <c r="AG463">
        <v>1.81</v>
      </c>
      <c r="AH463" s="57"/>
      <c r="AJ463" t="s">
        <v>477</v>
      </c>
    </row>
    <row r="464" spans="1:36" ht="15" x14ac:dyDescent="0.25">
      <c r="A464">
        <v>2.54</v>
      </c>
      <c r="B464">
        <v>3.11</v>
      </c>
      <c r="C464">
        <v>3.14</v>
      </c>
      <c r="D464" s="43">
        <f t="shared" si="106"/>
        <v>3.3715533341321269E-2</v>
      </c>
      <c r="E464" s="44">
        <f>IF(OR($A464="",$B464="",$C464=""),"",A464*'MPTO_working_3-way'!$I463)</f>
        <v>2.6256374546869559</v>
      </c>
      <c r="F464" s="45">
        <f>IF(OR($A464="",$B464="",$C464=""),"",B464*'MPTO_working_3-way'!$I463)</f>
        <v>3.2148553086915088</v>
      </c>
      <c r="G464" s="46">
        <f>IF(OR($A464="",$B464="",$C464=""),"",C464*'MPTO_working_3-way'!$I463)</f>
        <v>3.2458667746917489</v>
      </c>
      <c r="H464" s="44">
        <f>IF(OR($A464="",$B464="",$C464=""),"",'MPTO_working_3-way'!E463)</f>
        <v>2.6146369511420904</v>
      </c>
      <c r="I464" s="45">
        <f>IF(OR($A464="",$B464="",$C464=""),"",'MPTO_working_3-way'!F463)</f>
        <v>3.222636860951916</v>
      </c>
      <c r="J464" s="46">
        <f>IF(OR($A464="",$B464="",$C464=""),"",'MPTO_working_3-way'!G463)</f>
        <v>3.2548605287500836</v>
      </c>
      <c r="K464" s="44">
        <f>IF(OR($A464="",$B464="",$C464=""),"",'OddsRatio_working_3-way'!H463)</f>
        <v>2.6196523178145141</v>
      </c>
      <c r="L464" s="45">
        <f>IF(OR($A464="",$B464="",$C464=""),"",'OddsRatio_working_3-way'!I463)</f>
        <v>3.2191340198627425</v>
      </c>
      <c r="M464" s="46">
        <f>IF(OR($A464="",$B464="",$C464=""),"",'OddsRatio_working_3-way'!J463)</f>
        <v>3.2506856883915969</v>
      </c>
      <c r="N464" s="47">
        <f t="shared" si="107"/>
        <v>38.085989298138877</v>
      </c>
      <c r="O464" s="48">
        <f t="shared" si="108"/>
        <v>31.105598976615035</v>
      </c>
      <c r="P464" s="48">
        <f t="shared" si="109"/>
        <v>30.808411725246092</v>
      </c>
      <c r="Q464" t="s">
        <v>351</v>
      </c>
      <c r="R464" t="s">
        <v>350</v>
      </c>
      <c r="S464" s="38">
        <v>44318</v>
      </c>
      <c r="T464" s="50">
        <v>100</v>
      </c>
      <c r="U464" s="50">
        <f t="shared" si="110"/>
        <v>60.629921259842511</v>
      </c>
      <c r="V464" s="50">
        <f t="shared" si="111"/>
        <v>67.845659163987136</v>
      </c>
      <c r="W464" s="50">
        <f t="shared" si="112"/>
        <v>68.152866242038215</v>
      </c>
      <c r="X464" s="50">
        <f t="shared" si="113"/>
        <v>64.001474593974649</v>
      </c>
      <c r="Y464" s="50">
        <f t="shared" si="114"/>
        <v>71.217212498119252</v>
      </c>
      <c r="Z464" s="50">
        <f t="shared" si="115"/>
        <v>71.524419576170345</v>
      </c>
      <c r="AA464" s="50">
        <f t="shared" si="116"/>
        <v>-3.3715533341321375</v>
      </c>
      <c r="AB464" s="50">
        <f t="shared" si="117"/>
        <v>-3.3715533341321162</v>
      </c>
      <c r="AC464" s="50">
        <f t="shared" si="118"/>
        <v>-3.3715533341321304</v>
      </c>
      <c r="AF464">
        <v>2.17</v>
      </c>
      <c r="AG464">
        <v>1.73</v>
      </c>
      <c r="AH464" s="57"/>
      <c r="AJ464" t="s">
        <v>479</v>
      </c>
    </row>
    <row r="465" spans="1:36" ht="15" x14ac:dyDescent="0.25">
      <c r="A465">
        <v>2.23</v>
      </c>
      <c r="B465">
        <v>3.15</v>
      </c>
      <c r="C465">
        <v>3.73</v>
      </c>
      <c r="D465" s="43">
        <f t="shared" si="106"/>
        <v>3.3987325479168273E-2</v>
      </c>
      <c r="E465" s="44">
        <f>IF(OR($A465="",$B465="",$C465=""),"",A465*'MPTO_working_3-way'!$I464)</f>
        <v>2.3057917358185454</v>
      </c>
      <c r="F465" s="45">
        <f>IF(OR($A465="",$B465="",$C465=""),"",B465*'MPTO_working_3-way'!$I464)</f>
        <v>3.2570600752593801</v>
      </c>
      <c r="G465" s="46">
        <f>IF(OR($A465="",$B465="",$C465=""),"",C465*'MPTO_working_3-way'!$I464)</f>
        <v>3.8567727240372975</v>
      </c>
      <c r="H465" s="44">
        <f>IF(OR($A465="",$B465="",$C465=""),"",'MPTO_working_3-way'!E464)</f>
        <v>2.2877987460556839</v>
      </c>
      <c r="I465" s="45">
        <f>IF(OR($A465="",$B465="",$C465=""),"",'MPTO_working_3-way'!F464)</f>
        <v>3.2665731905398223</v>
      </c>
      <c r="J465" s="46">
        <f>IF(OR($A465="",$B465="",$C465=""),"",'MPTO_working_3-way'!G464)</f>
        <v>3.8945753068735862</v>
      </c>
      <c r="K465" s="44">
        <f>IF(OR($A465="",$B465="",$C465=""),"",'OddsRatio_working_3-way'!H464)</f>
        <v>2.2955013288115924</v>
      </c>
      <c r="L465" s="45">
        <f>IF(OR($A465="",$B465="",$C465=""),"",'OddsRatio_working_3-way'!I464)</f>
        <v>3.264494192638149</v>
      </c>
      <c r="M465" s="46">
        <f>IF(OR($A465="",$B465="",$C465=""),"",'OddsRatio_working_3-way'!J464)</f>
        <v>3.875380998094021</v>
      </c>
      <c r="N465" s="47">
        <f t="shared" si="107"/>
        <v>43.369051266245634</v>
      </c>
      <c r="O465" s="48">
        <f t="shared" si="108"/>
        <v>30.702534705945322</v>
      </c>
      <c r="P465" s="48">
        <f t="shared" si="109"/>
        <v>25.928414027809055</v>
      </c>
      <c r="Q465" t="s">
        <v>353</v>
      </c>
      <c r="R465" t="s">
        <v>356</v>
      </c>
      <c r="S465" s="38">
        <v>44318</v>
      </c>
      <c r="T465" s="50">
        <v>100</v>
      </c>
      <c r="U465" s="50">
        <f t="shared" si="110"/>
        <v>55.156950672645742</v>
      </c>
      <c r="V465" s="50">
        <f t="shared" si="111"/>
        <v>68.253968253968253</v>
      </c>
      <c r="W465" s="50">
        <f t="shared" si="112"/>
        <v>73.190348525469176</v>
      </c>
      <c r="X465" s="50">
        <f t="shared" si="113"/>
        <v>58.555683220562571</v>
      </c>
      <c r="Y465" s="50">
        <f t="shared" si="114"/>
        <v>71.652700801885089</v>
      </c>
      <c r="Z465" s="50">
        <f t="shared" si="115"/>
        <v>76.589081073385998</v>
      </c>
      <c r="AA465" s="50">
        <f t="shared" si="116"/>
        <v>-3.3987325479168291</v>
      </c>
      <c r="AB465" s="50">
        <f t="shared" si="117"/>
        <v>-3.3987325479168362</v>
      </c>
      <c r="AC465" s="50">
        <f t="shared" si="118"/>
        <v>-3.398732547916822</v>
      </c>
      <c r="AF465">
        <v>2.66</v>
      </c>
      <c r="AG465">
        <v>1.51</v>
      </c>
      <c r="AH465" s="57"/>
      <c r="AJ465" t="s">
        <v>479</v>
      </c>
    </row>
    <row r="466" spans="1:36" ht="15" x14ac:dyDescent="0.25">
      <c r="A466">
        <v>3.58</v>
      </c>
      <c r="B466">
        <v>3.04</v>
      </c>
      <c r="C466">
        <v>2.35</v>
      </c>
      <c r="D466" s="43">
        <f t="shared" si="106"/>
        <v>3.3808892253217149E-2</v>
      </c>
      <c r="E466" s="44">
        <f>IF(OR($A466="",$B466="",$C466=""),"",A466*'MPTO_working_3-way'!$I465)</f>
        <v>3.7010358342665173</v>
      </c>
      <c r="F466" s="45">
        <f>IF(OR($A466="",$B466="",$C466=""),"",B466*'MPTO_working_3-way'!$I465)</f>
        <v>3.1427790324497802</v>
      </c>
      <c r="G466" s="46">
        <f>IF(OR($A466="",$B466="",$C466=""),"",C466*'MPTO_working_3-way'!$I465)</f>
        <v>2.4294508967950605</v>
      </c>
      <c r="H466" s="44">
        <f>IF(OR($A466="",$B466="",$C466=""),"",'MPTO_working_3-way'!E465)</f>
        <v>3.7305083987607524</v>
      </c>
      <c r="I466" s="45">
        <f>IF(OR($A466="",$B466="",$C466=""),"",'MPTO_working_3-way'!F465)</f>
        <v>3.1478441244719857</v>
      </c>
      <c r="J466" s="46">
        <f>IF(OR($A466="",$B466="",$C466=""),"",'MPTO_working_3-way'!G465)</f>
        <v>2.4139296244885942</v>
      </c>
      <c r="K466" s="44">
        <f>IF(OR($A466="",$B466="",$C466=""),"",'OddsRatio_working_3-way'!H465)</f>
        <v>3.7153383910410143</v>
      </c>
      <c r="L466" s="45">
        <f>IF(OR($A466="",$B466="",$C466=""),"",'OddsRatio_working_3-way'!I465)</f>
        <v>3.1470117510556852</v>
      </c>
      <c r="M466" s="46">
        <f>IF(OR($A466="",$B466="",$C466=""),"",'OddsRatio_working_3-way'!J465)</f>
        <v>2.4208165999633211</v>
      </c>
      <c r="N466" s="47">
        <f t="shared" si="107"/>
        <v>27.019462787724752</v>
      </c>
      <c r="O466" s="48">
        <f t="shared" si="108"/>
        <v>31.818972625017967</v>
      </c>
      <c r="P466" s="48">
        <f t="shared" si="109"/>
        <v>41.161564587257274</v>
      </c>
      <c r="Q466" t="s">
        <v>355</v>
      </c>
      <c r="R466" t="s">
        <v>364</v>
      </c>
      <c r="S466" s="38">
        <v>44318</v>
      </c>
      <c r="T466" s="50">
        <v>100</v>
      </c>
      <c r="U466" s="50">
        <f t="shared" si="110"/>
        <v>72.067039106145245</v>
      </c>
      <c r="V466" s="50">
        <f t="shared" si="111"/>
        <v>67.10526315789474</v>
      </c>
      <c r="W466" s="50">
        <f t="shared" si="112"/>
        <v>57.446808510638299</v>
      </c>
      <c r="X466" s="50">
        <f t="shared" si="113"/>
        <v>75.447928331466969</v>
      </c>
      <c r="Y466" s="50">
        <f t="shared" si="114"/>
        <v>70.486152383216449</v>
      </c>
      <c r="Z466" s="50">
        <f t="shared" si="115"/>
        <v>60.827697735960015</v>
      </c>
      <c r="AA466" s="50">
        <f t="shared" si="116"/>
        <v>-3.3808892253217238</v>
      </c>
      <c r="AB466" s="50">
        <f t="shared" si="117"/>
        <v>-3.3808892253217095</v>
      </c>
      <c r="AC466" s="50">
        <f t="shared" si="118"/>
        <v>-3.3808892253217167</v>
      </c>
      <c r="AF466">
        <v>2.66</v>
      </c>
      <c r="AG466">
        <v>1.51</v>
      </c>
      <c r="AH466" s="57"/>
      <c r="AJ466" t="s">
        <v>479</v>
      </c>
    </row>
    <row r="467" spans="1:36" ht="15" x14ac:dyDescent="0.25">
      <c r="A467">
        <v>1.86</v>
      </c>
      <c r="B467">
        <v>3.47</v>
      </c>
      <c r="C467">
        <v>4.75</v>
      </c>
      <c r="D467" s="43">
        <f t="shared" si="106"/>
        <v>3.6345162431969946E-2</v>
      </c>
      <c r="E467" s="44">
        <f>IF(OR($A467="",$B467="",$C467=""),"",A467*'MPTO_working_3-way'!$I466)</f>
        <v>1.9276020021234641</v>
      </c>
      <c r="F467" s="45">
        <f>IF(OR($A467="",$B467="",$C467=""),"",B467*'MPTO_working_3-way'!$I466)</f>
        <v>3.596117713638936</v>
      </c>
      <c r="G467" s="46">
        <f>IF(OR($A467="",$B467="",$C467=""),"",C467*'MPTO_working_3-way'!$I466)</f>
        <v>4.922639521551857</v>
      </c>
      <c r="H467" s="44">
        <f>IF(OR($A467="",$B467="",$C467=""),"",'MPTO_working_3-way'!E466)</f>
        <v>1.9028794877232544</v>
      </c>
      <c r="I467" s="45">
        <f>IF(OR($A467="",$B467="",$C467=""),"",'MPTO_working_3-way'!F466)</f>
        <v>3.6222777980169942</v>
      </c>
      <c r="J467" s="46">
        <f>IF(OR($A467="",$B467="",$C467=""),"",'MPTO_working_3-way'!G466)</f>
        <v>5.0400364964503632</v>
      </c>
      <c r="K467" s="44">
        <f>IF(OR($A467="",$B467="",$C467=""),"",'OddsRatio_working_3-way'!H466)</f>
        <v>1.9123588068258104</v>
      </c>
      <c r="L467" s="45">
        <f>IF(OR($A467="",$B467="",$C467=""),"",'OddsRatio_working_3-way'!I466)</f>
        <v>3.6203793637904096</v>
      </c>
      <c r="M467" s="46">
        <f>IF(OR($A467="",$B467="",$C467=""),"",'OddsRatio_working_3-way'!J466)</f>
        <v>4.9783087506939419</v>
      </c>
      <c r="N467" s="47">
        <f t="shared" si="107"/>
        <v>51.87792910042586</v>
      </c>
      <c r="O467" s="48">
        <f t="shared" si="108"/>
        <v>27.807766030775817</v>
      </c>
      <c r="P467" s="48">
        <f t="shared" si="109"/>
        <v>20.314304868798335</v>
      </c>
      <c r="Q467" t="s">
        <v>357</v>
      </c>
      <c r="R467" t="s">
        <v>366</v>
      </c>
      <c r="S467" s="38">
        <v>44318</v>
      </c>
      <c r="T467" s="50">
        <v>100</v>
      </c>
      <c r="U467" s="50">
        <f t="shared" si="110"/>
        <v>46.236559139784944</v>
      </c>
      <c r="V467" s="50">
        <f t="shared" si="111"/>
        <v>71.181556195965413</v>
      </c>
      <c r="W467" s="50">
        <f t="shared" si="112"/>
        <v>78.94736842105263</v>
      </c>
      <c r="X467" s="50">
        <f t="shared" si="113"/>
        <v>49.87107538298195</v>
      </c>
      <c r="Y467" s="50">
        <f t="shared" si="114"/>
        <v>74.816072439162411</v>
      </c>
      <c r="Z467" s="50">
        <f t="shared" si="115"/>
        <v>82.581884664249628</v>
      </c>
      <c r="AA467" s="50">
        <f t="shared" si="116"/>
        <v>-3.6345162431970053</v>
      </c>
      <c r="AB467" s="50">
        <f t="shared" si="117"/>
        <v>-3.6345162431969982</v>
      </c>
      <c r="AC467" s="50">
        <f t="shared" si="118"/>
        <v>-3.6345162431969982</v>
      </c>
      <c r="AF467">
        <v>2.13</v>
      </c>
      <c r="AG467">
        <v>1.76</v>
      </c>
      <c r="AH467" s="57"/>
      <c r="AJ467" t="s">
        <v>479</v>
      </c>
    </row>
    <row r="468" spans="1:36" ht="15" x14ac:dyDescent="0.25">
      <c r="A468">
        <v>2.17</v>
      </c>
      <c r="B468">
        <v>3.21</v>
      </c>
      <c r="C468">
        <v>3.82</v>
      </c>
      <c r="D468" s="43">
        <f t="shared" si="106"/>
        <v>3.4136077550378285E-2</v>
      </c>
      <c r="E468" s="44">
        <f>IF(OR($A468="",$B468="",$C468=""),"",A468*'MPTO_working_3-way'!$I467)</f>
        <v>2.2440752882843209</v>
      </c>
      <c r="F468" s="45">
        <f>IF(OR($A468="",$B468="",$C468=""),"",B468*'MPTO_working_3-way'!$I467)</f>
        <v>3.3195768089367141</v>
      </c>
      <c r="G468" s="46">
        <f>IF(OR($A468="",$B468="",$C468=""),"",C468*'MPTO_working_3-way'!$I467)</f>
        <v>3.9503998162424447</v>
      </c>
      <c r="H468" s="44">
        <f>IF(OR($A468="",$B468="",$C468=""),"",'MPTO_working_3-way'!E467)</f>
        <v>2.2249376321726069</v>
      </c>
      <c r="I468" s="45">
        <f>IF(OR($A468="",$B468="",$C468=""),"",'MPTO_working_3-way'!F467)</f>
        <v>3.3316920614857986</v>
      </c>
      <c r="J468" s="46">
        <f>IF(OR($A468="",$B468="",$C468=""),"",'MPTO_working_3-way'!G467)</f>
        <v>3.9935877007764451</v>
      </c>
      <c r="K468" s="44">
        <f>IF(OR($A468="",$B468="",$C468=""),"",'OddsRatio_working_3-way'!H467)</f>
        <v>2.2329821105989933</v>
      </c>
      <c r="L468" s="45">
        <f>IF(OR($A468="",$B468="",$C468=""),"",'OddsRatio_working_3-way'!I467)</f>
        <v>3.3289662089092094</v>
      </c>
      <c r="M468" s="46">
        <f>IF(OR($A468="",$B468="",$C468=""),"",'OddsRatio_working_3-way'!J467)</f>
        <v>3.9718030358027008</v>
      </c>
      <c r="N468" s="47">
        <f t="shared" si="107"/>
        <v>44.561784768127687</v>
      </c>
      <c r="O468" s="48">
        <f t="shared" si="108"/>
        <v>30.124321790291926</v>
      </c>
      <c r="P468" s="48">
        <f t="shared" si="109"/>
        <v>25.313893441580387</v>
      </c>
      <c r="Q468" t="s">
        <v>359</v>
      </c>
      <c r="R468" t="s">
        <v>358</v>
      </c>
      <c r="S468" s="38">
        <v>44318</v>
      </c>
      <c r="T468" s="50">
        <v>100</v>
      </c>
      <c r="U468" s="50">
        <f t="shared" si="110"/>
        <v>53.917050691244242</v>
      </c>
      <c r="V468" s="50">
        <f t="shared" si="111"/>
        <v>68.847352024922117</v>
      </c>
      <c r="W468" s="50">
        <f t="shared" si="112"/>
        <v>73.821989528795811</v>
      </c>
      <c r="X468" s="50">
        <f t="shared" si="113"/>
        <v>57.330658446282065</v>
      </c>
      <c r="Y468" s="50">
        <f t="shared" si="114"/>
        <v>72.260959779959947</v>
      </c>
      <c r="Z468" s="50">
        <f t="shared" si="115"/>
        <v>77.235597283833641</v>
      </c>
      <c r="AA468" s="50">
        <f t="shared" si="116"/>
        <v>-3.4136077550378232</v>
      </c>
      <c r="AB468" s="50">
        <f t="shared" si="117"/>
        <v>-3.4136077550378303</v>
      </c>
      <c r="AC468" s="50">
        <f t="shared" si="118"/>
        <v>-3.4136077550378303</v>
      </c>
      <c r="AF468">
        <v>2.21</v>
      </c>
      <c r="AG468">
        <v>1.7</v>
      </c>
      <c r="AH468" s="57"/>
      <c r="AJ468" t="s">
        <v>479</v>
      </c>
    </row>
    <row r="469" spans="1:36" ht="15" x14ac:dyDescent="0.25">
      <c r="A469">
        <v>2.89</v>
      </c>
      <c r="B469">
        <v>3.3</v>
      </c>
      <c r="C469">
        <v>2.6</v>
      </c>
      <c r="D469" s="43">
        <f t="shared" si="106"/>
        <v>3.3666448891362277E-2</v>
      </c>
      <c r="E469" s="44">
        <f>IF(OR($A469="",$B469="",$C469=""),"",A469*'MPTO_working_3-way'!$I468)</f>
        <v>2.9872960372960371</v>
      </c>
      <c r="F469" s="45">
        <f>IF(OR($A469="",$B469="",$C469=""),"",B469*'MPTO_working_3-way'!$I468)</f>
        <v>3.4110992813414955</v>
      </c>
      <c r="G469" s="46">
        <f>IF(OR($A469="",$B469="",$C469=""),"",C469*'MPTO_working_3-way'!$I468)</f>
        <v>2.687532767117542</v>
      </c>
      <c r="H469" s="44">
        <f>IF(OR($A469="",$B469="",$C469=""),"",'MPTO_working_3-way'!E468)</f>
        <v>2.9868702118433097</v>
      </c>
      <c r="I469" s="45">
        <f>IF(OR($A469="",$B469="",$C469=""),"",'MPTO_working_3-way'!F468)</f>
        <v>3.4269090440038323</v>
      </c>
      <c r="J469" s="46">
        <f>IF(OR($A469="",$B469="",$C469=""),"",'MPTO_working_3-way'!G468)</f>
        <v>2.6781417184496079</v>
      </c>
      <c r="K469" s="44">
        <f>IF(OR($A469="",$B469="",$C469=""),"",'OddsRatio_working_3-way'!H468)</f>
        <v>2.9875663778649311</v>
      </c>
      <c r="L469" s="45">
        <f>IF(OR($A469="",$B469="",$C469=""),"",'OddsRatio_working_3-way'!I468)</f>
        <v>3.4187315709467412</v>
      </c>
      <c r="M469" s="46">
        <f>IF(OR($A469="",$B469="",$C469=""),"",'OddsRatio_working_3-way'!J468)</f>
        <v>2.6825958754412116</v>
      </c>
      <c r="N469" s="47">
        <f t="shared" si="107"/>
        <v>33.475088759705045</v>
      </c>
      <c r="O469" s="48">
        <f t="shared" si="108"/>
        <v>29.316062580468966</v>
      </c>
      <c r="P469" s="48">
        <f t="shared" si="109"/>
        <v>37.208848659825996</v>
      </c>
      <c r="Q469" t="s">
        <v>361</v>
      </c>
      <c r="R469" t="s">
        <v>354</v>
      </c>
      <c r="S469" s="38">
        <v>44318</v>
      </c>
      <c r="T469" s="50">
        <v>100</v>
      </c>
      <c r="U469" s="50">
        <f t="shared" si="110"/>
        <v>65.397923875432525</v>
      </c>
      <c r="V469" s="50">
        <f t="shared" si="111"/>
        <v>69.696969696969703</v>
      </c>
      <c r="W469" s="50">
        <f t="shared" si="112"/>
        <v>61.538461538461533</v>
      </c>
      <c r="X469" s="50">
        <f t="shared" si="113"/>
        <v>68.76456876456875</v>
      </c>
      <c r="Y469" s="50">
        <f t="shared" si="114"/>
        <v>73.063614586105928</v>
      </c>
      <c r="Z469" s="50">
        <f t="shared" si="115"/>
        <v>64.905106427597772</v>
      </c>
      <c r="AA469" s="50">
        <f t="shared" si="116"/>
        <v>-3.3666448891362251</v>
      </c>
      <c r="AB469" s="50">
        <f t="shared" si="117"/>
        <v>-3.3666448891362251</v>
      </c>
      <c r="AC469" s="50">
        <f t="shared" si="118"/>
        <v>-3.3666448891362393</v>
      </c>
      <c r="AF469">
        <v>2.09</v>
      </c>
      <c r="AG469">
        <v>1.78</v>
      </c>
      <c r="AH469" s="57"/>
      <c r="AJ469" t="s">
        <v>479</v>
      </c>
    </row>
    <row r="470" spans="1:36" ht="15" x14ac:dyDescent="0.25">
      <c r="A470">
        <v>5.25</v>
      </c>
      <c r="B470">
        <v>3.77</v>
      </c>
      <c r="C470">
        <v>1.72</v>
      </c>
      <c r="D470" s="43">
        <f t="shared" si="106"/>
        <v>3.7123528703320252E-2</v>
      </c>
      <c r="E470" s="44">
        <f>IF(OR($A470="",$B470="",$C470=""),"",A470*'MPTO_working_3-way'!$I469)</f>
        <v>5.4448985256924312</v>
      </c>
      <c r="F470" s="45">
        <f>IF(OR($A470="",$B470="",$C470=""),"",B470*'MPTO_working_3-way'!$I469)</f>
        <v>3.9099557032115175</v>
      </c>
      <c r="G470" s="46">
        <f>IF(OR($A470="",$B470="",$C470=""),"",C470*'MPTO_working_3-way'!$I469)</f>
        <v>1.7838524693697109</v>
      </c>
      <c r="H470" s="44">
        <f>IF(OR($A470="",$B470="",$C470=""),"",'MPTO_working_3-way'!E469)</f>
        <v>5.6147701408512649</v>
      </c>
      <c r="I470" s="45">
        <f>IF(OR($A470="",$B470="",$C470=""),"",'MPTO_working_3-way'!F469)</f>
        <v>3.9544842059613887</v>
      </c>
      <c r="J470" s="46">
        <f>IF(OR($A470="",$B470="",$C470=""),"",'MPTO_working_3-way'!G469)</f>
        <v>1.7574048804326692</v>
      </c>
      <c r="K470" s="44">
        <f>IF(OR($A470="",$B470="",$C470=""),"",'OddsRatio_working_3-way'!H469)</f>
        <v>5.5271112636946986</v>
      </c>
      <c r="L470" s="45">
        <f>IF(OR($A470="",$B470="",$C470=""),"",'OddsRatio_working_3-way'!I469)</f>
        <v>3.9506113412786616</v>
      </c>
      <c r="M470" s="46">
        <f>IF(OR($A470="",$B470="",$C470=""),"",'OddsRatio_working_3-way'!J469)</f>
        <v>1.7669459082023957</v>
      </c>
      <c r="N470" s="47">
        <f t="shared" si="107"/>
        <v>18.365815180602091</v>
      </c>
      <c r="O470" s="48">
        <f t="shared" si="108"/>
        <v>25.575737320467102</v>
      </c>
      <c r="P470" s="48">
        <f t="shared" si="109"/>
        <v>56.058447498930796</v>
      </c>
      <c r="Q470" t="s">
        <v>363</v>
      </c>
      <c r="R470" t="s">
        <v>348</v>
      </c>
      <c r="S470" s="38">
        <v>44318</v>
      </c>
      <c r="T470" s="50">
        <v>100</v>
      </c>
      <c r="U470" s="50">
        <f t="shared" si="110"/>
        <v>80.952380952380949</v>
      </c>
      <c r="V470" s="50">
        <f t="shared" si="111"/>
        <v>73.474801061007966</v>
      </c>
      <c r="W470" s="50">
        <f t="shared" si="112"/>
        <v>41.860465116279073</v>
      </c>
      <c r="X470" s="50">
        <f t="shared" si="113"/>
        <v>84.664733822712975</v>
      </c>
      <c r="Y470" s="50">
        <f t="shared" si="114"/>
        <v>77.187153931339978</v>
      </c>
      <c r="Z470" s="50">
        <f t="shared" si="115"/>
        <v>45.572817986611092</v>
      </c>
      <c r="AA470" s="50">
        <f t="shared" si="116"/>
        <v>-3.7123528703320261</v>
      </c>
      <c r="AB470" s="50">
        <f t="shared" si="117"/>
        <v>-3.7123528703320119</v>
      </c>
      <c r="AC470" s="50">
        <f t="shared" si="118"/>
        <v>-3.712352870332019</v>
      </c>
      <c r="AF470">
        <v>2.16</v>
      </c>
      <c r="AG470">
        <v>1.74</v>
      </c>
      <c r="AH470" s="57"/>
      <c r="AJ470" t="s">
        <v>479</v>
      </c>
    </row>
    <row r="471" spans="1:36" ht="15" x14ac:dyDescent="0.25">
      <c r="A471">
        <v>3.07</v>
      </c>
      <c r="B471">
        <v>3.3</v>
      </c>
      <c r="C471">
        <v>2.48</v>
      </c>
      <c r="D471" s="43">
        <f t="shared" si="106"/>
        <v>3.198900850471742E-2</v>
      </c>
      <c r="E471" s="44">
        <f>IF(OR($A471="",$B471="",$C471=""),"",A471*'MPTO_working_3-way'!$I470)</f>
        <v>3.1682062561094821</v>
      </c>
      <c r="F471" s="45">
        <f>IF(OR($A471="",$B471="",$C471=""),"",B471*'MPTO_working_3-way'!$I470)</f>
        <v>3.4055637280655673</v>
      </c>
      <c r="G471" s="46">
        <f>IF(OR($A471="",$B471="",$C471=""),"",C471*'MPTO_working_3-way'!$I470)</f>
        <v>2.5593327410916991</v>
      </c>
      <c r="H471" s="44">
        <f>IF(OR($A471="",$B471="",$C471=""),"",'MPTO_working_3-way'!E470)</f>
        <v>3.1738989097315682</v>
      </c>
      <c r="I471" s="45">
        <f>IF(OR($A471="",$B471="",$C471=""),"",'MPTO_working_3-way'!F470)</f>
        <v>3.4203551468706381</v>
      </c>
      <c r="J471" s="46">
        <f>IF(OR($A471="",$B471="",$C471=""),"",'MPTO_working_3-way'!G470)</f>
        <v>2.5473630990683112</v>
      </c>
      <c r="K471" s="44">
        <f>IF(OR($A471="",$B471="",$C471=""),"",'OddsRatio_working_3-way'!H470)</f>
        <v>3.1717846275979618</v>
      </c>
      <c r="L471" s="45">
        <f>IF(OR($A471="",$B471="",$C471=""),"",'OddsRatio_working_3-way'!I470)</f>
        <v>3.4130940306644031</v>
      </c>
      <c r="M471" s="46">
        <f>IF(OR($A471="",$B471="",$C471=""),"",'OddsRatio_working_3-way'!J470)</f>
        <v>2.5527735501666591</v>
      </c>
      <c r="N471" s="47">
        <f t="shared" si="107"/>
        <v>31.563601582808172</v>
      </c>
      <c r="O471" s="48">
        <f t="shared" si="108"/>
        <v>29.363714199763962</v>
      </c>
      <c r="P471" s="48">
        <f t="shared" si="109"/>
        <v>39.072684217427856</v>
      </c>
      <c r="Q471" t="s">
        <v>365</v>
      </c>
      <c r="R471" t="s">
        <v>352</v>
      </c>
      <c r="S471" s="38">
        <v>44318</v>
      </c>
      <c r="T471" s="50">
        <v>100</v>
      </c>
      <c r="U471" s="50">
        <f t="shared" si="110"/>
        <v>67.426710097719877</v>
      </c>
      <c r="V471" s="50">
        <f t="shared" si="111"/>
        <v>69.696969696969703</v>
      </c>
      <c r="W471" s="50">
        <f t="shared" si="112"/>
        <v>59.677419354838712</v>
      </c>
      <c r="X471" s="50">
        <f t="shared" si="113"/>
        <v>70.625610948191593</v>
      </c>
      <c r="Y471" s="50">
        <f t="shared" si="114"/>
        <v>72.895870547441419</v>
      </c>
      <c r="Z471" s="50">
        <f t="shared" si="115"/>
        <v>62.876320205310442</v>
      </c>
      <c r="AA471" s="50">
        <f t="shared" si="116"/>
        <v>-3.1989008504717162</v>
      </c>
      <c r="AB471" s="50">
        <f t="shared" si="117"/>
        <v>-3.1989008504717162</v>
      </c>
      <c r="AC471" s="50">
        <f t="shared" si="118"/>
        <v>-3.1989008504717305</v>
      </c>
      <c r="AF471">
        <v>2.08</v>
      </c>
      <c r="AG471">
        <v>1.79</v>
      </c>
      <c r="AH471" s="57"/>
      <c r="AJ471" t="s">
        <v>479</v>
      </c>
    </row>
    <row r="472" spans="1:36" ht="15" x14ac:dyDescent="0.25">
      <c r="A472">
        <v>6.83</v>
      </c>
      <c r="B472">
        <v>4.1900000000000004</v>
      </c>
      <c r="C472">
        <v>1.56</v>
      </c>
      <c r="D472" s="43">
        <f t="shared" si="106"/>
        <v>2.6102009846335816E-2</v>
      </c>
      <c r="E472" s="44">
        <f>IF(OR($A472="",$B472="",$C472=""),"",A472*'MPTO_working_3-way'!$I471)</f>
        <v>7.0082767272504736</v>
      </c>
      <c r="F472" s="45">
        <f>IF(OR($A472="",$B472="",$C472=""),"",B472*'MPTO_working_3-way'!$I471)</f>
        <v>4.2993674212561475</v>
      </c>
      <c r="G472" s="46">
        <f>IF(OR($A472="",$B472="",$C472=""),"",C472*'MPTO_working_3-way'!$I471)</f>
        <v>1.6007191353602839</v>
      </c>
      <c r="H472" s="44">
        <f>IF(OR($A472="",$B472="",$C472=""),"",'MPTO_working_3-way'!E471)</f>
        <v>7.2615200072522565</v>
      </c>
      <c r="I472" s="45">
        <f>IF(OR($A472="",$B472="",$C472=""),"",'MPTO_working_3-way'!F471)</f>
        <v>4.3485291394115517</v>
      </c>
      <c r="J472" s="46">
        <f>IF(OR($A472="",$B472="",$C472=""),"",'MPTO_working_3-way'!G471)</f>
        <v>1.5814652998710133</v>
      </c>
      <c r="K472" s="44">
        <f>IF(OR($A472="",$B472="",$C472=""),"",'OddsRatio_working_3-way'!H471)</f>
        <v>7.12212566462909</v>
      </c>
      <c r="L472" s="45">
        <f>IF(OR($A472="",$B472="",$C472=""),"",'OddsRatio_working_3-way'!I471)</f>
        <v>4.3498423447970502</v>
      </c>
      <c r="M472" s="46">
        <f>IF(OR($A472="",$B472="",$C472=""),"",'OddsRatio_working_3-way'!J471)</f>
        <v>1.5880600981461908</v>
      </c>
      <c r="N472" s="47">
        <f t="shared" si="107"/>
        <v>14.268842954098441</v>
      </c>
      <c r="O472" s="48">
        <f t="shared" si="108"/>
        <v>23.259235650714164</v>
      </c>
      <c r="P472" s="48">
        <f t="shared" si="109"/>
        <v>62.471921395187401</v>
      </c>
      <c r="Q472" t="s">
        <v>94</v>
      </c>
      <c r="R472" t="s">
        <v>143</v>
      </c>
      <c r="S472" s="38">
        <v>44318</v>
      </c>
      <c r="T472" s="50">
        <v>100</v>
      </c>
      <c r="U472" s="50">
        <f t="shared" si="110"/>
        <v>85.35871156661787</v>
      </c>
      <c r="V472" s="50">
        <f t="shared" si="111"/>
        <v>76.133651551312653</v>
      </c>
      <c r="W472" s="50">
        <f t="shared" si="112"/>
        <v>35.897435897435898</v>
      </c>
      <c r="X472" s="50">
        <f t="shared" si="113"/>
        <v>87.968912551251449</v>
      </c>
      <c r="Y472" s="50">
        <f t="shared" si="114"/>
        <v>78.743852535946232</v>
      </c>
      <c r="Z472" s="50">
        <f t="shared" si="115"/>
        <v>38.507636882069484</v>
      </c>
      <c r="AA472" s="50">
        <f t="shared" si="116"/>
        <v>-2.610200984633579</v>
      </c>
      <c r="AB472" s="50">
        <f t="shared" si="117"/>
        <v>-2.610200984633579</v>
      </c>
      <c r="AC472" s="50">
        <f t="shared" si="118"/>
        <v>-2.6102009846335861</v>
      </c>
      <c r="AF472">
        <v>1.88</v>
      </c>
      <c r="AG472">
        <v>2.02</v>
      </c>
      <c r="AH472" s="57"/>
      <c r="AJ472" t="s">
        <v>474</v>
      </c>
    </row>
    <row r="473" spans="1:36" ht="15" x14ac:dyDescent="0.25">
      <c r="A473">
        <v>1.62</v>
      </c>
      <c r="B473">
        <v>3.98</v>
      </c>
      <c r="C473">
        <v>6.2</v>
      </c>
      <c r="D473" s="43">
        <f t="shared" si="106"/>
        <v>2.9830554604964199E-2</v>
      </c>
      <c r="E473" s="44">
        <f>IF(OR($A473="",$B473="",$C473=""),"",A473*'MPTO_working_3-way'!$I472)</f>
        <v>1.6683254984600422</v>
      </c>
      <c r="F473" s="45">
        <f>IF(OR($A473="",$B473="",$C473=""),"",B473*'MPTO_working_3-way'!$I472)</f>
        <v>4.0987256073277578</v>
      </c>
      <c r="G473" s="46">
        <f>IF(OR($A473="",$B473="",$C473=""),"",C473*'MPTO_working_3-way'!$I472)</f>
        <v>6.3849494385507786</v>
      </c>
      <c r="H473" s="44">
        <f>IF(OR($A473="",$B473="",$C473=""),"",'MPTO_working_3-way'!E472)</f>
        <v>1.6465230151442591</v>
      </c>
      <c r="I473" s="45">
        <f>IF(OR($A473="",$B473="",$C473=""),"",'MPTO_working_3-way'!F472)</f>
        <v>4.1439996240435217</v>
      </c>
      <c r="J473" s="46">
        <f>IF(OR($A473="",$B473="",$C473=""),"",'MPTO_working_3-way'!G472)</f>
        <v>6.6073413581688909</v>
      </c>
      <c r="K473" s="44">
        <f>IF(OR($A473="",$B473="",$C473=""),"",'OddsRatio_working_3-way'!H472)</f>
        <v>1.6541653062209849</v>
      </c>
      <c r="L473" s="45">
        <f>IF(OR($A473="",$B473="",$C473=""),"",'OddsRatio_working_3-way'!I472)</f>
        <v>4.1442138911911872</v>
      </c>
      <c r="M473" s="46">
        <f>IF(OR($A473="",$B473="",$C473=""),"",'OddsRatio_working_3-way'!J472)</f>
        <v>6.4865477295953573</v>
      </c>
      <c r="N473" s="47">
        <f t="shared" si="107"/>
        <v>59.940341433554543</v>
      </c>
      <c r="O473" s="48">
        <f t="shared" si="108"/>
        <v>24.397827417677981</v>
      </c>
      <c r="P473" s="48">
        <f t="shared" si="109"/>
        <v>15.661831148767478</v>
      </c>
      <c r="Q473" t="s">
        <v>50</v>
      </c>
      <c r="R473" t="s">
        <v>372</v>
      </c>
      <c r="S473" s="38">
        <v>44318</v>
      </c>
      <c r="T473" s="50">
        <v>100</v>
      </c>
      <c r="U473" s="50">
        <f t="shared" si="110"/>
        <v>38.271604938271601</v>
      </c>
      <c r="V473" s="50">
        <f t="shared" si="111"/>
        <v>74.874371859296474</v>
      </c>
      <c r="W473" s="50">
        <f t="shared" si="112"/>
        <v>83.870967741935488</v>
      </c>
      <c r="X473" s="50">
        <f t="shared" si="113"/>
        <v>41.254660398768031</v>
      </c>
      <c r="Y473" s="50">
        <f t="shared" si="114"/>
        <v>77.857427319792905</v>
      </c>
      <c r="Z473" s="50">
        <f t="shared" si="115"/>
        <v>86.854023202431904</v>
      </c>
      <c r="AA473" s="50">
        <f t="shared" si="116"/>
        <v>-2.9830554604964306</v>
      </c>
      <c r="AB473" s="50">
        <f t="shared" si="117"/>
        <v>-2.9830554604964306</v>
      </c>
      <c r="AC473" s="50">
        <f t="shared" si="118"/>
        <v>-2.9830554604964163</v>
      </c>
      <c r="AF473">
        <v>1.69</v>
      </c>
      <c r="AG473">
        <v>2.2599999999999998</v>
      </c>
      <c r="AH473" s="57"/>
      <c r="AJ473" t="s">
        <v>467</v>
      </c>
    </row>
    <row r="474" spans="1:36" ht="15" x14ac:dyDescent="0.25">
      <c r="A474">
        <v>2.93</v>
      </c>
      <c r="B474">
        <v>3.38</v>
      </c>
      <c r="C474">
        <v>2.56</v>
      </c>
      <c r="D474" s="43">
        <f t="shared" si="106"/>
        <v>2.7779916493325452E-2</v>
      </c>
      <c r="E474" s="44">
        <f>IF(OR($A474="",$B474="",$C474=""),"",A474*'MPTO_working_3-way'!$I473)</f>
        <v>3.0113951553254439</v>
      </c>
      <c r="F474" s="45">
        <f>IF(OR($A474="",$B474="",$C474=""),"",B474*'MPTO_working_3-way'!$I473)</f>
        <v>3.4738961177474401</v>
      </c>
      <c r="G474" s="46">
        <f>IF(OR($A474="",$B474="",$C474=""),"",C474*'MPTO_working_3-way'!$I473)</f>
        <v>2.6311165862229133</v>
      </c>
      <c r="H474" s="44">
        <f>IF(OR($A474="",$B474="",$C474=""),"",'MPTO_working_3-way'!E473)</f>
        <v>3.0117129477252491</v>
      </c>
      <c r="I474" s="45">
        <f>IF(OR($A474="",$B474="",$C474=""),"",'MPTO_working_3-way'!F473)</f>
        <v>3.4892076852188612</v>
      </c>
      <c r="J474" s="46">
        <f>IF(OR($A474="",$B474="",$C474=""),"",'MPTO_working_3-way'!G473)</f>
        <v>2.6221596816979051</v>
      </c>
      <c r="K474" s="44">
        <f>IF(OR($A474="",$B474="",$C474=""),"",'OddsRatio_working_3-way'!H473)</f>
        <v>3.0121093416899791</v>
      </c>
      <c r="L474" s="45">
        <f>IF(OR($A474="",$B474="",$C474=""),"",'OddsRatio_working_3-way'!I473)</f>
        <v>3.4812540068508553</v>
      </c>
      <c r="M474" s="46">
        <f>IF(OR($A474="",$B474="",$C474=""),"",'OddsRatio_working_3-way'!J473)</f>
        <v>2.6263681725577031</v>
      </c>
      <c r="N474" s="47">
        <f t="shared" si="107"/>
        <v>33.207199600875001</v>
      </c>
      <c r="O474" s="48">
        <f t="shared" si="108"/>
        <v>28.786122730936025</v>
      </c>
      <c r="P474" s="48">
        <f t="shared" si="109"/>
        <v>38.006677668188971</v>
      </c>
      <c r="Q474" t="s">
        <v>384</v>
      </c>
      <c r="R474" t="s">
        <v>380</v>
      </c>
      <c r="S474" s="38">
        <v>44318</v>
      </c>
      <c r="T474" s="50">
        <v>100</v>
      </c>
      <c r="U474" s="50">
        <f t="shared" si="110"/>
        <v>65.870307167235495</v>
      </c>
      <c r="V474" s="50">
        <f t="shared" si="111"/>
        <v>70.414201183431956</v>
      </c>
      <c r="W474" s="50">
        <f t="shared" si="112"/>
        <v>60.9375</v>
      </c>
      <c r="X474" s="50">
        <f t="shared" si="113"/>
        <v>68.648298816568044</v>
      </c>
      <c r="Y474" s="50">
        <f t="shared" si="114"/>
        <v>73.192192832764505</v>
      </c>
      <c r="Z474" s="50">
        <f t="shared" si="115"/>
        <v>63.715491649332549</v>
      </c>
      <c r="AA474" s="50">
        <f t="shared" si="116"/>
        <v>-2.7779916493325487</v>
      </c>
      <c r="AB474" s="50">
        <f t="shared" si="117"/>
        <v>-2.7779916493325487</v>
      </c>
      <c r="AC474" s="50">
        <f t="shared" si="118"/>
        <v>-2.7779916493325487</v>
      </c>
      <c r="AF474">
        <v>1.85</v>
      </c>
      <c r="AG474">
        <v>2.04</v>
      </c>
      <c r="AH474" s="57"/>
      <c r="AJ474" t="s">
        <v>481</v>
      </c>
    </row>
    <row r="475" spans="1:36" ht="15" x14ac:dyDescent="0.25">
      <c r="A475">
        <v>1.88</v>
      </c>
      <c r="B475">
        <v>3.27</v>
      </c>
      <c r="C475">
        <v>4.99</v>
      </c>
      <c r="D475" s="43">
        <f t="shared" si="106"/>
        <v>3.8126092773744347E-2</v>
      </c>
      <c r="E475" s="44">
        <f>IF(OR($A475="",$B475="",$C475=""),"",A475*'MPTO_working_3-way'!$I474)</f>
        <v>1.9516770544146393</v>
      </c>
      <c r="F475" s="45">
        <f>IF(OR($A475="",$B475="",$C475=""),"",B475*'MPTO_working_3-way'!$I474)</f>
        <v>3.3946723233701439</v>
      </c>
      <c r="G475" s="46">
        <f>IF(OR($A475="",$B475="",$C475=""),"",C475*'MPTO_working_3-way'!$I474)</f>
        <v>5.1802492029409848</v>
      </c>
      <c r="H475" s="44">
        <f>IF(OR($A475="",$B475="",$C475=""),"",'MPTO_working_3-way'!E474)</f>
        <v>1.9260170769425109</v>
      </c>
      <c r="I475" s="45">
        <f>IF(OR($A475="",$B475="",$C475=""),"",'MPTO_working_3-way'!F474)</f>
        <v>3.4117850566159498</v>
      </c>
      <c r="J475" s="46">
        <f>IF(OR($A475="",$B475="",$C475=""),"",'MPTO_working_3-way'!G474)</f>
        <v>5.3278746341736767</v>
      </c>
      <c r="K475" s="44">
        <f>IF(OR($A475="",$B475="",$C475=""),"",'OddsRatio_working_3-way'!H474)</f>
        <v>1.9361514913719426</v>
      </c>
      <c r="L475" s="45">
        <f>IF(OR($A475="",$B475="",$C475=""),"",'OddsRatio_working_3-way'!I474)</f>
        <v>3.4148453243344434</v>
      </c>
      <c r="M475" s="46">
        <f>IF(OR($A475="",$B475="",$C475=""),"",'OddsRatio_working_3-way'!J474)</f>
        <v>5.2445959665614215</v>
      </c>
      <c r="N475" s="47">
        <f t="shared" si="107"/>
        <v>51.237985184999111</v>
      </c>
      <c r="O475" s="48">
        <f t="shared" si="108"/>
        <v>29.457924204219676</v>
      </c>
      <c r="P475" s="48">
        <f t="shared" si="109"/>
        <v>19.304090610781227</v>
      </c>
      <c r="Q475" t="s">
        <v>144</v>
      </c>
      <c r="R475" t="s">
        <v>388</v>
      </c>
      <c r="S475" s="38">
        <v>44318</v>
      </c>
      <c r="T475" s="50">
        <v>100</v>
      </c>
      <c r="U475" s="50">
        <f t="shared" si="110"/>
        <v>46.808510638297875</v>
      </c>
      <c r="V475" s="50">
        <f t="shared" si="111"/>
        <v>69.418960244648318</v>
      </c>
      <c r="W475" s="50">
        <f t="shared" si="112"/>
        <v>79.959919839679344</v>
      </c>
      <c r="X475" s="50">
        <f t="shared" si="113"/>
        <v>50.621119915672317</v>
      </c>
      <c r="Y475" s="50">
        <f t="shared" si="114"/>
        <v>73.231569522022767</v>
      </c>
      <c r="Z475" s="50">
        <f t="shared" si="115"/>
        <v>83.772529117053807</v>
      </c>
      <c r="AA475" s="50">
        <f t="shared" si="116"/>
        <v>-3.8126092773744418</v>
      </c>
      <c r="AB475" s="50">
        <f t="shared" si="117"/>
        <v>-3.8126092773744489</v>
      </c>
      <c r="AC475" s="50">
        <f t="shared" si="118"/>
        <v>-3.8126092773744631</v>
      </c>
      <c r="AF475">
        <v>2.42</v>
      </c>
      <c r="AG475">
        <v>1.6</v>
      </c>
      <c r="AH475" s="57"/>
      <c r="AJ475" t="s">
        <v>468</v>
      </c>
    </row>
    <row r="476" spans="1:36" ht="15" x14ac:dyDescent="0.25">
      <c r="A476">
        <v>1.45</v>
      </c>
      <c r="B476">
        <v>4.6900000000000004</v>
      </c>
      <c r="C476">
        <v>7.33</v>
      </c>
      <c r="D476" s="43">
        <f t="shared" si="106"/>
        <v>3.9300436640312242E-2</v>
      </c>
      <c r="E476" s="44">
        <f>IF(OR($A476="",$B476="",$C476=""),"",A476*'MPTO_working_3-way'!$I475)</f>
        <v>1.5069856331284528</v>
      </c>
      <c r="F476" s="45">
        <f>IF(OR($A476="",$B476="",$C476=""),"",B476*'MPTO_working_3-way'!$I475)</f>
        <v>4.8743190478430645</v>
      </c>
      <c r="G476" s="46">
        <f>IF(OR($A476="",$B476="",$C476=""),"",C476*'MPTO_working_3-way'!$I475)</f>
        <v>7.6180722005734891</v>
      </c>
      <c r="H476" s="44">
        <f>IF(OR($A476="",$B476="",$C476=""),"",'MPTO_working_3-way'!E475)</f>
        <v>1.4780763726356156</v>
      </c>
      <c r="I476" s="45">
        <f>IF(OR($A476="",$B476="",$C476=""),"",'MPTO_working_3-way'!F475)</f>
        <v>4.9970150166416269</v>
      </c>
      <c r="J476" s="46">
        <f>IF(OR($A476="",$B476="",$C476=""),"",'MPTO_working_3-way'!G475)</f>
        <v>8.1086229525174698</v>
      </c>
      <c r="K476" s="44">
        <f>IF(OR($A476="",$B476="",$C476=""),"",'OddsRatio_working_3-way'!H475)</f>
        <v>1.4871389907522363</v>
      </c>
      <c r="L476" s="45">
        <f>IF(OR($A476="",$B476="",$C476=""),"",'OddsRatio_working_3-way'!I475)</f>
        <v>4.9945397241683382</v>
      </c>
      <c r="M476" s="46">
        <f>IF(OR($A476="",$B476="",$C476=""),"",'OddsRatio_working_3-way'!J475)</f>
        <v>7.8524218032481254</v>
      </c>
      <c r="N476" s="47">
        <f t="shared" si="107"/>
        <v>66.357633279093236</v>
      </c>
      <c r="O476" s="48">
        <f t="shared" si="108"/>
        <v>20.515686195028824</v>
      </c>
      <c r="P476" s="48">
        <f t="shared" si="109"/>
        <v>13.126680525877923</v>
      </c>
      <c r="Q476" t="s">
        <v>149</v>
      </c>
      <c r="R476" t="s">
        <v>460</v>
      </c>
      <c r="S476" s="38">
        <v>44318</v>
      </c>
      <c r="T476" s="50">
        <v>100</v>
      </c>
      <c r="U476" s="50">
        <f t="shared" si="110"/>
        <v>31.03448275862069</v>
      </c>
      <c r="V476" s="50">
        <f t="shared" si="111"/>
        <v>78.678038379530932</v>
      </c>
      <c r="W476" s="50">
        <f t="shared" si="112"/>
        <v>86.357435197817196</v>
      </c>
      <c r="X476" s="50">
        <f t="shared" si="113"/>
        <v>34.964526422651893</v>
      </c>
      <c r="Y476" s="50">
        <f t="shared" si="114"/>
        <v>82.608082043562121</v>
      </c>
      <c r="Z476" s="50">
        <f t="shared" si="115"/>
        <v>90.287478861848399</v>
      </c>
      <c r="AA476" s="50">
        <f t="shared" si="116"/>
        <v>-3.9300436640312029</v>
      </c>
      <c r="AB476" s="50">
        <f t="shared" si="117"/>
        <v>-3.9300436640311887</v>
      </c>
      <c r="AC476" s="50">
        <f t="shared" si="118"/>
        <v>-3.9300436640312029</v>
      </c>
      <c r="AF476">
        <v>1.76</v>
      </c>
      <c r="AG476">
        <v>2.12</v>
      </c>
      <c r="AH476" s="57"/>
      <c r="AJ476" t="s">
        <v>468</v>
      </c>
    </row>
    <row r="477" spans="1:36" s="50" customFormat="1" ht="15" x14ac:dyDescent="0.25">
      <c r="A477">
        <v>7.86</v>
      </c>
      <c r="B477">
        <v>3.87</v>
      </c>
      <c r="C477">
        <v>1.53</v>
      </c>
      <c r="D477" s="43">
        <f t="shared" si="106"/>
        <v>3.9219167162693136E-2</v>
      </c>
      <c r="E477" s="44">
        <f>IF(OR($A477="",$B477="",$C477=""),"",A477*'MPTO_working_3-way'!$I476)</f>
        <v>8.1682626538987684</v>
      </c>
      <c r="F477" s="45">
        <f>IF(OR($A477="",$B477="",$C477=""),"",B477*'MPTO_working_3-way'!$I476)</f>
        <v>4.0217781769196224</v>
      </c>
      <c r="G477" s="46">
        <f>IF(OR($A477="",$B477="",$C477=""),"",C477*'MPTO_working_3-way'!$I476)</f>
        <v>1.5900053257589206</v>
      </c>
      <c r="H477" s="44">
        <f>IF(OR($A477="",$B477="",$C477=""),"",'MPTO_working_3-way'!E476)</f>
        <v>8.7601414878586734</v>
      </c>
      <c r="I477" s="45">
        <f>IF(OR($A477="",$B477="",$C477=""),"",'MPTO_working_3-way'!F476)</f>
        <v>4.0762274573978505</v>
      </c>
      <c r="J477" s="46">
        <f>IF(OR($A477="",$B477="",$C477=""),"",'MPTO_working_3-way'!G476)</f>
        <v>1.5612273179320801</v>
      </c>
      <c r="K477" s="44">
        <f>IF(OR($A477="",$B477="",$C477=""),"",'OddsRatio_working_3-way'!H476)</f>
        <v>8.3920305920294602</v>
      </c>
      <c r="L477" s="45">
        <f>IF(OR($A477="",$B477="",$C477=""),"",'OddsRatio_working_3-way'!I476)</f>
        <v>4.0925842272776318</v>
      </c>
      <c r="M477" s="46">
        <f>IF(OR($A477="",$B477="",$C477=""),"",'OddsRatio_working_3-way'!J476)</f>
        <v>1.5711044043404687</v>
      </c>
      <c r="N477" s="47">
        <f t="shared" si="107"/>
        <v>12.242505442974377</v>
      </c>
      <c r="O477" s="48">
        <f t="shared" si="108"/>
        <v>24.864623457823928</v>
      </c>
      <c r="P477" s="48">
        <f t="shared" si="109"/>
        <v>62.892871099201699</v>
      </c>
      <c r="Q477" t="s">
        <v>107</v>
      </c>
      <c r="R477" t="s">
        <v>172</v>
      </c>
      <c r="S477" s="38">
        <v>44318</v>
      </c>
      <c r="T477" s="50">
        <v>100</v>
      </c>
      <c r="U477" s="50">
        <f t="shared" si="110"/>
        <v>87.277353689567434</v>
      </c>
      <c r="V477" s="50">
        <f t="shared" si="111"/>
        <v>74.160206718346245</v>
      </c>
      <c r="W477" s="50">
        <f t="shared" si="112"/>
        <v>34.640522875816991</v>
      </c>
      <c r="X477" s="50">
        <f t="shared" si="113"/>
        <v>91.199270405836756</v>
      </c>
      <c r="Y477" s="50">
        <f t="shared" si="114"/>
        <v>78.082123434615582</v>
      </c>
      <c r="Z477" s="50">
        <f t="shared" si="115"/>
        <v>38.562439592086321</v>
      </c>
      <c r="AA477" s="50">
        <f t="shared" si="116"/>
        <v>-3.9219167162693225</v>
      </c>
      <c r="AB477" s="50">
        <f t="shared" si="117"/>
        <v>-3.9219167162693367</v>
      </c>
      <c r="AC477" s="50">
        <f t="shared" si="118"/>
        <v>-3.9219167162693296</v>
      </c>
      <c r="AD477" s="51"/>
      <c r="AE477" s="51"/>
      <c r="AF477">
        <v>1.88</v>
      </c>
      <c r="AG477">
        <v>1.99</v>
      </c>
      <c r="AH477" s="57"/>
      <c r="AI477" s="51"/>
      <c r="AJ477" t="s">
        <v>468</v>
      </c>
    </row>
    <row r="478" spans="1:36" ht="15" x14ac:dyDescent="0.25">
      <c r="A478">
        <v>2.4300000000000002</v>
      </c>
      <c r="B478">
        <v>2.92</v>
      </c>
      <c r="C478">
        <v>3.58</v>
      </c>
      <c r="D478" s="43">
        <f t="shared" si="106"/>
        <v>3.3317996108060965E-2</v>
      </c>
      <c r="E478" s="44">
        <f>IF(OR($A478="",$B478="",$C478=""),"",A478*'MPTO_working_3-way'!$I477)</f>
        <v>2.5109627305425883</v>
      </c>
      <c r="F478" s="45">
        <f>IF(OR($A478="",$B478="",$C478=""),"",B478*'MPTO_working_3-way'!$I477)</f>
        <v>3.0172885486355381</v>
      </c>
      <c r="G478" s="46">
        <f>IF(OR($A478="",$B478="",$C478=""),"",C478*'MPTO_working_3-way'!$I477)</f>
        <v>3.6992784260668583</v>
      </c>
      <c r="H478" s="44">
        <f>IF(OR($A478="",$B478="",$C478=""),"",'MPTO_working_3-way'!E477)</f>
        <v>2.4973987404261746</v>
      </c>
      <c r="I478" s="45">
        <f>IF(OR($A478="",$B478="",$C478=""),"",'MPTO_working_3-way'!F477)</f>
        <v>3.0178679992054445</v>
      </c>
      <c r="J478" s="46">
        <f>IF(OR($A478="",$B478="",$C478=""),"",'MPTO_working_3-way'!G477)</f>
        <v>3.7282325710277973</v>
      </c>
      <c r="K478" s="44">
        <f>IF(OR($A478="",$B478="",$C478=""),"",'OddsRatio_working_3-way'!H477)</f>
        <v>2.5036444306502368</v>
      </c>
      <c r="L478" s="45">
        <f>IF(OR($A478="",$B478="",$C478=""),"",'OddsRatio_working_3-way'!I477)</f>
        <v>3.01887923555836</v>
      </c>
      <c r="M478" s="46">
        <f>IF(OR($A478="",$B478="",$C478=""),"",'OddsRatio_working_3-way'!J477)</f>
        <v>3.7128689727815463</v>
      </c>
      <c r="N478" s="47">
        <f t="shared" si="107"/>
        <v>39.82536211455087</v>
      </c>
      <c r="O478" s="48">
        <f t="shared" si="108"/>
        <v>33.142339019985826</v>
      </c>
      <c r="P478" s="48">
        <f t="shared" si="109"/>
        <v>27.0322988654633</v>
      </c>
      <c r="Q478" t="s">
        <v>106</v>
      </c>
      <c r="R478" t="s">
        <v>171</v>
      </c>
      <c r="S478" s="38">
        <v>44318</v>
      </c>
      <c r="T478" s="50">
        <v>100</v>
      </c>
      <c r="U478" s="50">
        <f t="shared" si="110"/>
        <v>58.847736625514408</v>
      </c>
      <c r="V478" s="50">
        <f t="shared" si="111"/>
        <v>65.753424657534239</v>
      </c>
      <c r="W478" s="50">
        <f t="shared" si="112"/>
        <v>72.067039106145245</v>
      </c>
      <c r="X478" s="50">
        <f t="shared" si="113"/>
        <v>62.179536236320502</v>
      </c>
      <c r="Y478" s="50">
        <f t="shared" si="114"/>
        <v>69.08522426834034</v>
      </c>
      <c r="Z478" s="50">
        <f t="shared" si="115"/>
        <v>75.398838716951346</v>
      </c>
      <c r="AA478" s="50">
        <f t="shared" si="116"/>
        <v>-3.3317996108060939</v>
      </c>
      <c r="AB478" s="50">
        <f t="shared" si="117"/>
        <v>-3.331799610806101</v>
      </c>
      <c r="AC478" s="50">
        <f t="shared" si="118"/>
        <v>-3.331799610806101</v>
      </c>
      <c r="AF478">
        <v>2.57</v>
      </c>
      <c r="AG478">
        <v>1.54</v>
      </c>
      <c r="AH478" s="57"/>
      <c r="AJ478" t="s">
        <v>468</v>
      </c>
    </row>
    <row r="479" spans="1:36" ht="15" x14ac:dyDescent="0.25">
      <c r="A479">
        <v>1.7</v>
      </c>
      <c r="B479">
        <v>3.86</v>
      </c>
      <c r="C479">
        <v>5.28</v>
      </c>
      <c r="D479" s="43">
        <f t="shared" si="106"/>
        <v>3.6696591024539815E-2</v>
      </c>
      <c r="E479" s="44">
        <f>IF(OR($A479="",$B479="",$C479=""),"",A479*'MPTO_working_3-way'!$I478)</f>
        <v>1.7623842047417175</v>
      </c>
      <c r="F479" s="45">
        <f>IF(OR($A479="",$B479="",$C479=""),"",B479*'MPTO_working_3-way'!$I478)</f>
        <v>4.001648841354724</v>
      </c>
      <c r="G479" s="46">
        <f>IF(OR($A479="",$B479="",$C479=""),"",C479*'MPTO_working_3-way'!$I478)</f>
        <v>5.4737580006095703</v>
      </c>
      <c r="H479" s="44">
        <f>IF(OR($A479="",$B479="",$C479=""),"",'MPTO_working_3-way'!E478)</f>
        <v>1.736101776220057</v>
      </c>
      <c r="I479" s="45">
        <f>IF(OR($A479="",$B479="",$C479=""),"",'MPTO_working_3-way'!F478)</f>
        <v>4.0512866884726559</v>
      </c>
      <c r="J479" s="46">
        <f>IF(OR($A479="",$B479="",$C479=""),"",'MPTO_working_3-way'!G478)</f>
        <v>5.6445595224648315</v>
      </c>
      <c r="K479" s="44">
        <f>IF(OR($A479="",$B479="",$C479=""),"",'OddsRatio_working_3-way'!H478)</f>
        <v>1.7454740939784743</v>
      </c>
      <c r="L479" s="45">
        <f>IF(OR($A479="",$B479="",$C479=""),"",'OddsRatio_working_3-way'!I478)</f>
        <v>4.0457941553977665</v>
      </c>
      <c r="M479" s="46">
        <f>IF(OR($A479="",$B479="",$C479=""),"",'OddsRatio_working_3-way'!J478)</f>
        <v>5.5580416031826729</v>
      </c>
      <c r="N479" s="47">
        <f t="shared" si="107"/>
        <v>56.741316525050955</v>
      </c>
      <c r="O479" s="48">
        <f t="shared" si="108"/>
        <v>24.989698987716739</v>
      </c>
      <c r="P479" s="48">
        <f t="shared" si="109"/>
        <v>18.268984487232313</v>
      </c>
      <c r="Q479" t="s">
        <v>174</v>
      </c>
      <c r="R479" t="s">
        <v>146</v>
      </c>
      <c r="S479" s="38">
        <v>44318</v>
      </c>
      <c r="T479" s="50">
        <v>100</v>
      </c>
      <c r="U479" s="50">
        <f t="shared" si="110"/>
        <v>41.176470588235297</v>
      </c>
      <c r="V479" s="50">
        <f t="shared" si="111"/>
        <v>74.093264248704671</v>
      </c>
      <c r="W479" s="50">
        <f t="shared" si="112"/>
        <v>81.060606060606062</v>
      </c>
      <c r="X479" s="50">
        <f t="shared" si="113"/>
        <v>44.846129690689281</v>
      </c>
      <c r="Y479" s="50">
        <f t="shared" si="114"/>
        <v>77.762923351158648</v>
      </c>
      <c r="Z479" s="50">
        <f t="shared" si="115"/>
        <v>84.730265163060054</v>
      </c>
      <c r="AA479" s="50">
        <f t="shared" si="116"/>
        <v>-3.6696591024539842</v>
      </c>
      <c r="AB479" s="50">
        <f t="shared" si="117"/>
        <v>-3.6696591024539771</v>
      </c>
      <c r="AC479" s="50">
        <f t="shared" si="118"/>
        <v>-3.6696591024539913</v>
      </c>
      <c r="AF479">
        <v>2.0499999999999998</v>
      </c>
      <c r="AG479">
        <v>1.83</v>
      </c>
      <c r="AH479" s="57"/>
      <c r="AJ479" t="s">
        <v>468</v>
      </c>
    </row>
    <row r="480" spans="1:36" ht="15" x14ac:dyDescent="0.25">
      <c r="A480">
        <v>6.04</v>
      </c>
      <c r="B480">
        <v>4.3899999999999997</v>
      </c>
      <c r="C480">
        <v>1.55</v>
      </c>
      <c r="D480" s="43">
        <f t="shared" si="106"/>
        <v>3.8514637031687782E-2</v>
      </c>
      <c r="E480" s="44">
        <f>IF(OR($A480="",$B480="",$C480=""),"",A480*'MPTO_working_3-way'!$I479)</f>
        <v>6.2726284076713945</v>
      </c>
      <c r="F480" s="45">
        <f>IF(OR($A480="",$B480="",$C480=""),"",B480*'MPTO_working_3-way'!$I479)</f>
        <v>4.5590792565691087</v>
      </c>
      <c r="G480" s="46">
        <f>IF(OR($A480="",$B480="",$C480=""),"",C480*'MPTO_working_3-way'!$I479)</f>
        <v>1.609697687399116</v>
      </c>
      <c r="H480" s="44">
        <f>IF(OR($A480="",$B480="",$C480=""),"",'MPTO_working_3-way'!E479)</f>
        <v>6.5477292786520653</v>
      </c>
      <c r="I480" s="45">
        <f>IF(OR($A480="",$B480="",$C480=""),"",'MPTO_working_3-way'!F479)</f>
        <v>4.6521966503515815</v>
      </c>
      <c r="J480" s="46">
        <f>IF(OR($A480="",$B480="",$C480=""),"",'MPTO_working_3-way'!G479)</f>
        <v>1.5814700345852466</v>
      </c>
      <c r="K480" s="44">
        <f>IF(OR($A480="",$B480="",$C480=""),"",'OddsRatio_working_3-way'!H479)</f>
        <v>6.4136247565546567</v>
      </c>
      <c r="L480" s="45">
        <f>IF(OR($A480="",$B480="",$C480=""),"",'OddsRatio_working_3-way'!I479)</f>
        <v>4.6413071279206912</v>
      </c>
      <c r="M480" s="46">
        <f>IF(OR($A480="",$B480="",$C480=""),"",'OddsRatio_working_3-way'!J479)</f>
        <v>1.5907725428779886</v>
      </c>
      <c r="N480" s="47">
        <f t="shared" si="107"/>
        <v>15.942280253314619</v>
      </c>
      <c r="O480" s="48">
        <f t="shared" si="108"/>
        <v>21.934253469252919</v>
      </c>
      <c r="P480" s="48">
        <f t="shared" si="109"/>
        <v>62.123466277432456</v>
      </c>
      <c r="Q480" t="s">
        <v>398</v>
      </c>
      <c r="R480" t="s">
        <v>400</v>
      </c>
      <c r="S480" s="38">
        <v>44318</v>
      </c>
      <c r="T480" s="50">
        <v>100</v>
      </c>
      <c r="U480" s="50">
        <f t="shared" si="110"/>
        <v>83.443708609271525</v>
      </c>
      <c r="V480" s="50">
        <f t="shared" si="111"/>
        <v>77.220956719817764</v>
      </c>
      <c r="W480" s="50">
        <f t="shared" si="112"/>
        <v>35.483870967741936</v>
      </c>
      <c r="X480" s="50">
        <f t="shared" si="113"/>
        <v>87.2951723124403</v>
      </c>
      <c r="Y480" s="50">
        <f t="shared" si="114"/>
        <v>81.072420422986539</v>
      </c>
      <c r="Z480" s="50">
        <f t="shared" si="115"/>
        <v>39.335334670910719</v>
      </c>
      <c r="AA480" s="50">
        <f t="shared" si="116"/>
        <v>-3.8514637031687755</v>
      </c>
      <c r="AB480" s="50">
        <f t="shared" si="117"/>
        <v>-3.8514637031687755</v>
      </c>
      <c r="AC480" s="50">
        <f t="shared" si="118"/>
        <v>-3.8514637031687826</v>
      </c>
      <c r="AF480">
        <v>1.51</v>
      </c>
      <c r="AG480">
        <v>2.62</v>
      </c>
      <c r="AH480" s="57"/>
      <c r="AJ480" t="s">
        <v>483</v>
      </c>
    </row>
    <row r="481" spans="1:36" ht="15" x14ac:dyDescent="0.25">
      <c r="A481">
        <v>2.67</v>
      </c>
      <c r="B481">
        <v>3.09</v>
      </c>
      <c r="C481">
        <v>3.09</v>
      </c>
      <c r="D481" s="43">
        <f t="shared" si="106"/>
        <v>2.1781026144503945E-2</v>
      </c>
      <c r="E481" s="44">
        <f>IF(OR($A481="",$B481="",$C481=""),"",A481*'MPTO_working_3-way'!$I480)</f>
        <v>2.7281553398058254</v>
      </c>
      <c r="F481" s="45">
        <f>IF(OR($A481="",$B481="",$C481=""),"",B481*'MPTO_working_3-way'!$I480)</f>
        <v>3.1573033707865172</v>
      </c>
      <c r="G481" s="46">
        <f>IF(OR($A481="",$B481="",$C481=""),"",C481*'MPTO_working_3-way'!$I480)</f>
        <v>3.1573033707865172</v>
      </c>
      <c r="H481" s="44">
        <f>IF(OR($A481="",$B481="",$C481=""),"",'MPTO_working_3-way'!E480)</f>
        <v>2.7227814263555659</v>
      </c>
      <c r="I481" s="45">
        <f>IF(OR($A481="",$B481="",$C481=""),"",'MPTO_working_3-way'!F480)</f>
        <v>3.1609133749664768</v>
      </c>
      <c r="J481" s="46">
        <f>IF(OR($A481="",$B481="",$C481=""),"",'MPTO_working_3-way'!G480)</f>
        <v>3.1609133749664768</v>
      </c>
      <c r="K481" s="44">
        <f>IF(OR($A481="",$B481="",$C481=""),"",'OddsRatio_working_3-way'!H480)</f>
        <v>2.7253056682113379</v>
      </c>
      <c r="L481" s="45">
        <f>IF(OR($A481="",$B481="",$C481=""),"",'OddsRatio_working_3-way'!I480)</f>
        <v>3.1592148781806557</v>
      </c>
      <c r="M481" s="46">
        <f>IF(OR($A481="",$B481="",$C481=""),"",'OddsRatio_working_3-way'!J480)</f>
        <v>3.1592148781806557</v>
      </c>
      <c r="N481" s="47">
        <f t="shared" si="107"/>
        <v>36.654804270462634</v>
      </c>
      <c r="O481" s="48">
        <f t="shared" si="108"/>
        <v>31.672597864768683</v>
      </c>
      <c r="P481" s="48">
        <f t="shared" si="109"/>
        <v>31.672597864768683</v>
      </c>
      <c r="Q481" t="s">
        <v>179</v>
      </c>
      <c r="R481" t="s">
        <v>55</v>
      </c>
      <c r="S481" s="38">
        <v>44318</v>
      </c>
      <c r="T481" s="50">
        <v>100</v>
      </c>
      <c r="U481" s="50">
        <f t="shared" si="110"/>
        <v>62.546816479400754</v>
      </c>
      <c r="V481" s="50">
        <f t="shared" si="111"/>
        <v>67.637540453074436</v>
      </c>
      <c r="W481" s="50">
        <f t="shared" si="112"/>
        <v>67.637540453074436</v>
      </c>
      <c r="X481" s="50">
        <f t="shared" si="113"/>
        <v>64.724919093851142</v>
      </c>
      <c r="Y481" s="50">
        <f t="shared" si="114"/>
        <v>69.815643067524817</v>
      </c>
      <c r="Z481" s="50">
        <f t="shared" si="115"/>
        <v>69.815643067524817</v>
      </c>
      <c r="AA481" s="50">
        <f t="shared" si="116"/>
        <v>-2.1781026144503883</v>
      </c>
      <c r="AB481" s="50">
        <f t="shared" si="117"/>
        <v>-2.1781026144503812</v>
      </c>
      <c r="AC481" s="50">
        <f t="shared" si="118"/>
        <v>-2.1781026144503812</v>
      </c>
      <c r="AF481">
        <v>2.57</v>
      </c>
      <c r="AG481">
        <v>1.56</v>
      </c>
      <c r="AH481" s="57"/>
      <c r="AJ481" t="s">
        <v>469</v>
      </c>
    </row>
    <row r="482" spans="1:36" ht="15" x14ac:dyDescent="0.25">
      <c r="A482">
        <v>4.9000000000000004</v>
      </c>
      <c r="B482">
        <v>3.2</v>
      </c>
      <c r="C482">
        <v>1.95</v>
      </c>
      <c r="D482" s="43">
        <f t="shared" si="106"/>
        <v>2.9402145473574226E-2</v>
      </c>
      <c r="E482" s="44">
        <f>IF(OR($A482="",$B482="",$C482=""),"",A482*'MPTO_working_3-way'!$I481)</f>
        <v>5.0440705128205137</v>
      </c>
      <c r="F482" s="45">
        <f>IF(OR($A482="",$B482="",$C482=""),"",B482*'MPTO_working_3-way'!$I481)</f>
        <v>3.2940868655154376</v>
      </c>
      <c r="G482" s="46">
        <f>IF(OR($A482="",$B482="",$C482=""),"",C482*'MPTO_working_3-way'!$I481)</f>
        <v>2.0073341836734695</v>
      </c>
      <c r="H482" s="44">
        <f>IF(OR($A482="",$B482="",$C482=""),"",'MPTO_working_3-way'!E481)</f>
        <v>5.1471859042702448</v>
      </c>
      <c r="I482" s="45">
        <f>IF(OR($A482="",$B482="",$C482=""),"",'MPTO_working_3-way'!F481)</f>
        <v>3.3036087301015642</v>
      </c>
      <c r="J482" s="46">
        <f>IF(OR($A482="",$B482="",$C482=""),"",'MPTO_working_3-way'!G481)</f>
        <v>1.9879933248087385</v>
      </c>
      <c r="K482" s="44">
        <f>IF(OR($A482="",$B482="",$C482=""),"",'OddsRatio_working_3-way'!H481)</f>
        <v>5.0884625671232353</v>
      </c>
      <c r="L482" s="45">
        <f>IF(OR($A482="",$B482="",$C482=""),"",'OddsRatio_working_3-way'!I481)</f>
        <v>3.306312217351568</v>
      </c>
      <c r="M482" s="46">
        <f>IF(OR($A482="",$B482="",$C482=""),"",'OddsRatio_working_3-way'!J481)</f>
        <v>1.9959075484018136</v>
      </c>
      <c r="N482" s="47">
        <f t="shared" si="107"/>
        <v>19.825258141382047</v>
      </c>
      <c r="O482" s="48">
        <f t="shared" si="108"/>
        <v>30.357426528991255</v>
      </c>
      <c r="P482" s="48">
        <f t="shared" si="109"/>
        <v>49.81731532962668</v>
      </c>
      <c r="Q482" t="s">
        <v>156</v>
      </c>
      <c r="R482" t="s">
        <v>152</v>
      </c>
      <c r="S482" s="38">
        <v>44318</v>
      </c>
      <c r="T482" s="50">
        <v>100</v>
      </c>
      <c r="U482" s="50">
        <f t="shared" si="110"/>
        <v>79.591836734693885</v>
      </c>
      <c r="V482" s="50">
        <f t="shared" si="111"/>
        <v>68.75</v>
      </c>
      <c r="W482" s="50">
        <f t="shared" si="112"/>
        <v>48.717948717948723</v>
      </c>
      <c r="X482" s="50">
        <f t="shared" si="113"/>
        <v>82.532051282051285</v>
      </c>
      <c r="Y482" s="50">
        <f t="shared" si="114"/>
        <v>71.690214547357414</v>
      </c>
      <c r="Z482" s="50">
        <f t="shared" si="115"/>
        <v>51.658163265306122</v>
      </c>
      <c r="AA482" s="50">
        <f t="shared" si="116"/>
        <v>-2.9402145473573995</v>
      </c>
      <c r="AB482" s="50">
        <f t="shared" si="117"/>
        <v>-2.9402145473574137</v>
      </c>
      <c r="AC482" s="50">
        <f t="shared" si="118"/>
        <v>-2.9402145473573995</v>
      </c>
      <c r="AF482">
        <v>2.74</v>
      </c>
      <c r="AG482">
        <v>1.5</v>
      </c>
      <c r="AH482" s="57"/>
      <c r="AJ482" t="s">
        <v>470</v>
      </c>
    </row>
    <row r="483" spans="1:36" ht="15" x14ac:dyDescent="0.25">
      <c r="A483">
        <v>2.1</v>
      </c>
      <c r="B483">
        <v>3.16</v>
      </c>
      <c r="C483">
        <v>4.04</v>
      </c>
      <c r="D483" s="43">
        <f t="shared" si="106"/>
        <v>4.0170924868255353E-2</v>
      </c>
      <c r="E483" s="44">
        <f>IF(OR($A483="",$B483="",$C483=""),"",A483*'MPTO_working_3-way'!$I482)</f>
        <v>2.1843589422233363</v>
      </c>
      <c r="F483" s="45">
        <f>IF(OR($A483="",$B483="",$C483=""),"",B483*'MPTO_working_3-way'!$I482)</f>
        <v>3.2869401225836872</v>
      </c>
      <c r="G483" s="46">
        <f>IF(OR($A483="",$B483="",$C483=""),"",C483*'MPTO_working_3-way'!$I482)</f>
        <v>4.2022905364677516</v>
      </c>
      <c r="H483" s="44">
        <f>IF(OR($A483="",$B483="",$C483=""),"",'MPTO_working_3-way'!E482)</f>
        <v>2.1607598038162132</v>
      </c>
      <c r="I483" s="45">
        <f>IF(OR($A483="",$B483="",$C483=""),"",'MPTO_working_3-way'!F482)</f>
        <v>3.2996179698576906</v>
      </c>
      <c r="J483" s="46">
        <f>IF(OR($A483="",$B483="",$C483=""),"",'MPTO_working_3-way'!G482)</f>
        <v>4.2710503509099871</v>
      </c>
      <c r="K483" s="44">
        <f>IF(OR($A483="",$B483="",$C483=""),"",'OddsRatio_working_3-way'!H482)</f>
        <v>2.1705620374854746</v>
      </c>
      <c r="L483" s="45">
        <f>IF(OR($A483="",$B483="",$C483=""),"",'OddsRatio_working_3-way'!I482)</f>
        <v>3.2985581826987511</v>
      </c>
      <c r="M483" s="46">
        <f>IF(OR($A483="",$B483="",$C483=""),"",'OddsRatio_working_3-way'!J482)</f>
        <v>4.2350078126871304</v>
      </c>
      <c r="N483" s="47">
        <f t="shared" si="107"/>
        <v>45.780021802742553</v>
      </c>
      <c r="O483" s="48">
        <f t="shared" si="108"/>
        <v>30.423432210683345</v>
      </c>
      <c r="P483" s="48">
        <f t="shared" si="109"/>
        <v>23.796545986574099</v>
      </c>
      <c r="Q483" t="s">
        <v>413</v>
      </c>
      <c r="R483" t="s">
        <v>416</v>
      </c>
      <c r="S483" s="38">
        <v>44349</v>
      </c>
      <c r="T483" s="50">
        <v>100</v>
      </c>
      <c r="U483" s="50">
        <f t="shared" si="110"/>
        <v>52.38095238095238</v>
      </c>
      <c r="V483" s="50">
        <f t="shared" si="111"/>
        <v>68.35443037974683</v>
      </c>
      <c r="W483" s="50">
        <f t="shared" si="112"/>
        <v>75.247524752475243</v>
      </c>
      <c r="X483" s="50">
        <f t="shared" si="113"/>
        <v>56.398044867777905</v>
      </c>
      <c r="Y483" s="50">
        <f t="shared" si="114"/>
        <v>72.371522866572363</v>
      </c>
      <c r="Z483" s="50">
        <f t="shared" si="115"/>
        <v>79.264617239300776</v>
      </c>
      <c r="AA483" s="50">
        <f t="shared" si="116"/>
        <v>-4.0170924868255256</v>
      </c>
      <c r="AB483" s="50">
        <f t="shared" si="117"/>
        <v>-4.0170924868255327</v>
      </c>
      <c r="AC483" s="50">
        <f t="shared" si="118"/>
        <v>-4.0170924868255327</v>
      </c>
      <c r="AF483">
        <v>1.81</v>
      </c>
      <c r="AG483">
        <v>2.04</v>
      </c>
      <c r="AH483" s="57"/>
      <c r="AJ483" t="s">
        <v>471</v>
      </c>
    </row>
    <row r="484" spans="1:36" ht="15" x14ac:dyDescent="0.25">
      <c r="A484">
        <v>2.99</v>
      </c>
      <c r="B484">
        <v>3.85</v>
      </c>
      <c r="C484">
        <v>2.25</v>
      </c>
      <c r="D484" s="43">
        <f t="shared" si="106"/>
        <v>3.8632864719821303E-2</v>
      </c>
      <c r="E484" s="44">
        <f>IF(OR($A484="",$B484="",$C484=""),"",A484*'MPTO_working_3-way'!$I483)</f>
        <v>3.105512265512266</v>
      </c>
      <c r="F484" s="45">
        <f>IF(OR($A484="",$B484="",$C484=""),"",B484*'MPTO_working_3-way'!$I483)</f>
        <v>3.9987365291713122</v>
      </c>
      <c r="G484" s="46">
        <f>IF(OR($A484="",$B484="",$C484=""),"",C484*'MPTO_working_3-way'!$I483)</f>
        <v>2.3369239456195978</v>
      </c>
      <c r="H484" s="44">
        <f>IF(OR($A484="",$B484="",$C484=""),"",'MPTO_working_3-way'!E483)</f>
        <v>3.10973761224643</v>
      </c>
      <c r="I484" s="45">
        <f>IF(OR($A484="",$B484="",$C484=""),"",'MPTO_working_3-way'!F483)</f>
        <v>4.0508357498941061</v>
      </c>
      <c r="J484" s="46">
        <f>IF(OR($A484="",$B484="",$C484=""),"",'MPTO_working_3-way'!G483)</f>
        <v>2.3171382669017522</v>
      </c>
      <c r="K484" s="44">
        <f>IF(OR($A484="",$B484="",$C484=""),"",'OddsRatio_working_3-way'!H483)</f>
        <v>3.1107221682741999</v>
      </c>
      <c r="L484" s="45">
        <f>IF(OR($A484="",$B484="",$C484=""),"",'OddsRatio_working_3-way'!I483)</f>
        <v>4.0228935575786284</v>
      </c>
      <c r="M484" s="46">
        <f>IF(OR($A484="",$B484="",$C484=""),"",'OddsRatio_working_3-way'!J483)</f>
        <v>2.3258305077099246</v>
      </c>
      <c r="N484" s="47">
        <f t="shared" si="107"/>
        <v>32.200806646469523</v>
      </c>
      <c r="O484" s="48">
        <f t="shared" si="108"/>
        <v>25.007899187777632</v>
      </c>
      <c r="P484" s="48">
        <f t="shared" si="109"/>
        <v>42.791294165752838</v>
      </c>
      <c r="Q484" t="s">
        <v>417</v>
      </c>
      <c r="R484" t="s">
        <v>252</v>
      </c>
      <c r="S484" s="38">
        <v>44349</v>
      </c>
      <c r="T484" s="50">
        <v>100</v>
      </c>
      <c r="U484" s="50">
        <f t="shared" si="110"/>
        <v>66.555183946488299</v>
      </c>
      <c r="V484" s="50">
        <f t="shared" si="111"/>
        <v>74.025974025974023</v>
      </c>
      <c r="W484" s="50">
        <f t="shared" si="112"/>
        <v>55.55555555555555</v>
      </c>
      <c r="X484" s="50">
        <f t="shared" si="113"/>
        <v>70.41847041847042</v>
      </c>
      <c r="Y484" s="50">
        <f t="shared" si="114"/>
        <v>77.889260497956144</v>
      </c>
      <c r="Z484" s="50">
        <f t="shared" si="115"/>
        <v>59.418842027537679</v>
      </c>
      <c r="AA484" s="50">
        <f t="shared" si="116"/>
        <v>-3.8632864719821214</v>
      </c>
      <c r="AB484" s="50">
        <f t="shared" si="117"/>
        <v>-3.8632864719821214</v>
      </c>
      <c r="AC484" s="50">
        <f t="shared" si="118"/>
        <v>-3.8632864719821285</v>
      </c>
      <c r="AF484">
        <v>1.77</v>
      </c>
      <c r="AG484">
        <v>2.09</v>
      </c>
      <c r="AH484" s="57"/>
      <c r="AJ484" t="s">
        <v>471</v>
      </c>
    </row>
    <row r="485" spans="1:36" ht="15" x14ac:dyDescent="0.25">
      <c r="A485">
        <v>15.04</v>
      </c>
      <c r="B485">
        <v>6.64</v>
      </c>
      <c r="C485">
        <v>1.2</v>
      </c>
      <c r="D485" s="43">
        <f t="shared" si="106"/>
        <v>5.0425104674015175E-2</v>
      </c>
      <c r="E485" s="44">
        <f>IF(OR($A485="",$B485="",$C485=""),"",A485*'MPTO_working_3-way'!$I484)</f>
        <v>15.798393574297187</v>
      </c>
      <c r="F485" s="45">
        <f>IF(OR($A485="",$B485="",$C485=""),"",B485*'MPTO_working_3-way'!$I484)</f>
        <v>6.9748226950354608</v>
      </c>
      <c r="G485" s="46">
        <f>IF(OR($A485="",$B485="",$C485=""),"",C485*'MPTO_working_3-way'!$I484)</f>
        <v>1.2605101256088183</v>
      </c>
      <c r="H485" s="44">
        <f>IF(OR($A485="",$B485="",$C485=""),"",'MPTO_working_3-way'!E484)</f>
        <v>20.128421957861541</v>
      </c>
      <c r="I485" s="45">
        <f>IF(OR($A485="",$B485="",$C485=""),"",'MPTO_working_3-way'!F484)</f>
        <v>7.4741744059181974</v>
      </c>
      <c r="J485" s="46">
        <f>IF(OR($A485="",$B485="",$C485=""),"",'MPTO_working_3-way'!G484)</f>
        <v>1.2247022966002292</v>
      </c>
      <c r="K485" s="44">
        <f>IF(OR($A485="",$B485="",$C485=""),"",'OddsRatio_working_3-way'!H484)</f>
        <v>17.393955459947584</v>
      </c>
      <c r="L485" s="45">
        <f>IF(OR($A485="",$B485="",$C485=""),"",'OddsRatio_working_3-way'!I484)</f>
        <v>7.585606039466124</v>
      </c>
      <c r="M485" s="46">
        <f>IF(OR($A485="",$B485="",$C485=""),"",'OddsRatio_working_3-way'!J484)</f>
        <v>1.2335321290590824</v>
      </c>
      <c r="N485" s="47">
        <f t="shared" si="107"/>
        <v>6.3297574863999202</v>
      </c>
      <c r="O485" s="48">
        <f t="shared" si="108"/>
        <v>14.337282017387768</v>
      </c>
      <c r="P485" s="48">
        <f t="shared" si="109"/>
        <v>79.332960496212308</v>
      </c>
      <c r="Q485" t="s">
        <v>239</v>
      </c>
      <c r="R485" t="s">
        <v>410</v>
      </c>
      <c r="S485" s="38">
        <v>44349</v>
      </c>
      <c r="T485" s="50">
        <v>100</v>
      </c>
      <c r="U485" s="50">
        <f t="shared" si="110"/>
        <v>93.351063829787236</v>
      </c>
      <c r="V485" s="50">
        <f t="shared" si="111"/>
        <v>84.939759036144579</v>
      </c>
      <c r="W485" s="50">
        <f t="shared" si="112"/>
        <v>16.666666666666668</v>
      </c>
      <c r="X485" s="50">
        <f t="shared" si="113"/>
        <v>98.393574297188763</v>
      </c>
      <c r="Y485" s="50">
        <f t="shared" si="114"/>
        <v>89.982269503546107</v>
      </c>
      <c r="Z485" s="50">
        <f t="shared" si="115"/>
        <v>21.709177134068188</v>
      </c>
      <c r="AA485" s="50">
        <f t="shared" si="116"/>
        <v>-5.0425104674015273</v>
      </c>
      <c r="AB485" s="50">
        <f t="shared" si="117"/>
        <v>-5.0425104674015273</v>
      </c>
      <c r="AC485" s="50">
        <f t="shared" si="118"/>
        <v>-5.0425104674015202</v>
      </c>
      <c r="AF485">
        <v>1.46</v>
      </c>
      <c r="AG485">
        <v>2.73</v>
      </c>
      <c r="AH485" s="57"/>
      <c r="AJ485" t="s">
        <v>471</v>
      </c>
    </row>
    <row r="486" spans="1:36" ht="15" x14ac:dyDescent="0.25">
      <c r="A486">
        <v>1.69</v>
      </c>
      <c r="B486">
        <v>4.08</v>
      </c>
      <c r="C486">
        <v>4.84</v>
      </c>
      <c r="D486" s="43">
        <f t="shared" si="106"/>
        <v>4.3425585794981236E-2</v>
      </c>
      <c r="E486" s="44">
        <f>IF(OR($A486="",$B486="",$C486=""),"",A486*'MPTO_working_3-way'!$I485)</f>
        <v>1.7633892399935183</v>
      </c>
      <c r="F486" s="45">
        <f>IF(OR($A486="",$B486="",$C486=""),"",B486*'MPTO_working_3-way'!$I485)</f>
        <v>4.2571763900435231</v>
      </c>
      <c r="G486" s="46">
        <f>IF(OR($A486="",$B486="",$C486=""),"",C486*'MPTO_working_3-way'!$I485)</f>
        <v>5.0501798352477092</v>
      </c>
      <c r="H486" s="44">
        <f>IF(OR($A486="",$B486="",$C486=""),"",'MPTO_working_3-way'!E485)</f>
        <v>1.7323793342401199</v>
      </c>
      <c r="I486" s="45">
        <f>IF(OR($A486="",$B486="",$C486=""),"",'MPTO_working_3-way'!F485)</f>
        <v>4.3360838972820979</v>
      </c>
      <c r="J486" s="46">
        <f>IF(OR($A486="",$B486="",$C486=""),"",'MPTO_working_3-way'!G485)</f>
        <v>5.2046365509331087</v>
      </c>
      <c r="K486" s="44">
        <f>IF(OR($A486="",$B486="",$C486=""),"",'OddsRatio_working_3-way'!H485)</f>
        <v>1.743169275743059</v>
      </c>
      <c r="L486" s="45">
        <f>IF(OR($A486="",$B486="",$C486=""),"",'OddsRatio_working_3-way'!I485)</f>
        <v>4.3173353178095981</v>
      </c>
      <c r="M486" s="46">
        <f>IF(OR($A486="",$B486="",$C486=""),"",'OddsRatio_working_3-way'!J485)</f>
        <v>5.1358985780483293</v>
      </c>
      <c r="N486" s="47">
        <f t="shared" si="107"/>
        <v>56.708977083452986</v>
      </c>
      <c r="O486" s="48">
        <f t="shared" si="108"/>
        <v>23.489747860547926</v>
      </c>
      <c r="P486" s="48">
        <f t="shared" si="109"/>
        <v>19.801275055999078</v>
      </c>
      <c r="Q486" t="s">
        <v>411</v>
      </c>
      <c r="R486" t="s">
        <v>256</v>
      </c>
      <c r="S486" s="38">
        <v>44349</v>
      </c>
      <c r="T486" s="50">
        <v>100</v>
      </c>
      <c r="U486" s="50">
        <f t="shared" si="110"/>
        <v>40.828402366863905</v>
      </c>
      <c r="V486" s="50">
        <f t="shared" si="111"/>
        <v>75.490196078431367</v>
      </c>
      <c r="W486" s="50">
        <f t="shared" si="112"/>
        <v>79.338842975206617</v>
      </c>
      <c r="X486" s="50">
        <f t="shared" si="113"/>
        <v>45.170960946362015</v>
      </c>
      <c r="Y486" s="50">
        <f t="shared" si="114"/>
        <v>79.832754657929485</v>
      </c>
      <c r="Z486" s="50">
        <f t="shared" si="115"/>
        <v>83.681401554704721</v>
      </c>
      <c r="AA486" s="50">
        <f t="shared" si="116"/>
        <v>-4.3425585794981103</v>
      </c>
      <c r="AB486" s="50">
        <f t="shared" si="117"/>
        <v>-4.3425585794981174</v>
      </c>
      <c r="AC486" s="50">
        <f t="shared" si="118"/>
        <v>-4.3425585794981032</v>
      </c>
      <c r="AF486">
        <v>1.72</v>
      </c>
      <c r="AG486">
        <v>2.16</v>
      </c>
      <c r="AH486" s="57"/>
      <c r="AJ486" t="s">
        <v>471</v>
      </c>
    </row>
    <row r="487" spans="1:36" ht="15" x14ac:dyDescent="0.25">
      <c r="A487">
        <v>4.96</v>
      </c>
      <c r="B487">
        <v>3.56</v>
      </c>
      <c r="C487">
        <v>1.85</v>
      </c>
      <c r="D487" s="43">
        <f t="shared" si="106"/>
        <v>2.3052320170841245E-2</v>
      </c>
      <c r="E487" s="44">
        <f>IF(OR($A487="",$B487="",$C487=""),"",A487*'MPTO_working_3-way'!$I486)</f>
        <v>5.0743395080473723</v>
      </c>
      <c r="F487" s="45">
        <f>IF(OR($A487="",$B487="",$C487=""),"",B487*'MPTO_working_3-way'!$I486)</f>
        <v>3.6420662598081948</v>
      </c>
      <c r="G487" s="46">
        <f>IF(OR($A487="",$B487="",$C487=""),"",C487*'MPTO_working_3-way'!$I486)</f>
        <v>1.8926467923160564</v>
      </c>
      <c r="H487" s="44">
        <f>IF(OR($A487="",$B487="",$C487=""),"",'MPTO_working_3-way'!E486)</f>
        <v>5.1565317685488399</v>
      </c>
      <c r="I487" s="45">
        <f>IF(OR($A487="",$B487="",$C487=""),"",'MPTO_working_3-way'!F486)</f>
        <v>3.6601242354797159</v>
      </c>
      <c r="J487" s="46">
        <f>IF(OR($A487="",$B487="",$C487=""),"",'MPTO_working_3-way'!G486)</f>
        <v>1.8766781003972444</v>
      </c>
      <c r="K487" s="44">
        <f>IF(OR($A487="",$B487="",$C487=""),"",'OddsRatio_working_3-way'!H486)</f>
        <v>5.1129844883986788</v>
      </c>
      <c r="L487" s="45">
        <f>IF(OR($A487="",$B487="",$C487=""),"",'OddsRatio_working_3-way'!I486)</f>
        <v>3.6588990632072265</v>
      </c>
      <c r="M487" s="46">
        <f>IF(OR($A487="",$B487="",$C487=""),"",'OddsRatio_working_3-way'!J486)</f>
        <v>1.8828375795805252</v>
      </c>
      <c r="N487" s="47">
        <f t="shared" si="107"/>
        <v>19.706998288429549</v>
      </c>
      <c r="O487" s="48">
        <f t="shared" si="108"/>
        <v>27.456941435564765</v>
      </c>
      <c r="P487" s="48">
        <f t="shared" si="109"/>
        <v>52.836060276005703</v>
      </c>
      <c r="Q487" t="s">
        <v>262</v>
      </c>
      <c r="R487" t="s">
        <v>420</v>
      </c>
      <c r="S487" s="38">
        <v>44349</v>
      </c>
      <c r="T487" s="50">
        <v>100</v>
      </c>
      <c r="U487" s="50">
        <f t="shared" si="110"/>
        <v>79.838709677419359</v>
      </c>
      <c r="V487" s="50">
        <f t="shared" si="111"/>
        <v>71.910112359550567</v>
      </c>
      <c r="W487" s="50">
        <f t="shared" si="112"/>
        <v>45.945945945945937</v>
      </c>
      <c r="X487" s="50">
        <f t="shared" si="113"/>
        <v>82.143941694503482</v>
      </c>
      <c r="Y487" s="50">
        <f t="shared" si="114"/>
        <v>74.21534437663469</v>
      </c>
      <c r="Z487" s="50">
        <f t="shared" si="115"/>
        <v>48.251177963030088</v>
      </c>
      <c r="AA487" s="50">
        <f t="shared" si="116"/>
        <v>-2.3052320170841227</v>
      </c>
      <c r="AB487" s="50">
        <f t="shared" si="117"/>
        <v>-2.3052320170841227</v>
      </c>
      <c r="AC487" s="50">
        <f t="shared" si="118"/>
        <v>-2.3052320170841512</v>
      </c>
      <c r="AF487">
        <v>1.93</v>
      </c>
      <c r="AG487">
        <v>1.97</v>
      </c>
      <c r="AH487" s="57"/>
      <c r="AJ487" t="s">
        <v>230</v>
      </c>
    </row>
    <row r="488" spans="1:36" ht="15" x14ac:dyDescent="0.25">
      <c r="A488">
        <v>5.47</v>
      </c>
      <c r="B488">
        <v>4.33</v>
      </c>
      <c r="C488">
        <v>1.64</v>
      </c>
      <c r="D488" s="43">
        <f t="shared" si="106"/>
        <v>2.351833626801092E-2</v>
      </c>
      <c r="E488" s="44">
        <f>IF(OR($A488="",$B488="",$C488=""),"",A488*'MPTO_working_3-way'!$I487)</f>
        <v>5.5986452993860194</v>
      </c>
      <c r="F488" s="45">
        <f>IF(OR($A488="",$B488="",$C488=""),"",B488*'MPTO_working_3-way'!$I487)</f>
        <v>4.4318343960404878</v>
      </c>
      <c r="G488" s="46">
        <f>IF(OR($A488="",$B488="",$C488=""),"",C488*'MPTO_working_3-way'!$I487)</f>
        <v>1.6785700714795377</v>
      </c>
      <c r="H488" s="44">
        <f>IF(OR($A488="",$B488="",$C488=""),"",'MPTO_working_3-way'!E487)</f>
        <v>5.7150723999689266</v>
      </c>
      <c r="I488" s="45">
        <f>IF(OR($A488="",$B488="",$C488=""),"",'MPTO_working_3-way'!F487)</f>
        <v>4.4821455275892061</v>
      </c>
      <c r="J488" s="46">
        <f>IF(OR($A488="",$B488="",$C488=""),"",'MPTO_working_3-way'!G487)</f>
        <v>1.6613595859950143</v>
      </c>
      <c r="K488" s="44">
        <f>IF(OR($A488="",$B488="",$C488=""),"",'OddsRatio_working_3-way'!H487)</f>
        <v>5.661013916889357</v>
      </c>
      <c r="L488" s="45">
        <f>IF(OR($A488="",$B488="",$C488=""),"",'OddsRatio_working_3-way'!I487)</f>
        <v>4.4722989582195876</v>
      </c>
      <c r="M488" s="46">
        <f>IF(OR($A488="",$B488="",$C488=""),"",'OddsRatio_working_3-way'!J487)</f>
        <v>1.6673487487268881</v>
      </c>
      <c r="N488" s="47">
        <f t="shared" si="107"/>
        <v>17.861463738552359</v>
      </c>
      <c r="O488" s="48">
        <f t="shared" si="108"/>
        <v>22.564020011519951</v>
      </c>
      <c r="P488" s="48">
        <f t="shared" si="109"/>
        <v>59.57451624992769</v>
      </c>
      <c r="Q488" t="s">
        <v>421</v>
      </c>
      <c r="R488" t="s">
        <v>261</v>
      </c>
      <c r="S488" s="38">
        <v>44349</v>
      </c>
      <c r="T488" s="50">
        <v>100</v>
      </c>
      <c r="U488" s="50">
        <f t="shared" si="110"/>
        <v>81.71846435100548</v>
      </c>
      <c r="V488" s="50">
        <f t="shared" si="111"/>
        <v>76.905311778290994</v>
      </c>
      <c r="W488" s="50">
        <f t="shared" si="112"/>
        <v>39.024390243902438</v>
      </c>
      <c r="X488" s="50">
        <f t="shared" si="113"/>
        <v>84.070297977806561</v>
      </c>
      <c r="Y488" s="50">
        <f t="shared" si="114"/>
        <v>79.257145405092075</v>
      </c>
      <c r="Z488" s="50">
        <f t="shared" si="115"/>
        <v>41.376223870703519</v>
      </c>
      <c r="AA488" s="50">
        <f t="shared" si="116"/>
        <v>-2.3518336268010813</v>
      </c>
      <c r="AB488" s="50">
        <f t="shared" si="117"/>
        <v>-2.3518336268010813</v>
      </c>
      <c r="AC488" s="50">
        <f t="shared" si="118"/>
        <v>-2.3518336268010813</v>
      </c>
      <c r="AF488">
        <v>1.53</v>
      </c>
      <c r="AG488">
        <v>2.65</v>
      </c>
      <c r="AH488" s="57"/>
      <c r="AJ488" t="s">
        <v>230</v>
      </c>
    </row>
    <row r="489" spans="1:36" ht="15" x14ac:dyDescent="0.25">
      <c r="A489">
        <v>2.0099999999999998</v>
      </c>
      <c r="B489">
        <v>3.86</v>
      </c>
      <c r="C489">
        <v>3.76</v>
      </c>
      <c r="D489" s="43">
        <f t="shared" si="106"/>
        <v>2.2537242132409485E-2</v>
      </c>
      <c r="E489" s="44">
        <f>IF(OR($A489="",$B489="",$C489=""),"",A489*'MPTO_working_3-way'!$I488)</f>
        <v>2.0552998566861427</v>
      </c>
      <c r="F489" s="45">
        <f>IF(OR($A489="",$B489="",$C489=""),"",B489*'MPTO_working_3-way'!$I488)</f>
        <v>3.9469937546311007</v>
      </c>
      <c r="G489" s="46">
        <f>IF(OR($A489="",$B489="",$C489=""),"",C489*'MPTO_working_3-way'!$I488)</f>
        <v>3.8447400304178596</v>
      </c>
      <c r="H489" s="44">
        <f>IF(OR($A489="",$B489="",$C489=""),"",'MPTO_working_3-way'!E488)</f>
        <v>2.0408162275434916</v>
      </c>
      <c r="I489" s="45">
        <f>IF(OR($A489="",$B489="",$C489=""),"",'MPTO_working_3-way'!F488)</f>
        <v>3.9752746903340483</v>
      </c>
      <c r="J489" s="46">
        <f>IF(OR($A489="",$B489="",$C489=""),"",'MPTO_working_3-way'!G488)</f>
        <v>3.8692947173479086</v>
      </c>
      <c r="K489" s="44">
        <f>IF(OR($A489="",$B489="",$C489=""),"",'OddsRatio_working_3-way'!H488)</f>
        <v>2.0465583842191846</v>
      </c>
      <c r="L489" s="45">
        <f>IF(OR($A489="",$B489="",$C489=""),"",'OddsRatio_working_3-way'!I488)</f>
        <v>3.9635217612543268</v>
      </c>
      <c r="M489" s="46">
        <f>IF(OR($A489="",$B489="",$C489=""),"",'OddsRatio_working_3-way'!J488)</f>
        <v>3.8599021192524274</v>
      </c>
      <c r="N489" s="47">
        <f t="shared" si="107"/>
        <v>48.654701003694292</v>
      </c>
      <c r="O489" s="48">
        <f t="shared" si="108"/>
        <v>25.335738087415933</v>
      </c>
      <c r="P489" s="48">
        <f t="shared" si="109"/>
        <v>26.00956090888976</v>
      </c>
      <c r="Q489" t="s">
        <v>270</v>
      </c>
      <c r="R489" t="s">
        <v>240</v>
      </c>
      <c r="S489" s="38">
        <v>44349</v>
      </c>
      <c r="T489" s="50">
        <v>100</v>
      </c>
      <c r="U489" s="50">
        <f t="shared" si="110"/>
        <v>50.248756218905463</v>
      </c>
      <c r="V489" s="50">
        <f t="shared" si="111"/>
        <v>74.093264248704671</v>
      </c>
      <c r="W489" s="50">
        <f t="shared" si="112"/>
        <v>73.40425531914893</v>
      </c>
      <c r="X489" s="50">
        <f t="shared" si="113"/>
        <v>52.502480432146406</v>
      </c>
      <c r="Y489" s="50">
        <f t="shared" si="114"/>
        <v>76.3469884619456</v>
      </c>
      <c r="Z489" s="50">
        <f t="shared" si="115"/>
        <v>75.657979532389874</v>
      </c>
      <c r="AA489" s="50">
        <f t="shared" si="116"/>
        <v>-2.2537242132409432</v>
      </c>
      <c r="AB489" s="50">
        <f t="shared" si="117"/>
        <v>-2.253724213240929</v>
      </c>
      <c r="AC489" s="50">
        <f t="shared" si="118"/>
        <v>-2.2537242132409432</v>
      </c>
      <c r="AF489">
        <v>1.56</v>
      </c>
      <c r="AG489">
        <v>2.58</v>
      </c>
      <c r="AH489" s="57"/>
      <c r="AJ489" t="s">
        <v>230</v>
      </c>
    </row>
    <row r="490" spans="1:36" ht="15" x14ac:dyDescent="0.25">
      <c r="A490">
        <v>3.36</v>
      </c>
      <c r="B490">
        <v>3.45</v>
      </c>
      <c r="C490">
        <v>2.2999999999999998</v>
      </c>
      <c r="D490" s="43">
        <f t="shared" si="106"/>
        <v>2.2256728778467849E-2</v>
      </c>
      <c r="E490" s="44">
        <f>IF(OR($A490="",$B490="",$C490=""),"",A490*'MPTO_working_3-way'!$I489)</f>
        <v>3.4347826086956519</v>
      </c>
      <c r="F490" s="45">
        <f>IF(OR($A490="",$B490="",$C490=""),"",B490*'MPTO_working_3-way'!$I489)</f>
        <v>3.5267857142857144</v>
      </c>
      <c r="G490" s="46">
        <f>IF(OR($A490="",$B490="",$C490=""),"",C490*'MPTO_working_3-way'!$I489)</f>
        <v>2.3511904761904758</v>
      </c>
      <c r="H490" s="44">
        <f>IF(OR($A490="",$B490="",$C490=""),"",'MPTO_working_3-way'!E489)</f>
        <v>3.4458977407847797</v>
      </c>
      <c r="I490" s="45">
        <f>IF(OR($A490="",$B490="",$C490=""),"",'MPTO_working_3-way'!F489)</f>
        <v>3.540623091020159</v>
      </c>
      <c r="J490" s="46">
        <f>IF(OR($A490="",$B490="",$C490=""),"",'MPTO_working_3-way'!G489)</f>
        <v>2.3399273314493336</v>
      </c>
      <c r="K490" s="44">
        <f>IF(OR($A490="",$B490="",$C490=""),"",'OddsRatio_working_3-way'!H489)</f>
        <v>3.4412993037380355</v>
      </c>
      <c r="L490" s="45">
        <f>IF(OR($A490="",$B490="",$C490=""),"",'OddsRatio_working_3-way'!I489)</f>
        <v>3.5343997009144852</v>
      </c>
      <c r="M490" s="46">
        <f>IF(OR($A490="",$B490="",$C490=""),"",'OddsRatio_working_3-way'!J489)</f>
        <v>2.3447835147709517</v>
      </c>
      <c r="N490" s="47">
        <f t="shared" si="107"/>
        <v>29.11392405063291</v>
      </c>
      <c r="O490" s="48">
        <f t="shared" si="108"/>
        <v>28.354430379746837</v>
      </c>
      <c r="P490" s="48">
        <f t="shared" si="109"/>
        <v>42.53164556962026</v>
      </c>
      <c r="Q490" t="s">
        <v>241</v>
      </c>
      <c r="R490" t="s">
        <v>265</v>
      </c>
      <c r="S490" s="38">
        <v>44349</v>
      </c>
      <c r="T490" s="50">
        <v>100</v>
      </c>
      <c r="U490" s="50">
        <f t="shared" si="110"/>
        <v>70.238095238095241</v>
      </c>
      <c r="V490" s="50">
        <f t="shared" si="111"/>
        <v>71.014492753623188</v>
      </c>
      <c r="W490" s="50">
        <f t="shared" si="112"/>
        <v>56.521739130434774</v>
      </c>
      <c r="X490" s="50">
        <f t="shared" si="113"/>
        <v>72.463768115942045</v>
      </c>
      <c r="Y490" s="50">
        <f t="shared" si="114"/>
        <v>73.240165631469978</v>
      </c>
      <c r="Z490" s="50">
        <f t="shared" si="115"/>
        <v>58.747412008281572</v>
      </c>
      <c r="AA490" s="50">
        <f t="shared" si="116"/>
        <v>-2.2256728778468045</v>
      </c>
      <c r="AB490" s="50">
        <f t="shared" si="117"/>
        <v>-2.2256728778467902</v>
      </c>
      <c r="AC490" s="50">
        <f t="shared" si="118"/>
        <v>-2.2256728778467973</v>
      </c>
      <c r="AF490">
        <v>2.0499999999999998</v>
      </c>
      <c r="AG490">
        <v>1.86</v>
      </c>
      <c r="AH490" s="57"/>
      <c r="AJ490" t="s">
        <v>230</v>
      </c>
    </row>
    <row r="491" spans="1:36" ht="15" x14ac:dyDescent="0.25">
      <c r="A491">
        <v>10.09</v>
      </c>
      <c r="B491">
        <v>5.47</v>
      </c>
      <c r="C491">
        <v>1.34</v>
      </c>
      <c r="D491" s="43">
        <f t="shared" si="106"/>
        <v>2.8192040956610764E-2</v>
      </c>
      <c r="E491" s="44">
        <f>IF(OR($A491="",$B491="",$C491=""),"",A491*'MPTO_working_3-way'!$I490)</f>
        <v>10.374457693252202</v>
      </c>
      <c r="F491" s="45">
        <f>IF(OR($A491="",$B491="",$C491=""),"",B491*'MPTO_working_3-way'!$I490)</f>
        <v>5.6242104640326609</v>
      </c>
      <c r="G491" s="46">
        <f>IF(OR($A491="",$B491="",$C491=""),"",C491*'MPTO_working_3-way'!$I490)</f>
        <v>1.3777773348818585</v>
      </c>
      <c r="H491" s="44">
        <f>IF(OR($A491="",$B491="",$C491=""),"",'MPTO_working_3-way'!E490)</f>
        <v>11.146944728050332</v>
      </c>
      <c r="I491" s="45">
        <f>IF(OR($A491="",$B491="",$C491=""),"",'MPTO_working_3-way'!F490)</f>
        <v>5.7664137816930729</v>
      </c>
      <c r="J491" s="46">
        <f>IF(OR($A491="",$B491="",$C491=""),"",'MPTO_working_3-way'!G490)</f>
        <v>1.3570890694132447</v>
      </c>
      <c r="K491" s="44">
        <f>IF(OR($A491="",$B491="",$C491=""),"",'OddsRatio_working_3-way'!H490)</f>
        <v>10.712468804613945</v>
      </c>
      <c r="L491" s="45">
        <f>IF(OR($A491="",$B491="",$C491=""),"",'OddsRatio_working_3-way'!I490)</f>
        <v>5.776098521080784</v>
      </c>
      <c r="M491" s="46">
        <f>IF(OR($A491="",$B491="",$C491=""),"",'OddsRatio_working_3-way'!J490)</f>
        <v>1.3632826615587177</v>
      </c>
      <c r="N491" s="47">
        <f t="shared" si="107"/>
        <v>9.6390580555398486</v>
      </c>
      <c r="O491" s="48">
        <f t="shared" si="108"/>
        <v>17.78027345162652</v>
      </c>
      <c r="P491" s="48">
        <f t="shared" si="109"/>
        <v>72.580668492833638</v>
      </c>
      <c r="Q491" t="s">
        <v>268</v>
      </c>
      <c r="R491" t="s">
        <v>269</v>
      </c>
      <c r="S491" s="38">
        <v>44349</v>
      </c>
      <c r="T491" s="50">
        <v>100</v>
      </c>
      <c r="U491" s="50">
        <f t="shared" si="110"/>
        <v>90.089197224975223</v>
      </c>
      <c r="V491" s="50">
        <f t="shared" si="111"/>
        <v>81.71846435100548</v>
      </c>
      <c r="W491" s="50">
        <f t="shared" si="112"/>
        <v>25.373134328358205</v>
      </c>
      <c r="X491" s="50">
        <f t="shared" si="113"/>
        <v>92.908401320636301</v>
      </c>
      <c r="Y491" s="50">
        <f t="shared" si="114"/>
        <v>84.537668446666558</v>
      </c>
      <c r="Z491" s="50">
        <f t="shared" si="115"/>
        <v>28.19233842401929</v>
      </c>
      <c r="AA491" s="50">
        <f t="shared" si="116"/>
        <v>-2.8192040956610782</v>
      </c>
      <c r="AB491" s="50">
        <f t="shared" si="117"/>
        <v>-2.8192040956610782</v>
      </c>
      <c r="AC491" s="50">
        <f t="shared" si="118"/>
        <v>-2.8192040956610853</v>
      </c>
      <c r="AF491">
        <v>1.57</v>
      </c>
      <c r="AG491">
        <v>2.54</v>
      </c>
      <c r="AH491" s="57"/>
      <c r="AJ491" t="s">
        <v>230</v>
      </c>
    </row>
    <row r="492" spans="1:36" ht="15" x14ac:dyDescent="0.25">
      <c r="A492">
        <v>1.48</v>
      </c>
      <c r="B492">
        <v>4.6500000000000004</v>
      </c>
      <c r="C492">
        <v>7.4</v>
      </c>
      <c r="D492" s="43">
        <f t="shared" si="106"/>
        <v>2.5864574251670991E-2</v>
      </c>
      <c r="E492" s="44">
        <f>IF(OR($A492="",$B492="",$C492=""),"",A492*'MPTO_working_3-way'!$I491)</f>
        <v>1.5182795698924731</v>
      </c>
      <c r="F492" s="45">
        <f>IF(OR($A492="",$B492="",$C492=""),"",B492*'MPTO_working_3-way'!$I491)</f>
        <v>4.7702702702702702</v>
      </c>
      <c r="G492" s="46">
        <f>IF(OR($A492="",$B492="",$C492=""),"",C492*'MPTO_working_3-way'!$I491)</f>
        <v>7.591397849462366</v>
      </c>
      <c r="H492" s="44">
        <f>IF(OR($A492="",$B492="",$C492=""),"",'MPTO_working_3-way'!E491)</f>
        <v>1.4991286668602959</v>
      </c>
      <c r="I492" s="45">
        <f>IF(OR($A492="",$B492="",$C492=""),"",'MPTO_working_3-way'!F491)</f>
        <v>4.8442045987799158</v>
      </c>
      <c r="J492" s="46">
        <f>IF(OR($A492="",$B492="",$C492=""),"",'MPTO_working_3-way'!G491)</f>
        <v>7.904287901990811</v>
      </c>
      <c r="K492" s="44">
        <f>IF(OR($A492="",$B492="",$C492=""),"",'OddsRatio_working_3-way'!H491)</f>
        <v>1.5053735553845626</v>
      </c>
      <c r="L492" s="45">
        <f>IF(OR($A492="",$B492="",$C492=""),"",'OddsRatio_working_3-way'!I491)</f>
        <v>4.8429447440701114</v>
      </c>
      <c r="M492" s="46">
        <f>IF(OR($A492="",$B492="",$C492=""),"",'OddsRatio_working_3-way'!J491)</f>
        <v>7.7383140717941679</v>
      </c>
      <c r="N492" s="47">
        <f t="shared" si="107"/>
        <v>65.864022662889525</v>
      </c>
      <c r="O492" s="48">
        <f t="shared" si="108"/>
        <v>20.963172804532579</v>
      </c>
      <c r="P492" s="48">
        <f t="shared" si="109"/>
        <v>13.172804532577903</v>
      </c>
      <c r="Q492" t="s">
        <v>266</v>
      </c>
      <c r="R492" t="s">
        <v>418</v>
      </c>
      <c r="S492" s="38">
        <v>44349</v>
      </c>
      <c r="T492" s="50">
        <v>100</v>
      </c>
      <c r="U492" s="50">
        <f t="shared" si="110"/>
        <v>32.432432432432435</v>
      </c>
      <c r="V492" s="50">
        <f t="shared" si="111"/>
        <v>78.494623655913983</v>
      </c>
      <c r="W492" s="50">
        <f t="shared" si="112"/>
        <v>86.48648648648647</v>
      </c>
      <c r="X492" s="50">
        <f t="shared" si="113"/>
        <v>35.018889857599532</v>
      </c>
      <c r="Y492" s="50">
        <f t="shared" si="114"/>
        <v>81.081081081081081</v>
      </c>
      <c r="Z492" s="50">
        <f t="shared" si="115"/>
        <v>89.072943911653596</v>
      </c>
      <c r="AA492" s="50">
        <f t="shared" si="116"/>
        <v>-2.5864574251670973</v>
      </c>
      <c r="AB492" s="50">
        <f t="shared" si="117"/>
        <v>-2.5864574251670973</v>
      </c>
      <c r="AC492" s="50">
        <f t="shared" si="118"/>
        <v>-2.5864574251671257</v>
      </c>
      <c r="AF492">
        <v>1.74</v>
      </c>
      <c r="AG492">
        <v>2.2000000000000002</v>
      </c>
      <c r="AH492" s="57"/>
      <c r="AJ492" t="s">
        <v>230</v>
      </c>
    </row>
    <row r="493" spans="1:36" ht="15" x14ac:dyDescent="0.25">
      <c r="A493">
        <v>4.43</v>
      </c>
      <c r="B493">
        <v>3.48</v>
      </c>
      <c r="C493">
        <v>1.93</v>
      </c>
      <c r="D493" s="43">
        <f t="shared" si="106"/>
        <v>3.122467117649963E-2</v>
      </c>
      <c r="E493" s="44">
        <f>IF(OR($A493="",$B493="",$C493=""),"",A493*'MPTO_working_3-way'!$I492)</f>
        <v>4.5683252933118927</v>
      </c>
      <c r="F493" s="45">
        <f>IF(OR($A493="",$B493="",$C493=""),"",B493*'MPTO_working_3-way'!$I492)</f>
        <v>3.5886618556942187</v>
      </c>
      <c r="G493" s="46">
        <f>IF(OR($A493="",$B493="",$C493=""),"",C493*'MPTO_working_3-way'!$I492)</f>
        <v>1.9902636153706441</v>
      </c>
      <c r="H493" s="44">
        <f>IF(OR($A493="",$B493="",$C493=""),"",'MPTO_working_3-way'!E492)</f>
        <v>4.6441337196500836</v>
      </c>
      <c r="I493" s="45">
        <f>IF(OR($A493="",$B493="",$C493=""),"",'MPTO_working_3-way'!F492)</f>
        <v>3.6107848611759916</v>
      </c>
      <c r="J493" s="46">
        <f>IF(OR($A493="",$B493="",$C493=""),"",'MPTO_working_3-way'!G492)</f>
        <v>1.9695643562713558</v>
      </c>
      <c r="K493" s="44">
        <f>IF(OR($A493="",$B493="",$C493=""),"",'OddsRatio_working_3-way'!H492)</f>
        <v>4.605767755515684</v>
      </c>
      <c r="L493" s="45">
        <f>IF(OR($A493="",$B493="",$C493=""),"",'OddsRatio_working_3-way'!I492)</f>
        <v>3.6070857241046346</v>
      </c>
      <c r="M493" s="46">
        <f>IF(OR($A493="",$B493="",$C493=""),"",'OddsRatio_working_3-way'!J492)</f>
        <v>1.9776571465392376</v>
      </c>
      <c r="N493" s="47">
        <f t="shared" si="107"/>
        <v>21.889859758104731</v>
      </c>
      <c r="O493" s="48">
        <f t="shared" si="108"/>
        <v>27.865539864483896</v>
      </c>
      <c r="P493" s="48">
        <f t="shared" si="109"/>
        <v>50.244600377411373</v>
      </c>
      <c r="Q493" t="s">
        <v>274</v>
      </c>
      <c r="R493" t="s">
        <v>232</v>
      </c>
      <c r="S493" s="38">
        <v>44349</v>
      </c>
      <c r="T493" s="50">
        <v>100</v>
      </c>
      <c r="U493" s="50">
        <f t="shared" si="110"/>
        <v>77.426636568848764</v>
      </c>
      <c r="V493" s="50">
        <f t="shared" si="111"/>
        <v>71.264367816091948</v>
      </c>
      <c r="W493" s="50">
        <f t="shared" si="112"/>
        <v>48.186528497409334</v>
      </c>
      <c r="X493" s="50">
        <f t="shared" si="113"/>
        <v>80.549103686498725</v>
      </c>
      <c r="Y493" s="50">
        <f t="shared" si="114"/>
        <v>74.386834933741923</v>
      </c>
      <c r="Z493" s="50">
        <f t="shared" si="115"/>
        <v>51.308995615059281</v>
      </c>
      <c r="AA493" s="50">
        <f t="shared" si="116"/>
        <v>-3.1224671176499612</v>
      </c>
      <c r="AB493" s="50">
        <f t="shared" si="117"/>
        <v>-3.1224671176499754</v>
      </c>
      <c r="AC493" s="50">
        <f t="shared" si="118"/>
        <v>-3.122467117649947</v>
      </c>
      <c r="AF493">
        <v>2.14</v>
      </c>
      <c r="AG493">
        <v>1.76</v>
      </c>
      <c r="AH493" s="57"/>
      <c r="AJ493" t="s">
        <v>231</v>
      </c>
    </row>
    <row r="494" spans="1:36" ht="15" x14ac:dyDescent="0.25">
      <c r="A494">
        <v>2.4300000000000002</v>
      </c>
      <c r="B494">
        <v>3.44</v>
      </c>
      <c r="C494">
        <v>3.07</v>
      </c>
      <c r="D494" s="43">
        <f t="shared" si="106"/>
        <v>2.7953207186262041E-2</v>
      </c>
      <c r="E494" s="44">
        <f>IF(OR($A494="",$B494="",$C494=""),"",A494*'MPTO_working_3-way'!$I493)</f>
        <v>2.497926293462617</v>
      </c>
      <c r="F494" s="45">
        <f>IF(OR($A494="",$B494="",$C494=""),"",B494*'MPTO_working_3-way'!$I493)</f>
        <v>3.5361590327207413</v>
      </c>
      <c r="G494" s="46">
        <f>IF(OR($A494="",$B494="",$C494=""),"",C494*'MPTO_working_3-way'!$I493)</f>
        <v>3.1558163460618243</v>
      </c>
      <c r="H494" s="44">
        <f>IF(OR($A494="",$B494="",$C494=""),"",'MPTO_working_3-way'!E493)</f>
        <v>2.4862949330864836</v>
      </c>
      <c r="I494" s="45">
        <f>IF(OR($A494="",$B494="",$C494=""),"",'MPTO_working_3-way'!F493)</f>
        <v>3.5539136324222604</v>
      </c>
      <c r="J494" s="46">
        <f>IF(OR($A494="",$B494="",$C494=""),"",'MPTO_working_3-way'!G493)</f>
        <v>3.1604047972590092</v>
      </c>
      <c r="K494" s="44">
        <f>IF(OR($A494="",$B494="",$C494=""),"",'OddsRatio_working_3-way'!H493)</f>
        <v>2.4915237928036329</v>
      </c>
      <c r="L494" s="45">
        <f>IF(OR($A494="",$B494="",$C494=""),"",'OddsRatio_working_3-way'!I493)</f>
        <v>3.5449776604481564</v>
      </c>
      <c r="M494" s="46">
        <f>IF(OR($A494="",$B494="",$C494=""),"",'OddsRatio_working_3-way'!J493)</f>
        <v>3.1590589168556078</v>
      </c>
      <c r="N494" s="47">
        <f t="shared" si="107"/>
        <v>40.033206849102157</v>
      </c>
      <c r="O494" s="48">
        <f t="shared" si="108"/>
        <v>28.279271117243677</v>
      </c>
      <c r="P494" s="48">
        <f t="shared" si="109"/>
        <v>31.687522033654155</v>
      </c>
      <c r="Q494" t="s">
        <v>276</v>
      </c>
      <c r="R494" t="s">
        <v>424</v>
      </c>
      <c r="S494" s="38">
        <v>44349</v>
      </c>
      <c r="T494" s="50">
        <v>100</v>
      </c>
      <c r="U494" s="50">
        <f t="shared" si="110"/>
        <v>58.847736625514408</v>
      </c>
      <c r="V494" s="50">
        <f t="shared" si="111"/>
        <v>70.930232558139537</v>
      </c>
      <c r="W494" s="50">
        <f t="shared" si="112"/>
        <v>67.426710097719877</v>
      </c>
      <c r="X494" s="50">
        <f t="shared" si="113"/>
        <v>61.643057344140594</v>
      </c>
      <c r="Y494" s="50">
        <f t="shared" si="114"/>
        <v>73.725553276765737</v>
      </c>
      <c r="Z494" s="50">
        <f t="shared" si="115"/>
        <v>70.222030816346063</v>
      </c>
      <c r="AA494" s="50">
        <f t="shared" si="116"/>
        <v>-2.7953207186261864</v>
      </c>
      <c r="AB494" s="50">
        <f t="shared" si="117"/>
        <v>-2.7953207186262006</v>
      </c>
      <c r="AC494" s="50">
        <f t="shared" si="118"/>
        <v>-2.7953207186261864</v>
      </c>
      <c r="AF494">
        <v>1.79</v>
      </c>
      <c r="AG494">
        <v>2.1</v>
      </c>
      <c r="AH494" s="57"/>
      <c r="AJ494" t="s">
        <v>231</v>
      </c>
    </row>
    <row r="495" spans="1:36" ht="15" x14ac:dyDescent="0.25">
      <c r="A495">
        <v>3.86</v>
      </c>
      <c r="B495">
        <v>3.58</v>
      </c>
      <c r="C495">
        <v>2.04</v>
      </c>
      <c r="D495" s="43">
        <f t="shared" si="106"/>
        <v>2.8593044882873508E-2</v>
      </c>
      <c r="E495" s="44">
        <f>IF(OR($A495="",$B495="",$C495=""),"",A495*'MPTO_working_3-way'!$I494)</f>
        <v>3.9703691532478915</v>
      </c>
      <c r="F495" s="45">
        <f>IF(OR($A495="",$B495="",$C495=""),"",B495*'MPTO_working_3-way'!$I494)</f>
        <v>3.6823631006806874</v>
      </c>
      <c r="G495" s="46">
        <f>IF(OR($A495="",$B495="",$C495=""),"",C495*'MPTO_working_3-way'!$I494)</f>
        <v>2.098329811561062</v>
      </c>
      <c r="H495" s="44">
        <f>IF(OR($A495="",$B495="",$C495=""),"",'MPTO_working_3-way'!E494)</f>
        <v>4.007432303339268</v>
      </c>
      <c r="I495" s="45">
        <f>IF(OR($A495="",$B495="",$C495=""),"",'MPTO_working_3-way'!F494)</f>
        <v>3.7064685373529533</v>
      </c>
      <c r="J495" s="46">
        <f>IF(OR($A495="",$B495="",$C495=""),"",'MPTO_working_3-way'!G494)</f>
        <v>2.0804507670683887</v>
      </c>
      <c r="K495" s="44">
        <f>IF(OR($A495="",$B495="",$C495=""),"",'OddsRatio_working_3-way'!H494)</f>
        <v>3.9908965594901846</v>
      </c>
      <c r="L495" s="45">
        <f>IF(OR($A495="",$B495="",$C495=""),"",'OddsRatio_working_3-way'!I494)</f>
        <v>3.69808151170793</v>
      </c>
      <c r="M495" s="46">
        <f>IF(OR($A495="",$B495="",$C495=""),"",'OddsRatio_working_3-way'!J494)</f>
        <v>2.0875987489055219</v>
      </c>
      <c r="N495" s="47">
        <f t="shared" si="107"/>
        <v>25.186574885158159</v>
      </c>
      <c r="O495" s="48">
        <f t="shared" si="108"/>
        <v>27.156474596846504</v>
      </c>
      <c r="P495" s="48">
        <f t="shared" si="109"/>
        <v>47.656950517995334</v>
      </c>
      <c r="Q495" t="s">
        <v>233</v>
      </c>
      <c r="R495" t="s">
        <v>422</v>
      </c>
      <c r="S495" s="38">
        <v>44349</v>
      </c>
      <c r="T495" s="50">
        <v>100</v>
      </c>
      <c r="U495" s="50">
        <f t="shared" si="110"/>
        <v>74.093264248704671</v>
      </c>
      <c r="V495" s="50">
        <f t="shared" si="111"/>
        <v>72.067039106145245</v>
      </c>
      <c r="W495" s="50">
        <f t="shared" si="112"/>
        <v>50.980392156862742</v>
      </c>
      <c r="X495" s="50">
        <f t="shared" si="113"/>
        <v>76.952568736992006</v>
      </c>
      <c r="Y495" s="50">
        <f t="shared" si="114"/>
        <v>74.926343594432595</v>
      </c>
      <c r="Z495" s="50">
        <f t="shared" si="115"/>
        <v>53.839696645150092</v>
      </c>
      <c r="AA495" s="50">
        <f t="shared" si="116"/>
        <v>-2.8593044882873357</v>
      </c>
      <c r="AB495" s="50">
        <f t="shared" si="117"/>
        <v>-2.85930448828735</v>
      </c>
      <c r="AC495" s="50">
        <f t="shared" si="118"/>
        <v>-2.85930448828735</v>
      </c>
      <c r="AF495">
        <v>2</v>
      </c>
      <c r="AG495">
        <v>1.88</v>
      </c>
      <c r="AH495" s="57"/>
      <c r="AJ495" t="s">
        <v>231</v>
      </c>
    </row>
    <row r="496" spans="1:36" ht="15" x14ac:dyDescent="0.25">
      <c r="A496">
        <v>2.84</v>
      </c>
      <c r="B496">
        <v>3.51</v>
      </c>
      <c r="C496">
        <v>2.6</v>
      </c>
      <c r="D496" s="43">
        <f t="shared" si="106"/>
        <v>2.1628345572007657E-2</v>
      </c>
      <c r="E496" s="44">
        <f>IF(OR($A496="",$B496="",$C496=""),"",A496*'MPTO_working_3-way'!$I495)</f>
        <v>2.9014245014245015</v>
      </c>
      <c r="F496" s="45">
        <f>IF(OR($A496="",$B496="",$C496=""),"",B496*'MPTO_working_3-way'!$I495)</f>
        <v>3.5859154929577466</v>
      </c>
      <c r="G496" s="46">
        <f>IF(OR($A496="",$B496="",$C496=""),"",C496*'MPTO_working_3-way'!$I495)</f>
        <v>2.6562336984872199</v>
      </c>
      <c r="H496" s="44">
        <f>IF(OR($A496="",$B496="",$C496=""),"",'MPTO_working_3-way'!E495)</f>
        <v>2.8993639959668038</v>
      </c>
      <c r="I496" s="45">
        <f>IF(OR($A496="",$B496="",$C496=""),"",'MPTO_working_3-way'!F495)</f>
        <v>3.6011271133375078</v>
      </c>
      <c r="J496" s="46">
        <f>IF(OR($A496="",$B496="",$C496=""),"",'MPTO_working_3-way'!G495)</f>
        <v>2.6496668556847185</v>
      </c>
      <c r="K496" s="44">
        <f>IF(OR($A496="",$B496="",$C496=""),"",'OddsRatio_working_3-way'!H495)</f>
        <v>2.900818572134332</v>
      </c>
      <c r="L496" s="45">
        <f>IF(OR($A496="",$B496="",$C496=""),"",'OddsRatio_working_3-way'!I495)</f>
        <v>3.5929644652484631</v>
      </c>
      <c r="M496" s="46">
        <f>IF(OR($A496="",$B496="",$C496=""),"",'OddsRatio_working_3-way'!J495)</f>
        <v>2.6528857148994196</v>
      </c>
      <c r="N496" s="47">
        <f t="shared" si="107"/>
        <v>34.465828750981927</v>
      </c>
      <c r="O496" s="48">
        <f t="shared" si="108"/>
        <v>27.88688138256088</v>
      </c>
      <c r="P496" s="48">
        <f t="shared" si="109"/>
        <v>37.647289866457186</v>
      </c>
      <c r="Q496" t="s">
        <v>136</v>
      </c>
      <c r="R496" t="s">
        <v>38</v>
      </c>
      <c r="S496" s="38">
        <v>44349</v>
      </c>
      <c r="T496" s="50">
        <v>100</v>
      </c>
      <c r="U496" s="50">
        <f t="shared" si="110"/>
        <v>64.788732394366207</v>
      </c>
      <c r="V496" s="50">
        <f t="shared" si="111"/>
        <v>71.509971509971507</v>
      </c>
      <c r="W496" s="50">
        <f t="shared" si="112"/>
        <v>61.538461538461533</v>
      </c>
      <c r="X496" s="50">
        <f t="shared" si="113"/>
        <v>66.951566951566946</v>
      </c>
      <c r="Y496" s="50">
        <f t="shared" si="114"/>
        <v>73.67280606717226</v>
      </c>
      <c r="Z496" s="50">
        <f t="shared" si="115"/>
        <v>63.701296095662293</v>
      </c>
      <c r="AA496" s="50">
        <f t="shared" si="116"/>
        <v>-2.162834557200739</v>
      </c>
      <c r="AB496" s="50">
        <f t="shared" si="117"/>
        <v>-2.1628345572007532</v>
      </c>
      <c r="AC496" s="50">
        <f t="shared" si="118"/>
        <v>-2.1628345572007603</v>
      </c>
      <c r="AF496">
        <v>1.71</v>
      </c>
      <c r="AG496">
        <v>2.25</v>
      </c>
      <c r="AH496" s="57"/>
      <c r="AJ496" t="s">
        <v>476</v>
      </c>
    </row>
    <row r="497" spans="1:36" ht="15" x14ac:dyDescent="0.25">
      <c r="A497">
        <v>3.74</v>
      </c>
      <c r="B497">
        <v>3.21</v>
      </c>
      <c r="C497">
        <v>2.2599999999999998</v>
      </c>
      <c r="D497" s="43">
        <f t="shared" si="106"/>
        <v>2.1384035001358548E-2</v>
      </c>
      <c r="E497" s="44">
        <f>IF(OR($A497="",$B497="",$C497=""),"",A497*'MPTO_working_3-way'!$I496)</f>
        <v>3.8199762909050814</v>
      </c>
      <c r="F497" s="45">
        <f>IF(OR($A497="",$B497="",$C497=""),"",B497*'MPTO_working_3-way'!$I496)</f>
        <v>3.2786427523543611</v>
      </c>
      <c r="G497" s="46">
        <f>IF(OR($A497="",$B497="",$C497=""),"",C497*'MPTO_working_3-way'!$I496)</f>
        <v>2.3083279191030699</v>
      </c>
      <c r="H497" s="44">
        <f>IF(OR($A497="",$B497="",$C497=""),"",'MPTO_working_3-way'!E496)</f>
        <v>3.8424345545734337</v>
      </c>
      <c r="I497" s="45">
        <f>IF(OR($A497="",$B497="",$C497=""),"",'MPTO_working_3-way'!F496)</f>
        <v>3.2851676498094764</v>
      </c>
      <c r="J497" s="46">
        <f>IF(OR($A497="",$B497="",$C497=""),"",'MPTO_working_3-way'!G496)</f>
        <v>2.2970031271020286</v>
      </c>
      <c r="K497" s="44">
        <f>IF(OR($A497="",$B497="",$C497=""),"",'OddsRatio_working_3-way'!H496)</f>
        <v>3.8311079169833446</v>
      </c>
      <c r="L497" s="45">
        <f>IF(OR($A497="",$B497="",$C497=""),"",'OddsRatio_working_3-way'!I496)</f>
        <v>3.2834848527493397</v>
      </c>
      <c r="M497" s="46">
        <f>IF(OR($A497="",$B497="",$C497=""),"",'OddsRatio_working_3-way'!J496)</f>
        <v>2.301896341386501</v>
      </c>
      <c r="N497" s="47">
        <f t="shared" si="107"/>
        <v>26.178172947850058</v>
      </c>
      <c r="O497" s="48">
        <f t="shared" si="108"/>
        <v>30.500425802167978</v>
      </c>
      <c r="P497" s="48">
        <f t="shared" si="109"/>
        <v>43.321401249981967</v>
      </c>
      <c r="Q497" t="s">
        <v>73</v>
      </c>
      <c r="R497" t="s">
        <v>74</v>
      </c>
      <c r="S497" s="38">
        <v>44349</v>
      </c>
      <c r="T497" s="50">
        <v>100</v>
      </c>
      <c r="U497" s="50">
        <f t="shared" si="110"/>
        <v>73.262032085561486</v>
      </c>
      <c r="V497" s="50">
        <f t="shared" si="111"/>
        <v>68.847352024922117</v>
      </c>
      <c r="W497" s="50">
        <f t="shared" si="112"/>
        <v>55.752212389380524</v>
      </c>
      <c r="X497" s="50">
        <f t="shared" si="113"/>
        <v>75.400435585697352</v>
      </c>
      <c r="Y497" s="50">
        <f t="shared" si="114"/>
        <v>70.985755525057968</v>
      </c>
      <c r="Z497" s="50">
        <f t="shared" si="115"/>
        <v>57.890615889516383</v>
      </c>
      <c r="AA497" s="50">
        <f t="shared" si="116"/>
        <v>-2.1384035001358654</v>
      </c>
      <c r="AB497" s="50">
        <f t="shared" si="117"/>
        <v>-2.1384035001358512</v>
      </c>
      <c r="AC497" s="50">
        <f t="shared" si="118"/>
        <v>-2.1384035001358583</v>
      </c>
      <c r="AF497">
        <v>2.5499999999999998</v>
      </c>
      <c r="AG497">
        <v>1.57</v>
      </c>
      <c r="AH497" s="57"/>
      <c r="AJ497" t="s">
        <v>476</v>
      </c>
    </row>
    <row r="498" spans="1:36" ht="15" x14ac:dyDescent="0.25">
      <c r="A498">
        <v>3.06</v>
      </c>
      <c r="B498">
        <v>3.32</v>
      </c>
      <c r="C498">
        <v>2.54</v>
      </c>
      <c r="D498" s="43">
        <f t="shared" si="106"/>
        <v>2.1702992299598378E-2</v>
      </c>
      <c r="E498" s="44">
        <f>IF(OR($A498="",$B498="",$C498=""),"",A498*'MPTO_working_3-way'!$I497)</f>
        <v>3.1264111564367711</v>
      </c>
      <c r="F498" s="45">
        <f>IF(OR($A498="",$B498="",$C498=""),"",B498*'MPTO_working_3-way'!$I497)</f>
        <v>3.3920539344346663</v>
      </c>
      <c r="G498" s="46">
        <f>IF(OR($A498="",$B498="",$C498=""),"",C498*'MPTO_working_3-way'!$I497)</f>
        <v>2.59512560044098</v>
      </c>
      <c r="H498" s="44">
        <f>IF(OR($A498="",$B498="",$C498=""),"",'MPTO_working_3-way'!E497)</f>
        <v>3.129272876852669</v>
      </c>
      <c r="I498" s="45">
        <f>IF(OR($A498="",$B498="",$C498=""),"",'MPTO_working_3-way'!F497)</f>
        <v>3.4017020043970323</v>
      </c>
      <c r="J498" s="46">
        <f>IF(OR($A498="",$B498="",$C498=""),"",'MPTO_working_3-way'!G497)</f>
        <v>2.5875466882869627</v>
      </c>
      <c r="K498" s="44">
        <f>IF(OR($A498="",$B498="",$C498=""),"",'OddsRatio_working_3-way'!H497)</f>
        <v>3.1282655330122302</v>
      </c>
      <c r="L498" s="45">
        <f>IF(OR($A498="",$B498="",$C498=""),"",'OddsRatio_working_3-way'!I497)</f>
        <v>3.3968815711594047</v>
      </c>
      <c r="M498" s="46">
        <f>IF(OR($A498="",$B498="",$C498=""),"",'OddsRatio_working_3-way'!J497)</f>
        <v>2.5910334567178812</v>
      </c>
      <c r="N498" s="47">
        <f t="shared" si="107"/>
        <v>31.985556280438772</v>
      </c>
      <c r="O498" s="48">
        <f t="shared" si="108"/>
        <v>29.480663318717664</v>
      </c>
      <c r="P498" s="48">
        <f t="shared" si="109"/>
        <v>38.533780400843561</v>
      </c>
      <c r="Q498" t="s">
        <v>69</v>
      </c>
      <c r="R498" t="s">
        <v>135</v>
      </c>
      <c r="S498" s="38">
        <v>44349</v>
      </c>
      <c r="T498" s="50">
        <v>100</v>
      </c>
      <c r="U498" s="50">
        <f t="shared" si="110"/>
        <v>67.320261437908499</v>
      </c>
      <c r="V498" s="50">
        <f t="shared" si="111"/>
        <v>69.879518072289159</v>
      </c>
      <c r="W498" s="50">
        <f t="shared" si="112"/>
        <v>60.629921259842511</v>
      </c>
      <c r="X498" s="50">
        <f t="shared" si="113"/>
        <v>69.490560667868323</v>
      </c>
      <c r="Y498" s="50">
        <f t="shared" si="114"/>
        <v>72.049817302248982</v>
      </c>
      <c r="Z498" s="50">
        <f t="shared" si="115"/>
        <v>62.800220489802349</v>
      </c>
      <c r="AA498" s="50">
        <f t="shared" si="116"/>
        <v>-2.1702992299598236</v>
      </c>
      <c r="AB498" s="50">
        <f t="shared" si="117"/>
        <v>-2.1702992299598236</v>
      </c>
      <c r="AC498" s="50">
        <f t="shared" si="118"/>
        <v>-2.1702992299598378</v>
      </c>
      <c r="AF498">
        <v>2.0299999999999998</v>
      </c>
      <c r="AG498">
        <v>1.88</v>
      </c>
      <c r="AH498" s="57"/>
      <c r="AJ498" t="s">
        <v>476</v>
      </c>
    </row>
    <row r="499" spans="1:36" ht="15" x14ac:dyDescent="0.25">
      <c r="A499">
        <v>3.66</v>
      </c>
      <c r="B499">
        <v>3.56</v>
      </c>
      <c r="C499">
        <v>2.13</v>
      </c>
      <c r="D499" s="43">
        <f t="shared" si="106"/>
        <v>2.3606488195458741E-2</v>
      </c>
      <c r="E499" s="44">
        <f>IF(OR($A499="",$B499="",$C499=""),"",A499*'MPTO_working_3-way'!$I498)</f>
        <v>3.7463997467953791</v>
      </c>
      <c r="F499" s="45">
        <f>IF(OR($A499="",$B499="",$C499=""),"",B499*'MPTO_working_3-way'!$I498)</f>
        <v>3.644039097975833</v>
      </c>
      <c r="G499" s="46">
        <f>IF(OR($A499="",$B499="",$C499=""),"",C499*'MPTO_working_3-way'!$I498)</f>
        <v>2.1802818198563272</v>
      </c>
      <c r="H499" s="44">
        <f>IF(OR($A499="",$B499="",$C499=""),"",'MPTO_working_3-way'!E498)</f>
        <v>3.7685334451503012</v>
      </c>
      <c r="I499" s="45">
        <f>IF(OR($A499="",$B499="",$C499=""),"",'MPTO_working_3-way'!F498)</f>
        <v>3.6626005487886633</v>
      </c>
      <c r="J499" s="46">
        <f>IF(OR($A499="",$B499="",$C499=""),"",'MPTO_working_3-way'!G498)</f>
        <v>2.1663086470480244</v>
      </c>
      <c r="K499" s="44">
        <f>IF(OR($A499="",$B499="",$C499=""),"",'OddsRatio_working_3-way'!H498)</f>
        <v>3.7589930887577681</v>
      </c>
      <c r="L499" s="45">
        <f>IF(OR($A499="",$B499="",$C499=""),"",'OddsRatio_working_3-way'!I498)</f>
        <v>3.6552715440676251</v>
      </c>
      <c r="M499" s="46">
        <f>IF(OR($A499="",$B499="",$C499=""),"",'OddsRatio_working_3-way'!J498)</f>
        <v>2.1720534549986001</v>
      </c>
      <c r="N499" s="47">
        <f t="shared" si="107"/>
        <v>26.692293070310686</v>
      </c>
      <c r="O499" s="48">
        <f t="shared" si="108"/>
        <v>27.442076583521658</v>
      </c>
      <c r="P499" s="48">
        <f t="shared" si="109"/>
        <v>45.865630346167656</v>
      </c>
      <c r="Q499" t="s">
        <v>41</v>
      </c>
      <c r="R499" t="s">
        <v>72</v>
      </c>
      <c r="S499" s="38">
        <v>44349</v>
      </c>
      <c r="T499" s="50">
        <v>100</v>
      </c>
      <c r="U499" s="50">
        <f t="shared" si="110"/>
        <v>72.67759562841529</v>
      </c>
      <c r="V499" s="50">
        <f t="shared" si="111"/>
        <v>71.910112359550567</v>
      </c>
      <c r="W499" s="50">
        <f t="shared" si="112"/>
        <v>53.051643192488264</v>
      </c>
      <c r="X499" s="50">
        <f t="shared" si="113"/>
        <v>75.038244447961176</v>
      </c>
      <c r="Y499" s="50">
        <f t="shared" si="114"/>
        <v>74.270761179096439</v>
      </c>
      <c r="Z499" s="50">
        <f t="shared" si="115"/>
        <v>55.412292012034136</v>
      </c>
      <c r="AA499" s="50">
        <f t="shared" si="116"/>
        <v>-2.3606488195458866</v>
      </c>
      <c r="AB499" s="50">
        <f t="shared" si="117"/>
        <v>-2.3606488195458724</v>
      </c>
      <c r="AC499" s="50">
        <f t="shared" si="118"/>
        <v>-2.3606488195458724</v>
      </c>
      <c r="AF499">
        <v>2.06</v>
      </c>
      <c r="AG499">
        <v>1.85</v>
      </c>
      <c r="AH499" s="57"/>
      <c r="AJ499" t="s">
        <v>476</v>
      </c>
    </row>
    <row r="500" spans="1:36" ht="15" x14ac:dyDescent="0.25">
      <c r="A500">
        <v>1.57</v>
      </c>
      <c r="B500">
        <v>4.3499999999999996</v>
      </c>
      <c r="C500">
        <v>6.22</v>
      </c>
      <c r="D500" s="43">
        <f t="shared" si="106"/>
        <v>2.7599436810564315E-2</v>
      </c>
      <c r="E500" s="44">
        <f>IF(OR($A500="",$B500="",$C500=""),"",A500*'MPTO_working_3-way'!$I499)</f>
        <v>1.613331115792586</v>
      </c>
      <c r="F500" s="45">
        <f>IF(OR($A500="",$B500="",$C500=""),"",B500*'MPTO_working_3-way'!$I499)</f>
        <v>4.4700575501259543</v>
      </c>
      <c r="G500" s="46">
        <f>IF(OR($A500="",$B500="",$C500=""),"",C500*'MPTO_working_3-way'!$I499)</f>
        <v>6.3916684969617101</v>
      </c>
      <c r="H500" s="44">
        <f>IF(OR($A500="",$B500="",$C500=""),"",'MPTO_working_3-way'!E499)</f>
        <v>1.5930089517827752</v>
      </c>
      <c r="I500" s="45">
        <f>IF(OR($A500="",$B500="",$C500=""),"",'MPTO_working_3-way'!F499)</f>
        <v>4.5313405483400349</v>
      </c>
      <c r="J500" s="46">
        <f>IF(OR($A500="",$B500="",$C500=""),"",'MPTO_working_3-way'!G499)</f>
        <v>6.5975293136447384</v>
      </c>
      <c r="K500" s="44">
        <f>IF(OR($A500="",$B500="",$C500=""),"",'OddsRatio_working_3-way'!H499)</f>
        <v>1.5998894145060849</v>
      </c>
      <c r="L500" s="45">
        <f>IF(OR($A500="",$B500="",$C500=""),"",'OddsRatio_working_3-way'!I499)</f>
        <v>4.525665857184884</v>
      </c>
      <c r="M500" s="46">
        <f>IF(OR($A500="",$B500="",$C500=""),"",'OddsRatio_working_3-way'!J499)</f>
        <v>6.4937241117925657</v>
      </c>
      <c r="N500" s="47">
        <f t="shared" si="107"/>
        <v>61.98355627131923</v>
      </c>
      <c r="O500" s="48">
        <f t="shared" si="108"/>
        <v>22.37107663125775</v>
      </c>
      <c r="P500" s="48">
        <f t="shared" si="109"/>
        <v>15.645367097423021</v>
      </c>
      <c r="Q500" t="s">
        <v>137</v>
      </c>
      <c r="R500" t="s">
        <v>134</v>
      </c>
      <c r="S500" s="38">
        <v>44349</v>
      </c>
      <c r="T500" s="50">
        <v>100</v>
      </c>
      <c r="U500" s="50">
        <f t="shared" si="110"/>
        <v>36.30573248407643</v>
      </c>
      <c r="V500" s="50">
        <f t="shared" si="111"/>
        <v>77.011494252873561</v>
      </c>
      <c r="W500" s="50">
        <f t="shared" si="112"/>
        <v>83.922829581993568</v>
      </c>
      <c r="X500" s="50">
        <f t="shared" si="113"/>
        <v>39.065676165132871</v>
      </c>
      <c r="Y500" s="50">
        <f t="shared" si="114"/>
        <v>79.771437933930002</v>
      </c>
      <c r="Z500" s="50">
        <f t="shared" si="115"/>
        <v>86.682773263050009</v>
      </c>
      <c r="AA500" s="50">
        <f t="shared" si="116"/>
        <v>-2.7599436810564413</v>
      </c>
      <c r="AB500" s="50">
        <f t="shared" si="117"/>
        <v>-2.7599436810564413</v>
      </c>
      <c r="AC500" s="50">
        <f t="shared" si="118"/>
        <v>-2.7599436810564413</v>
      </c>
      <c r="AF500">
        <v>1.71</v>
      </c>
      <c r="AG500">
        <v>2.2400000000000002</v>
      </c>
      <c r="AH500" s="57"/>
      <c r="AJ500" t="s">
        <v>476</v>
      </c>
    </row>
    <row r="501" spans="1:36" ht="15" x14ac:dyDescent="0.25">
      <c r="A501">
        <v>3.89</v>
      </c>
      <c r="B501">
        <v>3.3</v>
      </c>
      <c r="C501">
        <v>2.13</v>
      </c>
      <c r="D501" s="43">
        <f t="shared" si="106"/>
        <v>2.9583279845780464E-2</v>
      </c>
      <c r="E501" s="44">
        <f>IF(OR($A501="",$B501="",$C501=""),"",A501*'MPTO_working_3-way'!$I500)</f>
        <v>4.0050789586000866</v>
      </c>
      <c r="F501" s="45">
        <f>IF(OR($A501="",$B501="",$C501=""),"",B501*'MPTO_working_3-way'!$I500)</f>
        <v>3.3976248234910753</v>
      </c>
      <c r="G501" s="46">
        <f>IF(OR($A501="",$B501="",$C501=""),"",C501*'MPTO_working_3-way'!$I500)</f>
        <v>2.1930123860715125</v>
      </c>
      <c r="H501" s="44">
        <f>IF(OR($A501="",$B501="",$C501=""),"",'MPTO_working_3-way'!E500)</f>
        <v>4.0451713695211247</v>
      </c>
      <c r="I501" s="45">
        <f>IF(OR($A501="",$B501="",$C501=""),"",'MPTO_working_3-way'!F500)</f>
        <v>3.4109994049453163</v>
      </c>
      <c r="J501" s="46">
        <f>IF(OR($A501="",$B501="",$C501=""),"",'MPTO_working_3-way'!G500)</f>
        <v>2.1756986545315367</v>
      </c>
      <c r="K501" s="44">
        <f>IF(OR($A501="",$B501="",$C501=""),"",'OddsRatio_working_3-way'!H500)</f>
        <v>4.025249300974922</v>
      </c>
      <c r="L501" s="45">
        <f>IF(OR($A501="",$B501="",$C501=""),"",'OddsRatio_working_3-way'!I500)</f>
        <v>3.4076378519869621</v>
      </c>
      <c r="M501" s="46">
        <f>IF(OR($A501="",$B501="",$C501=""),"",'OddsRatio_working_3-way'!J500)</f>
        <v>2.1828829446718556</v>
      </c>
      <c r="N501" s="47">
        <f t="shared" si="107"/>
        <v>24.968296763605743</v>
      </c>
      <c r="O501" s="48">
        <f t="shared" si="108"/>
        <v>29.43232557891708</v>
      </c>
      <c r="P501" s="48">
        <f t="shared" si="109"/>
        <v>45.599377657477156</v>
      </c>
      <c r="Q501" t="s">
        <v>208</v>
      </c>
      <c r="R501" t="s">
        <v>36</v>
      </c>
      <c r="S501" s="38">
        <v>44349</v>
      </c>
      <c r="T501" s="50">
        <v>100</v>
      </c>
      <c r="U501" s="50">
        <f t="shared" si="110"/>
        <v>74.293059125964007</v>
      </c>
      <c r="V501" s="50">
        <f t="shared" si="111"/>
        <v>69.696969696969703</v>
      </c>
      <c r="W501" s="50">
        <f t="shared" si="112"/>
        <v>53.051643192488264</v>
      </c>
      <c r="X501" s="50">
        <f t="shared" si="113"/>
        <v>77.251387110542041</v>
      </c>
      <c r="Y501" s="50">
        <f t="shared" si="114"/>
        <v>72.655297681547722</v>
      </c>
      <c r="Z501" s="50">
        <f t="shared" si="115"/>
        <v>56.009971177066298</v>
      </c>
      <c r="AA501" s="50">
        <f t="shared" si="116"/>
        <v>-2.9583279845780339</v>
      </c>
      <c r="AB501" s="50">
        <f t="shared" si="117"/>
        <v>-2.9583279845780197</v>
      </c>
      <c r="AC501" s="50">
        <f t="shared" si="118"/>
        <v>-2.9583279845780339</v>
      </c>
      <c r="AF501">
        <v>2.2999999999999998</v>
      </c>
      <c r="AG501">
        <v>1.67</v>
      </c>
      <c r="AH501" s="57"/>
      <c r="AJ501" t="s">
        <v>466</v>
      </c>
    </row>
    <row r="502" spans="1:36" ht="15" x14ac:dyDescent="0.25">
      <c r="A502">
        <v>2.5299999999999998</v>
      </c>
      <c r="B502">
        <v>3.18</v>
      </c>
      <c r="C502">
        <v>3.14</v>
      </c>
      <c r="D502" s="43">
        <f t="shared" si="106"/>
        <v>2.8193663380696732E-2</v>
      </c>
      <c r="E502" s="44">
        <f>IF(OR($A502="",$B502="",$C502=""),"",A502*'MPTO_working_3-way'!$I501)</f>
        <v>2.6013299683531623</v>
      </c>
      <c r="F502" s="45">
        <f>IF(OR($A502="",$B502="",$C502=""),"",B502*'MPTO_working_3-way'!$I501)</f>
        <v>3.2696558495506158</v>
      </c>
      <c r="G502" s="46">
        <f>IF(OR($A502="",$B502="",$C502=""),"",C502*'MPTO_working_3-way'!$I501)</f>
        <v>3.2285281030153881</v>
      </c>
      <c r="H502" s="44">
        <f>IF(OR($A502="",$B502="",$C502=""),"",'MPTO_working_3-way'!E501)</f>
        <v>2.5916200589289407</v>
      </c>
      <c r="I502" s="45">
        <f>IF(OR($A502="",$B502="",$C502=""),"",'MPTO_working_3-way'!F501)</f>
        <v>3.2779628479769087</v>
      </c>
      <c r="J502" s="46">
        <f>IF(OR($A502="",$B502="",$C502=""),"",'MPTO_working_3-way'!G501)</f>
        <v>3.2354768767495981</v>
      </c>
      <c r="K502" s="44">
        <f>IF(OR($A502="",$B502="",$C502=""),"",'OddsRatio_working_3-way'!H501)</f>
        <v>2.5960410391630249</v>
      </c>
      <c r="L502" s="45">
        <f>IF(OR($A502="",$B502="",$C502=""),"",'OddsRatio_working_3-way'!I501)</f>
        <v>3.2740976897878409</v>
      </c>
      <c r="M502" s="46">
        <f>IF(OR($A502="",$B502="",$C502=""),"",'OddsRatio_working_3-way'!J501)</f>
        <v>3.2323711266724673</v>
      </c>
      <c r="N502" s="47">
        <f t="shared" si="107"/>
        <v>38.441874432141923</v>
      </c>
      <c r="O502" s="48">
        <f t="shared" si="108"/>
        <v>30.584258589094045</v>
      </c>
      <c r="P502" s="48">
        <f t="shared" si="109"/>
        <v>30.973866978764029</v>
      </c>
      <c r="Q502" t="s">
        <v>45</v>
      </c>
      <c r="R502" t="s">
        <v>79</v>
      </c>
      <c r="S502" s="38">
        <v>44349</v>
      </c>
      <c r="T502" s="50">
        <v>100</v>
      </c>
      <c r="U502" s="50">
        <f t="shared" si="110"/>
        <v>60.474308300395251</v>
      </c>
      <c r="V502" s="50">
        <f t="shared" si="111"/>
        <v>68.55345911949685</v>
      </c>
      <c r="W502" s="50">
        <f t="shared" si="112"/>
        <v>68.152866242038215</v>
      </c>
      <c r="X502" s="50">
        <f t="shared" si="113"/>
        <v>63.293674638464928</v>
      </c>
      <c r="Y502" s="50">
        <f t="shared" si="114"/>
        <v>71.372825457566535</v>
      </c>
      <c r="Z502" s="50">
        <f t="shared" si="115"/>
        <v>70.972232580107899</v>
      </c>
      <c r="AA502" s="50">
        <f t="shared" si="116"/>
        <v>-2.8193663380696776</v>
      </c>
      <c r="AB502" s="50">
        <f t="shared" si="117"/>
        <v>-2.8193663380696847</v>
      </c>
      <c r="AC502" s="50">
        <f t="shared" si="118"/>
        <v>-2.8193663380696847</v>
      </c>
      <c r="AF502">
        <v>2.38</v>
      </c>
      <c r="AG502">
        <v>1.63</v>
      </c>
      <c r="AH502" s="57"/>
      <c r="AJ502" t="s">
        <v>466</v>
      </c>
    </row>
    <row r="503" spans="1:36" ht="15" x14ac:dyDescent="0.25">
      <c r="A503">
        <v>1.72</v>
      </c>
      <c r="B503">
        <v>3.73</v>
      </c>
      <c r="C503">
        <v>5.45</v>
      </c>
      <c r="D503" s="43">
        <f t="shared" si="106"/>
        <v>3.2978102114627816E-2</v>
      </c>
      <c r="E503" s="44">
        <f>IF(OR($A503="",$B503="",$C503=""),"",A503*'MPTO_working_3-way'!$I502)</f>
        <v>1.7767223356371598</v>
      </c>
      <c r="F503" s="45">
        <f>IF(OR($A503="",$B503="",$C503=""),"",B503*'MPTO_working_3-way'!$I502)</f>
        <v>3.8530083208875618</v>
      </c>
      <c r="G503" s="46">
        <f>IF(OR($A503="",$B503="",$C503=""),"",C503*'MPTO_working_3-way'!$I502)</f>
        <v>5.629730656524722</v>
      </c>
      <c r="H503" s="44">
        <f>IF(OR($A503="",$B503="",$C503=""),"",'MPTO_working_3-way'!E502)</f>
        <v>1.753147541082243</v>
      </c>
      <c r="I503" s="45">
        <f>IF(OR($A503="",$B503="",$C503=""),"",'MPTO_working_3-way'!F502)</f>
        <v>3.889479445228063</v>
      </c>
      <c r="J503" s="46">
        <f>IF(OR($A503="",$B503="",$C503=""),"",'MPTO_working_3-way'!G502)</f>
        <v>5.7973186276785551</v>
      </c>
      <c r="K503" s="44">
        <f>IF(OR($A503="",$B503="",$C503=""),"",'OddsRatio_working_3-way'!H502)</f>
        <v>1.7617377138501022</v>
      </c>
      <c r="L503" s="45">
        <f>IF(OR($A503="",$B503="",$C503=""),"",'OddsRatio_working_3-way'!I502)</f>
        <v>3.8882554983483022</v>
      </c>
      <c r="M503" s="46">
        <f>IF(OR($A503="",$B503="",$C503=""),"",'OddsRatio_working_3-way'!J502)</f>
        <v>5.7079622592124357</v>
      </c>
      <c r="N503" s="47">
        <f t="shared" si="107"/>
        <v>56.283414686819064</v>
      </c>
      <c r="O503" s="48">
        <f t="shared" si="108"/>
        <v>25.953746182661874</v>
      </c>
      <c r="P503" s="48">
        <f t="shared" si="109"/>
        <v>17.762839130519044</v>
      </c>
      <c r="Q503" t="s">
        <v>132</v>
      </c>
      <c r="R503" t="s">
        <v>80</v>
      </c>
      <c r="S503" s="38">
        <v>44349</v>
      </c>
      <c r="T503" s="50">
        <v>100</v>
      </c>
      <c r="U503" s="50">
        <f t="shared" si="110"/>
        <v>41.860465116279073</v>
      </c>
      <c r="V503" s="50">
        <f t="shared" si="111"/>
        <v>73.190348525469176</v>
      </c>
      <c r="W503" s="50">
        <f t="shared" si="112"/>
        <v>81.651376146788976</v>
      </c>
      <c r="X503" s="50">
        <f t="shared" si="113"/>
        <v>45.158275327741833</v>
      </c>
      <c r="Y503" s="50">
        <f t="shared" si="114"/>
        <v>76.48815873693195</v>
      </c>
      <c r="Z503" s="50">
        <f t="shared" si="115"/>
        <v>84.949186358251765</v>
      </c>
      <c r="AA503" s="50">
        <f t="shared" si="116"/>
        <v>-3.2978102114627603</v>
      </c>
      <c r="AB503" s="50">
        <f t="shared" si="117"/>
        <v>-3.2978102114627745</v>
      </c>
      <c r="AC503" s="50">
        <f t="shared" si="118"/>
        <v>-3.2978102114627887</v>
      </c>
      <c r="AF503">
        <v>2.1</v>
      </c>
      <c r="AG503">
        <v>1.79</v>
      </c>
      <c r="AH503" s="57"/>
      <c r="AJ503" t="s">
        <v>466</v>
      </c>
    </row>
    <row r="504" spans="1:36" ht="15" x14ac:dyDescent="0.25">
      <c r="A504">
        <v>3.45</v>
      </c>
      <c r="B504">
        <v>3.27</v>
      </c>
      <c r="C504">
        <v>2.3199999999999998</v>
      </c>
      <c r="D504" s="43">
        <f t="shared" si="106"/>
        <v>2.6699952775905755E-2</v>
      </c>
      <c r="E504" s="44">
        <f>IF(OR($A504="",$B504="",$C504=""),"",A504*'MPTO_working_3-way'!$I503)</f>
        <v>3.5421148370768751</v>
      </c>
      <c r="F504" s="45">
        <f>IF(OR($A504="",$B504="",$C504=""),"",B504*'MPTO_working_3-way'!$I503)</f>
        <v>3.357308845577212</v>
      </c>
      <c r="G504" s="46">
        <f>IF(OR($A504="",$B504="",$C504=""),"",C504*'MPTO_working_3-way'!$I503)</f>
        <v>2.3819438904401014</v>
      </c>
      <c r="H504" s="44">
        <f>IF(OR($A504="",$B504="",$C504=""),"",'MPTO_working_3-way'!E503)</f>
        <v>3.5592877366573026</v>
      </c>
      <c r="I504" s="45">
        <f>IF(OR($A504="",$B504="",$C504=""),"",'MPTO_working_3-way'!F503)</f>
        <v>3.3680192920914274</v>
      </c>
      <c r="J504" s="46">
        <f>IF(OR($A504="",$B504="",$C504=""),"",'MPTO_working_3-way'!G503)</f>
        <v>2.3689132339417989</v>
      </c>
      <c r="K504" s="44">
        <f>IF(OR($A504="",$B504="",$C504=""),"",'OddsRatio_working_3-way'!H503)</f>
        <v>3.5512697722737823</v>
      </c>
      <c r="L504" s="45">
        <f>IF(OR($A504="",$B504="",$C504=""),"",'OddsRatio_working_3-way'!I503)</f>
        <v>3.3638295441067285</v>
      </c>
      <c r="M504" s="46">
        <f>IF(OR($A504="",$B504="",$C504=""),"",'OddsRatio_working_3-way'!J503)</f>
        <v>2.3745616732250583</v>
      </c>
      <c r="N504" s="47">
        <f t="shared" si="107"/>
        <v>28.231721612539491</v>
      </c>
      <c r="O504" s="48">
        <f t="shared" si="108"/>
        <v>29.785761334330651</v>
      </c>
      <c r="P504" s="48">
        <f t="shared" si="109"/>
        <v>41.98251705312984</v>
      </c>
      <c r="Q504" t="s">
        <v>82</v>
      </c>
      <c r="R504" t="s">
        <v>48</v>
      </c>
      <c r="S504" s="38">
        <v>44349</v>
      </c>
      <c r="T504" s="50">
        <v>100</v>
      </c>
      <c r="U504" s="50">
        <f t="shared" si="110"/>
        <v>71.014492753623188</v>
      </c>
      <c r="V504" s="50">
        <f t="shared" si="111"/>
        <v>69.418960244648318</v>
      </c>
      <c r="W504" s="50">
        <f t="shared" si="112"/>
        <v>56.896551724137922</v>
      </c>
      <c r="X504" s="50">
        <f t="shared" si="113"/>
        <v>73.684488031213746</v>
      </c>
      <c r="Y504" s="50">
        <f t="shared" si="114"/>
        <v>72.088955522238891</v>
      </c>
      <c r="Z504" s="50">
        <f t="shared" si="115"/>
        <v>59.566547001728495</v>
      </c>
      <c r="AA504" s="50">
        <f t="shared" si="116"/>
        <v>-2.6699952775905587</v>
      </c>
      <c r="AB504" s="50">
        <f t="shared" si="117"/>
        <v>-2.6699952775905729</v>
      </c>
      <c r="AC504" s="50">
        <f t="shared" si="118"/>
        <v>-2.6699952775905729</v>
      </c>
      <c r="AF504">
        <v>2.23</v>
      </c>
      <c r="AG504">
        <v>1.7</v>
      </c>
      <c r="AH504" s="57"/>
      <c r="AJ504" t="s">
        <v>466</v>
      </c>
    </row>
    <row r="505" spans="1:36" s="50" customFormat="1" ht="15" x14ac:dyDescent="0.25">
      <c r="A505" s="42">
        <v>2.41</v>
      </c>
      <c r="B505" s="42">
        <v>3.24</v>
      </c>
      <c r="C505" s="42">
        <v>3.29</v>
      </c>
      <c r="D505" s="43">
        <f t="shared" si="106"/>
        <v>2.7531102425896403E-2</v>
      </c>
      <c r="E505" s="44">
        <f>IF(OR($A505="",$B505="",$C505=""),"",A505*'MPTO_working_3-way'!$I504)</f>
        <v>2.4763499568464105</v>
      </c>
      <c r="F505" s="45">
        <f>IF(OR($A505="",$B505="",$C505=""),"",B505*'MPTO_working_3-way'!$I504)</f>
        <v>3.3292007718599046</v>
      </c>
      <c r="G505" s="46">
        <f>IF(OR($A505="",$B505="",$C505=""),"",C505*'MPTO_working_3-way'!$I504)</f>
        <v>3.3805773269811992</v>
      </c>
      <c r="H505" s="44">
        <f>IF(OR($A505="",$B505="",$C505=""),"",'MPTO_working_3-way'!E504)</f>
        <v>2.4645066363225649</v>
      </c>
      <c r="I505" s="45">
        <f>IF(OR($A505="",$B505="",$C505=""),"",'MPTO_working_3-way'!F504)</f>
        <v>3.3392890536839803</v>
      </c>
      <c r="J505" s="46">
        <f>IF(OR($A505="",$B505="",$C505=""),"",'MPTO_working_3-way'!G504)</f>
        <v>3.3924256147213372</v>
      </c>
      <c r="K505" s="44">
        <f>IF(OR($A505="",$B505="",$C505=""),"",'OddsRatio_working_3-way'!H504)</f>
        <v>2.4697485430405974</v>
      </c>
      <c r="L505" s="45">
        <f>IF(OR($A505="",$B505="",$C505=""),"",'OddsRatio_working_3-way'!I504)</f>
        <v>3.3349196712134308</v>
      </c>
      <c r="M505" s="46">
        <f>IF(OR($A505="",$B505="",$C505=""),"",'OddsRatio_working_3-way'!J504)</f>
        <v>3.3870384138744445</v>
      </c>
      <c r="N505" s="47">
        <f t="shared" si="107"/>
        <v>40.382014554739385</v>
      </c>
      <c r="O505" s="48">
        <f t="shared" si="108"/>
        <v>30.037239221272198</v>
      </c>
      <c r="P505" s="48">
        <f t="shared" si="109"/>
        <v>29.580746223988431</v>
      </c>
      <c r="Q505" t="s">
        <v>44</v>
      </c>
      <c r="R505" t="s">
        <v>47</v>
      </c>
      <c r="S505" s="38">
        <v>44349</v>
      </c>
      <c r="T505" s="50">
        <v>100</v>
      </c>
      <c r="U505" s="50">
        <f t="shared" si="110"/>
        <v>58.50622406639004</v>
      </c>
      <c r="V505" s="50">
        <f t="shared" si="111"/>
        <v>69.135802469135797</v>
      </c>
      <c r="W505" s="50">
        <f t="shared" si="112"/>
        <v>69.6048632218845</v>
      </c>
      <c r="X505" s="50">
        <f t="shared" si="113"/>
        <v>61.259334308979696</v>
      </c>
      <c r="Y505" s="50">
        <f t="shared" si="114"/>
        <v>71.888912711725467</v>
      </c>
      <c r="Z505" s="50">
        <f t="shared" si="115"/>
        <v>72.357973464474142</v>
      </c>
      <c r="AA505" s="50">
        <f t="shared" si="116"/>
        <v>-2.7531102425896563</v>
      </c>
      <c r="AB505" s="50">
        <f t="shared" si="117"/>
        <v>-2.7531102425896705</v>
      </c>
      <c r="AC505" s="50">
        <f t="shared" si="118"/>
        <v>-2.7531102425896421</v>
      </c>
      <c r="AD505" s="51"/>
      <c r="AE505" s="51"/>
      <c r="AF505">
        <v>2.2799999999999998</v>
      </c>
      <c r="AG505">
        <v>1.68</v>
      </c>
      <c r="AH505" s="67"/>
      <c r="AI505" s="51"/>
      <c r="AJ505" t="s">
        <v>466</v>
      </c>
    </row>
    <row r="506" spans="1:36" ht="15" x14ac:dyDescent="0.25">
      <c r="A506">
        <v>3.43</v>
      </c>
      <c r="B506">
        <v>3.11</v>
      </c>
      <c r="C506">
        <v>2.41</v>
      </c>
      <c r="D506" s="43">
        <f t="shared" si="106"/>
        <v>2.8026357200601204E-2</v>
      </c>
      <c r="E506" s="44">
        <f>IF(OR($A506="",$B506="",$C506=""),"",A506*'MPTO_working_3-way'!$I505)</f>
        <v>3.5261304051980624</v>
      </c>
      <c r="F506" s="45">
        <f>IF(OR($A506="",$B506="",$C506=""),"",B506*'MPTO_working_3-way'!$I505)</f>
        <v>3.1971619708938697</v>
      </c>
      <c r="G506" s="46">
        <f>IF(OR($A506="",$B506="",$C506=""),"",C506*'MPTO_working_3-way'!$I505)</f>
        <v>2.4775435208534491</v>
      </c>
      <c r="H506" s="44">
        <f>IF(OR($A506="",$B506="",$C506=""),"",'MPTO_working_3-way'!E505)</f>
        <v>3.5435475540704657</v>
      </c>
      <c r="I506" s="45">
        <f>IF(OR($A506="",$B506="",$C506=""),"",'MPTO_working_3-way'!F505)</f>
        <v>3.2030617242604182</v>
      </c>
      <c r="J506" s="46">
        <f>IF(OR($A506="",$B506="",$C506=""),"",'MPTO_working_3-way'!G505)</f>
        <v>2.4655097360913563</v>
      </c>
      <c r="K506" s="44">
        <f>IF(OR($A506="",$B506="",$C506=""),"",'OddsRatio_working_3-way'!H505)</f>
        <v>3.5349134953276709</v>
      </c>
      <c r="L506" s="45">
        <f>IF(OR($A506="",$B506="",$C506=""),"",'OddsRatio_working_3-way'!I505)</f>
        <v>3.2010977263956311</v>
      </c>
      <c r="M506" s="46">
        <f>IF(OR($A506="",$B506="",$C506=""),"",'OddsRatio_working_3-way'!J505)</f>
        <v>2.470875731856796</v>
      </c>
      <c r="N506" s="47">
        <f t="shared" si="107"/>
        <v>28.359699871730353</v>
      </c>
      <c r="O506" s="48">
        <f t="shared" si="108"/>
        <v>31.277739729914835</v>
      </c>
      <c r="P506" s="48">
        <f t="shared" si="109"/>
        <v>40.362560398354823</v>
      </c>
      <c r="Q506" t="s">
        <v>77</v>
      </c>
      <c r="R506" t="s">
        <v>42</v>
      </c>
      <c r="S506" s="38">
        <v>44349</v>
      </c>
      <c r="T506" s="50">
        <v>100</v>
      </c>
      <c r="U506" s="50">
        <f t="shared" si="110"/>
        <v>70.845481049562679</v>
      </c>
      <c r="V506" s="50">
        <f t="shared" si="111"/>
        <v>67.845659163987136</v>
      </c>
      <c r="W506" s="50">
        <f t="shared" si="112"/>
        <v>58.50622406639004</v>
      </c>
      <c r="X506" s="50">
        <f t="shared" si="113"/>
        <v>73.648116769622817</v>
      </c>
      <c r="Y506" s="50">
        <f t="shared" si="114"/>
        <v>70.648294884047274</v>
      </c>
      <c r="Z506" s="50">
        <f t="shared" si="115"/>
        <v>61.308859786450178</v>
      </c>
      <c r="AA506" s="50">
        <f t="shared" si="116"/>
        <v>-2.8026357200601382</v>
      </c>
      <c r="AB506" s="50">
        <f t="shared" si="117"/>
        <v>-2.8026357200601382</v>
      </c>
      <c r="AC506" s="50">
        <f t="shared" si="118"/>
        <v>-2.8026357200601382</v>
      </c>
      <c r="AF506">
        <v>2.2799999999999998</v>
      </c>
      <c r="AG506">
        <v>1.68</v>
      </c>
      <c r="AH506" s="57"/>
      <c r="AJ506" t="s">
        <v>466</v>
      </c>
    </row>
    <row r="507" spans="1:36" ht="15" x14ac:dyDescent="0.25">
      <c r="A507">
        <v>2.09</v>
      </c>
      <c r="B507">
        <v>3.23</v>
      </c>
      <c r="C507">
        <v>4.17</v>
      </c>
      <c r="D507" s="43">
        <f t="shared" si="106"/>
        <v>2.7874576218563707E-2</v>
      </c>
      <c r="E507" s="44">
        <f>IF(OR($A507="",$B507="",$C507=""),"",A507*'MPTO_working_3-way'!$I506)</f>
        <v>2.1482578642967982</v>
      </c>
      <c r="F507" s="45">
        <f>IF(OR($A507="",$B507="",$C507=""),"",B507*'MPTO_working_3-way'!$I506)</f>
        <v>3.3200348811859608</v>
      </c>
      <c r="G507" s="46">
        <f>IF(OR($A507="",$B507="",$C507=""),"",C507*'MPTO_working_3-way'!$I506)</f>
        <v>4.2862369828314106</v>
      </c>
      <c r="H507" s="44">
        <f>IF(OR($A507="",$B507="",$C507=""),"",'MPTO_working_3-way'!E506)</f>
        <v>2.1313900779754111</v>
      </c>
      <c r="I507" s="45">
        <f>IF(OR($A507="",$B507="",$C507=""),"",'MPTO_working_3-way'!F506)</f>
        <v>3.3299368220431362</v>
      </c>
      <c r="J507" s="46">
        <f>IF(OR($A507="",$B507="",$C507=""),"",'MPTO_working_3-way'!G506)</f>
        <v>4.3380818484463717</v>
      </c>
      <c r="K507" s="44">
        <f>IF(OR($A507="",$B507="",$C507=""),"",'OddsRatio_working_3-way'!H506)</f>
        <v>2.1384102155852376</v>
      </c>
      <c r="L507" s="45">
        <f>IF(OR($A507="",$B507="",$C507=""),"",'OddsRatio_working_3-way'!I506)</f>
        <v>3.3290410832615405</v>
      </c>
      <c r="M507" s="46">
        <f>IF(OR($A507="",$B507="",$C507=""),"",'OddsRatio_working_3-way'!J506)</f>
        <v>4.3107893425735808</v>
      </c>
      <c r="N507" s="47">
        <f t="shared" si="107"/>
        <v>46.549346641276507</v>
      </c>
      <c r="O507" s="48">
        <f t="shared" si="108"/>
        <v>30.120165473767152</v>
      </c>
      <c r="P507" s="48">
        <f t="shared" si="109"/>
        <v>23.33048788495633</v>
      </c>
      <c r="Q507" t="s">
        <v>76</v>
      </c>
      <c r="R507" t="s">
        <v>86</v>
      </c>
      <c r="S507" s="38">
        <v>44349</v>
      </c>
      <c r="T507" s="50">
        <v>100</v>
      </c>
      <c r="U507" s="50">
        <f t="shared" si="110"/>
        <v>52.153110047846894</v>
      </c>
      <c r="V507" s="50">
        <f t="shared" si="111"/>
        <v>69.040247678018574</v>
      </c>
      <c r="W507" s="50">
        <f t="shared" si="112"/>
        <v>76.019184652278184</v>
      </c>
      <c r="X507" s="50">
        <f t="shared" si="113"/>
        <v>54.940567669703256</v>
      </c>
      <c r="Y507" s="50">
        <f t="shared" si="114"/>
        <v>71.82770529987495</v>
      </c>
      <c r="Z507" s="50">
        <f t="shared" si="115"/>
        <v>78.806642274134546</v>
      </c>
      <c r="AA507" s="50">
        <f t="shared" si="116"/>
        <v>-2.7874576218563618</v>
      </c>
      <c r="AB507" s="50">
        <f t="shared" si="117"/>
        <v>-2.787457621856376</v>
      </c>
      <c r="AC507" s="50">
        <f t="shared" si="118"/>
        <v>-2.7874576218563618</v>
      </c>
      <c r="AF507">
        <v>2.59</v>
      </c>
      <c r="AG507">
        <v>1.54</v>
      </c>
      <c r="AH507" s="57"/>
      <c r="AJ507" t="s">
        <v>466</v>
      </c>
    </row>
    <row r="508" spans="1:36" ht="15" x14ac:dyDescent="0.25">
      <c r="A508">
        <v>2.41</v>
      </c>
      <c r="B508">
        <v>3.32</v>
      </c>
      <c r="C508">
        <v>3.21</v>
      </c>
      <c r="D508" s="43">
        <f t="shared" si="106"/>
        <v>2.766905836398692E-2</v>
      </c>
      <c r="E508" s="44">
        <f>IF(OR($A508="",$B508="",$C508=""),"",A508*'MPTO_working_3-way'!$I507)</f>
        <v>2.4766824306572088</v>
      </c>
      <c r="F508" s="45">
        <f>IF(OR($A508="",$B508="",$C508=""),"",B508*'MPTO_working_3-way'!$I507)</f>
        <v>3.4118612737684364</v>
      </c>
      <c r="G508" s="46">
        <f>IF(OR($A508="",$B508="",$C508=""),"",C508*'MPTO_working_3-way'!$I507)</f>
        <v>3.2988176773483979</v>
      </c>
      <c r="H508" s="44">
        <f>IF(OR($A508="",$B508="",$C508=""),"",'MPTO_working_3-way'!E507)</f>
        <v>2.4647859732486719</v>
      </c>
      <c r="I508" s="45">
        <f>IF(OR($A508="",$B508="",$C508=""),"",'MPTO_working_3-way'!F507)</f>
        <v>3.4248710043163615</v>
      </c>
      <c r="J508" s="46">
        <f>IF(OR($A508="",$B508="",$C508=""),"",'MPTO_working_3-way'!G507)</f>
        <v>3.3079343485531587</v>
      </c>
      <c r="K508" s="44">
        <f>IF(OR($A508="",$B508="",$C508=""),"",'OddsRatio_working_3-way'!H507)</f>
        <v>2.4700550706824256</v>
      </c>
      <c r="L508" s="45">
        <f>IF(OR($A508="",$B508="",$C508=""),"",'OddsRatio_working_3-way'!I507)</f>
        <v>3.4188140170093808</v>
      </c>
      <c r="M508" s="46">
        <f>IF(OR($A508="",$B508="",$C508=""),"",'OddsRatio_working_3-way'!J507)</f>
        <v>3.3041288696511781</v>
      </c>
      <c r="N508" s="47">
        <f t="shared" si="107"/>
        <v>40.376593608516913</v>
      </c>
      <c r="O508" s="48">
        <f t="shared" si="108"/>
        <v>29.309515239917406</v>
      </c>
      <c r="P508" s="48">
        <f t="shared" si="109"/>
        <v>30.313891151565663</v>
      </c>
      <c r="Q508" t="s">
        <v>87</v>
      </c>
      <c r="R508" t="s">
        <v>279</v>
      </c>
      <c r="S508" s="38">
        <v>44349</v>
      </c>
      <c r="T508" s="50">
        <v>100</v>
      </c>
      <c r="U508" s="50">
        <f t="shared" si="110"/>
        <v>58.50622406639004</v>
      </c>
      <c r="V508" s="50">
        <f t="shared" si="111"/>
        <v>69.879518072289159</v>
      </c>
      <c r="W508" s="50">
        <f t="shared" si="112"/>
        <v>68.847352024922117</v>
      </c>
      <c r="X508" s="50">
        <f t="shared" si="113"/>
        <v>61.273129902788725</v>
      </c>
      <c r="Y508" s="50">
        <f t="shared" si="114"/>
        <v>72.646423908687837</v>
      </c>
      <c r="Z508" s="50">
        <f t="shared" si="115"/>
        <v>71.614257861320809</v>
      </c>
      <c r="AA508" s="50">
        <f t="shared" si="116"/>
        <v>-2.7669058363986849</v>
      </c>
      <c r="AB508" s="50">
        <f t="shared" si="117"/>
        <v>-2.7669058363986778</v>
      </c>
      <c r="AC508" s="50">
        <f t="shared" si="118"/>
        <v>-2.766905836398692</v>
      </c>
      <c r="AF508">
        <v>2.27</v>
      </c>
      <c r="AG508">
        <v>1.68</v>
      </c>
      <c r="AH508" s="57"/>
      <c r="AJ508" t="s">
        <v>466</v>
      </c>
    </row>
    <row r="509" spans="1:36" ht="15" x14ac:dyDescent="0.25">
      <c r="A509">
        <v>3.09</v>
      </c>
      <c r="B509">
        <v>3.44</v>
      </c>
      <c r="C509">
        <v>2.42</v>
      </c>
      <c r="D509" s="43">
        <f t="shared" si="106"/>
        <v>2.7545410383728042E-2</v>
      </c>
      <c r="E509" s="44">
        <f>IF(OR($A509="",$B509="",$C509=""),"",A509*'MPTO_working_3-way'!$I508)</f>
        <v>3.1751153180857195</v>
      </c>
      <c r="F509" s="45">
        <f>IF(OR($A509="",$B509="",$C509=""),"",B509*'MPTO_working_3-way'!$I508)</f>
        <v>3.5347562117200244</v>
      </c>
      <c r="G509" s="46">
        <f>IF(OR($A509="",$B509="",$C509=""),"",C509*'MPTO_working_3-way'!$I508)</f>
        <v>2.4866598931286217</v>
      </c>
      <c r="H509" s="44">
        <f>IF(OR($A509="",$B509="",$C509=""),"",'MPTO_working_3-way'!E508)</f>
        <v>3.1802287265485063</v>
      </c>
      <c r="I509" s="45">
        <f>IF(OR($A509="",$B509="",$C509=""),"",'MPTO_working_3-way'!F508)</f>
        <v>3.5521975958203038</v>
      </c>
      <c r="J509" s="46">
        <f>IF(OR($A509="",$B509="",$C509=""),"",'MPTO_working_3-way'!G508)</f>
        <v>2.4749942848404718</v>
      </c>
      <c r="K509" s="44">
        <f>IF(OR($A509="",$B509="",$C509=""),"",'OddsRatio_working_3-way'!H508)</f>
        <v>3.1786314835698746</v>
      </c>
      <c r="L509" s="45">
        <f>IF(OR($A509="",$B509="",$C509=""),"",'OddsRatio_working_3-way'!I508)</f>
        <v>3.5434740765121995</v>
      </c>
      <c r="M509" s="46">
        <f>IF(OR($A509="",$B509="",$C509=""),"",'OddsRatio_working_3-way'!J508)</f>
        <v>2.4802185199374271</v>
      </c>
      <c r="N509" s="47">
        <f t="shared" si="107"/>
        <v>31.49491907597552</v>
      </c>
      <c r="O509" s="48">
        <f t="shared" si="108"/>
        <v>28.290494169989632</v>
      </c>
      <c r="P509" s="48">
        <f t="shared" si="109"/>
        <v>40.214586754034855</v>
      </c>
      <c r="Q509" t="s">
        <v>85</v>
      </c>
      <c r="R509" t="s">
        <v>49</v>
      </c>
      <c r="S509" s="38">
        <v>44349</v>
      </c>
      <c r="T509" s="50">
        <v>100</v>
      </c>
      <c r="U509" s="50">
        <f t="shared" si="110"/>
        <v>67.637540453074436</v>
      </c>
      <c r="V509" s="50">
        <f t="shared" si="111"/>
        <v>70.930232558139537</v>
      </c>
      <c r="W509" s="50">
        <f t="shared" si="112"/>
        <v>58.677685950413228</v>
      </c>
      <c r="X509" s="50">
        <f t="shared" si="113"/>
        <v>70.392081491447243</v>
      </c>
      <c r="Y509" s="50">
        <f t="shared" si="114"/>
        <v>73.684773596512358</v>
      </c>
      <c r="Z509" s="50">
        <f t="shared" si="115"/>
        <v>61.432226988786034</v>
      </c>
      <c r="AA509" s="50">
        <f t="shared" si="116"/>
        <v>-2.7545410383728068</v>
      </c>
      <c r="AB509" s="50">
        <f t="shared" si="117"/>
        <v>-2.754541038372821</v>
      </c>
      <c r="AC509" s="50">
        <f t="shared" si="118"/>
        <v>-2.7545410383728068</v>
      </c>
      <c r="AF509">
        <v>1.94</v>
      </c>
      <c r="AG509">
        <v>1.94</v>
      </c>
      <c r="AH509" s="57"/>
      <c r="AJ509" t="s">
        <v>466</v>
      </c>
    </row>
    <row r="510" spans="1:36" ht="15" x14ac:dyDescent="0.25">
      <c r="A510">
        <v>2.66</v>
      </c>
      <c r="B510">
        <v>3.12</v>
      </c>
      <c r="C510">
        <v>3.01</v>
      </c>
      <c r="D510" s="43">
        <f t="shared" si="106"/>
        <v>2.8678583758143139E-2</v>
      </c>
      <c r="E510" s="44">
        <f>IF(OR($A510="",$B510="",$C510=""),"",A510*'MPTO_working_3-way'!$I509)</f>
        <v>2.736285032796661</v>
      </c>
      <c r="F510" s="45">
        <f>IF(OR($A510="",$B510="",$C510=""),"",B510*'MPTO_working_3-way'!$I509)</f>
        <v>3.2094771813254068</v>
      </c>
      <c r="G510" s="46">
        <f>IF(OR($A510="",$B510="",$C510=""),"",C510*'MPTO_working_3-way'!$I509)</f>
        <v>3.0963225371120107</v>
      </c>
      <c r="H510" s="44">
        <f>IF(OR($A510="",$B510="",$C510=""),"",'MPTO_working_3-way'!E509)</f>
        <v>2.7294042304107431</v>
      </c>
      <c r="I510" s="45">
        <f>IF(OR($A510="",$B510="",$C510=""),"",'MPTO_working_3-way'!F509)</f>
        <v>3.2159170647775226</v>
      </c>
      <c r="J510" s="46">
        <f>IF(OR($A510="",$B510="",$C510=""),"",'MPTO_working_3-way'!G509)</f>
        <v>3.099176252353482</v>
      </c>
      <c r="K510" s="44">
        <f>IF(OR($A510="",$B510="",$C510=""),"",'OddsRatio_working_3-way'!H509)</f>
        <v>2.7326347055768458</v>
      </c>
      <c r="L510" s="45">
        <f>IF(OR($A510="",$B510="",$C510=""),"",'OddsRatio_working_3-way'!I509)</f>
        <v>3.2127623950740434</v>
      </c>
      <c r="M510" s="46">
        <f>IF(OR($A510="",$B510="",$C510=""),"",'OddsRatio_working_3-way'!J509)</f>
        <v>3.0979492519334091</v>
      </c>
      <c r="N510" s="47">
        <f t="shared" si="107"/>
        <v>36.545900299645865</v>
      </c>
      <c r="O510" s="48">
        <f t="shared" si="108"/>
        <v>31.157722691364746</v>
      </c>
      <c r="P510" s="48">
        <f t="shared" si="109"/>
        <v>32.296377008989381</v>
      </c>
      <c r="Q510" t="s">
        <v>139</v>
      </c>
      <c r="R510" t="s">
        <v>46</v>
      </c>
      <c r="S510" s="38">
        <v>44349</v>
      </c>
      <c r="T510" s="50">
        <v>100</v>
      </c>
      <c r="U510" s="50">
        <f t="shared" si="110"/>
        <v>62.406015037593981</v>
      </c>
      <c r="V510" s="50">
        <f t="shared" si="111"/>
        <v>67.948717948717942</v>
      </c>
      <c r="W510" s="50">
        <f t="shared" si="112"/>
        <v>66.777408637873762</v>
      </c>
      <c r="X510" s="50">
        <f t="shared" si="113"/>
        <v>65.273873413408296</v>
      </c>
      <c r="Y510" s="50">
        <f t="shared" si="114"/>
        <v>70.816576324532264</v>
      </c>
      <c r="Z510" s="50">
        <f t="shared" si="115"/>
        <v>69.645267013688056</v>
      </c>
      <c r="AA510" s="50">
        <f t="shared" si="116"/>
        <v>-2.8678583758143148</v>
      </c>
      <c r="AB510" s="50">
        <f t="shared" si="117"/>
        <v>-2.8678583758143219</v>
      </c>
      <c r="AC510" s="50">
        <f t="shared" si="118"/>
        <v>-2.8678583758142935</v>
      </c>
      <c r="AF510">
        <v>2.5099999999999998</v>
      </c>
      <c r="AG510">
        <v>1.57</v>
      </c>
      <c r="AH510" s="57"/>
      <c r="AJ510" t="s">
        <v>466</v>
      </c>
    </row>
    <row r="511" spans="1:36" ht="15" x14ac:dyDescent="0.25">
      <c r="A511">
        <v>3.98</v>
      </c>
      <c r="B511">
        <v>3.49</v>
      </c>
      <c r="C511">
        <v>2.04</v>
      </c>
      <c r="D511" s="43">
        <f t="shared" si="106"/>
        <v>2.798531112780589E-2</v>
      </c>
      <c r="E511" s="44">
        <f>IF(OR($A511="",$B511="",$C511=""),"",A511*'MPTO_working_3-way'!$I510)</f>
        <v>4.0913815382886671</v>
      </c>
      <c r="F511" s="45">
        <f>IF(OR($A511="",$B511="",$C511=""),"",B511*'MPTO_working_3-way'!$I510)</f>
        <v>3.5876687358360426</v>
      </c>
      <c r="G511" s="46">
        <f>IF(OR($A511="",$B511="",$C511=""),"",C511*'MPTO_working_3-way'!$I510)</f>
        <v>2.0970900347007242</v>
      </c>
      <c r="H511" s="44">
        <f>IF(OR($A511="",$B511="",$C511=""),"",'MPTO_working_3-way'!E510)</f>
        <v>4.1334638541797135</v>
      </c>
      <c r="I511" s="45">
        <f>IF(OR($A511="",$B511="",$C511=""),"",'MPTO_working_3-way'!F510)</f>
        <v>3.607444859681094</v>
      </c>
      <c r="J511" s="46">
        <f>IF(OR($A511="",$B511="",$C511=""),"",'MPTO_working_3-way'!G510)</f>
        <v>2.0795743234291009</v>
      </c>
      <c r="K511" s="44">
        <f>IF(OR($A511="",$B511="",$C511=""),"",'OddsRatio_working_3-way'!H510)</f>
        <v>4.1135540656479188</v>
      </c>
      <c r="L511" s="45">
        <f>IF(OR($A511="",$B511="",$C511=""),"",'OddsRatio_working_3-way'!I510)</f>
        <v>3.6015938333769535</v>
      </c>
      <c r="M511" s="46">
        <f>IF(OR($A511="",$B511="",$C511=""),"",'OddsRatio_working_3-way'!J510)</f>
        <v>2.0866094725751125</v>
      </c>
      <c r="N511" s="47">
        <f t="shared" si="107"/>
        <v>24.441621751519111</v>
      </c>
      <c r="O511" s="48">
        <f t="shared" si="108"/>
        <v>27.873253458752451</v>
      </c>
      <c r="P511" s="48">
        <f t="shared" si="109"/>
        <v>47.685124789728448</v>
      </c>
      <c r="Q511" t="s">
        <v>277</v>
      </c>
      <c r="R511" t="s">
        <v>278</v>
      </c>
      <c r="S511" s="38">
        <v>44349</v>
      </c>
      <c r="T511" s="50">
        <v>100</v>
      </c>
      <c r="U511" s="50">
        <f t="shared" si="110"/>
        <v>74.874371859296474</v>
      </c>
      <c r="V511" s="50">
        <f t="shared" si="111"/>
        <v>71.346704871060169</v>
      </c>
      <c r="W511" s="50">
        <f t="shared" si="112"/>
        <v>50.980392156862742</v>
      </c>
      <c r="X511" s="50">
        <f t="shared" si="113"/>
        <v>77.672902972077068</v>
      </c>
      <c r="Y511" s="50">
        <f t="shared" si="114"/>
        <v>74.145235983840777</v>
      </c>
      <c r="Z511" s="50">
        <f t="shared" si="115"/>
        <v>53.778923269643343</v>
      </c>
      <c r="AA511" s="50">
        <f t="shared" si="116"/>
        <v>-2.7985311127805943</v>
      </c>
      <c r="AB511" s="50">
        <f t="shared" si="117"/>
        <v>-2.7985311127806085</v>
      </c>
      <c r="AC511" s="50">
        <f t="shared" si="118"/>
        <v>-2.7985311127806014</v>
      </c>
      <c r="AF511">
        <v>2.23</v>
      </c>
      <c r="AG511">
        <v>1.7</v>
      </c>
      <c r="AH511" s="57"/>
      <c r="AJ511" t="s">
        <v>466</v>
      </c>
    </row>
    <row r="512" spans="1:36" ht="15" x14ac:dyDescent="0.25">
      <c r="A512">
        <v>1.69</v>
      </c>
      <c r="B512">
        <v>4.12</v>
      </c>
      <c r="C512">
        <v>4.9000000000000004</v>
      </c>
      <c r="D512" s="43">
        <f t="shared" si="106"/>
        <v>3.8516055586363951E-2</v>
      </c>
      <c r="E512" s="44">
        <f>IF(OR($A512="",$B512="",$C512=""),"",A512*'MPTO_working_3-way'!$I511)</f>
        <v>1.7550921339409551</v>
      </c>
      <c r="F512" s="45">
        <f>IF(OR($A512="",$B512="",$C512=""),"",B512*'MPTO_working_3-way'!$I511)</f>
        <v>4.2786861490158197</v>
      </c>
      <c r="G512" s="46">
        <f>IF(OR($A512="",$B512="",$C512=""),"",C512*'MPTO_working_3-way'!$I511)</f>
        <v>5.0887286723731835</v>
      </c>
      <c r="H512" s="44">
        <f>IF(OR($A512="",$B512="",$C512=""),"",'MPTO_working_3-way'!E511)</f>
        <v>1.7274818261357991</v>
      </c>
      <c r="I512" s="45">
        <f>IF(OR($A512="",$B512="",$C512=""),"",'MPTO_working_3-way'!F511)</f>
        <v>4.3501002170945373</v>
      </c>
      <c r="J512" s="46">
        <f>IF(OR($A512="",$B512="",$C512=""),"",'MPTO_working_3-way'!G511)</f>
        <v>5.2289509929335987</v>
      </c>
      <c r="K512" s="44">
        <f>IF(OR($A512="",$B512="",$C512=""),"",'OddsRatio_working_3-way'!H511)</f>
        <v>1.7371327670697394</v>
      </c>
      <c r="L512" s="45">
        <f>IF(OR($A512="",$B512="",$C512=""),"",'OddsRatio_working_3-way'!I511)</f>
        <v>4.3331220771849104</v>
      </c>
      <c r="M512" s="46">
        <f>IF(OR($A512="",$B512="",$C512=""),"",'OddsRatio_working_3-way'!J511)</f>
        <v>5.1664025964811398</v>
      </c>
      <c r="N512" s="47">
        <f t="shared" si="107"/>
        <v>56.977065799648898</v>
      </c>
      <c r="O512" s="48">
        <f t="shared" si="108"/>
        <v>23.37166048577831</v>
      </c>
      <c r="P512" s="48">
        <f t="shared" si="109"/>
        <v>19.651273714572785</v>
      </c>
      <c r="Q512" t="s">
        <v>296</v>
      </c>
      <c r="R512" t="s">
        <v>292</v>
      </c>
      <c r="S512" s="38">
        <v>44349</v>
      </c>
      <c r="T512" s="50">
        <v>100</v>
      </c>
      <c r="U512" s="50">
        <f t="shared" si="110"/>
        <v>40.828402366863905</v>
      </c>
      <c r="V512" s="50">
        <f t="shared" si="111"/>
        <v>75.728155339805824</v>
      </c>
      <c r="W512" s="50">
        <f t="shared" si="112"/>
        <v>79.591836734693885</v>
      </c>
      <c r="X512" s="50">
        <f t="shared" si="113"/>
        <v>44.680007925500298</v>
      </c>
      <c r="Y512" s="50">
        <f t="shared" si="114"/>
        <v>79.579760898442217</v>
      </c>
      <c r="Z512" s="50">
        <f t="shared" si="115"/>
        <v>83.443442293330278</v>
      </c>
      <c r="AA512" s="50">
        <f t="shared" si="116"/>
        <v>-3.8516055586363933</v>
      </c>
      <c r="AB512" s="50">
        <f t="shared" si="117"/>
        <v>-3.8516055586363933</v>
      </c>
      <c r="AC512" s="50">
        <f t="shared" si="118"/>
        <v>-3.8516055586363933</v>
      </c>
      <c r="AF512">
        <v>1.81</v>
      </c>
      <c r="AG512">
        <v>2.0499999999999998</v>
      </c>
      <c r="AH512" s="57"/>
      <c r="AJ512" t="s">
        <v>477</v>
      </c>
    </row>
    <row r="513" spans="1:36" ht="15" x14ac:dyDescent="0.25">
      <c r="A513">
        <v>4.76</v>
      </c>
      <c r="B513">
        <v>4.0599999999999996</v>
      </c>
      <c r="C513">
        <v>1.72</v>
      </c>
      <c r="D513" s="43">
        <f t="shared" si="106"/>
        <v>3.7784801169866711E-2</v>
      </c>
      <c r="E513" s="44">
        <f>IF(OR($A513="",$B513="",$C513=""),"",A513*'MPTO_working_3-way'!$I512)</f>
        <v>4.9398556535685652</v>
      </c>
      <c r="F513" s="45">
        <f>IF(OR($A513="",$B513="",$C513=""),"",B513*'MPTO_working_3-way'!$I512)</f>
        <v>4.2134062927496583</v>
      </c>
      <c r="G513" s="46">
        <f>IF(OR($A513="",$B513="",$C513=""),"",C513*'MPTO_working_3-way'!$I512)</f>
        <v>1.7849898580121708</v>
      </c>
      <c r="H513" s="44">
        <f>IF(OR($A513="",$B513="",$C513=""),"",'MPTO_working_3-way'!E512)</f>
        <v>5.0635705998771599</v>
      </c>
      <c r="I513" s="45">
        <f>IF(OR($A513="",$B513="",$C513=""),"",'MPTO_working_3-way'!F512)</f>
        <v>4.2787981892102316</v>
      </c>
      <c r="J513" s="46">
        <f>IF(OR($A513="",$B513="",$C513=""),"",'MPTO_working_3-way'!G512)</f>
        <v>1.7580859180626973</v>
      </c>
      <c r="K513" s="44">
        <f>IF(OR($A513="",$B513="",$C513=""),"",'OddsRatio_working_3-way'!H512)</f>
        <v>5.0086561995782937</v>
      </c>
      <c r="L513" s="45">
        <f>IF(OR($A513="",$B513="",$C513=""),"",'OddsRatio_working_3-way'!I512)</f>
        <v>4.2623638219972273</v>
      </c>
      <c r="M513" s="46">
        <f>IF(OR($A513="",$B513="",$C513=""),"",'OddsRatio_working_3-way'!J512)</f>
        <v>1.7676150169405245</v>
      </c>
      <c r="N513" s="47">
        <f t="shared" si="107"/>
        <v>20.243506493506491</v>
      </c>
      <c r="O513" s="48">
        <f t="shared" si="108"/>
        <v>23.733766233766232</v>
      </c>
      <c r="P513" s="48">
        <f t="shared" si="109"/>
        <v>56.022727272727259</v>
      </c>
      <c r="Q513" t="s">
        <v>522</v>
      </c>
      <c r="R513" t="s">
        <v>83</v>
      </c>
      <c r="S513" s="38">
        <v>44349</v>
      </c>
      <c r="T513" s="50">
        <v>100</v>
      </c>
      <c r="U513" s="50">
        <f t="shared" si="110"/>
        <v>78.991596638655466</v>
      </c>
      <c r="V513" s="50">
        <f t="shared" si="111"/>
        <v>75.369458128078819</v>
      </c>
      <c r="W513" s="50">
        <f t="shared" si="112"/>
        <v>41.860465116279073</v>
      </c>
      <c r="X513" s="50">
        <f t="shared" si="113"/>
        <v>82.770076755642123</v>
      </c>
      <c r="Y513" s="50">
        <f t="shared" si="114"/>
        <v>79.147938245065475</v>
      </c>
      <c r="Z513" s="50">
        <f t="shared" si="115"/>
        <v>45.63894523326573</v>
      </c>
      <c r="AA513" s="50">
        <f t="shared" si="116"/>
        <v>-3.7784801169866569</v>
      </c>
      <c r="AB513" s="50">
        <f t="shared" si="117"/>
        <v>-3.7784801169866569</v>
      </c>
      <c r="AC513" s="50">
        <f t="shared" si="118"/>
        <v>-3.7784801169866569</v>
      </c>
      <c r="AF513">
        <v>1.75</v>
      </c>
      <c r="AG513">
        <v>2.14</v>
      </c>
      <c r="AH513" s="57"/>
      <c r="AJ513" t="s">
        <v>477</v>
      </c>
    </row>
    <row r="514" spans="1:36" ht="15" x14ac:dyDescent="0.25">
      <c r="A514">
        <v>2.58</v>
      </c>
      <c r="B514">
        <v>3.2</v>
      </c>
      <c r="C514">
        <v>3</v>
      </c>
      <c r="D514" s="43">
        <f t="shared" si="106"/>
        <v>3.3430232558139483E-2</v>
      </c>
      <c r="E514" s="44">
        <f>IF(OR($A514="",$B514="",$C514=""),"",A514*'MPTO_working_3-way'!$I513)</f>
        <v>2.6662499999999998</v>
      </c>
      <c r="F514" s="45">
        <f>IF(OR($A514="",$B514="",$C514=""),"",B514*'MPTO_working_3-way'!$I513)</f>
        <v>3.3069767441860467</v>
      </c>
      <c r="G514" s="46">
        <f>IF(OR($A514="",$B514="",$C514=""),"",C514*'MPTO_working_3-way'!$I513)</f>
        <v>3.1002906976744184</v>
      </c>
      <c r="H514" s="44">
        <f>IF(OR($A514="",$B514="",$C514=""),"",'MPTO_working_3-way'!E513)</f>
        <v>2.6563706563706564</v>
      </c>
      <c r="I514" s="45">
        <f>IF(OR($A514="",$B514="",$C514=""),"",'MPTO_working_3-way'!F513)</f>
        <v>3.3183279742765279</v>
      </c>
      <c r="J514" s="46">
        <f>IF(OR($A514="",$B514="",$C514=""),"",'MPTO_working_3-way'!G513)</f>
        <v>3.1037593984962406</v>
      </c>
      <c r="K514" s="44">
        <f>IF(OR($A514="",$B514="",$C514=""),"",'OddsRatio_working_3-way'!H513)</f>
        <v>2.6609420234785937</v>
      </c>
      <c r="L514" s="45">
        <f>IF(OR($A514="",$B514="",$C514=""),"",'OddsRatio_working_3-way'!I513)</f>
        <v>3.3127040833246233</v>
      </c>
      <c r="M514" s="46">
        <f>IF(OR($A514="",$B514="",$C514=""),"",'OddsRatio_working_3-way'!J513)</f>
        <v>3.1024582575678394</v>
      </c>
      <c r="N514" s="47">
        <f t="shared" si="107"/>
        <v>37.505860290670419</v>
      </c>
      <c r="O514" s="48">
        <f t="shared" si="108"/>
        <v>30.239099859353026</v>
      </c>
      <c r="P514" s="48">
        <f t="shared" si="109"/>
        <v>32.255039849976555</v>
      </c>
      <c r="Q514" t="s">
        <v>291</v>
      </c>
      <c r="R514" t="s">
        <v>293</v>
      </c>
      <c r="S514" s="38">
        <v>44349</v>
      </c>
      <c r="T514" s="50">
        <v>100</v>
      </c>
      <c r="U514" s="50">
        <f t="shared" si="110"/>
        <v>61.240310077519375</v>
      </c>
      <c r="V514" s="50">
        <f t="shared" si="111"/>
        <v>68.75</v>
      </c>
      <c r="W514" s="50">
        <f t="shared" si="112"/>
        <v>66.666666666666657</v>
      </c>
      <c r="X514" s="50">
        <f t="shared" si="113"/>
        <v>64.583333333333329</v>
      </c>
      <c r="Y514" s="50">
        <f t="shared" si="114"/>
        <v>72.093023255813947</v>
      </c>
      <c r="Z514" s="50">
        <f t="shared" si="115"/>
        <v>70.009689922480618</v>
      </c>
      <c r="AA514" s="50">
        <f t="shared" si="116"/>
        <v>-3.3430232558139537</v>
      </c>
      <c r="AB514" s="50">
        <f t="shared" si="117"/>
        <v>-3.3430232558139465</v>
      </c>
      <c r="AC514" s="50">
        <f t="shared" si="118"/>
        <v>-3.3430232558139608</v>
      </c>
      <c r="AF514">
        <v>2.02</v>
      </c>
      <c r="AG514">
        <v>1.86</v>
      </c>
      <c r="AH514" s="57"/>
      <c r="AJ514" t="s">
        <v>477</v>
      </c>
    </row>
    <row r="515" spans="1:36" ht="15" x14ac:dyDescent="0.25">
      <c r="A515">
        <v>1.92</v>
      </c>
      <c r="B515">
        <v>3.77</v>
      </c>
      <c r="C515">
        <v>4.04</v>
      </c>
      <c r="D515" s="43">
        <f t="shared" si="106"/>
        <v>3.3610075198501344E-2</v>
      </c>
      <c r="E515" s="44">
        <f>IF(OR($A515="",$B515="",$C515=""),"",A515*'MPTO_working_3-way'!$I514)</f>
        <v>1.9845313443811226</v>
      </c>
      <c r="F515" s="45">
        <f>IF(OR($A515="",$B515="",$C515=""),"",B515*'MPTO_working_3-way'!$I514)</f>
        <v>3.8967099834983503</v>
      </c>
      <c r="G515" s="46">
        <f>IF(OR($A515="",$B515="",$C515=""),"",C515*'MPTO_working_3-way'!$I514)</f>
        <v>4.1757847038019458</v>
      </c>
      <c r="H515" s="44">
        <f>IF(OR($A515="",$B515="",$C515=""),"",'MPTO_working_3-way'!E514)</f>
        <v>1.9622079728136743</v>
      </c>
      <c r="I515" s="45">
        <f>IF(OR($A515="",$B515="",$C515=""),"",'MPTO_working_3-way'!F514)</f>
        <v>3.93625423644857</v>
      </c>
      <c r="J515" s="46">
        <f>IF(OR($A515="",$B515="",$C515=""),"",'MPTO_working_3-way'!G514)</f>
        <v>4.231525477881509</v>
      </c>
      <c r="K515" s="44">
        <f>IF(OR($A515="",$B515="",$C515=""),"",'OddsRatio_working_3-way'!H514)</f>
        <v>1.970751025861641</v>
      </c>
      <c r="L515" s="45">
        <f>IF(OR($A515="",$B515="",$C515=""),"",'OddsRatio_working_3-way'!I514)</f>
        <v>3.9228047191703745</v>
      </c>
      <c r="M515" s="46">
        <f>IF(OR($A515="",$B515="",$C515=""),"",'OddsRatio_working_3-way'!J514)</f>
        <v>4.2076990419775955</v>
      </c>
      <c r="N515" s="47">
        <f t="shared" si="107"/>
        <v>50.389730695427772</v>
      </c>
      <c r="O515" s="48">
        <f t="shared" si="108"/>
        <v>25.662674518626343</v>
      </c>
      <c r="P515" s="48">
        <f t="shared" si="109"/>
        <v>23.947594785945871</v>
      </c>
      <c r="Q515" t="s">
        <v>294</v>
      </c>
      <c r="R515" t="s">
        <v>284</v>
      </c>
      <c r="S515" s="38">
        <v>44349</v>
      </c>
      <c r="T515" s="50">
        <v>100</v>
      </c>
      <c r="U515" s="50">
        <f t="shared" si="110"/>
        <v>47.916666666666671</v>
      </c>
      <c r="V515" s="50">
        <f t="shared" si="111"/>
        <v>73.474801061007966</v>
      </c>
      <c r="W515" s="50">
        <f t="shared" si="112"/>
        <v>75.247524752475243</v>
      </c>
      <c r="X515" s="50">
        <f t="shared" si="113"/>
        <v>51.277674186516798</v>
      </c>
      <c r="Y515" s="50">
        <f t="shared" si="114"/>
        <v>76.835808580858085</v>
      </c>
      <c r="Z515" s="50">
        <f t="shared" si="115"/>
        <v>78.608532272325377</v>
      </c>
      <c r="AA515" s="50">
        <f t="shared" si="116"/>
        <v>-3.3610075198501264</v>
      </c>
      <c r="AB515" s="50">
        <f t="shared" si="117"/>
        <v>-3.3610075198501193</v>
      </c>
      <c r="AC515" s="50">
        <f t="shared" si="118"/>
        <v>-3.3610075198501335</v>
      </c>
      <c r="AF515">
        <v>1.99</v>
      </c>
      <c r="AG515">
        <v>1.88</v>
      </c>
      <c r="AH515" s="57"/>
      <c r="AJ515" t="s">
        <v>477</v>
      </c>
    </row>
    <row r="516" spans="1:36" ht="15" x14ac:dyDescent="0.25">
      <c r="A516">
        <v>3.12</v>
      </c>
      <c r="B516">
        <v>3.28</v>
      </c>
      <c r="C516">
        <v>2.4500000000000002</v>
      </c>
      <c r="D516" s="43">
        <f t="shared" si="106"/>
        <v>3.3554134599430796E-2</v>
      </c>
      <c r="E516" s="44">
        <f>IF(OR($A516="",$B516="",$C516=""),"",A516*'MPTO_working_3-way'!$I515)</f>
        <v>3.2246888999502241</v>
      </c>
      <c r="F516" s="45">
        <f>IF(OR($A516="",$B516="",$C516=""),"",B516*'MPTO_working_3-way'!$I515)</f>
        <v>3.3900575614861328</v>
      </c>
      <c r="G516" s="46">
        <f>IF(OR($A516="",$B516="",$C516=""),"",C516*'MPTO_working_3-way'!$I515)</f>
        <v>2.5322076297686058</v>
      </c>
      <c r="H516" s="44">
        <f>IF(OR($A516="",$B516="",$C516=""),"",'MPTO_working_3-way'!E515)</f>
        <v>3.2328132199123898</v>
      </c>
      <c r="I516" s="45">
        <f>IF(OR($A516="",$B516="",$C516=""),"",'MPTO_working_3-way'!F515)</f>
        <v>3.4049121078896478</v>
      </c>
      <c r="J516" s="46">
        <f>IF(OR($A516="",$B516="",$C516=""),"",'MPTO_working_3-way'!G515)</f>
        <v>2.5190277673586183</v>
      </c>
      <c r="K516" s="44">
        <f>IF(OR($A516="",$B516="",$C516=""),"",'OddsRatio_working_3-way'!H515)</f>
        <v>3.2295435139355484</v>
      </c>
      <c r="L516" s="45">
        <f>IF(OR($A516="",$B516="",$C516=""),"",'OddsRatio_working_3-way'!I515)</f>
        <v>3.3978109489495529</v>
      </c>
      <c r="M516" s="46">
        <f>IF(OR($A516="",$B516="",$C516=""),"",'OddsRatio_working_3-way'!J515)</f>
        <v>2.5249236298144084</v>
      </c>
      <c r="N516" s="47">
        <f t="shared" si="107"/>
        <v>31.010743393430474</v>
      </c>
      <c r="O516" s="48">
        <f t="shared" si="108"/>
        <v>29.49802420350704</v>
      </c>
      <c r="P516" s="48">
        <f t="shared" si="109"/>
        <v>39.491232403062476</v>
      </c>
      <c r="Q516" t="s">
        <v>288</v>
      </c>
      <c r="R516" t="s">
        <v>514</v>
      </c>
      <c r="S516" s="38">
        <v>44349</v>
      </c>
      <c r="T516" s="50">
        <v>100</v>
      </c>
      <c r="U516" s="50">
        <f t="shared" si="110"/>
        <v>67.948717948717942</v>
      </c>
      <c r="V516" s="50">
        <f t="shared" si="111"/>
        <v>69.512195121951223</v>
      </c>
      <c r="W516" s="50">
        <f t="shared" si="112"/>
        <v>59.183673469387763</v>
      </c>
      <c r="X516" s="50">
        <f t="shared" si="113"/>
        <v>71.304131408661021</v>
      </c>
      <c r="Y516" s="50">
        <f t="shared" si="114"/>
        <v>72.867608581894288</v>
      </c>
      <c r="Z516" s="50">
        <f t="shared" si="115"/>
        <v>62.539086929330836</v>
      </c>
      <c r="AA516" s="50">
        <f t="shared" si="116"/>
        <v>-3.3554134599430796</v>
      </c>
      <c r="AB516" s="50">
        <f t="shared" si="117"/>
        <v>-3.3554134599430654</v>
      </c>
      <c r="AC516" s="50">
        <f t="shared" si="118"/>
        <v>-3.3554134599430725</v>
      </c>
      <c r="AF516">
        <v>2.25</v>
      </c>
      <c r="AG516">
        <v>1.68</v>
      </c>
      <c r="AH516" s="57"/>
      <c r="AJ516" t="s">
        <v>477</v>
      </c>
    </row>
    <row r="517" spans="1:36" ht="15" x14ac:dyDescent="0.25">
      <c r="A517">
        <v>3.24</v>
      </c>
      <c r="B517">
        <v>3.28</v>
      </c>
      <c r="C517">
        <v>2.38</v>
      </c>
      <c r="D517" s="43">
        <f t="shared" ref="D517:D580" si="119">IF(OR($A517="",$B517="",$C517=""),"",(1/A517)+(1/B517)+(1/C517)-1)</f>
        <v>3.3688091316020463E-2</v>
      </c>
      <c r="E517" s="44">
        <f>IF(OR($A517="",$B517="",$C517=""),"",A517*'MPTO_working_3-way'!$I516)</f>
        <v>3.3491494158639066</v>
      </c>
      <c r="F517" s="45">
        <f>IF(OR($A517="",$B517="",$C517=""),"",B517*'MPTO_working_3-way'!$I516)</f>
        <v>3.390496939516547</v>
      </c>
      <c r="G517" s="46">
        <f>IF(OR($A517="",$B517="",$C517=""),"",C517*'MPTO_working_3-way'!$I516)</f>
        <v>2.4601776573321286</v>
      </c>
      <c r="H517" s="44">
        <f>IF(OR($A517="",$B517="",$C517=""),"",'MPTO_working_3-way'!E516)</f>
        <v>3.3623321984677186</v>
      </c>
      <c r="I517" s="45">
        <f>IF(OR($A517="",$B517="",$C517=""),"",'MPTO_working_3-way'!F516)</f>
        <v>3.4054298590545997</v>
      </c>
      <c r="J517" s="46">
        <f>IF(OR($A517="",$B517="",$C517=""),"",'MPTO_working_3-way'!G516)</f>
        <v>2.4453542586005796</v>
      </c>
      <c r="K517" s="44">
        <f>IF(OR($A517="",$B517="",$C517=""),"",'OddsRatio_working_3-way'!H516)</f>
        <v>3.3566364194462563</v>
      </c>
      <c r="L517" s="45">
        <f>IF(OR($A517="",$B517="",$C517=""),"",'OddsRatio_working_3-way'!I516)</f>
        <v>3.3987192126506538</v>
      </c>
      <c r="M517" s="46">
        <f>IF(OR($A517="",$B517="",$C517=""),"",'OddsRatio_working_3-way'!J516)</f>
        <v>2.4518563655517118</v>
      </c>
      <c r="N517" s="47">
        <f t="shared" si="107"/>
        <v>29.858327468559715</v>
      </c>
      <c r="O517" s="48">
        <f t="shared" si="108"/>
        <v>29.494201523821182</v>
      </c>
      <c r="P517" s="48">
        <f t="shared" si="109"/>
        <v>40.64747100761911</v>
      </c>
      <c r="Q517" t="s">
        <v>283</v>
      </c>
      <c r="R517" t="s">
        <v>280</v>
      </c>
      <c r="S517" s="38">
        <v>44349</v>
      </c>
      <c r="T517" s="50">
        <v>100</v>
      </c>
      <c r="U517" s="50">
        <f t="shared" si="110"/>
        <v>69.135802469135797</v>
      </c>
      <c r="V517" s="50">
        <f t="shared" si="111"/>
        <v>69.512195121951223</v>
      </c>
      <c r="W517" s="50">
        <f t="shared" si="112"/>
        <v>57.983193277310924</v>
      </c>
      <c r="X517" s="50">
        <f t="shared" si="113"/>
        <v>72.50461160073786</v>
      </c>
      <c r="Y517" s="50">
        <f t="shared" si="114"/>
        <v>72.881004253553272</v>
      </c>
      <c r="Z517" s="50">
        <f t="shared" si="115"/>
        <v>61.352002408912973</v>
      </c>
      <c r="AA517" s="50">
        <f t="shared" si="116"/>
        <v>-3.3688091316020632</v>
      </c>
      <c r="AB517" s="50">
        <f t="shared" si="117"/>
        <v>-3.368809131602049</v>
      </c>
      <c r="AC517" s="50">
        <f t="shared" si="118"/>
        <v>-3.368809131602049</v>
      </c>
      <c r="AF517">
        <v>2.2000000000000002</v>
      </c>
      <c r="AG517">
        <v>1.71</v>
      </c>
      <c r="AH517" s="57"/>
      <c r="AJ517" t="s">
        <v>477</v>
      </c>
    </row>
    <row r="518" spans="1:36" ht="15" x14ac:dyDescent="0.25">
      <c r="A518">
        <v>2.09</v>
      </c>
      <c r="B518">
        <v>3.37</v>
      </c>
      <c r="C518">
        <v>3.85</v>
      </c>
      <c r="D518" s="43">
        <f t="shared" si="119"/>
        <v>3.4945064306301177E-2</v>
      </c>
      <c r="E518" s="44">
        <f>IF(OR($A518="",$B518="",$C518=""),"",A518*'MPTO_working_3-way'!$I517)</f>
        <v>2.1630351844001692</v>
      </c>
      <c r="F518" s="45">
        <f>IF(OR($A518="",$B518="",$C518=""),"",B518*'MPTO_working_3-way'!$I517)</f>
        <v>3.4877648667122352</v>
      </c>
      <c r="G518" s="46">
        <f>IF(OR($A518="",$B518="",$C518=""),"",C518*'MPTO_working_3-way'!$I517)</f>
        <v>3.9845384975792597</v>
      </c>
      <c r="H518" s="44">
        <f>IF(OR($A518="",$B518="",$C518=""),"",'MPTO_working_3-way'!E517)</f>
        <v>2.1421507927197521</v>
      </c>
      <c r="I518" s="45">
        <f>IF(OR($A518="",$B518="",$C518=""),"",'MPTO_working_3-way'!F517)</f>
        <v>3.5076943873304067</v>
      </c>
      <c r="J518" s="46">
        <f>IF(OR($A518="",$B518="",$C518=""),"",'MPTO_working_3-way'!G517)</f>
        <v>4.0307643254821492</v>
      </c>
      <c r="K518" s="44">
        <f>IF(OR($A518="",$B518="",$C518=""),"",'OddsRatio_working_3-way'!H517)</f>
        <v>2.1506538388572878</v>
      </c>
      <c r="L518" s="45">
        <f>IF(OR($A518="",$B518="",$C518=""),"",'OddsRatio_working_3-way'!I517)</f>
        <v>3.50188036522181</v>
      </c>
      <c r="M518" s="46">
        <f>IF(OR($A518="",$B518="",$C518=""),"",'OddsRatio_working_3-way'!J517)</f>
        <v>4.008590312608507</v>
      </c>
      <c r="N518" s="47">
        <f t="shared" si="107"/>
        <v>46.231333045898175</v>
      </c>
      <c r="O518" s="48">
        <f t="shared" si="108"/>
        <v>28.671657586328536</v>
      </c>
      <c r="P518" s="48">
        <f t="shared" si="109"/>
        <v>25.097009367773293</v>
      </c>
      <c r="Q518" t="s">
        <v>298</v>
      </c>
      <c r="R518" t="s">
        <v>287</v>
      </c>
      <c r="S518" s="38">
        <v>44349</v>
      </c>
      <c r="T518" s="50">
        <v>100</v>
      </c>
      <c r="U518" s="50">
        <f t="shared" si="110"/>
        <v>52.153110047846894</v>
      </c>
      <c r="V518" s="50">
        <f t="shared" si="111"/>
        <v>70.326409495548958</v>
      </c>
      <c r="W518" s="50">
        <f t="shared" si="112"/>
        <v>74.025974025974023</v>
      </c>
      <c r="X518" s="50">
        <f t="shared" si="113"/>
        <v>55.647616478477005</v>
      </c>
      <c r="Y518" s="50">
        <f t="shared" si="114"/>
        <v>73.820915926179083</v>
      </c>
      <c r="Z518" s="50">
        <f t="shared" si="115"/>
        <v>77.520480456604162</v>
      </c>
      <c r="AA518" s="50">
        <f t="shared" si="116"/>
        <v>-3.4945064306301106</v>
      </c>
      <c r="AB518" s="50">
        <f t="shared" si="117"/>
        <v>-3.4945064306301248</v>
      </c>
      <c r="AC518" s="50">
        <f t="shared" si="118"/>
        <v>-3.494506430630139</v>
      </c>
      <c r="AF518">
        <v>1.79</v>
      </c>
      <c r="AG518">
        <v>2.08</v>
      </c>
      <c r="AH518" s="57"/>
      <c r="AJ518" t="s">
        <v>477</v>
      </c>
    </row>
    <row r="519" spans="1:36" ht="15" x14ac:dyDescent="0.25">
      <c r="A519">
        <v>1.74</v>
      </c>
      <c r="B519">
        <v>3.88</v>
      </c>
      <c r="C519">
        <v>4.93</v>
      </c>
      <c r="D519" s="43">
        <f t="shared" si="119"/>
        <v>3.5284359033339596E-2</v>
      </c>
      <c r="E519" s="44">
        <f>IF(OR($A519="",$B519="",$C519=""),"",A519*'MPTO_working_3-way'!$I518)</f>
        <v>1.801394784718011</v>
      </c>
      <c r="F519" s="45">
        <f>IF(OR($A519="",$B519="",$C519=""),"",B519*'MPTO_working_3-way'!$I518)</f>
        <v>4.0169033130493572</v>
      </c>
      <c r="G519" s="46">
        <f>IF(OR($A519="",$B519="",$C519=""),"",C519*'MPTO_working_3-way'!$I518)</f>
        <v>5.1039518900343639</v>
      </c>
      <c r="H519" s="44">
        <f>IF(OR($A519="",$B519="",$C519=""),"",'MPTO_working_3-way'!E518)</f>
        <v>1.7763529353496665</v>
      </c>
      <c r="I519" s="45">
        <f>IF(OR($A519="",$B519="",$C519=""),"",'MPTO_working_3-way'!F518)</f>
        <v>4.0655280881894527</v>
      </c>
      <c r="J519" s="46">
        <f>IF(OR($A519="",$B519="",$C519=""),"",'MPTO_working_3-way'!G518)</f>
        <v>5.2334565529317345</v>
      </c>
      <c r="K519" s="44">
        <f>IF(OR($A519="",$B519="",$C519=""),"",'OddsRatio_working_3-way'!H518)</f>
        <v>1.7853825041806894</v>
      </c>
      <c r="L519" s="45">
        <f>IF(OR($A519="",$B519="",$C519=""),"",'OddsRatio_working_3-way'!I518)</f>
        <v>4.0566238000545738</v>
      </c>
      <c r="M519" s="46">
        <f>IF(OR($A519="",$B519="",$C519=""),"",'OddsRatio_working_3-way'!J518)</f>
        <v>5.1710178938244713</v>
      </c>
      <c r="N519" s="47">
        <f t="shared" si="107"/>
        <v>55.512539976434937</v>
      </c>
      <c r="O519" s="48">
        <f t="shared" si="108"/>
        <v>24.894798855411548</v>
      </c>
      <c r="P519" s="48">
        <f t="shared" si="109"/>
        <v>19.592661168153512</v>
      </c>
      <c r="Q519" t="s">
        <v>286</v>
      </c>
      <c r="R519" t="s">
        <v>295</v>
      </c>
      <c r="S519" s="38">
        <v>44349</v>
      </c>
      <c r="T519" s="50">
        <v>100</v>
      </c>
      <c r="U519" s="50">
        <f t="shared" si="110"/>
        <v>42.528735632183903</v>
      </c>
      <c r="V519" s="50">
        <f t="shared" si="111"/>
        <v>74.226804123711347</v>
      </c>
      <c r="W519" s="50">
        <f t="shared" si="112"/>
        <v>79.716024340770801</v>
      </c>
      <c r="X519" s="50">
        <f t="shared" si="113"/>
        <v>46.057171535517874</v>
      </c>
      <c r="Y519" s="50">
        <f t="shared" si="114"/>
        <v>77.755240027045303</v>
      </c>
      <c r="Z519" s="50">
        <f t="shared" si="115"/>
        <v>83.244460244104744</v>
      </c>
      <c r="AA519" s="50">
        <f t="shared" si="116"/>
        <v>-3.5284359033339712</v>
      </c>
      <c r="AB519" s="50">
        <f t="shared" si="117"/>
        <v>-3.528435903333957</v>
      </c>
      <c r="AC519" s="50">
        <f t="shared" si="118"/>
        <v>-3.5284359033339427</v>
      </c>
      <c r="AF519">
        <v>1.75</v>
      </c>
      <c r="AG519">
        <v>2.14</v>
      </c>
      <c r="AH519" s="57"/>
      <c r="AJ519" t="s">
        <v>477</v>
      </c>
    </row>
    <row r="520" spans="1:36" ht="15" x14ac:dyDescent="0.25">
      <c r="A520">
        <v>3.89</v>
      </c>
      <c r="B520">
        <v>3.98</v>
      </c>
      <c r="C520">
        <v>1.9</v>
      </c>
      <c r="D520" s="43">
        <f t="shared" si="119"/>
        <v>3.4641479621079219E-2</v>
      </c>
      <c r="E520" s="44">
        <f>IF(OR($A520="",$B520="",$C520=""),"",A520*'MPTO_working_3-way'!$I519)</f>
        <v>4.0247553557259979</v>
      </c>
      <c r="F520" s="45">
        <f>IF(OR($A520="",$B520="",$C520=""),"",B520*'MPTO_working_3-way'!$I519)</f>
        <v>4.1178730888918951</v>
      </c>
      <c r="G520" s="46">
        <f>IF(OR($A520="",$B520="",$C520=""),"",C520*'MPTO_working_3-way'!$I519)</f>
        <v>1.9658188112800503</v>
      </c>
      <c r="H520" s="44">
        <f>IF(OR($A520="",$B520="",$C520=""),"",'MPTO_working_3-way'!E519)</f>
        <v>4.0729506373292441</v>
      </c>
      <c r="I520" s="45">
        <f>IF(OR($A520="",$B520="",$C520=""),"",'MPTO_working_3-way'!F519)</f>
        <v>4.1717227680086673</v>
      </c>
      <c r="J520" s="46">
        <f>IF(OR($A520="",$B520="",$C520=""),"",'MPTO_working_3-way'!G519)</f>
        <v>1.9426203200786831</v>
      </c>
      <c r="K520" s="44">
        <f>IF(OR($A520="",$B520="",$C520=""),"",'OddsRatio_working_3-way'!H519)</f>
        <v>4.0551072886794275</v>
      </c>
      <c r="L520" s="45">
        <f>IF(OR($A520="",$B520="",$C520=""),"",'OddsRatio_working_3-way'!I519)</f>
        <v>4.1502490381538735</v>
      </c>
      <c r="M520" s="46">
        <f>IF(OR($A520="",$B520="",$C520=""),"",'OddsRatio_working_3-way'!J519)</f>
        <v>1.9514174947444585</v>
      </c>
      <c r="N520" s="47">
        <f t="shared" si="107"/>
        <v>24.846230680264959</v>
      </c>
      <c r="O520" s="48">
        <f t="shared" si="108"/>
        <v>24.284381242771531</v>
      </c>
      <c r="P520" s="48">
        <f t="shared" si="109"/>
        <v>50.869388076963531</v>
      </c>
      <c r="Q520" t="s">
        <v>285</v>
      </c>
      <c r="R520" t="s">
        <v>43</v>
      </c>
      <c r="S520" s="38">
        <v>44349</v>
      </c>
      <c r="T520" s="50">
        <v>100</v>
      </c>
      <c r="U520" s="50">
        <f t="shared" si="110"/>
        <v>74.293059125964007</v>
      </c>
      <c r="V520" s="50">
        <f t="shared" si="111"/>
        <v>74.874371859296474</v>
      </c>
      <c r="W520" s="50">
        <f t="shared" si="112"/>
        <v>47.368421052631575</v>
      </c>
      <c r="X520" s="50">
        <f t="shared" si="113"/>
        <v>77.757207088071937</v>
      </c>
      <c r="Y520" s="50">
        <f t="shared" si="114"/>
        <v>78.338519821404404</v>
      </c>
      <c r="Z520" s="50">
        <f t="shared" si="115"/>
        <v>50.832569014739505</v>
      </c>
      <c r="AA520" s="50">
        <f t="shared" si="116"/>
        <v>-3.4641479621079299</v>
      </c>
      <c r="AB520" s="50">
        <f t="shared" si="117"/>
        <v>-3.4641479621079299</v>
      </c>
      <c r="AC520" s="50">
        <f t="shared" si="118"/>
        <v>-3.4641479621079299</v>
      </c>
      <c r="AF520">
        <v>1.72</v>
      </c>
      <c r="AG520">
        <v>2.19</v>
      </c>
      <c r="AH520" s="57"/>
      <c r="AJ520" t="s">
        <v>477</v>
      </c>
    </row>
    <row r="521" spans="1:36" ht="15" x14ac:dyDescent="0.25">
      <c r="A521">
        <v>3.14</v>
      </c>
      <c r="B521">
        <v>3.44</v>
      </c>
      <c r="C521">
        <v>2.36</v>
      </c>
      <c r="D521" s="43">
        <f t="shared" si="119"/>
        <v>3.2897825557544502E-2</v>
      </c>
      <c r="E521" s="44">
        <f>IF(OR($A521="",$B521="",$C521=""),"",A521*'MPTO_working_3-way'!$I520)</f>
        <v>3.2432991722506896</v>
      </c>
      <c r="F521" s="45">
        <f>IF(OR($A521="",$B521="",$C521=""),"",B521*'MPTO_working_3-way'!$I520)</f>
        <v>3.553168519917953</v>
      </c>
      <c r="G521" s="46">
        <f>IF(OR($A521="",$B521="",$C521=""),"",C521*'MPTO_working_3-way'!$I520)</f>
        <v>2.4376388683158048</v>
      </c>
      <c r="H521" s="44">
        <f>IF(OR($A521="",$B521="",$C521=""),"",'MPTO_working_3-way'!E520)</f>
        <v>3.2519754576516582</v>
      </c>
      <c r="I521" s="45">
        <f>IF(OR($A521="",$B521="",$C521=""),"",'MPTO_working_3-way'!F520)</f>
        <v>3.5748536314654205</v>
      </c>
      <c r="J521" s="46">
        <f>IF(OR($A521="",$B521="",$C521=""),"",'MPTO_working_3-way'!G520)</f>
        <v>2.4226985238883545</v>
      </c>
      <c r="K521" s="44">
        <f>IF(OR($A521="",$B521="",$C521=""),"",'OddsRatio_working_3-way'!H520)</f>
        <v>3.2489817808100856</v>
      </c>
      <c r="L521" s="45">
        <f>IF(OR($A521="",$B521="",$C521=""),"",'OddsRatio_working_3-way'!I520)</f>
        <v>3.5642596005498168</v>
      </c>
      <c r="M521" s="46">
        <f>IF(OR($A521="",$B521="",$C521=""),"",'OddsRatio_working_3-way'!J520)</f>
        <v>2.429259449486783</v>
      </c>
      <c r="N521" s="47">
        <f t="shared" si="107"/>
        <v>30.83280162853584</v>
      </c>
      <c r="O521" s="48">
        <f t="shared" si="108"/>
        <v>28.143894509768181</v>
      </c>
      <c r="P521" s="48">
        <f t="shared" si="109"/>
        <v>41.023303861695993</v>
      </c>
      <c r="Q521" t="s">
        <v>289</v>
      </c>
      <c r="R521" t="s">
        <v>297</v>
      </c>
      <c r="S521" s="38">
        <v>44349</v>
      </c>
      <c r="T521" s="50">
        <v>100</v>
      </c>
      <c r="U521" s="50">
        <f t="shared" si="110"/>
        <v>68.152866242038215</v>
      </c>
      <c r="V521" s="50">
        <f t="shared" si="111"/>
        <v>70.930232558139537</v>
      </c>
      <c r="W521" s="50">
        <f t="shared" si="112"/>
        <v>57.627118644067799</v>
      </c>
      <c r="X521" s="50">
        <f t="shared" si="113"/>
        <v>71.442648797792671</v>
      </c>
      <c r="Y521" s="50">
        <f t="shared" si="114"/>
        <v>74.220015113893993</v>
      </c>
      <c r="Z521" s="50">
        <f t="shared" si="115"/>
        <v>60.916901199822249</v>
      </c>
      <c r="AA521" s="50">
        <f t="shared" si="116"/>
        <v>-3.2897825557544564</v>
      </c>
      <c r="AB521" s="50">
        <f t="shared" si="117"/>
        <v>-3.2897825557544564</v>
      </c>
      <c r="AC521" s="50">
        <f t="shared" si="118"/>
        <v>-3.2897825557544493</v>
      </c>
      <c r="AF521">
        <v>2.0699999999999998</v>
      </c>
      <c r="AG521">
        <v>1.81</v>
      </c>
      <c r="AH521" s="57"/>
      <c r="AJ521" t="s">
        <v>477</v>
      </c>
    </row>
    <row r="522" spans="1:36" ht="15" x14ac:dyDescent="0.25">
      <c r="A522">
        <v>2.79</v>
      </c>
      <c r="B522">
        <v>3.41</v>
      </c>
      <c r="C522">
        <v>2.62</v>
      </c>
      <c r="D522" s="43">
        <f t="shared" si="119"/>
        <v>3.3357460345886825E-2</v>
      </c>
      <c r="E522" s="44">
        <f>IF(OR($A522="",$B522="",$C522=""),"",A522*'MPTO_working_3-way'!$I521)</f>
        <v>2.8830673143650243</v>
      </c>
      <c r="F522" s="45">
        <f>IF(OR($A522="",$B522="",$C522=""),"",B522*'MPTO_working_3-way'!$I521)</f>
        <v>3.5237489397794741</v>
      </c>
      <c r="G522" s="46">
        <f>IF(OR($A522="",$B522="",$C522=""),"",C522*'MPTO_working_3-way'!$I521)</f>
        <v>2.7073965461062235</v>
      </c>
      <c r="H522" s="44">
        <f>IF(OR($A522="",$B522="",$C522=""),"",'MPTO_working_3-way'!E521)</f>
        <v>2.8793236394367008</v>
      </c>
      <c r="I522" s="45">
        <f>IF(OR($A522="",$B522="",$C522=""),"",'MPTO_working_3-way'!F521)</f>
        <v>3.5443902094983968</v>
      </c>
      <c r="J522" s="46">
        <f>IF(OR($A522="",$B522="",$C522=""),"",'MPTO_working_3-way'!G521)</f>
        <v>2.6986165897359595</v>
      </c>
      <c r="K522" s="44">
        <f>IF(OR($A522="",$B522="",$C522=""),"",'OddsRatio_working_3-way'!H521)</f>
        <v>2.8816615904728922</v>
      </c>
      <c r="L522" s="45">
        <f>IF(OR($A522="",$B522="",$C522=""),"",'OddsRatio_working_3-way'!I521)</f>
        <v>3.5334102977875252</v>
      </c>
      <c r="M522" s="46">
        <f>IF(OR($A522="",$B522="",$C522=""),"",'OddsRatio_working_3-way'!J521)</f>
        <v>2.7029562997575902</v>
      </c>
      <c r="N522" s="47">
        <f t="shared" ref="N522:N585" si="120">(1/E522)* 100</f>
        <v>34.685281020580092</v>
      </c>
      <c r="O522" s="48">
        <f t="shared" ref="O522:O585" si="121">(1/F522)* 100</f>
        <v>28.378866289565529</v>
      </c>
      <c r="P522" s="48">
        <f t="shared" ref="P522:P585" si="122">(1/G522)* 100</f>
        <v>36.935852689854379</v>
      </c>
      <c r="Q522" t="s">
        <v>84</v>
      </c>
      <c r="R522" t="s">
        <v>282</v>
      </c>
      <c r="S522" s="38">
        <v>44349</v>
      </c>
      <c r="T522" s="50">
        <v>100</v>
      </c>
      <c r="U522" s="50">
        <f t="shared" ref="U522:U585" si="123">(1/A522)*((T522*A522)-T522)</f>
        <v>64.157706093189958</v>
      </c>
      <c r="V522" s="50">
        <f t="shared" ref="V522:V585" si="124">(1/B522)*((T522*B522)-T522)</f>
        <v>70.674486803519059</v>
      </c>
      <c r="W522" s="50">
        <f t="shared" ref="W522:W585" si="125">(1/C522)*((T522*C522)-T522)</f>
        <v>61.832061068702288</v>
      </c>
      <c r="X522" s="50">
        <f t="shared" ref="X522:X585" si="126">((1/B522)+(1/C522))*T522</f>
        <v>67.493452127778639</v>
      </c>
      <c r="Y522" s="50">
        <f t="shared" ref="Y522:Y585" si="127">((1/A522)+(1/C522))*T522</f>
        <v>74.010232838107754</v>
      </c>
      <c r="Z522" s="50">
        <f t="shared" ref="Z522:Z585" si="128">((1/A522)+(1/B522))*T522</f>
        <v>65.167807103290983</v>
      </c>
      <c r="AA522" s="50">
        <f t="shared" ref="AA522:AA585" si="129">U522-X522</f>
        <v>-3.3357460345886807</v>
      </c>
      <c r="AB522" s="50">
        <f t="shared" ref="AB522:AB585" si="130">V522-Y522</f>
        <v>-3.3357460345886949</v>
      </c>
      <c r="AC522" s="50">
        <f t="shared" ref="AC522:AC585" si="131">W522-Z522</f>
        <v>-3.3357460345886949</v>
      </c>
      <c r="AF522">
        <v>1.94</v>
      </c>
      <c r="AG522">
        <v>1.93</v>
      </c>
      <c r="AH522" s="57"/>
      <c r="AJ522" t="s">
        <v>477</v>
      </c>
    </row>
    <row r="523" spans="1:36" ht="15" x14ac:dyDescent="0.25">
      <c r="A523">
        <v>2.12</v>
      </c>
      <c r="B523">
        <v>3.37</v>
      </c>
      <c r="C523">
        <v>3.75</v>
      </c>
      <c r="D523" s="43">
        <f t="shared" si="119"/>
        <v>3.510068491872409E-2</v>
      </c>
      <c r="E523" s="44">
        <f>IF(OR($A523="",$B523="",$C523=""),"",A523*'MPTO_working_3-way'!$I522)</f>
        <v>2.1944134520276952</v>
      </c>
      <c r="F523" s="45">
        <f>IF(OR($A523="",$B523="",$C523=""),"",B523*'MPTO_working_3-way'!$I522)</f>
        <v>3.4882893081761002</v>
      </c>
      <c r="G523" s="46">
        <f>IF(OR($A523="",$B523="",$C523=""),"",C523*'MPTO_working_3-way'!$I522)</f>
        <v>3.8816275684452153</v>
      </c>
      <c r="H523" s="44">
        <f>IF(OR($A523="",$B523="",$C523=""),"",'MPTO_working_3-way'!E522)</f>
        <v>2.1739230392647428</v>
      </c>
      <c r="I523" s="45">
        <f>IF(OR($A523="",$B523="",$C523=""),"",'MPTO_working_3-way'!F522)</f>
        <v>3.5083327513356837</v>
      </c>
      <c r="J523" s="46">
        <f>IF(OR($A523="",$B523="",$C523=""),"",'MPTO_working_3-way'!G522)</f>
        <v>3.922084829793878</v>
      </c>
      <c r="K523" s="44">
        <f>IF(OR($A523="",$B523="",$C523=""),"",'OddsRatio_working_3-way'!H522)</f>
        <v>2.1823225031232032</v>
      </c>
      <c r="L523" s="45">
        <f>IF(OR($A523="",$B523="",$C523=""),"",'OddsRatio_working_3-way'!I522)</f>
        <v>3.501878868216064</v>
      </c>
      <c r="M523" s="46">
        <f>IF(OR($A523="",$B523="",$C523=""),"",'OddsRatio_working_3-way'!J522)</f>
        <v>3.9030240032042922</v>
      </c>
      <c r="N523" s="47">
        <f t="shared" si="120"/>
        <v>45.570263847770981</v>
      </c>
      <c r="O523" s="48">
        <f t="shared" si="121"/>
        <v>28.667346990289168</v>
      </c>
      <c r="P523" s="48">
        <f t="shared" si="122"/>
        <v>25.762389161939865</v>
      </c>
      <c r="Q523" t="s">
        <v>300</v>
      </c>
      <c r="R523" t="s">
        <v>303</v>
      </c>
      <c r="S523" s="38">
        <v>44349</v>
      </c>
      <c r="T523" s="50">
        <v>100</v>
      </c>
      <c r="U523" s="50">
        <f t="shared" si="123"/>
        <v>52.830188679245275</v>
      </c>
      <c r="V523" s="50">
        <f t="shared" si="124"/>
        <v>70.326409495548958</v>
      </c>
      <c r="W523" s="50">
        <f t="shared" si="125"/>
        <v>73.333333333333329</v>
      </c>
      <c r="X523" s="50">
        <f t="shared" si="126"/>
        <v>56.340257171117699</v>
      </c>
      <c r="Y523" s="50">
        <f t="shared" si="127"/>
        <v>73.836477987421375</v>
      </c>
      <c r="Z523" s="50">
        <f t="shared" si="128"/>
        <v>76.843401825205746</v>
      </c>
      <c r="AA523" s="50">
        <f t="shared" si="129"/>
        <v>-3.5100684918724241</v>
      </c>
      <c r="AB523" s="50">
        <f t="shared" si="130"/>
        <v>-3.510068491872417</v>
      </c>
      <c r="AC523" s="50">
        <f t="shared" si="131"/>
        <v>-3.510068491872417</v>
      </c>
      <c r="AF523">
        <v>1.8</v>
      </c>
      <c r="AG523">
        <v>2.0699999999999998</v>
      </c>
      <c r="AH523" s="57"/>
      <c r="AJ523" t="s">
        <v>472</v>
      </c>
    </row>
    <row r="524" spans="1:36" ht="15" x14ac:dyDescent="0.25">
      <c r="A524">
        <v>2.86</v>
      </c>
      <c r="B524">
        <v>3.15</v>
      </c>
      <c r="C524">
        <v>2.73</v>
      </c>
      <c r="D524" s="43">
        <f t="shared" si="119"/>
        <v>3.3411033411033353E-2</v>
      </c>
      <c r="E524" s="44">
        <f>IF(OR($A524="",$B524="",$C524=""),"",A524*'MPTO_working_3-way'!$I523)</f>
        <v>2.9555555555555553</v>
      </c>
      <c r="F524" s="45">
        <f>IF(OR($A524="",$B524="",$C524=""),"",B524*'MPTO_working_3-way'!$I523)</f>
        <v>3.255244755244755</v>
      </c>
      <c r="G524" s="46">
        <f>IF(OR($A524="",$B524="",$C524=""),"",C524*'MPTO_working_3-way'!$I523)</f>
        <v>2.8212121212121208</v>
      </c>
      <c r="H524" s="44">
        <f>IF(OR($A524="",$B524="",$C524=""),"",'MPTO_working_3-way'!E523)</f>
        <v>2.9540933435348125</v>
      </c>
      <c r="I524" s="45">
        <f>IF(OR($A524="",$B524="",$C524=""),"",'MPTO_working_3-way'!F523)</f>
        <v>3.2645247010508509</v>
      </c>
      <c r="J524" s="46">
        <f>IF(OR($A524="",$B524="",$C524=""),"",'MPTO_working_3-way'!G523)</f>
        <v>2.8156057922700275</v>
      </c>
      <c r="K524" s="44">
        <f>IF(OR($A524="",$B524="",$C524=""),"",'OddsRatio_working_3-way'!H523)</f>
        <v>2.9549761977395064</v>
      </c>
      <c r="L524" s="45">
        <f>IF(OR($A524="",$B524="",$C524=""),"",'OddsRatio_working_3-way'!I523)</f>
        <v>3.259784314591367</v>
      </c>
      <c r="M524" s="46">
        <f>IF(OR($A524="",$B524="",$C524=""),"",'OddsRatio_working_3-way'!J523)</f>
        <v>2.8183380763921231</v>
      </c>
      <c r="N524" s="47">
        <f t="shared" si="120"/>
        <v>33.834586466165419</v>
      </c>
      <c r="O524" s="48">
        <f t="shared" si="121"/>
        <v>30.71965628356606</v>
      </c>
      <c r="P524" s="48">
        <f t="shared" si="122"/>
        <v>35.445757250268535</v>
      </c>
      <c r="Q524" t="s">
        <v>304</v>
      </c>
      <c r="R524" t="s">
        <v>305</v>
      </c>
      <c r="S524" s="38">
        <v>44349</v>
      </c>
      <c r="T524" s="50">
        <v>100</v>
      </c>
      <c r="U524" s="50">
        <f t="shared" si="123"/>
        <v>65.03496503496504</v>
      </c>
      <c r="V524" s="50">
        <f t="shared" si="124"/>
        <v>68.253968253968253</v>
      </c>
      <c r="W524" s="50">
        <f t="shared" si="125"/>
        <v>63.369963369963365</v>
      </c>
      <c r="X524" s="50">
        <f t="shared" si="126"/>
        <v>68.376068376068375</v>
      </c>
      <c r="Y524" s="50">
        <f t="shared" si="127"/>
        <v>71.595071595071587</v>
      </c>
      <c r="Z524" s="50">
        <f t="shared" si="128"/>
        <v>66.711066711066707</v>
      </c>
      <c r="AA524" s="50">
        <f t="shared" si="129"/>
        <v>-3.3411033411033344</v>
      </c>
      <c r="AB524" s="50">
        <f t="shared" si="130"/>
        <v>-3.3411033411033344</v>
      </c>
      <c r="AC524" s="50">
        <f t="shared" si="131"/>
        <v>-3.3411033411033415</v>
      </c>
      <c r="AF524">
        <v>2.14</v>
      </c>
      <c r="AG524">
        <v>1.75</v>
      </c>
      <c r="AH524" s="57"/>
      <c r="AJ524" t="s">
        <v>472</v>
      </c>
    </row>
    <row r="525" spans="1:36" ht="15" x14ac:dyDescent="0.25">
      <c r="A525">
        <v>2.5499999999999998</v>
      </c>
      <c r="B525">
        <v>3.33</v>
      </c>
      <c r="C525">
        <v>2.93</v>
      </c>
      <c r="D525" s="43">
        <f t="shared" si="119"/>
        <v>3.3754091373043416E-2</v>
      </c>
      <c r="E525" s="44">
        <f>IF(OR($A525="",$B525="",$C525=""),"",A525*'MPTO_working_3-way'!$I524)</f>
        <v>2.6360729330012607</v>
      </c>
      <c r="F525" s="45">
        <f>IF(OR($A525="",$B525="",$C525=""),"",B525*'MPTO_working_3-way'!$I524)</f>
        <v>3.4424011242722345</v>
      </c>
      <c r="G525" s="46">
        <f>IF(OR($A525="",$B525="",$C525=""),"",C525*'MPTO_working_3-way'!$I524)</f>
        <v>3.0288994877230175</v>
      </c>
      <c r="H525" s="44">
        <f>IF(OR($A525="",$B525="",$C525=""),"",'MPTO_working_3-way'!E524)</f>
        <v>2.6253230860301793</v>
      </c>
      <c r="I525" s="45">
        <f>IF(OR($A525="",$B525="",$C525=""),"",'MPTO_working_3-way'!F524)</f>
        <v>3.4596217930311415</v>
      </c>
      <c r="J525" s="46">
        <f>IF(OR($A525="",$B525="",$C525=""),"",'MPTO_working_3-way'!G524)</f>
        <v>3.0298846809347553</v>
      </c>
      <c r="K525" s="44">
        <f>IF(OR($A525="",$B525="",$C525=""),"",'OddsRatio_working_3-way'!H524)</f>
        <v>2.6303363271491027</v>
      </c>
      <c r="L525" s="45">
        <f>IF(OR($A525="",$B525="",$C525=""),"",'OddsRatio_working_3-way'!I524)</f>
        <v>3.4507636401660711</v>
      </c>
      <c r="M525" s="46">
        <f>IF(OR($A525="",$B525="",$C525=""),"",'OddsRatio_working_3-way'!J524)</f>
        <v>3.0300316847727542</v>
      </c>
      <c r="N525" s="47">
        <f t="shared" si="120"/>
        <v>37.935217477517405</v>
      </c>
      <c r="O525" s="48">
        <f t="shared" si="121"/>
        <v>29.049490861161981</v>
      </c>
      <c r="P525" s="48">
        <f t="shared" si="122"/>
        <v>33.015291661320603</v>
      </c>
      <c r="Q525" t="s">
        <v>306</v>
      </c>
      <c r="R525" t="s">
        <v>311</v>
      </c>
      <c r="S525" s="38">
        <v>44349</v>
      </c>
      <c r="T525" s="50">
        <v>100</v>
      </c>
      <c r="U525" s="50">
        <f t="shared" si="123"/>
        <v>60.784313725490193</v>
      </c>
      <c r="V525" s="50">
        <f t="shared" si="124"/>
        <v>69.969969969969966</v>
      </c>
      <c r="W525" s="50">
        <f t="shared" si="125"/>
        <v>65.870307167235495</v>
      </c>
      <c r="X525" s="50">
        <f t="shared" si="126"/>
        <v>64.159722862794538</v>
      </c>
      <c r="Y525" s="50">
        <f t="shared" si="127"/>
        <v>73.345379107274312</v>
      </c>
      <c r="Z525" s="50">
        <f t="shared" si="128"/>
        <v>69.24571630453984</v>
      </c>
      <c r="AA525" s="50">
        <f t="shared" si="129"/>
        <v>-3.3754091373043451</v>
      </c>
      <c r="AB525" s="50">
        <f t="shared" si="130"/>
        <v>-3.3754091373043451</v>
      </c>
      <c r="AC525" s="50">
        <f t="shared" si="131"/>
        <v>-3.3754091373043451</v>
      </c>
      <c r="AF525">
        <v>2.04</v>
      </c>
      <c r="AG525">
        <v>1.84</v>
      </c>
      <c r="AH525" s="57"/>
      <c r="AJ525" t="s">
        <v>472</v>
      </c>
    </row>
    <row r="526" spans="1:36" ht="15" x14ac:dyDescent="0.25">
      <c r="A526">
        <v>2.08</v>
      </c>
      <c r="B526">
        <v>3.57</v>
      </c>
      <c r="C526">
        <v>3.66</v>
      </c>
      <c r="D526" s="43">
        <f t="shared" si="119"/>
        <v>3.4105319303004755E-2</v>
      </c>
      <c r="E526" s="44">
        <f>IF(OR($A526="",$B526="",$C526=""),"",A526*'MPTO_working_3-way'!$I525)</f>
        <v>2.1509390641502502</v>
      </c>
      <c r="F526" s="45">
        <f>IF(OR($A526="",$B526="",$C526=""),"",B526*'MPTO_working_3-way'!$I525)</f>
        <v>3.6917559899117269</v>
      </c>
      <c r="G526" s="46">
        <f>IF(OR($A526="",$B526="",$C526=""),"",C526*'MPTO_working_3-way'!$I525)</f>
        <v>3.7848254686489975</v>
      </c>
      <c r="H526" s="44">
        <f>IF(OR($A526="",$B526="",$C526=""),"",'MPTO_working_3-way'!E525)</f>
        <v>2.1303756175320792</v>
      </c>
      <c r="I526" s="45">
        <f>IF(OR($A526="",$B526="",$C526=""),"",'MPTO_working_3-way'!F525)</f>
        <v>3.7210187748020482</v>
      </c>
      <c r="J526" s="46">
        <f>IF(OR($A526="",$B526="",$C526=""),"",'MPTO_working_3-way'!G525)</f>
        <v>3.8188986025974074</v>
      </c>
      <c r="K526" s="44">
        <f>IF(OR($A526="",$B526="",$C526=""),"",'OddsRatio_working_3-way'!H525)</f>
        <v>2.1386641515425655</v>
      </c>
      <c r="L526" s="45">
        <f>IF(OR($A526="",$B526="",$C526=""),"",'OddsRatio_working_3-way'!I525)</f>
        <v>3.7095989532077724</v>
      </c>
      <c r="M526" s="46">
        <f>IF(OR($A526="",$B526="",$C526=""),"",'OddsRatio_working_3-way'!J525)</f>
        <v>3.8044876325029864</v>
      </c>
      <c r="N526" s="47">
        <f t="shared" si="120"/>
        <v>46.491321705343616</v>
      </c>
      <c r="O526" s="48">
        <f t="shared" si="121"/>
        <v>27.087380713477515</v>
      </c>
      <c r="P526" s="48">
        <f t="shared" si="122"/>
        <v>26.421297581178887</v>
      </c>
      <c r="Q526" t="s">
        <v>302</v>
      </c>
      <c r="R526" t="s">
        <v>245</v>
      </c>
      <c r="S526" s="38">
        <v>44349</v>
      </c>
      <c r="T526" s="50">
        <v>100</v>
      </c>
      <c r="U526" s="50">
        <f t="shared" si="123"/>
        <v>51.92307692307692</v>
      </c>
      <c r="V526" s="50">
        <f t="shared" si="124"/>
        <v>71.988795518207283</v>
      </c>
      <c r="W526" s="50">
        <f t="shared" si="125"/>
        <v>72.67759562841529</v>
      </c>
      <c r="X526" s="50">
        <f t="shared" si="126"/>
        <v>55.333608853377413</v>
      </c>
      <c r="Y526" s="50">
        <f t="shared" si="127"/>
        <v>75.399327448507762</v>
      </c>
      <c r="Z526" s="50">
        <f t="shared" si="128"/>
        <v>76.088127558715797</v>
      </c>
      <c r="AA526" s="50">
        <f t="shared" si="129"/>
        <v>-3.4105319303004933</v>
      </c>
      <c r="AB526" s="50">
        <f t="shared" si="130"/>
        <v>-3.4105319303004791</v>
      </c>
      <c r="AC526" s="50">
        <f t="shared" si="131"/>
        <v>-3.4105319303005075</v>
      </c>
      <c r="AF526">
        <v>1.94</v>
      </c>
      <c r="AG526">
        <v>1.93</v>
      </c>
      <c r="AH526" s="57"/>
      <c r="AJ526" t="s">
        <v>472</v>
      </c>
    </row>
    <row r="527" spans="1:36" ht="15" x14ac:dyDescent="0.25">
      <c r="A527">
        <v>2.31</v>
      </c>
      <c r="B527">
        <v>3.53</v>
      </c>
      <c r="C527">
        <v>3.14</v>
      </c>
      <c r="D527" s="43">
        <f t="shared" si="119"/>
        <v>3.4657889460220748E-2</v>
      </c>
      <c r="E527" s="44">
        <f>IF(OR($A527="",$B527="",$C527=""),"",A527*'MPTO_working_3-way'!$I526)</f>
        <v>2.3900597246531099</v>
      </c>
      <c r="F527" s="45">
        <f>IF(OR($A527="",$B527="",$C527=""),"",B527*'MPTO_working_3-way'!$I526)</f>
        <v>3.6523423497945791</v>
      </c>
      <c r="G527" s="46">
        <f>IF(OR($A527="",$B527="",$C527=""),"",C527*'MPTO_working_3-way'!$I526)</f>
        <v>3.2488257729050933</v>
      </c>
      <c r="H527" s="44">
        <f>IF(OR($A527="",$B527="",$C527=""),"",'MPTO_working_3-way'!E526)</f>
        <v>2.3733362146171681</v>
      </c>
      <c r="I527" s="45">
        <f>IF(OR($A527="",$B527="",$C527=""),"",'MPTO_working_3-way'!F526)</f>
        <v>3.6800763979843243</v>
      </c>
      <c r="J527" s="46">
        <f>IF(OR($A527="",$B527="",$C527=""),"",'MPTO_working_3-way'!G526)</f>
        <v>3.2581917449732356</v>
      </c>
      <c r="K527" s="44">
        <f>IF(OR($A527="",$B527="",$C527=""),"",'OddsRatio_working_3-way'!H526)</f>
        <v>2.3806029985257897</v>
      </c>
      <c r="L527" s="45">
        <f>IF(OR($A527="",$B527="",$C527=""),"",'OddsRatio_working_3-way'!I526)</f>
        <v>3.6663554093666018</v>
      </c>
      <c r="M527" s="46">
        <f>IF(OR($A527="",$B527="",$C527=""),"",'OddsRatio_working_3-way'!J526)</f>
        <v>3.2553361960650307</v>
      </c>
      <c r="N527" s="47">
        <f t="shared" si="120"/>
        <v>41.839958628863918</v>
      </c>
      <c r="O527" s="48">
        <f t="shared" si="121"/>
        <v>27.379689640984605</v>
      </c>
      <c r="P527" s="48">
        <f t="shared" si="122"/>
        <v>30.78035173015148</v>
      </c>
      <c r="Q527" t="s">
        <v>320</v>
      </c>
      <c r="R527" t="s">
        <v>307</v>
      </c>
      <c r="S527" s="38">
        <v>44349</v>
      </c>
      <c r="T527" s="50">
        <v>100</v>
      </c>
      <c r="U527" s="50">
        <f t="shared" si="123"/>
        <v>56.709956709956707</v>
      </c>
      <c r="V527" s="50">
        <f t="shared" si="124"/>
        <v>71.671388101982998</v>
      </c>
      <c r="W527" s="50">
        <f t="shared" si="125"/>
        <v>68.152866242038215</v>
      </c>
      <c r="X527" s="50">
        <f t="shared" si="126"/>
        <v>60.175745655978787</v>
      </c>
      <c r="Y527" s="50">
        <f t="shared" si="127"/>
        <v>75.137177048005071</v>
      </c>
      <c r="Z527" s="50">
        <f t="shared" si="128"/>
        <v>71.618655188060288</v>
      </c>
      <c r="AA527" s="50">
        <f t="shared" si="129"/>
        <v>-3.4657889460220801</v>
      </c>
      <c r="AB527" s="50">
        <f t="shared" si="130"/>
        <v>-3.465788946022073</v>
      </c>
      <c r="AC527" s="50">
        <f t="shared" si="131"/>
        <v>-3.465788946022073</v>
      </c>
      <c r="AF527">
        <v>2.04</v>
      </c>
      <c r="AG527">
        <v>1.84</v>
      </c>
      <c r="AH527" s="57"/>
      <c r="AJ527" t="s">
        <v>472</v>
      </c>
    </row>
    <row r="528" spans="1:36" ht="15" x14ac:dyDescent="0.25">
      <c r="A528">
        <v>1.92</v>
      </c>
      <c r="B528">
        <v>3.64</v>
      </c>
      <c r="C528">
        <v>4.18</v>
      </c>
      <c r="D528" s="43">
        <f t="shared" si="119"/>
        <v>3.4793057819373807E-2</v>
      </c>
      <c r="E528" s="44">
        <f>IF(OR($A528="",$B528="",$C528=""),"",A528*'MPTO_working_3-way'!$I527)</f>
        <v>1.9868026710131976</v>
      </c>
      <c r="F528" s="45">
        <f>IF(OR($A528="",$B528="",$C528=""),"",B528*'MPTO_working_3-way'!$I527)</f>
        <v>3.7666467304625209</v>
      </c>
      <c r="G528" s="46">
        <f>IF(OR($A528="",$B528="",$C528=""),"",C528*'MPTO_working_3-way'!$I527)</f>
        <v>4.3254349816849826</v>
      </c>
      <c r="H528" s="44">
        <f>IF(OR($A528="",$B528="",$C528=""),"",'MPTO_working_3-way'!E527)</f>
        <v>1.9637274120898114</v>
      </c>
      <c r="I528" s="45">
        <f>IF(OR($A528="",$B528="",$C528=""),"",'MPTO_working_3-way'!F527)</f>
        <v>3.8004376683406496</v>
      </c>
      <c r="J528" s="46">
        <f>IF(OR($A528="",$B528="",$C528=""),"",'MPTO_working_3-way'!G527)</f>
        <v>4.392963523178766</v>
      </c>
      <c r="K528" s="44">
        <f>IF(OR($A528="",$B528="",$C528=""),"",'OddsRatio_working_3-way'!H527)</f>
        <v>1.9725913679816056</v>
      </c>
      <c r="L528" s="45">
        <f>IF(OR($A528="",$B528="",$C528=""),"",'OddsRatio_working_3-way'!I527)</f>
        <v>3.7909143602950417</v>
      </c>
      <c r="M528" s="46">
        <f>IF(OR($A528="",$B528="",$C528=""),"",'OddsRatio_working_3-way'!J527)</f>
        <v>4.3617832067190268</v>
      </c>
      <c r="N528" s="47">
        <f t="shared" si="120"/>
        <v>50.332124804827046</v>
      </c>
      <c r="O528" s="48">
        <f t="shared" si="121"/>
        <v>26.548813083864815</v>
      </c>
      <c r="P528" s="48">
        <f t="shared" si="122"/>
        <v>23.119062111308118</v>
      </c>
      <c r="Q528" t="s">
        <v>312</v>
      </c>
      <c r="R528" t="s">
        <v>309</v>
      </c>
      <c r="S528" s="38">
        <v>44349</v>
      </c>
      <c r="T528" s="50">
        <v>100</v>
      </c>
      <c r="U528" s="50">
        <f t="shared" si="123"/>
        <v>47.916666666666671</v>
      </c>
      <c r="V528" s="50">
        <f t="shared" si="124"/>
        <v>72.527472527472526</v>
      </c>
      <c r="W528" s="50">
        <f t="shared" si="125"/>
        <v>76.076555023923447</v>
      </c>
      <c r="X528" s="50">
        <f t="shared" si="126"/>
        <v>51.395972448604034</v>
      </c>
      <c r="Y528" s="50">
        <f t="shared" si="127"/>
        <v>76.006778309409896</v>
      </c>
      <c r="Z528" s="50">
        <f t="shared" si="128"/>
        <v>79.555860805860817</v>
      </c>
      <c r="AA528" s="50">
        <f t="shared" si="129"/>
        <v>-3.479305781937363</v>
      </c>
      <c r="AB528" s="50">
        <f t="shared" si="130"/>
        <v>-3.4793057819373701</v>
      </c>
      <c r="AC528" s="50">
        <f t="shared" si="131"/>
        <v>-3.4793057819373701</v>
      </c>
      <c r="AF528">
        <v>2.14</v>
      </c>
      <c r="AG528">
        <v>1.75</v>
      </c>
      <c r="AH528" s="57"/>
      <c r="AJ528" t="s">
        <v>472</v>
      </c>
    </row>
    <row r="529" spans="1:36" s="50" customFormat="1" ht="15" x14ac:dyDescent="0.25">
      <c r="A529" s="42">
        <v>2.42</v>
      </c>
      <c r="B529" s="42">
        <v>3.46</v>
      </c>
      <c r="C529" s="42">
        <v>3.02</v>
      </c>
      <c r="D529" s="43">
        <f t="shared" si="119"/>
        <v>3.3366309350899792E-2</v>
      </c>
      <c r="E529" s="44">
        <f>IF(OR($A529="",$B529="",$C529=""),"",A529*'MPTO_working_3-way'!$I528)</f>
        <v>2.5007464686291776</v>
      </c>
      <c r="F529" s="45">
        <f>IF(OR($A529="",$B529="",$C529=""),"",B529*'MPTO_working_3-way'!$I528)</f>
        <v>3.5754474303541133</v>
      </c>
      <c r="G529" s="46">
        <f>IF(OR($A529="",$B529="",$C529=""),"",C529*'MPTO_working_3-way'!$I528)</f>
        <v>3.1207662542397174</v>
      </c>
      <c r="H529" s="44">
        <f>IF(OR($A529="",$B529="",$C529=""),"",'MPTO_working_3-way'!E528)</f>
        <v>2.4869371303255221</v>
      </c>
      <c r="I529" s="45">
        <f>IF(OR($A529="",$B529="",$C529=""),"",'MPTO_working_3-way'!F528)</f>
        <v>3.5984783599469181</v>
      </c>
      <c r="J529" s="46">
        <f>IF(OR($A529="",$B529="",$C529=""),"",'MPTO_working_3-way'!G528)</f>
        <v>3.1249636264233485</v>
      </c>
      <c r="K529" s="44">
        <f>IF(OR($A529="",$B529="",$C529=""),"",'OddsRatio_working_3-way'!H528)</f>
        <v>2.4931530745762167</v>
      </c>
      <c r="L529" s="45">
        <f>IF(OR($A529="",$B529="",$C529=""),"",'OddsRatio_working_3-way'!I528)</f>
        <v>3.5867299742658392</v>
      </c>
      <c r="M529" s="46">
        <f>IF(OR($A529="",$B529="",$C529=""),"",'OddsRatio_working_3-way'!J528)</f>
        <v>3.1240628243971527</v>
      </c>
      <c r="N529" s="47">
        <f t="shared" si="120"/>
        <v>39.988060067047307</v>
      </c>
      <c r="O529" s="48">
        <f t="shared" si="121"/>
        <v>27.96852756134523</v>
      </c>
      <c r="P529" s="48">
        <f t="shared" si="122"/>
        <v>32.043412371607452</v>
      </c>
      <c r="Q529" t="s">
        <v>316</v>
      </c>
      <c r="R529" t="s">
        <v>301</v>
      </c>
      <c r="S529" s="38">
        <v>44349</v>
      </c>
      <c r="T529" s="50">
        <v>100</v>
      </c>
      <c r="U529" s="50">
        <f t="shared" si="123"/>
        <v>58.677685950413228</v>
      </c>
      <c r="V529" s="50">
        <f t="shared" si="124"/>
        <v>71.098265895953759</v>
      </c>
      <c r="W529" s="50">
        <f t="shared" si="125"/>
        <v>66.88741721854305</v>
      </c>
      <c r="X529" s="50">
        <f t="shared" si="126"/>
        <v>62.014316885503206</v>
      </c>
      <c r="Y529" s="50">
        <f t="shared" si="127"/>
        <v>74.434896831043744</v>
      </c>
      <c r="Z529" s="50">
        <f t="shared" si="128"/>
        <v>70.224048153633021</v>
      </c>
      <c r="AA529" s="50">
        <f t="shared" si="129"/>
        <v>-3.3366309350899783</v>
      </c>
      <c r="AB529" s="50">
        <f t="shared" si="130"/>
        <v>-3.3366309350899854</v>
      </c>
      <c r="AC529" s="50">
        <f t="shared" si="131"/>
        <v>-3.3366309350899712</v>
      </c>
      <c r="AD529" s="51"/>
      <c r="AE529" s="51"/>
      <c r="AF529">
        <v>2</v>
      </c>
      <c r="AG529">
        <v>1.87</v>
      </c>
      <c r="AH529" s="57"/>
      <c r="AI529" s="51"/>
      <c r="AJ529" t="s">
        <v>472</v>
      </c>
    </row>
    <row r="530" spans="1:36" ht="15" x14ac:dyDescent="0.25">
      <c r="A530">
        <v>2.77</v>
      </c>
      <c r="B530">
        <v>3.08</v>
      </c>
      <c r="C530">
        <v>2.88</v>
      </c>
      <c r="D530" s="43">
        <f t="shared" si="119"/>
        <v>3.2908377222456764E-2</v>
      </c>
      <c r="E530" s="44">
        <f>IF(OR($A530="",$B530="",$C530=""),"",A530*'MPTO_working_3-way'!$I529)</f>
        <v>2.8611562049062051</v>
      </c>
      <c r="F530" s="45">
        <f>IF(OR($A530="",$B530="",$C530=""),"",B530*'MPTO_working_3-way'!$I529)</f>
        <v>3.1813578018451669</v>
      </c>
      <c r="G530" s="46">
        <f>IF(OR($A530="",$B530="",$C530=""),"",C530*'MPTO_working_3-way'!$I529)</f>
        <v>2.9747761264006756</v>
      </c>
      <c r="H530" s="44">
        <f>IF(OR($A530="",$B530="",$C530=""),"",'MPTO_working_3-way'!E529)</f>
        <v>2.8568051725624017</v>
      </c>
      <c r="I530" s="45">
        <f>IF(OR($A530="",$B530="",$C530=""),"",'MPTO_working_3-way'!F529)</f>
        <v>3.1876994014238242</v>
      </c>
      <c r="J530" s="46">
        <f>IF(OR($A530="",$B530="",$C530=""),"",'MPTO_working_3-way'!G529)</f>
        <v>2.973953256585276</v>
      </c>
      <c r="K530" s="44">
        <f>IF(OR($A530="",$B530="",$C530=""),"",'OddsRatio_working_3-way'!H529)</f>
        <v>2.8589232327792735</v>
      </c>
      <c r="L530" s="45">
        <f>IF(OR($A530="",$B530="",$C530=""),"",'OddsRatio_working_3-way'!I529)</f>
        <v>3.1844973582942879</v>
      </c>
      <c r="M530" s="46">
        <f>IF(OR($A530="",$B530="",$C530=""),"",'OddsRatio_working_3-way'!J529)</f>
        <v>2.9744495353813756</v>
      </c>
      <c r="N530" s="47">
        <f t="shared" si="120"/>
        <v>34.95090545162256</v>
      </c>
      <c r="O530" s="48">
        <f t="shared" si="121"/>
        <v>31.433119513309897</v>
      </c>
      <c r="P530" s="48">
        <f t="shared" si="122"/>
        <v>33.615975035067528</v>
      </c>
      <c r="Q530" t="s">
        <v>246</v>
      </c>
      <c r="R530" t="s">
        <v>315</v>
      </c>
      <c r="S530" s="38">
        <v>44349</v>
      </c>
      <c r="T530" s="50">
        <v>100</v>
      </c>
      <c r="U530" s="50">
        <f t="shared" si="123"/>
        <v>63.898916967509031</v>
      </c>
      <c r="V530" s="50">
        <f t="shared" si="124"/>
        <v>67.532467532467535</v>
      </c>
      <c r="W530" s="50">
        <f t="shared" si="125"/>
        <v>65.277777777777771</v>
      </c>
      <c r="X530" s="50">
        <f t="shared" si="126"/>
        <v>67.189754689754693</v>
      </c>
      <c r="Y530" s="50">
        <f t="shared" si="127"/>
        <v>70.823305254713205</v>
      </c>
      <c r="Z530" s="50">
        <f t="shared" si="128"/>
        <v>68.568615500023441</v>
      </c>
      <c r="AA530" s="50">
        <f t="shared" si="129"/>
        <v>-3.2908377222456622</v>
      </c>
      <c r="AB530" s="50">
        <f t="shared" si="130"/>
        <v>-3.2908377222456693</v>
      </c>
      <c r="AC530" s="50">
        <f t="shared" si="131"/>
        <v>-3.2908377222456693</v>
      </c>
      <c r="AF530">
        <v>1.92</v>
      </c>
      <c r="AG530">
        <v>1.95</v>
      </c>
      <c r="AH530" s="57"/>
      <c r="AJ530" t="s">
        <v>472</v>
      </c>
    </row>
    <row r="531" spans="1:36" ht="15" x14ac:dyDescent="0.25">
      <c r="A531">
        <v>3.89</v>
      </c>
      <c r="B531">
        <v>3.63</v>
      </c>
      <c r="C531">
        <v>1.99</v>
      </c>
      <c r="D531" s="43">
        <f t="shared" si="119"/>
        <v>3.5064065218342044E-2</v>
      </c>
      <c r="E531" s="44">
        <f>IF(OR($A531="",$B531="",$C531=""),"",A531*'MPTO_working_3-way'!$I530)</f>
        <v>4.0263992136993503</v>
      </c>
      <c r="F531" s="45">
        <f>IF(OR($A531="",$B531="",$C531=""),"",B531*'MPTO_working_3-way'!$I530)</f>
        <v>3.7572825567425814</v>
      </c>
      <c r="G531" s="46">
        <f>IF(OR($A531="",$B531="",$C531=""),"",C531*'MPTO_working_3-way'!$I530)</f>
        <v>2.0597774897845005</v>
      </c>
      <c r="H531" s="44">
        <f>IF(OR($A531="",$B531="",$C531=""),"",'MPTO_working_3-way'!E530)</f>
        <v>4.075288725938619</v>
      </c>
      <c r="I531" s="45">
        <f>IF(OR($A531="",$B531="",$C531=""),"",'MPTO_working_3-way'!F530)</f>
        <v>3.7908357557266967</v>
      </c>
      <c r="J531" s="46">
        <f>IF(OR($A531="",$B531="",$C531=""),"",'MPTO_working_3-way'!G530)</f>
        <v>2.0373879386930733</v>
      </c>
      <c r="K531" s="44">
        <f>IF(OR($A531="",$B531="",$C531=""),"",'OddsRatio_working_3-way'!H530)</f>
        <v>4.0539447522540888</v>
      </c>
      <c r="L531" s="45">
        <f>IF(OR($A531="",$B531="",$C531=""),"",'OddsRatio_working_3-way'!I530)</f>
        <v>3.7791953973800183</v>
      </c>
      <c r="M531" s="46">
        <f>IF(OR($A531="",$B531="",$C531=""),"",'OddsRatio_working_3-way'!J530)</f>
        <v>2.0461610050974217</v>
      </c>
      <c r="N531" s="47">
        <f t="shared" si="120"/>
        <v>24.836086709872621</v>
      </c>
      <c r="O531" s="48">
        <f t="shared" si="121"/>
        <v>26.614979972838704</v>
      </c>
      <c r="P531" s="48">
        <f t="shared" si="122"/>
        <v>48.548933317288686</v>
      </c>
      <c r="Q531" t="s">
        <v>318</v>
      </c>
      <c r="R531" t="s">
        <v>319</v>
      </c>
      <c r="S531" s="38">
        <v>44349</v>
      </c>
      <c r="T531" s="50">
        <v>100</v>
      </c>
      <c r="U531" s="50">
        <f t="shared" si="123"/>
        <v>74.293059125964007</v>
      </c>
      <c r="V531" s="50">
        <f t="shared" si="124"/>
        <v>72.451790633608823</v>
      </c>
      <c r="W531" s="50">
        <f t="shared" si="125"/>
        <v>49.748743718592962</v>
      </c>
      <c r="X531" s="50">
        <f t="shared" si="126"/>
        <v>77.799465647798215</v>
      </c>
      <c r="Y531" s="50">
        <f t="shared" si="127"/>
        <v>75.958197155443017</v>
      </c>
      <c r="Z531" s="50">
        <f t="shared" si="128"/>
        <v>53.25515024042717</v>
      </c>
      <c r="AA531" s="50">
        <f t="shared" si="129"/>
        <v>-3.506406521834208</v>
      </c>
      <c r="AB531" s="50">
        <f t="shared" si="130"/>
        <v>-3.5064065218341938</v>
      </c>
      <c r="AC531" s="50">
        <f t="shared" si="131"/>
        <v>-3.506406521834208</v>
      </c>
      <c r="AF531">
        <v>1.93</v>
      </c>
      <c r="AG531">
        <v>1.93</v>
      </c>
      <c r="AH531" s="57"/>
      <c r="AJ531" t="s">
        <v>472</v>
      </c>
    </row>
    <row r="532" spans="1:36" ht="15" x14ac:dyDescent="0.25">
      <c r="A532">
        <v>3.1</v>
      </c>
      <c r="B532">
        <v>3.18</v>
      </c>
      <c r="C532">
        <v>2.5299999999999998</v>
      </c>
      <c r="D532" s="43">
        <f t="shared" si="119"/>
        <v>3.2302970962369226E-2</v>
      </c>
      <c r="E532" s="44">
        <f>IF(OR($A532="",$B532="",$C532=""),"",A532*'MPTO_working_3-way'!$I531)</f>
        <v>3.2001392099833446</v>
      </c>
      <c r="F532" s="45">
        <f>IF(OR($A532="",$B532="",$C532=""),"",B532*'MPTO_working_3-way'!$I531)</f>
        <v>3.2827234476603344</v>
      </c>
      <c r="G532" s="46">
        <f>IF(OR($A532="",$B532="",$C532=""),"",C532*'MPTO_working_3-way'!$I531)</f>
        <v>2.611726516534794</v>
      </c>
      <c r="H532" s="44">
        <f>IF(OR($A532="",$B532="",$C532=""),"",'MPTO_working_3-way'!E531)</f>
        <v>3.2070505011885713</v>
      </c>
      <c r="I532" s="45">
        <f>IF(OR($A532="",$B532="",$C532=""),"",'MPTO_working_3-way'!F531)</f>
        <v>3.2927474570199631</v>
      </c>
      <c r="J532" s="46">
        <f>IF(OR($A532="",$B532="",$C532=""),"",'MPTO_working_3-way'!G531)</f>
        <v>2.60085288202239</v>
      </c>
      <c r="K532" s="44">
        <f>IF(OR($A532="",$B532="",$C532=""),"",'OddsRatio_working_3-way'!H531)</f>
        <v>3.2040437380024773</v>
      </c>
      <c r="L532" s="45">
        <f>IF(OR($A532="",$B532="",$C532=""),"",'OddsRatio_working_3-way'!I531)</f>
        <v>3.2880073089739996</v>
      </c>
      <c r="M532" s="46">
        <f>IF(OR($A532="",$B532="",$C532=""),"",'OddsRatio_working_3-way'!J531)</f>
        <v>2.6058032948303755</v>
      </c>
      <c r="N532" s="47">
        <f t="shared" si="120"/>
        <v>31.24864058664512</v>
      </c>
      <c r="O532" s="48">
        <f t="shared" si="121"/>
        <v>30.462511263710653</v>
      </c>
      <c r="P532" s="48">
        <f t="shared" si="122"/>
        <v>38.288848149644224</v>
      </c>
      <c r="Q532" t="s">
        <v>310</v>
      </c>
      <c r="R532" t="s">
        <v>313</v>
      </c>
      <c r="S532" s="38">
        <v>44349</v>
      </c>
      <c r="T532" s="50">
        <v>100</v>
      </c>
      <c r="U532" s="50">
        <f t="shared" si="123"/>
        <v>67.741935483870961</v>
      </c>
      <c r="V532" s="50">
        <f t="shared" si="124"/>
        <v>68.55345911949685</v>
      </c>
      <c r="W532" s="50">
        <f t="shared" si="125"/>
        <v>60.474308300395251</v>
      </c>
      <c r="X532" s="50">
        <f t="shared" si="126"/>
        <v>70.972232580107899</v>
      </c>
      <c r="Y532" s="50">
        <f t="shared" si="127"/>
        <v>71.783756215733789</v>
      </c>
      <c r="Z532" s="50">
        <f t="shared" si="128"/>
        <v>63.704605396632175</v>
      </c>
      <c r="AA532" s="50">
        <f t="shared" si="129"/>
        <v>-3.2302970962369386</v>
      </c>
      <c r="AB532" s="50">
        <f t="shared" si="130"/>
        <v>-3.2302970962369386</v>
      </c>
      <c r="AC532" s="50">
        <f t="shared" si="131"/>
        <v>-3.2302970962369244</v>
      </c>
      <c r="AF532">
        <v>2.1800000000000002</v>
      </c>
      <c r="AG532">
        <v>1.72</v>
      </c>
      <c r="AH532" s="57"/>
      <c r="AJ532" t="s">
        <v>472</v>
      </c>
    </row>
    <row r="533" spans="1:36" ht="15" x14ac:dyDescent="0.25">
      <c r="A533">
        <v>2.12</v>
      </c>
      <c r="B533">
        <v>3.61</v>
      </c>
      <c r="C533">
        <v>3.52</v>
      </c>
      <c r="D533" s="43">
        <f t="shared" si="119"/>
        <v>3.2797332547763736E-2</v>
      </c>
      <c r="E533" s="44">
        <f>IF(OR($A533="",$B533="",$C533=""),"",A533*'MPTO_working_3-way'!$I532)</f>
        <v>2.1895303450012591</v>
      </c>
      <c r="F533" s="45">
        <f>IF(OR($A533="",$B533="",$C533=""),"",B533*'MPTO_working_3-way'!$I532)</f>
        <v>3.7283983704974268</v>
      </c>
      <c r="G533" s="46">
        <f>IF(OR($A533="",$B533="",$C533=""),"",C533*'MPTO_working_3-way'!$I532)</f>
        <v>3.6354466105681285</v>
      </c>
      <c r="H533" s="44">
        <f>IF(OR($A533="",$B533="",$C533=""),"",'MPTO_working_3-way'!E532)</f>
        <v>2.1703005827585451</v>
      </c>
      <c r="I533" s="45">
        <f>IF(OR($A533="",$B533="",$C533=""),"",'MPTO_working_3-way'!F532)</f>
        <v>3.7583265809956852</v>
      </c>
      <c r="J533" s="46">
        <f>IF(OR($A533="",$B533="",$C533=""),"",'MPTO_working_3-way'!G532)</f>
        <v>3.6608786783731015</v>
      </c>
      <c r="K533" s="44">
        <f>IF(OR($A533="",$B533="",$C533=""),"",'OddsRatio_working_3-way'!H532)</f>
        <v>2.1781523396753899</v>
      </c>
      <c r="L533" s="45">
        <f>IF(OR($A533="",$B533="",$C533=""),"",'OddsRatio_working_3-way'!I532)</f>
        <v>3.7455157201363996</v>
      </c>
      <c r="M533" s="46">
        <f>IF(OR($A533="",$B533="",$C533=""),"",'OddsRatio_working_3-way'!J532)</f>
        <v>3.6508427642696275</v>
      </c>
      <c r="N533" s="47">
        <f t="shared" si="120"/>
        <v>45.671894992596002</v>
      </c>
      <c r="O533" s="48">
        <f t="shared" si="121"/>
        <v>26.821168250499593</v>
      </c>
      <c r="P533" s="48">
        <f t="shared" si="122"/>
        <v>27.506936756904409</v>
      </c>
      <c r="Q533" t="s">
        <v>314</v>
      </c>
      <c r="R533" t="s">
        <v>317</v>
      </c>
      <c r="S533" s="38">
        <v>44349</v>
      </c>
      <c r="T533" s="50">
        <v>100</v>
      </c>
      <c r="U533" s="50">
        <f t="shared" si="123"/>
        <v>52.830188679245275</v>
      </c>
      <c r="V533" s="50">
        <f t="shared" si="124"/>
        <v>72.29916897506925</v>
      </c>
      <c r="W533" s="50">
        <f t="shared" si="125"/>
        <v>71.590909090909093</v>
      </c>
      <c r="X533" s="50">
        <f t="shared" si="126"/>
        <v>56.109921934021671</v>
      </c>
      <c r="Y533" s="50">
        <f t="shared" si="127"/>
        <v>75.578902229845625</v>
      </c>
      <c r="Z533" s="50">
        <f t="shared" si="128"/>
        <v>74.870642345685454</v>
      </c>
      <c r="AA533" s="50">
        <f t="shared" si="129"/>
        <v>-3.2797332547763958</v>
      </c>
      <c r="AB533" s="50">
        <f t="shared" si="130"/>
        <v>-3.2797332547763745</v>
      </c>
      <c r="AC533" s="50">
        <f t="shared" si="131"/>
        <v>-3.2797332547763602</v>
      </c>
      <c r="AF533">
        <v>1.93</v>
      </c>
      <c r="AG533">
        <v>1.93</v>
      </c>
      <c r="AH533" s="57"/>
      <c r="AJ533" t="s">
        <v>472</v>
      </c>
    </row>
    <row r="534" spans="1:36" ht="15" x14ac:dyDescent="0.25">
      <c r="A534">
        <v>4.07</v>
      </c>
      <c r="B534">
        <v>3.83</v>
      </c>
      <c r="C534">
        <v>1.83</v>
      </c>
      <c r="D534" s="43">
        <f t="shared" si="119"/>
        <v>5.3244938876064962E-2</v>
      </c>
      <c r="E534" s="44">
        <f>IF(OR($A534="",$B534="",$C534=""),"",A534*'MPTO_working_3-way'!$I533)</f>
        <v>4.2867069012255845</v>
      </c>
      <c r="F534" s="45">
        <f>IF(OR($A534="",$B534="",$C534=""),"",B534*'MPTO_working_3-way'!$I533)</f>
        <v>4.0339281158953293</v>
      </c>
      <c r="G534" s="46">
        <f>IF(OR($A534="",$B534="",$C534=""),"",C534*'MPTO_working_3-way'!$I533)</f>
        <v>1.9274382381431989</v>
      </c>
      <c r="H534" s="44">
        <f>IF(OR($A534="",$B534="",$C534=""),"",'MPTO_working_3-way'!E533)</f>
        <v>4.3868897621226104</v>
      </c>
      <c r="I534" s="45">
        <f>IF(OR($A534="",$B534="",$C534=""),"",'MPTO_working_3-way'!F533)</f>
        <v>4.1093364105977583</v>
      </c>
      <c r="J534" s="46">
        <f>IF(OR($A534="",$B534="",$C534=""),"",'MPTO_working_3-way'!G533)</f>
        <v>1.8914326207095025</v>
      </c>
      <c r="K534" s="44">
        <f>IF(OR($A534="",$B534="",$C534=""),"",'OddsRatio_working_3-way'!H533)</f>
        <v>4.3458284849664057</v>
      </c>
      <c r="L534" s="45">
        <f>IF(OR($A534="",$B534="",$C534=""),"",'OddsRatio_working_3-way'!I533)</f>
        <v>4.0842653460765233</v>
      </c>
      <c r="M534" s="46">
        <f>IF(OR($A534="",$B534="",$C534=""),"",'OddsRatio_working_3-way'!J533)</f>
        <v>1.9045725219941745</v>
      </c>
      <c r="N534" s="47">
        <f t="shared" si="120"/>
        <v>23.32793034471511</v>
      </c>
      <c r="O534" s="48">
        <f t="shared" si="121"/>
        <v>24.789732768404829</v>
      </c>
      <c r="P534" s="48">
        <f t="shared" si="122"/>
        <v>51.882336886880054</v>
      </c>
      <c r="Q534" t="s">
        <v>340</v>
      </c>
      <c r="R534" t="s">
        <v>329</v>
      </c>
      <c r="S534" s="38">
        <v>44349</v>
      </c>
      <c r="T534" s="50">
        <v>100</v>
      </c>
      <c r="U534" s="50">
        <f t="shared" si="123"/>
        <v>75.429975429975428</v>
      </c>
      <c r="V534" s="50">
        <f t="shared" si="124"/>
        <v>73.890339425587456</v>
      </c>
      <c r="W534" s="50">
        <f t="shared" si="125"/>
        <v>45.355191256830594</v>
      </c>
      <c r="X534" s="50">
        <f t="shared" si="126"/>
        <v>80.754469317581922</v>
      </c>
      <c r="Y534" s="50">
        <f t="shared" si="127"/>
        <v>79.214833313193964</v>
      </c>
      <c r="Z534" s="50">
        <f t="shared" si="128"/>
        <v>50.679685144437101</v>
      </c>
      <c r="AA534" s="50">
        <f t="shared" si="129"/>
        <v>-5.3244938876064936</v>
      </c>
      <c r="AB534" s="50">
        <f t="shared" si="130"/>
        <v>-5.3244938876065078</v>
      </c>
      <c r="AC534" s="50">
        <f t="shared" si="131"/>
        <v>-5.3244938876065078</v>
      </c>
      <c r="AF534">
        <v>1.72</v>
      </c>
      <c r="AG534">
        <v>2.13</v>
      </c>
      <c r="AH534" s="57"/>
      <c r="AJ534" t="s">
        <v>478</v>
      </c>
    </row>
    <row r="535" spans="1:36" ht="15" x14ac:dyDescent="0.25">
      <c r="A535">
        <v>2.38</v>
      </c>
      <c r="B535">
        <v>3.42</v>
      </c>
      <c r="C535">
        <v>2.97</v>
      </c>
      <c r="D535" s="43">
        <f t="shared" si="119"/>
        <v>4.9266064745940863E-2</v>
      </c>
      <c r="E535" s="44">
        <f>IF(OR($A535="",$B535="",$C535=""),"",A535*'MPTO_working_3-way'!$I534)</f>
        <v>2.4972532340953393</v>
      </c>
      <c r="F535" s="45">
        <f>IF(OR($A535="",$B535="",$C535=""),"",B535*'MPTO_working_3-way'!$I534)</f>
        <v>3.5884899414311175</v>
      </c>
      <c r="G535" s="46">
        <f>IF(OR($A535="",$B535="",$C535=""),"",C535*'MPTO_working_3-way'!$I534)</f>
        <v>3.1163202122954448</v>
      </c>
      <c r="H535" s="44">
        <f>IF(OR($A535="",$B535="",$C535=""),"",'MPTO_working_3-way'!E534)</f>
        <v>2.4768044437504839</v>
      </c>
      <c r="I535" s="45">
        <f>IF(OR($A535="",$B535="",$C535=""),"",'MPTO_working_3-way'!F534)</f>
        <v>3.6235082298050059</v>
      </c>
      <c r="J535" s="46">
        <f>IF(OR($A535="",$B535="",$C535=""),"",'MPTO_working_3-way'!G534)</f>
        <v>3.1222844407385422</v>
      </c>
      <c r="K535" s="44">
        <f>IF(OR($A535="",$B535="",$C535=""),"",'OddsRatio_working_3-way'!H534)</f>
        <v>2.4858973689989052</v>
      </c>
      <c r="L535" s="45">
        <f>IF(OR($A535="",$B535="",$C535=""),"",'OddsRatio_working_3-way'!I534)</f>
        <v>3.6057040818676449</v>
      </c>
      <c r="M535" s="46">
        <f>IF(OR($A535="",$B535="",$C535=""),"",'OddsRatio_working_3-way'!J534)</f>
        <v>3.1211723311071333</v>
      </c>
      <c r="N535" s="47">
        <f t="shared" si="120"/>
        <v>40.043996593812089</v>
      </c>
      <c r="O535" s="48">
        <f t="shared" si="121"/>
        <v>27.866874822594383</v>
      </c>
      <c r="P535" s="48">
        <f t="shared" si="122"/>
        <v>32.089128583593521</v>
      </c>
      <c r="Q535" t="s">
        <v>324</v>
      </c>
      <c r="R535" t="s">
        <v>333</v>
      </c>
      <c r="S535" s="38">
        <v>44349</v>
      </c>
      <c r="T535" s="50">
        <v>100</v>
      </c>
      <c r="U535" s="50">
        <f t="shared" si="123"/>
        <v>57.983193277310924</v>
      </c>
      <c r="V535" s="50">
        <f t="shared" si="124"/>
        <v>70.760233918128648</v>
      </c>
      <c r="W535" s="50">
        <f t="shared" si="125"/>
        <v>66.329966329966325</v>
      </c>
      <c r="X535" s="50">
        <f t="shared" si="126"/>
        <v>62.909799751905005</v>
      </c>
      <c r="Y535" s="50">
        <f t="shared" si="127"/>
        <v>75.686840392722743</v>
      </c>
      <c r="Z535" s="50">
        <f t="shared" si="128"/>
        <v>71.25657280456042</v>
      </c>
      <c r="AA535" s="50">
        <f t="shared" si="129"/>
        <v>-4.926606474594081</v>
      </c>
      <c r="AB535" s="50">
        <f t="shared" si="130"/>
        <v>-4.9266064745940952</v>
      </c>
      <c r="AC535" s="50">
        <f t="shared" si="131"/>
        <v>-4.9266064745940952</v>
      </c>
      <c r="AF535">
        <v>1.96</v>
      </c>
      <c r="AG535">
        <v>1.86</v>
      </c>
      <c r="AH535" s="57"/>
      <c r="AJ535" t="s">
        <v>478</v>
      </c>
    </row>
    <row r="536" spans="1:36" ht="15" x14ac:dyDescent="0.25">
      <c r="A536">
        <v>2.92</v>
      </c>
      <c r="B536">
        <v>3.79</v>
      </c>
      <c r="C536">
        <v>2.25</v>
      </c>
      <c r="D536" s="43">
        <f t="shared" si="119"/>
        <v>5.0762440613165261E-2</v>
      </c>
      <c r="E536" s="44">
        <f>IF(OR($A536="",$B536="",$C536=""),"",A536*'MPTO_working_3-way'!$I535)</f>
        <v>3.0682263265904424</v>
      </c>
      <c r="F536" s="45">
        <f>IF(OR($A536="",$B536="",$C536=""),"",B536*'MPTO_working_3-way'!$I535)</f>
        <v>3.9823896499238964</v>
      </c>
      <c r="G536" s="46">
        <f>IF(OR($A536="",$B536="",$C536=""),"",C536*'MPTO_working_3-way'!$I535)</f>
        <v>2.3642154913796221</v>
      </c>
      <c r="H536" s="44">
        <f>IF(OR($A536="",$B536="",$C536=""),"",'MPTO_working_3-way'!E535)</f>
        <v>3.0717725188642389</v>
      </c>
      <c r="I536" s="45">
        <f>IF(OR($A536="",$B536="",$C536=""),"",'MPTO_working_3-way'!F535)</f>
        <v>4.049707253605118</v>
      </c>
      <c r="J536" s="46">
        <f>IF(OR($A536="",$B536="",$C536=""),"",'MPTO_working_3-way'!G535)</f>
        <v>2.3390519908317784</v>
      </c>
      <c r="K536" s="44">
        <f>IF(OR($A536="",$B536="",$C536=""),"",'OddsRatio_working_3-way'!H535)</f>
        <v>3.0737943256130342</v>
      </c>
      <c r="L536" s="45">
        <f>IF(OR($A536="",$B536="",$C536=""),"",'OddsRatio_working_3-way'!I535)</f>
        <v>4.0134823794064394</v>
      </c>
      <c r="M536" s="46">
        <f>IF(OR($A536="",$B536="",$C536=""),"",'OddsRatio_working_3-way'!J535)</f>
        <v>2.3501265140709857</v>
      </c>
      <c r="N536" s="47">
        <f t="shared" si="120"/>
        <v>32.592119796822388</v>
      </c>
      <c r="O536" s="48">
        <f t="shared" si="121"/>
        <v>25.110551400190335</v>
      </c>
      <c r="P536" s="48">
        <f t="shared" si="122"/>
        <v>42.297328802987273</v>
      </c>
      <c r="Q536" t="s">
        <v>328</v>
      </c>
      <c r="R536" t="s">
        <v>323</v>
      </c>
      <c r="S536" s="38">
        <v>44349</v>
      </c>
      <c r="T536" s="50">
        <v>100</v>
      </c>
      <c r="U536" s="50">
        <f t="shared" si="123"/>
        <v>65.753424657534239</v>
      </c>
      <c r="V536" s="50">
        <f t="shared" si="124"/>
        <v>73.614775725593674</v>
      </c>
      <c r="W536" s="50">
        <f t="shared" si="125"/>
        <v>55.55555555555555</v>
      </c>
      <c r="X536" s="50">
        <f t="shared" si="126"/>
        <v>70.829668718850769</v>
      </c>
      <c r="Y536" s="50">
        <f t="shared" si="127"/>
        <v>78.691019786910203</v>
      </c>
      <c r="Z536" s="50">
        <f t="shared" si="128"/>
        <v>60.631799616872087</v>
      </c>
      <c r="AA536" s="50">
        <f t="shared" si="129"/>
        <v>-5.0762440613165296</v>
      </c>
      <c r="AB536" s="50">
        <f t="shared" si="130"/>
        <v>-5.0762440613165296</v>
      </c>
      <c r="AC536" s="50">
        <f t="shared" si="131"/>
        <v>-5.0762440613165367</v>
      </c>
      <c r="AF536">
        <v>1.9</v>
      </c>
      <c r="AG536">
        <v>1.92</v>
      </c>
      <c r="AH536" s="57"/>
      <c r="AJ536" t="s">
        <v>478</v>
      </c>
    </row>
    <row r="537" spans="1:36" ht="15" x14ac:dyDescent="0.25">
      <c r="A537">
        <v>3.53</v>
      </c>
      <c r="B537">
        <v>3.46</v>
      </c>
      <c r="C537">
        <v>2.04</v>
      </c>
      <c r="D537" s="43">
        <f t="shared" si="119"/>
        <v>6.2499538452005066E-2</v>
      </c>
      <c r="E537" s="44">
        <f>IF(OR($A537="",$B537="",$C537=""),"",A537*'MPTO_working_3-way'!$I536)</f>
        <v>3.7506233707355778</v>
      </c>
      <c r="F537" s="45">
        <f>IF(OR($A537="",$B537="",$C537=""),"",B537*'MPTO_working_3-way'!$I536)</f>
        <v>3.6762484030439375</v>
      </c>
      <c r="G537" s="46">
        <f>IF(OR($A537="",$B537="",$C537=""),"",C537*'MPTO_working_3-way'!$I536)</f>
        <v>2.1674990584420906</v>
      </c>
      <c r="H537" s="44">
        <f>IF(OR($A537="",$B537="",$C537=""),"",'MPTO_working_3-way'!E536)</f>
        <v>3.8102068962142437</v>
      </c>
      <c r="I537" s="45">
        <f>IF(OR($A537="",$B537="",$C537=""),"",'MPTO_working_3-way'!F536)</f>
        <v>3.7287809772072249</v>
      </c>
      <c r="J537" s="46">
        <f>IF(OR($A537="",$B537="",$C537=""),"",'MPTO_working_3-way'!G536)</f>
        <v>2.1305476045138563</v>
      </c>
      <c r="K537" s="44">
        <f>IF(OR($A537="",$B537="",$C537=""),"",'OddsRatio_working_3-way'!H536)</f>
        <v>3.7855704055779307</v>
      </c>
      <c r="L537" s="45">
        <f>IF(OR($A537="",$B537="",$C537=""),"",'OddsRatio_working_3-way'!I536)</f>
        <v>3.7084992876370384</v>
      </c>
      <c r="M537" s="46">
        <f>IF(OR($A537="",$B537="",$C537=""),"",'OddsRatio_working_3-way'!J536)</f>
        <v>2.1450566094075287</v>
      </c>
      <c r="N537" s="47">
        <f t="shared" si="120"/>
        <v>26.6622345448639</v>
      </c>
      <c r="O537" s="48">
        <f t="shared" si="121"/>
        <v>27.201643914268658</v>
      </c>
      <c r="P537" s="48">
        <f t="shared" si="122"/>
        <v>46.136121540867428</v>
      </c>
      <c r="Q537" t="s">
        <v>335</v>
      </c>
      <c r="R537" t="s">
        <v>341</v>
      </c>
      <c r="S537" s="38">
        <v>44349</v>
      </c>
      <c r="T537" s="50">
        <v>100</v>
      </c>
      <c r="U537" s="50">
        <f t="shared" si="123"/>
        <v>71.671388101982998</v>
      </c>
      <c r="V537" s="50">
        <f t="shared" si="124"/>
        <v>71.098265895953759</v>
      </c>
      <c r="W537" s="50">
        <f t="shared" si="125"/>
        <v>50.980392156862742</v>
      </c>
      <c r="X537" s="50">
        <f t="shared" si="126"/>
        <v>77.921341947183492</v>
      </c>
      <c r="Y537" s="50">
        <f t="shared" si="127"/>
        <v>77.348219741154239</v>
      </c>
      <c r="Z537" s="50">
        <f t="shared" si="128"/>
        <v>57.23034600206325</v>
      </c>
      <c r="AA537" s="50">
        <f t="shared" si="129"/>
        <v>-6.2499538452004941</v>
      </c>
      <c r="AB537" s="50">
        <f t="shared" si="130"/>
        <v>-6.2499538452004799</v>
      </c>
      <c r="AC537" s="50">
        <f t="shared" si="131"/>
        <v>-6.2499538452005083</v>
      </c>
      <c r="AF537">
        <v>1.7</v>
      </c>
      <c r="AG537">
        <v>2.11</v>
      </c>
      <c r="AH537" s="57"/>
      <c r="AJ537" t="s">
        <v>478</v>
      </c>
    </row>
    <row r="538" spans="1:36" ht="15" x14ac:dyDescent="0.25">
      <c r="A538">
        <v>2.3199999999999998</v>
      </c>
      <c r="B538">
        <v>2.99</v>
      </c>
      <c r="C538">
        <v>3.53</v>
      </c>
      <c r="D538" s="43">
        <f t="shared" si="119"/>
        <v>4.8768762273907917E-2</v>
      </c>
      <c r="E538" s="44">
        <f>IF(OR($A538="",$B538="",$C538=""),"",A538*'MPTO_working_3-way'!$I537)</f>
        <v>2.4331435284754663</v>
      </c>
      <c r="F538" s="45">
        <f>IF(OR($A538="",$B538="",$C538=""),"",B538*'MPTO_working_3-way'!$I537)</f>
        <v>3.1358185991989851</v>
      </c>
      <c r="G538" s="46">
        <f>IF(OR($A538="",$B538="",$C538=""),"",C538*'MPTO_working_3-way'!$I537)</f>
        <v>3.7021537308268946</v>
      </c>
      <c r="H538" s="44">
        <f>IF(OR($A538="",$B538="",$C538=""),"",'MPTO_working_3-way'!E537)</f>
        <v>2.4109269264517539</v>
      </c>
      <c r="I538" s="45">
        <f>IF(OR($A538="",$B538="",$C538=""),"",'MPTO_working_3-way'!F537)</f>
        <v>3.1427574986938827</v>
      </c>
      <c r="J538" s="46">
        <f>IF(OR($A538="",$B538="",$C538=""),"",'MPTO_working_3-way'!G537)</f>
        <v>3.7448994718855908</v>
      </c>
      <c r="K538" s="44">
        <f>IF(OR($A538="",$B538="",$C538=""),"",'OddsRatio_working_3-way'!H537)</f>
        <v>2.4206809639149927</v>
      </c>
      <c r="L538" s="45">
        <f>IF(OR($A538="",$B538="",$C538=""),"",'OddsRatio_working_3-way'!I537)</f>
        <v>3.1417841804476021</v>
      </c>
      <c r="M538" s="46">
        <f>IF(OR($A538="",$B538="",$C538=""),"",'OddsRatio_working_3-way'!J537)</f>
        <v>3.7229718475037359</v>
      </c>
      <c r="N538" s="47">
        <f t="shared" si="120"/>
        <v>41.099096222513829</v>
      </c>
      <c r="O538" s="48">
        <f t="shared" si="121"/>
        <v>31.889599744559217</v>
      </c>
      <c r="P538" s="48">
        <f t="shared" si="122"/>
        <v>27.011304032926937</v>
      </c>
      <c r="Q538" t="s">
        <v>332</v>
      </c>
      <c r="R538" t="s">
        <v>325</v>
      </c>
      <c r="S538" s="38">
        <v>44349</v>
      </c>
      <c r="T538" s="50">
        <v>100</v>
      </c>
      <c r="U538" s="50">
        <f t="shared" si="123"/>
        <v>56.896551724137922</v>
      </c>
      <c r="V538" s="50">
        <f t="shared" si="124"/>
        <v>66.555183946488299</v>
      </c>
      <c r="W538" s="50">
        <f t="shared" si="125"/>
        <v>71.671388101982998</v>
      </c>
      <c r="X538" s="50">
        <f t="shared" si="126"/>
        <v>61.773427951528703</v>
      </c>
      <c r="Y538" s="50">
        <f t="shared" si="127"/>
        <v>71.432060173879066</v>
      </c>
      <c r="Z538" s="50">
        <f t="shared" si="128"/>
        <v>76.548264329373779</v>
      </c>
      <c r="AA538" s="50">
        <f t="shared" si="129"/>
        <v>-4.8768762273907811</v>
      </c>
      <c r="AB538" s="50">
        <f t="shared" si="130"/>
        <v>-4.8768762273907669</v>
      </c>
      <c r="AC538" s="50">
        <f t="shared" si="131"/>
        <v>-4.8768762273907811</v>
      </c>
      <c r="AF538">
        <v>2.04</v>
      </c>
      <c r="AG538">
        <v>1.79</v>
      </c>
      <c r="AH538" s="67"/>
      <c r="AJ538" t="s">
        <v>478</v>
      </c>
    </row>
    <row r="539" spans="1:36" ht="15" x14ac:dyDescent="0.25">
      <c r="A539">
        <v>2.0299999999999998</v>
      </c>
      <c r="B539">
        <v>3.79</v>
      </c>
      <c r="C539">
        <v>3.4</v>
      </c>
      <c r="D539" s="43">
        <f t="shared" si="119"/>
        <v>5.0580727241310575E-2</v>
      </c>
      <c r="E539" s="44">
        <f>IF(OR($A539="",$B539="",$C539=""),"",A539*'MPTO_working_3-way'!$I538)</f>
        <v>2.1326788762998601</v>
      </c>
      <c r="F539" s="45">
        <f>IF(OR($A539="",$B539="",$C539=""),"",B539*'MPTO_working_3-way'!$I538)</f>
        <v>3.9817009562445671</v>
      </c>
      <c r="G539" s="46">
        <f>IF(OR($A539="",$B539="",$C539=""),"",C539*'MPTO_working_3-way'!$I538)</f>
        <v>3.5719744726204556</v>
      </c>
      <c r="H539" s="44">
        <f>IF(OR($A539="",$B539="",$C539=""),"",'MPTO_working_3-way'!E538)</f>
        <v>2.101941669559404</v>
      </c>
      <c r="I539" s="45">
        <f>IF(OR($A539="",$B539="",$C539=""),"",'MPTO_working_3-way'!F538)</f>
        <v>4.0487141229786294</v>
      </c>
      <c r="J539" s="46">
        <f>IF(OR($A539="",$B539="",$C539=""),"",'MPTO_working_3-way'!G538)</f>
        <v>3.6067566934062816</v>
      </c>
      <c r="K539" s="44">
        <f>IF(OR($A539="",$B539="",$C539=""),"",'OddsRatio_working_3-way'!H538)</f>
        <v>2.1140937310933405</v>
      </c>
      <c r="L539" s="45">
        <f>IF(OR($A539="",$B539="",$C539=""),"",'OddsRatio_working_3-way'!I538)</f>
        <v>4.0177878735440977</v>
      </c>
      <c r="M539" s="46">
        <f>IF(OR($A539="",$B539="",$C539=""),"",'OddsRatio_working_3-way'!J538)</f>
        <v>3.5959465578873964</v>
      </c>
      <c r="N539" s="47">
        <f t="shared" si="120"/>
        <v>46.889384572279013</v>
      </c>
      <c r="O539" s="48">
        <f t="shared" si="121"/>
        <v>25.114894638977937</v>
      </c>
      <c r="P539" s="48">
        <f t="shared" si="122"/>
        <v>27.995720788743057</v>
      </c>
      <c r="Q539" t="s">
        <v>338</v>
      </c>
      <c r="R539" t="s">
        <v>339</v>
      </c>
      <c r="S539" s="38">
        <v>44349</v>
      </c>
      <c r="T539" s="50">
        <v>100</v>
      </c>
      <c r="U539" s="50">
        <f t="shared" si="123"/>
        <v>50.73891625615763</v>
      </c>
      <c r="V539" s="50">
        <f t="shared" si="124"/>
        <v>73.614775725593674</v>
      </c>
      <c r="W539" s="50">
        <f t="shared" si="125"/>
        <v>70.588235294117652</v>
      </c>
      <c r="X539" s="50">
        <f t="shared" si="126"/>
        <v>55.796988980288688</v>
      </c>
      <c r="Y539" s="50">
        <f t="shared" si="127"/>
        <v>78.672848449724725</v>
      </c>
      <c r="Z539" s="50">
        <f t="shared" si="128"/>
        <v>75.646308018248703</v>
      </c>
      <c r="AA539" s="50">
        <f t="shared" si="129"/>
        <v>-5.0580727241310584</v>
      </c>
      <c r="AB539" s="50">
        <f t="shared" si="130"/>
        <v>-5.0580727241310512</v>
      </c>
      <c r="AC539" s="50">
        <f t="shared" si="131"/>
        <v>-5.0580727241310512</v>
      </c>
      <c r="AF539">
        <v>1.62</v>
      </c>
      <c r="AG539">
        <v>2.2999999999999998</v>
      </c>
      <c r="AH539" s="57"/>
      <c r="AJ539" t="s">
        <v>478</v>
      </c>
    </row>
    <row r="540" spans="1:36" ht="15" x14ac:dyDescent="0.25">
      <c r="A540">
        <v>2.6</v>
      </c>
      <c r="B540">
        <v>3.24</v>
      </c>
      <c r="C540">
        <v>3.04</v>
      </c>
      <c r="D540" s="43">
        <f t="shared" si="119"/>
        <v>2.220472834507925E-2</v>
      </c>
      <c r="E540" s="44">
        <f>IF(OR($A540="",$B540="",$C540=""),"",A540*'MPTO_working_3-way'!$I539)</f>
        <v>2.6577322936972063</v>
      </c>
      <c r="F540" s="45">
        <f>IF(OR($A540="",$B540="",$C540=""),"",B540*'MPTO_working_3-way'!$I539)</f>
        <v>3.3119433198380568</v>
      </c>
      <c r="G540" s="46">
        <f>IF(OR($A540="",$B540="",$C540=""),"",C540*'MPTO_working_3-way'!$I539)</f>
        <v>3.1075023741690408</v>
      </c>
      <c r="H540" s="44">
        <f>IF(OR($A540="",$B540="",$C540=""),"",'MPTO_working_3-way'!E539)</f>
        <v>2.6510164195090713</v>
      </c>
      <c r="I540" s="45">
        <f>IF(OR($A540="",$B540="",$C540=""),"",'MPTO_working_3-way'!F539)</f>
        <v>3.3196078702487455</v>
      </c>
      <c r="J540" s="46">
        <f>IF(OR($A540="",$B540="",$C540=""),"",'MPTO_working_3-way'!G539)</f>
        <v>3.1099769424078345</v>
      </c>
      <c r="K540" s="44">
        <f>IF(OR($A540="",$B540="",$C540=""),"",'OddsRatio_working_3-way'!H539)</f>
        <v>2.6541411659450063</v>
      </c>
      <c r="L540" s="45">
        <f>IF(OR($A540="",$B540="",$C540=""),"",'OddsRatio_working_3-way'!I539)</f>
        <v>3.3157976323230089</v>
      </c>
      <c r="M540" s="46">
        <f>IF(OR($A540="",$B540="",$C540=""),"",'OddsRatio_working_3-way'!J539)</f>
        <v>3.1090299865798823</v>
      </c>
      <c r="N540" s="47">
        <f t="shared" si="120"/>
        <v>37.626061976651783</v>
      </c>
      <c r="O540" s="48">
        <f t="shared" si="121"/>
        <v>30.193753438053903</v>
      </c>
      <c r="P540" s="48">
        <f t="shared" si="122"/>
        <v>32.180184585294299</v>
      </c>
      <c r="Q540" t="s">
        <v>431</v>
      </c>
      <c r="R540" t="s">
        <v>434</v>
      </c>
      <c r="S540" s="38">
        <v>44349</v>
      </c>
      <c r="T540" s="50">
        <v>100</v>
      </c>
      <c r="U540" s="50">
        <f t="shared" si="123"/>
        <v>61.538461538461533</v>
      </c>
      <c r="V540" s="50">
        <f t="shared" si="124"/>
        <v>69.135802469135797</v>
      </c>
      <c r="W540" s="50">
        <f t="shared" si="125"/>
        <v>67.10526315789474</v>
      </c>
      <c r="X540" s="50">
        <f t="shared" si="126"/>
        <v>63.758934372969463</v>
      </c>
      <c r="Y540" s="50">
        <f t="shared" si="127"/>
        <v>71.356275303643727</v>
      </c>
      <c r="Z540" s="50">
        <f t="shared" si="128"/>
        <v>69.325735992402656</v>
      </c>
      <c r="AA540" s="50">
        <f t="shared" si="129"/>
        <v>-2.2204728345079303</v>
      </c>
      <c r="AB540" s="50">
        <f t="shared" si="130"/>
        <v>-2.2204728345079303</v>
      </c>
      <c r="AC540" s="50">
        <f t="shared" si="131"/>
        <v>-2.2204728345079161</v>
      </c>
      <c r="AF540">
        <v>2.34</v>
      </c>
      <c r="AG540">
        <v>1.66</v>
      </c>
      <c r="AH540" s="57"/>
      <c r="AJ540" t="s">
        <v>473</v>
      </c>
    </row>
    <row r="541" spans="1:36" ht="15" x14ac:dyDescent="0.25">
      <c r="A541">
        <v>1.46</v>
      </c>
      <c r="B541">
        <v>5.04</v>
      </c>
      <c r="C541">
        <v>7.08</v>
      </c>
      <c r="D541" s="43">
        <f t="shared" si="119"/>
        <v>2.458714311512078E-2</v>
      </c>
      <c r="E541" s="44">
        <f>IF(OR($A541="",$B541="",$C541=""),"",A541*'MPTO_working_3-way'!$I540)</f>
        <v>1.4958972289480763</v>
      </c>
      <c r="F541" s="45">
        <f>IF(OR($A541="",$B541="",$C541=""),"",B541*'MPTO_working_3-way'!$I540)</f>
        <v>5.1639192013002084</v>
      </c>
      <c r="G541" s="46">
        <f>IF(OR($A541="",$B541="",$C541=""),"",C541*'MPTO_working_3-way'!$I540)</f>
        <v>7.2540769732550556</v>
      </c>
      <c r="H541" s="44">
        <f>IF(OR($A541="",$B541="",$C541=""),"",'MPTO_working_3-way'!E540)</f>
        <v>1.4776815577300619</v>
      </c>
      <c r="I541" s="45">
        <f>IF(OR($A541="",$B541="",$C541=""),"",'MPTO_working_3-way'!F540)</f>
        <v>5.2571541129287462</v>
      </c>
      <c r="J541" s="46">
        <f>IF(OR($A541="",$B541="",$C541=""),"",'MPTO_working_3-way'!G540)</f>
        <v>7.5161282876361337</v>
      </c>
      <c r="K541" s="44">
        <f>IF(OR($A541="",$B541="",$C541=""),"",'OddsRatio_working_3-way'!H540)</f>
        <v>1.4834956911465087</v>
      </c>
      <c r="L541" s="45">
        <f>IF(OR($A541="",$B541="",$C541=""),"",'OddsRatio_working_3-way'!I540)</f>
        <v>5.2463534613736842</v>
      </c>
      <c r="M541" s="46">
        <f>IF(OR($A541="",$B541="",$C541=""),"",'OddsRatio_working_3-way'!J540)</f>
        <v>7.3905517438495041</v>
      </c>
      <c r="N541" s="47">
        <f t="shared" si="120"/>
        <v>66.849512162222922</v>
      </c>
      <c r="O541" s="48">
        <f t="shared" si="121"/>
        <v>19.365136459691563</v>
      </c>
      <c r="P541" s="48">
        <f t="shared" si="122"/>
        <v>13.785351378085517</v>
      </c>
      <c r="Q541" t="s">
        <v>247</v>
      </c>
      <c r="R541" t="s">
        <v>433</v>
      </c>
      <c r="S541" s="38">
        <v>44349</v>
      </c>
      <c r="T541" s="50">
        <v>100</v>
      </c>
      <c r="U541" s="50">
        <f t="shared" si="123"/>
        <v>31.506849315068493</v>
      </c>
      <c r="V541" s="50">
        <f t="shared" si="124"/>
        <v>80.158730158730151</v>
      </c>
      <c r="W541" s="50">
        <f t="shared" si="125"/>
        <v>85.875706214689274</v>
      </c>
      <c r="X541" s="50">
        <f t="shared" si="126"/>
        <v>33.965563626580575</v>
      </c>
      <c r="Y541" s="50">
        <f t="shared" si="127"/>
        <v>82.617444470242248</v>
      </c>
      <c r="Z541" s="50">
        <f t="shared" si="128"/>
        <v>88.334420526201342</v>
      </c>
      <c r="AA541" s="50">
        <f t="shared" si="129"/>
        <v>-2.4587143115120824</v>
      </c>
      <c r="AB541" s="50">
        <f t="shared" si="130"/>
        <v>-2.4587143115120966</v>
      </c>
      <c r="AC541" s="50">
        <f t="shared" si="131"/>
        <v>-2.4587143115120682</v>
      </c>
      <c r="AF541">
        <v>1.6</v>
      </c>
      <c r="AG541">
        <v>2.48</v>
      </c>
      <c r="AH541" s="57"/>
      <c r="AJ541" t="s">
        <v>473</v>
      </c>
    </row>
    <row r="542" spans="1:36" ht="15" x14ac:dyDescent="0.25">
      <c r="A542">
        <v>2.8</v>
      </c>
      <c r="B542">
        <v>3.29</v>
      </c>
      <c r="C542">
        <v>2.77</v>
      </c>
      <c r="D542" s="43">
        <f t="shared" si="119"/>
        <v>2.2105055248921923E-2</v>
      </c>
      <c r="E542" s="44">
        <f>IF(OR($A542="",$B542="",$C542=""),"",A542*'MPTO_working_3-way'!$I541)</f>
        <v>2.8618941546969814</v>
      </c>
      <c r="F542" s="45">
        <f>IF(OR($A542="",$B542="",$C542=""),"",B542*'MPTO_working_3-way'!$I541)</f>
        <v>3.3627256317689533</v>
      </c>
      <c r="G542" s="46">
        <f>IF(OR($A542="",$B542="",$C542=""),"",C542*'MPTO_working_3-way'!$I541)</f>
        <v>2.8312310030395138</v>
      </c>
      <c r="H542" s="44">
        <f>IF(OR($A542="",$B542="",$C542=""),"",'MPTO_working_3-way'!E541)</f>
        <v>2.8589848161626299</v>
      </c>
      <c r="I542" s="45">
        <f>IF(OR($A542="",$B542="",$C542=""),"",'MPTO_working_3-way'!F541)</f>
        <v>3.3717372403204031</v>
      </c>
      <c r="J542" s="46">
        <f>IF(OR($A542="",$B542="",$C542=""),"",'MPTO_working_3-way'!G541)</f>
        <v>2.8277146004312956</v>
      </c>
      <c r="K542" s="44">
        <f>IF(OR($A542="",$B542="",$C542=""),"",'OddsRatio_working_3-way'!H541)</f>
        <v>2.8605352628734737</v>
      </c>
      <c r="L542" s="45">
        <f>IF(OR($A542="",$B542="",$C542=""),"",'OddsRatio_working_3-way'!I541)</f>
        <v>3.3670143066556966</v>
      </c>
      <c r="M542" s="46">
        <f>IF(OR($A542="",$B542="",$C542=""),"",'OddsRatio_working_3-way'!J541)</f>
        <v>2.829526341825582</v>
      </c>
      <c r="N542" s="47">
        <f t="shared" si="120"/>
        <v>34.941893233849541</v>
      </c>
      <c r="O542" s="48">
        <f t="shared" si="121"/>
        <v>29.737781475616625</v>
      </c>
      <c r="P542" s="48">
        <f t="shared" si="122"/>
        <v>35.32032529053383</v>
      </c>
      <c r="Q542" t="s">
        <v>344</v>
      </c>
      <c r="R542" t="s">
        <v>346</v>
      </c>
      <c r="S542" s="38">
        <v>44349</v>
      </c>
      <c r="T542" s="50">
        <v>100</v>
      </c>
      <c r="U542" s="50">
        <f t="shared" si="123"/>
        <v>64.285714285714292</v>
      </c>
      <c r="V542" s="50">
        <f t="shared" si="124"/>
        <v>69.6048632218845</v>
      </c>
      <c r="W542" s="50">
        <f t="shared" si="125"/>
        <v>63.898916967509031</v>
      </c>
      <c r="X542" s="50">
        <f t="shared" si="126"/>
        <v>66.496219810606476</v>
      </c>
      <c r="Y542" s="50">
        <f t="shared" si="127"/>
        <v>71.815368746776699</v>
      </c>
      <c r="Z542" s="50">
        <f t="shared" si="128"/>
        <v>66.109422492401222</v>
      </c>
      <c r="AA542" s="50">
        <f t="shared" si="129"/>
        <v>-2.2105055248921843</v>
      </c>
      <c r="AB542" s="50">
        <f t="shared" si="130"/>
        <v>-2.2105055248921985</v>
      </c>
      <c r="AC542" s="50">
        <f t="shared" si="131"/>
        <v>-2.2105055248921914</v>
      </c>
      <c r="AF542">
        <v>2.39</v>
      </c>
      <c r="AG542">
        <v>1.64</v>
      </c>
      <c r="AH542" s="57"/>
      <c r="AJ542" t="s">
        <v>473</v>
      </c>
    </row>
    <row r="543" spans="1:36" ht="15" x14ac:dyDescent="0.25">
      <c r="A543">
        <v>3.15</v>
      </c>
      <c r="B543">
        <v>3.35</v>
      </c>
      <c r="C543">
        <v>2.37</v>
      </c>
      <c r="D543" s="43">
        <f t="shared" si="119"/>
        <v>3.7908708416926729E-2</v>
      </c>
      <c r="E543" s="44">
        <f>IF(OR($A543="",$B543="",$C543=""),"",A543*'MPTO_working_3-way'!$I542)</f>
        <v>3.2694124315133193</v>
      </c>
      <c r="F543" s="45">
        <f>IF(OR($A543="",$B543="",$C543=""),"",B543*'MPTO_working_3-way'!$I542)</f>
        <v>3.4769941731967045</v>
      </c>
      <c r="G543" s="46">
        <f>IF(OR($A543="",$B543="",$C543=""),"",C543*'MPTO_working_3-way'!$I542)</f>
        <v>2.4598436389481164</v>
      </c>
      <c r="H543" s="44">
        <f>IF(OR($A543="",$B543="",$C543=""),"",'MPTO_working_3-way'!E542)</f>
        <v>3.2805807063051953</v>
      </c>
      <c r="I543" s="45">
        <f>IF(OR($A543="",$B543="",$C543=""),"",'MPTO_working_3-way'!F542)</f>
        <v>3.4980785302417305</v>
      </c>
      <c r="J543" s="46">
        <f>IF(OR($A543="",$B543="",$C543=""),"",'MPTO_working_3-way'!G542)</f>
        <v>2.4431676920033505</v>
      </c>
      <c r="K543" s="44">
        <f>IF(OR($A543="",$B543="",$C543=""),"",'OddsRatio_working_3-way'!H542)</f>
        <v>3.2762964713233091</v>
      </c>
      <c r="L543" s="45">
        <f>IF(OR($A543="",$B543="",$C543=""),"",'OddsRatio_working_3-way'!I542)</f>
        <v>3.4880449802836169</v>
      </c>
      <c r="M543" s="46">
        <f>IF(OR($A543="",$B543="",$C543=""),"",'OddsRatio_working_3-way'!J542)</f>
        <v>2.450477286378109</v>
      </c>
      <c r="N543" s="47">
        <f t="shared" si="120"/>
        <v>30.58653568332852</v>
      </c>
      <c r="O543" s="48">
        <f t="shared" si="121"/>
        <v>28.760473851488012</v>
      </c>
      <c r="P543" s="48">
        <f t="shared" si="122"/>
        <v>40.652990465183478</v>
      </c>
      <c r="Q543" t="s">
        <v>362</v>
      </c>
      <c r="R543" t="s">
        <v>360</v>
      </c>
      <c r="S543" s="38">
        <v>44349</v>
      </c>
      <c r="T543" s="50">
        <v>100</v>
      </c>
      <c r="U543" s="50">
        <f t="shared" si="123"/>
        <v>68.253968253968253</v>
      </c>
      <c r="V543" s="50">
        <f t="shared" si="124"/>
        <v>70.149253731343279</v>
      </c>
      <c r="W543" s="50">
        <f t="shared" si="125"/>
        <v>57.805907172995774</v>
      </c>
      <c r="X543" s="50">
        <f t="shared" si="126"/>
        <v>72.044839095660933</v>
      </c>
      <c r="Y543" s="50">
        <f t="shared" si="127"/>
        <v>73.940124573035959</v>
      </c>
      <c r="Z543" s="50">
        <f t="shared" si="128"/>
        <v>61.596778014688461</v>
      </c>
      <c r="AA543" s="50">
        <f t="shared" si="129"/>
        <v>-3.79087084169268</v>
      </c>
      <c r="AB543" s="50">
        <f t="shared" si="130"/>
        <v>-3.79087084169268</v>
      </c>
      <c r="AC543" s="50">
        <f t="shared" si="131"/>
        <v>-3.7908708416926871</v>
      </c>
      <c r="AF543">
        <v>2.2000000000000002</v>
      </c>
      <c r="AG543">
        <v>1.69</v>
      </c>
      <c r="AH543" s="57"/>
      <c r="AJ543" t="s">
        <v>479</v>
      </c>
    </row>
    <row r="544" spans="1:36" ht="15" x14ac:dyDescent="0.25">
      <c r="A544">
        <v>2.2000000000000002</v>
      </c>
      <c r="B544">
        <v>3.15</v>
      </c>
      <c r="C544">
        <v>3.73</v>
      </c>
      <c r="D544" s="43">
        <f t="shared" si="119"/>
        <v>4.0102286751080296E-2</v>
      </c>
      <c r="E544" s="44">
        <f>IF(OR($A544="",$B544="",$C544=""),"",A544*'MPTO_working_3-way'!$I543)</f>
        <v>2.2882250308523768</v>
      </c>
      <c r="F544" s="45">
        <f>IF(OR($A544="",$B544="",$C544=""),"",B544*'MPTO_working_3-way'!$I543)</f>
        <v>3.2763222032659027</v>
      </c>
      <c r="G544" s="46">
        <f>IF(OR($A544="",$B544="",$C544=""),"",C544*'MPTO_working_3-way'!$I543)</f>
        <v>3.8795815295815297</v>
      </c>
      <c r="H544" s="44">
        <f>IF(OR($A544="",$B544="",$C544=""),"",'MPTO_working_3-way'!E543)</f>
        <v>2.2666586772438833</v>
      </c>
      <c r="I544" s="45">
        <f>IF(OR($A544="",$B544="",$C544=""),"",'MPTO_working_3-way'!F543)</f>
        <v>3.2884688780140277</v>
      </c>
      <c r="J544" s="46">
        <f>IF(OR($A544="",$B544="",$C544=""),"",'MPTO_working_3-way'!G543)</f>
        <v>3.9257393663875586</v>
      </c>
      <c r="K544" s="44">
        <f>IF(OR($A544="",$B544="",$C544=""),"",'OddsRatio_working_3-way'!H543)</f>
        <v>2.2757894687000424</v>
      </c>
      <c r="L544" s="45">
        <f>IF(OR($A544="",$B544="",$C544=""),"",'OddsRatio_working_3-way'!I543)</f>
        <v>3.2857894647542421</v>
      </c>
      <c r="M544" s="46">
        <f>IF(OR($A544="",$B544="",$C544=""),"",'OddsRatio_working_3-way'!J543)</f>
        <v>3.9024210412925946</v>
      </c>
      <c r="N544" s="47">
        <f t="shared" si="120"/>
        <v>43.701995499432776</v>
      </c>
      <c r="O544" s="48">
        <f t="shared" si="121"/>
        <v>30.522028602778452</v>
      </c>
      <c r="P544" s="48">
        <f t="shared" si="122"/>
        <v>25.775975897788772</v>
      </c>
      <c r="Q544" t="s">
        <v>349</v>
      </c>
      <c r="R544" t="s">
        <v>347</v>
      </c>
      <c r="S544" s="38">
        <v>44349</v>
      </c>
      <c r="T544" s="50">
        <v>100</v>
      </c>
      <c r="U544" s="50">
        <f t="shared" si="123"/>
        <v>54.545454545454554</v>
      </c>
      <c r="V544" s="50">
        <f t="shared" si="124"/>
        <v>68.253968253968253</v>
      </c>
      <c r="W544" s="50">
        <f t="shared" si="125"/>
        <v>73.190348525469176</v>
      </c>
      <c r="X544" s="50">
        <f t="shared" si="126"/>
        <v>58.555683220562571</v>
      </c>
      <c r="Y544" s="50">
        <f t="shared" si="127"/>
        <v>72.264196929076292</v>
      </c>
      <c r="Z544" s="50">
        <f t="shared" si="128"/>
        <v>77.2005772005772</v>
      </c>
      <c r="AA544" s="50">
        <f t="shared" si="129"/>
        <v>-4.0102286751080172</v>
      </c>
      <c r="AB544" s="50">
        <f t="shared" si="130"/>
        <v>-4.0102286751080385</v>
      </c>
      <c r="AC544" s="50">
        <f t="shared" si="131"/>
        <v>-4.0102286751080243</v>
      </c>
      <c r="AF544">
        <v>1.93</v>
      </c>
      <c r="AG544">
        <v>1.93</v>
      </c>
      <c r="AH544" s="57"/>
      <c r="AJ544" t="s">
        <v>479</v>
      </c>
    </row>
    <row r="545" spans="1:36" ht="15" x14ac:dyDescent="0.25">
      <c r="A545">
        <v>2.08</v>
      </c>
      <c r="B545">
        <v>3.28</v>
      </c>
      <c r="C545">
        <v>3.76</v>
      </c>
      <c r="D545" s="43">
        <f t="shared" si="119"/>
        <v>5.1604726358229103E-2</v>
      </c>
      <c r="E545" s="44">
        <f>IF(OR($A545="",$B545="",$C545=""),"",A545*'MPTO_working_3-way'!$I544)</f>
        <v>2.1873378308251166</v>
      </c>
      <c r="F545" s="45">
        <f>IF(OR($A545="",$B545="",$C545=""),"",B545*'MPTO_working_3-way'!$I544)</f>
        <v>3.4492635024549911</v>
      </c>
      <c r="G545" s="46">
        <f>IF(OR($A545="",$B545="",$C545=""),"",C545*'MPTO_working_3-way'!$I544)</f>
        <v>3.9540337711069413</v>
      </c>
      <c r="H545" s="44">
        <f>IF(OR($A545="",$B545="",$C545=""),"",'MPTO_working_3-way'!E544)</f>
        <v>2.1571824274868319</v>
      </c>
      <c r="I545" s="45">
        <f>IF(OR($A545="",$B545="",$C545=""),"",'MPTO_working_3-way'!F544)</f>
        <v>3.4761271522566166</v>
      </c>
      <c r="J545" s="46">
        <f>IF(OR($A545="",$B545="",$C545=""),"",'MPTO_working_3-way'!G544)</f>
        <v>4.0200056165501001</v>
      </c>
      <c r="K545" s="44">
        <f>IF(OR($A545="",$B545="",$C545=""),"",'OddsRatio_working_3-way'!H544)</f>
        <v>2.169344473109148</v>
      </c>
      <c r="L545" s="45">
        <f>IF(OR($A545="",$B545="",$C545=""),"",'OddsRatio_working_3-way'!I544)</f>
        <v>3.4686161098970896</v>
      </c>
      <c r="M545" s="46">
        <f>IF(OR($A545="",$B545="",$C545=""),"",'OddsRatio_working_3-way'!J544)</f>
        <v>3.9883247646122659</v>
      </c>
      <c r="N545" s="47">
        <f t="shared" si="120"/>
        <v>45.717674970344014</v>
      </c>
      <c r="O545" s="48">
        <f t="shared" si="121"/>
        <v>28.991696322657184</v>
      </c>
      <c r="P545" s="48">
        <f t="shared" si="122"/>
        <v>25.29062870699882</v>
      </c>
      <c r="Q545" t="s">
        <v>370</v>
      </c>
      <c r="R545" t="s">
        <v>367</v>
      </c>
      <c r="S545" s="38">
        <v>44349</v>
      </c>
      <c r="T545" s="50">
        <v>100</v>
      </c>
      <c r="U545" s="50">
        <f t="shared" si="123"/>
        <v>51.92307692307692</v>
      </c>
      <c r="V545" s="50">
        <f t="shared" si="124"/>
        <v>69.512195121951223</v>
      </c>
      <c r="W545" s="50">
        <f t="shared" si="125"/>
        <v>73.40425531914893</v>
      </c>
      <c r="X545" s="50">
        <f t="shared" si="126"/>
        <v>57.083549558899847</v>
      </c>
      <c r="Y545" s="50">
        <f t="shared" si="127"/>
        <v>74.672667757774136</v>
      </c>
      <c r="Z545" s="50">
        <f t="shared" si="128"/>
        <v>78.564727954971843</v>
      </c>
      <c r="AA545" s="50">
        <f t="shared" si="129"/>
        <v>-5.1604726358229271</v>
      </c>
      <c r="AB545" s="50">
        <f t="shared" si="130"/>
        <v>-5.1604726358229129</v>
      </c>
      <c r="AC545" s="50">
        <f t="shared" si="131"/>
        <v>-5.1604726358229129</v>
      </c>
      <c r="AF545">
        <v>2.73</v>
      </c>
      <c r="AG545">
        <v>1.46</v>
      </c>
      <c r="AH545" s="57"/>
      <c r="AJ545" t="s">
        <v>480</v>
      </c>
    </row>
    <row r="546" spans="1:36" ht="15" x14ac:dyDescent="0.25">
      <c r="A546">
        <v>3.52</v>
      </c>
      <c r="B546">
        <v>3.22</v>
      </c>
      <c r="C546">
        <v>2.2000000000000002</v>
      </c>
      <c r="D546" s="43">
        <f t="shared" si="119"/>
        <v>4.9195369847543802E-2</v>
      </c>
      <c r="E546" s="44">
        <f>IF(OR($A546="",$B546="",$C546=""),"",A546*'MPTO_working_3-way'!$I545)</f>
        <v>3.6931677018633544</v>
      </c>
      <c r="F546" s="45">
        <f>IF(OR($A546="",$B546="",$C546=""),"",B546*'MPTO_working_3-way'!$I545)</f>
        <v>3.3784090909090914</v>
      </c>
      <c r="G546" s="46">
        <f>IF(OR($A546="",$B546="",$C546=""),"",C546*'MPTO_working_3-way'!$I545)</f>
        <v>2.3082298136645965</v>
      </c>
      <c r="H546" s="44">
        <f>IF(OR($A546="",$B546="",$C546=""),"",'MPTO_working_3-way'!E545)</f>
        <v>3.7356301634733704</v>
      </c>
      <c r="I546" s="45">
        <f>IF(OR($A546="",$B546="",$C546=""),"",'MPTO_working_3-way'!F545)</f>
        <v>3.3995041190114375</v>
      </c>
      <c r="J546" s="46">
        <f>IF(OR($A546="",$B546="",$C546=""),"",'MPTO_working_3-way'!G545)</f>
        <v>2.2823390431187245</v>
      </c>
      <c r="K546" s="44">
        <f>IF(OR($A546="",$B546="",$C546=""),"",'OddsRatio_working_3-way'!H545)</f>
        <v>3.7156094986419923</v>
      </c>
      <c r="L546" s="45">
        <f>IF(OR($A546="",$B546="",$C546=""),"",'OddsRatio_working_3-way'!I545)</f>
        <v>3.3923226535655653</v>
      </c>
      <c r="M546" s="46">
        <f>IF(OR($A546="",$B546="",$C546=""),"",'OddsRatio_working_3-way'!J545)</f>
        <v>2.2931473803057107</v>
      </c>
      <c r="N546" s="47">
        <f t="shared" si="120"/>
        <v>27.077026572485703</v>
      </c>
      <c r="O546" s="48">
        <f t="shared" si="121"/>
        <v>29.599730911537165</v>
      </c>
      <c r="P546" s="48">
        <f t="shared" si="122"/>
        <v>43.323242515977121</v>
      </c>
      <c r="Q546" t="s">
        <v>440</v>
      </c>
      <c r="R546" t="s">
        <v>91</v>
      </c>
      <c r="S546" s="38">
        <v>44349</v>
      </c>
      <c r="T546" s="50">
        <v>100</v>
      </c>
      <c r="U546" s="50">
        <f t="shared" si="123"/>
        <v>71.590909090909093</v>
      </c>
      <c r="V546" s="50">
        <f t="shared" si="124"/>
        <v>68.944099378881987</v>
      </c>
      <c r="W546" s="50">
        <f t="shared" si="125"/>
        <v>54.545454545454554</v>
      </c>
      <c r="X546" s="50">
        <f t="shared" si="126"/>
        <v>76.510446075663467</v>
      </c>
      <c r="Y546" s="50">
        <f t="shared" si="127"/>
        <v>73.86363636363636</v>
      </c>
      <c r="Z546" s="50">
        <f t="shared" si="128"/>
        <v>59.46499153020892</v>
      </c>
      <c r="AA546" s="50">
        <f t="shared" si="129"/>
        <v>-4.9195369847543731</v>
      </c>
      <c r="AB546" s="50">
        <f t="shared" si="130"/>
        <v>-4.9195369847543731</v>
      </c>
      <c r="AC546" s="50">
        <f t="shared" si="131"/>
        <v>-4.919536984754366</v>
      </c>
      <c r="AF546">
        <v>2.36</v>
      </c>
      <c r="AG546">
        <v>1.59</v>
      </c>
      <c r="AH546" s="57"/>
      <c r="AJ546" t="s">
        <v>480</v>
      </c>
    </row>
    <row r="547" spans="1:36" ht="15" x14ac:dyDescent="0.25">
      <c r="A547">
        <v>1.45</v>
      </c>
      <c r="B547">
        <v>4.95</v>
      </c>
      <c r="C547">
        <v>7.54</v>
      </c>
      <c r="D547" s="43">
        <f t="shared" si="119"/>
        <v>2.4301369128955308E-2</v>
      </c>
      <c r="E547" s="44">
        <f>IF(OR($A547="",$B547="",$C547=""),"",A547*'MPTO_working_3-way'!$I546)</f>
        <v>1.4852369852369851</v>
      </c>
      <c r="F547" s="45">
        <f>IF(OR($A547="",$B547="",$C547=""),"",B547*'MPTO_working_3-way'!$I546)</f>
        <v>5.0702917771883289</v>
      </c>
      <c r="G547" s="46">
        <f>IF(OR($A547="",$B547="",$C547=""),"",C547*'MPTO_working_3-way'!$I546)</f>
        <v>7.723232323232323</v>
      </c>
      <c r="H547" s="44">
        <f>IF(OR($A547="",$B547="",$C547=""),"",'MPTO_working_3-way'!E546)</f>
        <v>1.4672336299188866</v>
      </c>
      <c r="I547" s="45">
        <f>IF(OR($A547="",$B547="",$C547=""),"",'MPTO_working_3-way'!F546)</f>
        <v>5.156772440473449</v>
      </c>
      <c r="J547" s="46">
        <f>IF(OR($A547="",$B547="",$C547=""),"",'MPTO_working_3-way'!G546)</f>
        <v>8.0304812450692094</v>
      </c>
      <c r="K547" s="44">
        <f>IF(OR($A547="",$B547="",$C547=""),"",'OddsRatio_working_3-way'!H546)</f>
        <v>1.4729864953043263</v>
      </c>
      <c r="L547" s="45">
        <f>IF(OR($A547="",$B547="",$C547=""),"",'OddsRatio_working_3-way'!I546)</f>
        <v>5.1517703476713113</v>
      </c>
      <c r="M547" s="46">
        <f>IF(OR($A547="",$B547="",$C547=""),"",'OddsRatio_working_3-way'!J546)</f>
        <v>7.8740703984228801</v>
      </c>
      <c r="N547" s="47">
        <f t="shared" si="120"/>
        <v>67.329322521579911</v>
      </c>
      <c r="O547" s="48">
        <f t="shared" si="121"/>
        <v>19.722730839654719</v>
      </c>
      <c r="P547" s="48">
        <f t="shared" si="122"/>
        <v>12.947946638765368</v>
      </c>
      <c r="Q547" t="s">
        <v>98</v>
      </c>
      <c r="R547" t="s">
        <v>104</v>
      </c>
      <c r="S547" s="38">
        <v>44349</v>
      </c>
      <c r="T547" s="50">
        <v>100</v>
      </c>
      <c r="U547" s="50">
        <f t="shared" si="123"/>
        <v>31.03448275862069</v>
      </c>
      <c r="V547" s="50">
        <f t="shared" si="124"/>
        <v>79.797979797979792</v>
      </c>
      <c r="W547" s="50">
        <f t="shared" si="125"/>
        <v>86.73740053050399</v>
      </c>
      <c r="X547" s="50">
        <f t="shared" si="126"/>
        <v>33.464619671516225</v>
      </c>
      <c r="Y547" s="50">
        <f t="shared" si="127"/>
        <v>82.228116710875327</v>
      </c>
      <c r="Z547" s="50">
        <f t="shared" si="128"/>
        <v>89.16753744339951</v>
      </c>
      <c r="AA547" s="50">
        <f t="shared" si="129"/>
        <v>-2.4301369128955344</v>
      </c>
      <c r="AB547" s="50">
        <f t="shared" si="130"/>
        <v>-2.4301369128955344</v>
      </c>
      <c r="AC547" s="50">
        <f t="shared" si="131"/>
        <v>-2.4301369128955201</v>
      </c>
      <c r="AF547">
        <v>1.54</v>
      </c>
      <c r="AG547">
        <v>2.63</v>
      </c>
      <c r="AH547" s="57"/>
      <c r="AJ547" t="s">
        <v>474</v>
      </c>
    </row>
    <row r="548" spans="1:36" ht="15" x14ac:dyDescent="0.25">
      <c r="A548">
        <v>1.88</v>
      </c>
      <c r="B548">
        <v>3.78</v>
      </c>
      <c r="C548">
        <v>4.3600000000000003</v>
      </c>
      <c r="D548" s="43">
        <f t="shared" si="119"/>
        <v>2.5822956332423486E-2</v>
      </c>
      <c r="E548" s="44">
        <f>IF(OR($A548="",$B548="",$C548=""),"",A548*'MPTO_working_3-way'!$I547)</f>
        <v>1.928547157904956</v>
      </c>
      <c r="F548" s="45">
        <f>IF(OR($A548="",$B548="",$C548=""),"",B548*'MPTO_working_3-way'!$I547)</f>
        <v>3.8776107749365605</v>
      </c>
      <c r="G548" s="46">
        <f>IF(OR($A548="",$B548="",$C548=""),"",C548*'MPTO_working_3-way'!$I547)</f>
        <v>4.472588089609367</v>
      </c>
      <c r="H548" s="44">
        <f>IF(OR($A548="",$B548="",$C548=""),"",'MPTO_working_3-way'!E547)</f>
        <v>1.9109232983700772</v>
      </c>
      <c r="I548" s="45">
        <f>IF(OR($A548="",$B548="",$C548=""),"",'MPTO_working_3-way'!F547)</f>
        <v>3.9071258610230455</v>
      </c>
      <c r="J548" s="46">
        <f>IF(OR($A548="",$B548="",$C548=""),"",'MPTO_working_3-way'!G547)</f>
        <v>4.5300083278490142</v>
      </c>
      <c r="K548" s="44">
        <f>IF(OR($A548="",$B548="",$C548=""),"",'OddsRatio_working_3-way'!H547)</f>
        <v>1.9176328459554854</v>
      </c>
      <c r="L548" s="45">
        <f>IF(OR($A548="",$B548="",$C548=""),"",'OddsRatio_working_3-way'!I547)</f>
        <v>3.8988855815411916</v>
      </c>
      <c r="M548" s="46">
        <f>IF(OR($A548="",$B548="",$C548=""),"",'OddsRatio_working_3-way'!J547)</f>
        <v>4.5036890481936709</v>
      </c>
      <c r="N548" s="47">
        <f t="shared" si="120"/>
        <v>51.852504404731945</v>
      </c>
      <c r="O548" s="48">
        <f t="shared" si="121"/>
        <v>25.789076264787315</v>
      </c>
      <c r="P548" s="48">
        <f t="shared" si="122"/>
        <v>22.358419330480743</v>
      </c>
      <c r="Q548" t="s">
        <v>101</v>
      </c>
      <c r="R548" t="s">
        <v>443</v>
      </c>
      <c r="S548" s="38">
        <v>44349</v>
      </c>
      <c r="T548" s="50">
        <v>100</v>
      </c>
      <c r="U548" s="50">
        <f t="shared" si="123"/>
        <v>46.808510638297875</v>
      </c>
      <c r="V548" s="50">
        <f t="shared" si="124"/>
        <v>73.544973544973558</v>
      </c>
      <c r="W548" s="50">
        <f t="shared" si="125"/>
        <v>77.064220183486242</v>
      </c>
      <c r="X548" s="50">
        <f t="shared" si="126"/>
        <v>49.390806271540221</v>
      </c>
      <c r="Y548" s="50">
        <f t="shared" si="127"/>
        <v>76.127269178215883</v>
      </c>
      <c r="Z548" s="50">
        <f t="shared" si="128"/>
        <v>79.646515816728595</v>
      </c>
      <c r="AA548" s="50">
        <f t="shared" si="129"/>
        <v>-2.5822956332423459</v>
      </c>
      <c r="AB548" s="50">
        <f t="shared" si="130"/>
        <v>-2.5822956332423246</v>
      </c>
      <c r="AC548" s="50">
        <f t="shared" si="131"/>
        <v>-2.582295633242353</v>
      </c>
      <c r="AF548">
        <v>1.62</v>
      </c>
      <c r="AG548">
        <v>2.42</v>
      </c>
      <c r="AH548" s="57"/>
      <c r="AJ548" t="s">
        <v>474</v>
      </c>
    </row>
    <row r="549" spans="1:36" ht="15" x14ac:dyDescent="0.25">
      <c r="A549">
        <v>1.78</v>
      </c>
      <c r="B549">
        <v>4.13</v>
      </c>
      <c r="C549">
        <v>4.55</v>
      </c>
      <c r="D549" s="43">
        <f t="shared" si="119"/>
        <v>2.370872319453543E-2</v>
      </c>
      <c r="E549" s="44">
        <f>IF(OR($A549="",$B549="",$C549=""),"",A549*'MPTO_working_3-way'!$I548)</f>
        <v>1.822201527286273</v>
      </c>
      <c r="F549" s="45">
        <f>IF(OR($A549="",$B549="",$C549=""),"",B549*'MPTO_working_3-way'!$I548)</f>
        <v>4.2279170267934312</v>
      </c>
      <c r="G549" s="46">
        <f>IF(OR($A549="",$B549="",$C549=""),"",C549*'MPTO_working_3-way'!$I548)</f>
        <v>4.6578746905351363</v>
      </c>
      <c r="H549" s="44">
        <f>IF(OR($A549="",$B549="",$C549=""),"",'MPTO_working_3-way'!E548)</f>
        <v>1.805396834592536</v>
      </c>
      <c r="I549" s="45">
        <f>IF(OR($A549="",$B549="",$C549=""),"",'MPTO_working_3-way'!F548)</f>
        <v>4.2693472634623006</v>
      </c>
      <c r="J549" s="46">
        <f>IF(OR($A549="",$B549="",$C549=""),"",'MPTO_working_3-way'!G548)</f>
        <v>4.7197125087659808</v>
      </c>
      <c r="K549" s="44">
        <f>IF(OR($A549="",$B549="",$C549=""),"",'OddsRatio_working_3-way'!H548)</f>
        <v>1.8115485046150017</v>
      </c>
      <c r="L549" s="45">
        <f>IF(OR($A549="",$B549="",$C549=""),"",'OddsRatio_working_3-way'!I548)</f>
        <v>4.2565984864678912</v>
      </c>
      <c r="M549" s="46">
        <f>IF(OR($A549="",$B549="",$C549=""),"",'OddsRatio_working_3-way'!J548)</f>
        <v>4.6935861427990471</v>
      </c>
      <c r="N549" s="47">
        <f t="shared" si="120"/>
        <v>54.878672036306398</v>
      </c>
      <c r="O549" s="48">
        <f t="shared" si="121"/>
        <v>23.652309013226485</v>
      </c>
      <c r="P549" s="48">
        <f t="shared" si="122"/>
        <v>21.469018950467117</v>
      </c>
      <c r="Q549" t="s">
        <v>53</v>
      </c>
      <c r="R549" t="s">
        <v>102</v>
      </c>
      <c r="S549" s="38">
        <v>44349</v>
      </c>
      <c r="T549" s="50">
        <v>100</v>
      </c>
      <c r="U549" s="50">
        <f t="shared" si="123"/>
        <v>43.820224719101127</v>
      </c>
      <c r="V549" s="50">
        <f t="shared" si="124"/>
        <v>75.786924939467312</v>
      </c>
      <c r="W549" s="50">
        <f t="shared" si="125"/>
        <v>78.021978021978015</v>
      </c>
      <c r="X549" s="50">
        <f t="shared" si="126"/>
        <v>46.191097038554659</v>
      </c>
      <c r="Y549" s="50">
        <f t="shared" si="127"/>
        <v>78.157797258920851</v>
      </c>
      <c r="Z549" s="50">
        <f t="shared" si="128"/>
        <v>80.392850341431568</v>
      </c>
      <c r="AA549" s="50">
        <f t="shared" si="129"/>
        <v>-2.3708723194535324</v>
      </c>
      <c r="AB549" s="50">
        <f t="shared" si="130"/>
        <v>-2.3708723194535395</v>
      </c>
      <c r="AC549" s="50">
        <f t="shared" si="131"/>
        <v>-2.3708723194535537</v>
      </c>
      <c r="AF549">
        <v>1.59</v>
      </c>
      <c r="AG549">
        <v>2.5</v>
      </c>
      <c r="AH549" s="57"/>
      <c r="AJ549" t="s">
        <v>474</v>
      </c>
    </row>
    <row r="550" spans="1:36" ht="15" x14ac:dyDescent="0.25">
      <c r="A550">
        <v>5.49</v>
      </c>
      <c r="B550">
        <v>3.94</v>
      </c>
      <c r="C550">
        <v>1.7</v>
      </c>
      <c r="D550" s="43">
        <f t="shared" si="119"/>
        <v>2.4191763193863292E-2</v>
      </c>
      <c r="E550" s="44">
        <f>IF(OR($A550="",$B550="",$C550=""),"",A550*'MPTO_working_3-way'!$I549)</f>
        <v>5.6228127799343097</v>
      </c>
      <c r="F550" s="45">
        <f>IF(OR($A550="",$B550="",$C550=""),"",B550*'MPTO_working_3-way'!$I549)</f>
        <v>4.0353155469838216</v>
      </c>
      <c r="G550" s="46">
        <f>IF(OR($A550="",$B550="",$C550=""),"",C550*'MPTO_working_3-way'!$I549)</f>
        <v>1.7411259974295676</v>
      </c>
      <c r="H550" s="44">
        <f>IF(OR($A550="",$B550="",$C550=""),"",'MPTO_working_3-way'!E549)</f>
        <v>5.7443057379499107</v>
      </c>
      <c r="I550" s="45">
        <f>IF(OR($A550="",$B550="",$C550=""),"",'MPTO_working_3-way'!F549)</f>
        <v>4.0692888302294925</v>
      </c>
      <c r="J550" s="46">
        <f>IF(OR($A550="",$B550="",$C550=""),"",'MPTO_working_3-way'!G549)</f>
        <v>1.7236286491312331</v>
      </c>
      <c r="K550" s="44">
        <f>IF(OR($A550="",$B550="",$C550=""),"",'OddsRatio_working_3-way'!H549)</f>
        <v>5.6820840301110831</v>
      </c>
      <c r="L550" s="45">
        <f>IF(OR($A550="",$B550="",$C550=""),"",'OddsRatio_working_3-way'!I549)</f>
        <v>4.0657743983355425</v>
      </c>
      <c r="M550" s="46">
        <f>IF(OR($A550="",$B550="",$C550=""),"",'OddsRatio_working_3-way'!J549)</f>
        <v>1.7299462853179861</v>
      </c>
      <c r="N550" s="47">
        <f t="shared" si="120"/>
        <v>17.78469316226607</v>
      </c>
      <c r="O550" s="48">
        <f t="shared" si="121"/>
        <v>24.781209507827597</v>
      </c>
      <c r="P550" s="48">
        <f t="shared" si="122"/>
        <v>57.434097329906322</v>
      </c>
      <c r="Q550" t="s">
        <v>96</v>
      </c>
      <c r="R550" t="s">
        <v>97</v>
      </c>
      <c r="S550" s="38">
        <v>44349</v>
      </c>
      <c r="T550" s="50">
        <v>100</v>
      </c>
      <c r="U550" s="50">
        <f t="shared" si="123"/>
        <v>81.785063752276869</v>
      </c>
      <c r="V550" s="50">
        <f t="shared" si="124"/>
        <v>74.619289340101517</v>
      </c>
      <c r="W550" s="50">
        <f t="shared" si="125"/>
        <v>41.176470588235297</v>
      </c>
      <c r="X550" s="50">
        <f t="shared" si="126"/>
        <v>84.204240071663179</v>
      </c>
      <c r="Y550" s="50">
        <f t="shared" si="127"/>
        <v>77.038465659487841</v>
      </c>
      <c r="Z550" s="50">
        <f t="shared" si="128"/>
        <v>43.595646907621614</v>
      </c>
      <c r="AA550" s="50">
        <f t="shared" si="129"/>
        <v>-2.4191763193863096</v>
      </c>
      <c r="AB550" s="50">
        <f t="shared" si="130"/>
        <v>-2.4191763193863238</v>
      </c>
      <c r="AC550" s="50">
        <f t="shared" si="131"/>
        <v>-2.4191763193863167</v>
      </c>
      <c r="AF550">
        <v>1.79</v>
      </c>
      <c r="AG550">
        <v>2.12</v>
      </c>
      <c r="AH550" s="57"/>
      <c r="AJ550" t="s">
        <v>474</v>
      </c>
    </row>
    <row r="551" spans="1:36" ht="15" x14ac:dyDescent="0.25">
      <c r="A551">
        <v>3.5</v>
      </c>
      <c r="B551">
        <v>3.15</v>
      </c>
      <c r="C551">
        <v>2.35</v>
      </c>
      <c r="D551" s="43">
        <f t="shared" si="119"/>
        <v>2.8706518068220221E-2</v>
      </c>
      <c r="E551" s="44">
        <f>IF(OR($A551="",$B551="",$C551=""),"",A551*'MPTO_working_3-way'!$I550)</f>
        <v>3.6004728132387709</v>
      </c>
      <c r="F551" s="45">
        <f>IF(OR($A551="",$B551="",$C551=""),"",B551*'MPTO_working_3-way'!$I550)</f>
        <v>3.2404255319148936</v>
      </c>
      <c r="G551" s="46">
        <f>IF(OR($A551="",$B551="",$C551=""),"",C551*'MPTO_working_3-way'!$I550)</f>
        <v>2.4174603174603178</v>
      </c>
      <c r="H551" s="44">
        <f>IF(OR($A551="",$B551="",$C551=""),"",'MPTO_working_3-way'!E550)</f>
        <v>3.6212800652262538</v>
      </c>
      <c r="I551" s="45">
        <f>IF(OR($A551="",$B551="",$C551=""),"",'MPTO_working_3-way'!F550)</f>
        <v>3.2478976234003656</v>
      </c>
      <c r="J551" s="46">
        <f>IF(OR($A551="",$B551="",$C551=""),"",'MPTO_working_3-way'!G550)</f>
        <v>2.4040595399188098</v>
      </c>
      <c r="K551" s="44">
        <f>IF(OR($A551="",$B551="",$C551=""),"",'OddsRatio_working_3-way'!H550)</f>
        <v>3.6110096266370593</v>
      </c>
      <c r="L551" s="45">
        <f>IF(OR($A551="",$B551="",$C551=""),"",'OddsRatio_working_3-way'!I550)</f>
        <v>3.2454682789078717</v>
      </c>
      <c r="M551" s="46">
        <f>IF(OR($A551="",$B551="",$C551=""),"",'OddsRatio_working_3-way'!J550)</f>
        <v>2.4099451983840119</v>
      </c>
      <c r="N551" s="47">
        <f t="shared" si="120"/>
        <v>27.77413000656599</v>
      </c>
      <c r="O551" s="48">
        <f t="shared" si="121"/>
        <v>30.860144451739984</v>
      </c>
      <c r="P551" s="48">
        <f t="shared" si="122"/>
        <v>41.365725541694019</v>
      </c>
      <c r="Q551" t="s">
        <v>105</v>
      </c>
      <c r="R551" t="s">
        <v>448</v>
      </c>
      <c r="S551" s="38">
        <v>44349</v>
      </c>
      <c r="T551" s="50">
        <v>100</v>
      </c>
      <c r="U551" s="50">
        <f t="shared" si="123"/>
        <v>71.428571428571431</v>
      </c>
      <c r="V551" s="50">
        <f t="shared" si="124"/>
        <v>68.253968253968253</v>
      </c>
      <c r="W551" s="50">
        <f t="shared" si="125"/>
        <v>57.446808510638299</v>
      </c>
      <c r="X551" s="50">
        <f t="shared" si="126"/>
        <v>74.299223235393441</v>
      </c>
      <c r="Y551" s="50">
        <f t="shared" si="127"/>
        <v>71.124620060790278</v>
      </c>
      <c r="Z551" s="50">
        <f t="shared" si="128"/>
        <v>60.317460317460316</v>
      </c>
      <c r="AA551" s="50">
        <f t="shared" si="129"/>
        <v>-2.8706518068220106</v>
      </c>
      <c r="AB551" s="50">
        <f t="shared" si="130"/>
        <v>-2.8706518068220248</v>
      </c>
      <c r="AC551" s="50">
        <f t="shared" si="131"/>
        <v>-2.8706518068220177</v>
      </c>
      <c r="AF551">
        <v>2.04</v>
      </c>
      <c r="AG551">
        <v>1.85</v>
      </c>
      <c r="AH551" s="57"/>
      <c r="AJ551" t="s">
        <v>467</v>
      </c>
    </row>
    <row r="552" spans="1:36" ht="15" x14ac:dyDescent="0.25">
      <c r="A552">
        <v>3.55</v>
      </c>
      <c r="B552">
        <v>2.99</v>
      </c>
      <c r="C552">
        <v>2.4300000000000002</v>
      </c>
      <c r="D552" s="43">
        <f t="shared" si="119"/>
        <v>2.7660935125043418E-2</v>
      </c>
      <c r="E552" s="44">
        <f>IF(OR($A552="",$B552="",$C552=""),"",A552*'MPTO_working_3-way'!$I551)</f>
        <v>3.6481963196939038</v>
      </c>
      <c r="F552" s="45">
        <f>IF(OR($A552="",$B552="",$C552=""),"",B552*'MPTO_working_3-way'!$I551)</f>
        <v>3.07270619602388</v>
      </c>
      <c r="G552" s="46">
        <f>IF(OR($A552="",$B552="",$C552=""),"",C552*'MPTO_working_3-way'!$I551)</f>
        <v>2.4972160723538557</v>
      </c>
      <c r="H552" s="44">
        <f>IF(OR($A552="",$B552="",$C552=""),"",'MPTO_working_3-way'!E551)</f>
        <v>3.6701311230250373</v>
      </c>
      <c r="I552" s="45">
        <f>IF(OR($A552="",$B552="",$C552=""),"",'MPTO_working_3-way'!F551)</f>
        <v>3.0747674395271245</v>
      </c>
      <c r="J552" s="46">
        <f>IF(OR($A552="",$B552="",$C552=""),"",'MPTO_working_3-way'!G551)</f>
        <v>2.4856928365162458</v>
      </c>
      <c r="K552" s="44">
        <f>IF(OR($A552="",$B552="",$C552=""),"",'OddsRatio_working_3-way'!H551)</f>
        <v>3.6586781665114576</v>
      </c>
      <c r="L552" s="45">
        <f>IF(OR($A552="",$B552="",$C552=""),"",'OddsRatio_working_3-way'!I551)</f>
        <v>3.0748115887677647</v>
      </c>
      <c r="M552" s="46">
        <f>IF(OR($A552="",$B552="",$C552=""),"",'OddsRatio_working_3-way'!J551)</f>
        <v>2.4909450110240727</v>
      </c>
      <c r="N552" s="47">
        <f t="shared" si="120"/>
        <v>27.410805569912515</v>
      </c>
      <c r="O552" s="48">
        <f t="shared" si="121"/>
        <v>32.544601930832584</v>
      </c>
      <c r="P552" s="48">
        <f t="shared" si="122"/>
        <v>40.044592499254904</v>
      </c>
      <c r="Q552" t="s">
        <v>377</v>
      </c>
      <c r="R552" t="s">
        <v>140</v>
      </c>
      <c r="S552" s="38">
        <v>44349</v>
      </c>
      <c r="T552" s="50">
        <v>100</v>
      </c>
      <c r="U552" s="50">
        <f t="shared" si="123"/>
        <v>71.83098591549296</v>
      </c>
      <c r="V552" s="50">
        <f t="shared" si="124"/>
        <v>66.555183946488299</v>
      </c>
      <c r="W552" s="50">
        <f t="shared" si="125"/>
        <v>58.847736625514408</v>
      </c>
      <c r="X552" s="50">
        <f t="shared" si="126"/>
        <v>74.597079427997286</v>
      </c>
      <c r="Y552" s="50">
        <f t="shared" si="127"/>
        <v>69.32127745899264</v>
      </c>
      <c r="Z552" s="50">
        <f t="shared" si="128"/>
        <v>61.613830138018756</v>
      </c>
      <c r="AA552" s="50">
        <f t="shared" si="129"/>
        <v>-2.7660935125043267</v>
      </c>
      <c r="AB552" s="50">
        <f t="shared" si="130"/>
        <v>-2.7660935125043409</v>
      </c>
      <c r="AC552" s="50">
        <f t="shared" si="131"/>
        <v>-2.766093512504348</v>
      </c>
      <c r="AF552">
        <v>2.17</v>
      </c>
      <c r="AG552">
        <v>1.75</v>
      </c>
      <c r="AH552" s="57"/>
      <c r="AJ552" t="s">
        <v>467</v>
      </c>
    </row>
    <row r="553" spans="1:36" ht="15" x14ac:dyDescent="0.25">
      <c r="A553">
        <v>2.2599999999999998</v>
      </c>
      <c r="B553">
        <v>3.21</v>
      </c>
      <c r="C553">
        <v>3.67</v>
      </c>
      <c r="D553" s="43">
        <f t="shared" si="119"/>
        <v>2.6483919889671137E-2</v>
      </c>
      <c r="E553" s="44">
        <f>IF(OR($A553="",$B553="",$C553=""),"",A553*'MPTO_working_3-way'!$I552)</f>
        <v>2.3198536589506564</v>
      </c>
      <c r="F553" s="45">
        <f>IF(OR($A553="",$B553="",$C553=""),"",B553*'MPTO_working_3-way'!$I552)</f>
        <v>3.2950133828458443</v>
      </c>
      <c r="G553" s="46">
        <f>IF(OR($A553="",$B553="",$C553=""),"",C553*'MPTO_working_3-way'!$I552)</f>
        <v>3.7671959859950932</v>
      </c>
      <c r="H553" s="44">
        <f>IF(OR($A553="",$B553="",$C553=""),"",'MPTO_working_3-way'!E552)</f>
        <v>2.3060076654484503</v>
      </c>
      <c r="I553" s="45">
        <f>IF(OR($A553="",$B553="",$C553=""),"",'MPTO_working_3-way'!F552)</f>
        <v>3.3036172253173426</v>
      </c>
      <c r="J553" s="46">
        <f>IF(OR($A553="",$B553="",$C553=""),"",'MPTO_working_3-way'!G552)</f>
        <v>3.7928843789938997</v>
      </c>
      <c r="K553" s="44">
        <f>IF(OR($A553="",$B553="",$C553=""),"",'OddsRatio_working_3-way'!H552)</f>
        <v>2.3119646471771014</v>
      </c>
      <c r="L553" s="45">
        <f>IF(OR($A553="",$B553="",$C553=""),"",'OddsRatio_working_3-way'!I552)</f>
        <v>3.3011443414772974</v>
      </c>
      <c r="M553" s="46">
        <f>IF(OR($A553="",$B553="",$C553=""),"",'OddsRatio_working_3-way'!J552)</f>
        <v>3.7801155618752866</v>
      </c>
      <c r="N553" s="47">
        <f t="shared" si="120"/>
        <v>43.106167328344831</v>
      </c>
      <c r="O553" s="48">
        <f t="shared" si="121"/>
        <v>30.34889039316489</v>
      </c>
      <c r="P553" s="48">
        <f t="shared" si="122"/>
        <v>26.544942278490275</v>
      </c>
      <c r="Q553" t="s">
        <v>449</v>
      </c>
      <c r="R553" t="s">
        <v>378</v>
      </c>
      <c r="S553" s="38">
        <v>44349</v>
      </c>
      <c r="T553" s="50">
        <v>100</v>
      </c>
      <c r="U553" s="50">
        <f t="shared" si="123"/>
        <v>55.752212389380524</v>
      </c>
      <c r="V553" s="50">
        <f t="shared" si="124"/>
        <v>68.847352024922117</v>
      </c>
      <c r="W553" s="50">
        <f t="shared" si="125"/>
        <v>72.752043596730246</v>
      </c>
      <c r="X553" s="50">
        <f t="shared" si="126"/>
        <v>58.400604378347644</v>
      </c>
      <c r="Y553" s="50">
        <f t="shared" si="127"/>
        <v>71.495744013889222</v>
      </c>
      <c r="Z553" s="50">
        <f t="shared" si="128"/>
        <v>75.400435585697352</v>
      </c>
      <c r="AA553" s="50">
        <f t="shared" si="129"/>
        <v>-2.6483919889671199</v>
      </c>
      <c r="AB553" s="50">
        <f t="shared" si="130"/>
        <v>-2.6483919889671057</v>
      </c>
      <c r="AC553" s="50">
        <f t="shared" si="131"/>
        <v>-2.6483919889671057</v>
      </c>
      <c r="AF553">
        <v>2.2799999999999998</v>
      </c>
      <c r="AG553">
        <v>1.68</v>
      </c>
      <c r="AH553" s="57"/>
      <c r="AJ553" t="s">
        <v>467</v>
      </c>
    </row>
    <row r="554" spans="1:36" ht="15" x14ac:dyDescent="0.25">
      <c r="A554">
        <v>2.72</v>
      </c>
      <c r="B554">
        <v>2.85</v>
      </c>
      <c r="C554">
        <v>3.24</v>
      </c>
      <c r="D554" s="43">
        <f t="shared" si="119"/>
        <v>2.7166227114627572E-2</v>
      </c>
      <c r="E554" s="44">
        <f>IF(OR($A554="",$B554="",$C554=""),"",A554*'MPTO_working_3-way'!$I553)</f>
        <v>2.7938921377517874</v>
      </c>
      <c r="F554" s="45">
        <f>IF(OR($A554="",$B554="",$C554=""),"",B554*'MPTO_working_3-way'!$I553)</f>
        <v>2.9274237472766886</v>
      </c>
      <c r="G554" s="46">
        <f>IF(OR($A554="",$B554="",$C554=""),"",C554*'MPTO_working_3-way'!$I553)</f>
        <v>3.3280185758513934</v>
      </c>
      <c r="H554" s="44">
        <f>IF(OR($A554="",$B554="",$C554=""),"",'MPTO_working_3-way'!E553)</f>
        <v>2.7886873567710651</v>
      </c>
      <c r="I554" s="45">
        <f>IF(OR($A554="",$B554="",$C554=""),"",'MPTO_working_3-way'!F553)</f>
        <v>2.9255010855689223</v>
      </c>
      <c r="J554" s="46">
        <f>IF(OR($A554="",$B554="",$C554=""),"",'MPTO_working_3-way'!G553)</f>
        <v>3.3379333808222675</v>
      </c>
      <c r="K554" s="44">
        <f>IF(OR($A554="",$B554="",$C554=""),"",'OddsRatio_working_3-way'!H553)</f>
        <v>2.7912516119675672</v>
      </c>
      <c r="L554" s="45">
        <f>IF(OR($A554="",$B554="",$C554=""),"",'OddsRatio_working_3-way'!I553)</f>
        <v>2.9266369082209289</v>
      </c>
      <c r="M554" s="46">
        <f>IF(OR($A554="",$B554="",$C554=""),"",'OddsRatio_working_3-way'!J553)</f>
        <v>3.3327927969810172</v>
      </c>
      <c r="N554" s="47">
        <f t="shared" si="120"/>
        <v>35.79236243546211</v>
      </c>
      <c r="O554" s="48">
        <f t="shared" si="121"/>
        <v>34.159728359458583</v>
      </c>
      <c r="P554" s="48">
        <f t="shared" si="122"/>
        <v>30.047909205079304</v>
      </c>
      <c r="Q554" t="s">
        <v>374</v>
      </c>
      <c r="R554" t="s">
        <v>250</v>
      </c>
      <c r="S554" s="38">
        <v>44349</v>
      </c>
      <c r="T554" s="50">
        <v>100</v>
      </c>
      <c r="U554" s="50">
        <f t="shared" si="123"/>
        <v>63.235294117647051</v>
      </c>
      <c r="V554" s="50">
        <f t="shared" si="124"/>
        <v>64.912280701754383</v>
      </c>
      <c r="W554" s="50">
        <f t="shared" si="125"/>
        <v>69.135802469135797</v>
      </c>
      <c r="X554" s="50">
        <f t="shared" si="126"/>
        <v>65.95191682910982</v>
      </c>
      <c r="Y554" s="50">
        <f t="shared" si="127"/>
        <v>67.628903413217131</v>
      </c>
      <c r="Z554" s="50">
        <f t="shared" si="128"/>
        <v>71.852425180598559</v>
      </c>
      <c r="AA554" s="50">
        <f t="shared" si="129"/>
        <v>-2.7166227114627688</v>
      </c>
      <c r="AB554" s="50">
        <f t="shared" si="130"/>
        <v>-2.7166227114627475</v>
      </c>
      <c r="AC554" s="50">
        <f t="shared" si="131"/>
        <v>-2.7166227114627617</v>
      </c>
      <c r="AF554">
        <v>2.48</v>
      </c>
      <c r="AG554">
        <v>1.58</v>
      </c>
      <c r="AH554" s="57"/>
      <c r="AJ554" t="s">
        <v>467</v>
      </c>
    </row>
    <row r="555" spans="1:36" ht="15" x14ac:dyDescent="0.25">
      <c r="A555">
        <v>2.88</v>
      </c>
      <c r="B555">
        <v>3.17</v>
      </c>
      <c r="C555">
        <v>2.74</v>
      </c>
      <c r="D555" s="43">
        <f t="shared" si="119"/>
        <v>2.7643139121068527E-2</v>
      </c>
      <c r="E555" s="44">
        <f>IF(OR($A555="",$B555="",$C555=""),"",A555*'MPTO_working_3-way'!$I554)</f>
        <v>2.9596122406686773</v>
      </c>
      <c r="F555" s="45">
        <f>IF(OR($A555="",$B555="",$C555=""),"",B555*'MPTO_working_3-way'!$I554)</f>
        <v>3.2576287510137871</v>
      </c>
      <c r="G555" s="46">
        <f>IF(OR($A555="",$B555="",$C555=""),"",C555*'MPTO_working_3-way'!$I554)</f>
        <v>2.8157422011917279</v>
      </c>
      <c r="H555" s="44">
        <f>IF(OR($A555="",$B555="",$C555=""),"",'MPTO_working_3-way'!E554)</f>
        <v>2.9585112361853927</v>
      </c>
      <c r="I555" s="45">
        <f>IF(OR($A555="",$B555="",$C555=""),"",'MPTO_working_3-way'!F554)</f>
        <v>3.2653804020728474</v>
      </c>
      <c r="J555" s="46">
        <f>IF(OR($A555="",$B555="",$C555=""),"",'MPTO_working_3-way'!G554)</f>
        <v>2.8109696769381656</v>
      </c>
      <c r="K555" s="44">
        <f>IF(OR($A555="",$B555="",$C555=""),"",'OddsRatio_working_3-way'!H554)</f>
        <v>2.9591957009937002</v>
      </c>
      <c r="L555" s="45">
        <f>IF(OR($A555="",$B555="",$C555=""),"",'OddsRatio_working_3-way'!I554)</f>
        <v>3.2614120591257065</v>
      </c>
      <c r="M555" s="46">
        <f>IF(OR($A555="",$B555="",$C555=""),"",'OddsRatio_working_3-way'!J554)</f>
        <v>2.8132981487920405</v>
      </c>
      <c r="N555" s="47">
        <f t="shared" si="120"/>
        <v>33.788210031665024</v>
      </c>
      <c r="O555" s="48">
        <f t="shared" si="121"/>
        <v>30.69717504454109</v>
      </c>
      <c r="P555" s="48">
        <f t="shared" si="122"/>
        <v>35.514614923793893</v>
      </c>
      <c r="Q555" t="s">
        <v>446</v>
      </c>
      <c r="R555" t="s">
        <v>234</v>
      </c>
      <c r="S555" s="38">
        <v>44349</v>
      </c>
      <c r="T555" s="50">
        <v>100</v>
      </c>
      <c r="U555" s="50">
        <f t="shared" si="123"/>
        <v>65.277777777777771</v>
      </c>
      <c r="V555" s="50">
        <f t="shared" si="124"/>
        <v>68.454258675078862</v>
      </c>
      <c r="W555" s="50">
        <f t="shared" si="125"/>
        <v>63.503649635036496</v>
      </c>
      <c r="X555" s="50">
        <f t="shared" si="126"/>
        <v>68.042091689884643</v>
      </c>
      <c r="Y555" s="50">
        <f t="shared" si="127"/>
        <v>71.218572587185719</v>
      </c>
      <c r="Z555" s="50">
        <f t="shared" si="128"/>
        <v>66.267963547143353</v>
      </c>
      <c r="AA555" s="50">
        <f t="shared" si="129"/>
        <v>-2.7643139121068714</v>
      </c>
      <c r="AB555" s="50">
        <f t="shared" si="130"/>
        <v>-2.7643139121068572</v>
      </c>
      <c r="AC555" s="50">
        <f t="shared" si="131"/>
        <v>-2.7643139121068572</v>
      </c>
      <c r="AF555">
        <v>2.21</v>
      </c>
      <c r="AG555">
        <v>1.72</v>
      </c>
      <c r="AH555" s="57"/>
      <c r="AJ555" t="s">
        <v>467</v>
      </c>
    </row>
    <row r="556" spans="1:36" ht="15" x14ac:dyDescent="0.25">
      <c r="A556">
        <v>3.87</v>
      </c>
      <c r="B556">
        <v>3.14</v>
      </c>
      <c r="C556">
        <v>2.21</v>
      </c>
      <c r="D556" s="43">
        <f t="shared" si="119"/>
        <v>2.9357958178960697E-2</v>
      </c>
      <c r="E556" s="44">
        <f>IF(OR($A556="",$B556="",$C556=""),"",A556*'MPTO_working_3-way'!$I555)</f>
        <v>3.9836152981525781</v>
      </c>
      <c r="F556" s="45">
        <f>IF(OR($A556="",$B556="",$C556=""),"",B556*'MPTO_working_3-way'!$I555)</f>
        <v>3.2321839886819368</v>
      </c>
      <c r="G556" s="46">
        <f>IF(OR($A556="",$B556="",$C556=""),"",C556*'MPTO_working_3-way'!$I555)</f>
        <v>2.274881087575503</v>
      </c>
      <c r="H556" s="44">
        <f>IF(OR($A556="",$B556="",$C556=""),"",'MPTO_working_3-way'!E555)</f>
        <v>4.0223328486216872</v>
      </c>
      <c r="I556" s="45">
        <f>IF(OR($A556="",$B556="",$C556=""),"",'MPTO_working_3-way'!F555)</f>
        <v>3.2395447178688843</v>
      </c>
      <c r="J556" s="46">
        <f>IF(OR($A556="",$B556="",$C556=""),"",'MPTO_working_3-way'!G555)</f>
        <v>2.2588522638503323</v>
      </c>
      <c r="K556" s="44">
        <f>IF(OR($A556="",$B556="",$C556=""),"",'OddsRatio_working_3-way'!H555)</f>
        <v>4.0021913715371706</v>
      </c>
      <c r="L556" s="45">
        <f>IF(OR($A556="",$B556="",$C556=""),"",'OddsRatio_working_3-way'!I555)</f>
        <v>3.2385677822611654</v>
      </c>
      <c r="M556" s="46">
        <f>IF(OR($A556="",$B556="",$C556=""),"",'OddsRatio_working_3-way'!J555)</f>
        <v>2.2657322507177615</v>
      </c>
      <c r="N556" s="47">
        <f t="shared" si="120"/>
        <v>25.102825578156484</v>
      </c>
      <c r="O556" s="48">
        <f t="shared" si="121"/>
        <v>30.938832798555921</v>
      </c>
      <c r="P556" s="48">
        <f t="shared" si="122"/>
        <v>43.958341623287602</v>
      </c>
      <c r="Q556" t="s">
        <v>235</v>
      </c>
      <c r="R556" t="s">
        <v>445</v>
      </c>
      <c r="S556" s="38">
        <v>44349</v>
      </c>
      <c r="T556" s="50">
        <v>100</v>
      </c>
      <c r="U556" s="50">
        <f t="shared" si="123"/>
        <v>74.160206718346245</v>
      </c>
      <c r="V556" s="50">
        <f t="shared" si="124"/>
        <v>68.152866242038215</v>
      </c>
      <c r="W556" s="50">
        <f t="shared" si="125"/>
        <v>54.751131221719454</v>
      </c>
      <c r="X556" s="50">
        <f t="shared" si="126"/>
        <v>77.096002536242324</v>
      </c>
      <c r="Y556" s="50">
        <f t="shared" si="127"/>
        <v>71.088662059934293</v>
      </c>
      <c r="Z556" s="50">
        <f t="shared" si="128"/>
        <v>57.686927039615533</v>
      </c>
      <c r="AA556" s="50">
        <f t="shared" si="129"/>
        <v>-2.9357958178960786</v>
      </c>
      <c r="AB556" s="50">
        <f t="shared" si="130"/>
        <v>-2.9357958178960786</v>
      </c>
      <c r="AC556" s="50">
        <f t="shared" si="131"/>
        <v>-2.9357958178960786</v>
      </c>
      <c r="AF556">
        <v>2.25</v>
      </c>
      <c r="AG556">
        <v>1.69</v>
      </c>
      <c r="AH556" s="57"/>
      <c r="AJ556" t="s">
        <v>467</v>
      </c>
    </row>
    <row r="557" spans="1:36" ht="15" x14ac:dyDescent="0.25">
      <c r="A557">
        <v>2.1800000000000002</v>
      </c>
      <c r="B557">
        <v>3.24</v>
      </c>
      <c r="C557">
        <v>3.84</v>
      </c>
      <c r="D557" s="43">
        <f t="shared" si="119"/>
        <v>2.7774238305583898E-2</v>
      </c>
      <c r="E557" s="44">
        <f>IF(OR($A557="",$B557="",$C557=""),"",A557*'MPTO_working_3-way'!$I556)</f>
        <v>2.2405478395061729</v>
      </c>
      <c r="F557" s="45">
        <f>IF(OR($A557="",$B557="",$C557=""),"",B557*'MPTO_working_3-way'!$I556)</f>
        <v>3.3299885321100922</v>
      </c>
      <c r="G557" s="46">
        <f>IF(OR($A557="",$B557="",$C557=""),"",C557*'MPTO_working_3-way'!$I556)</f>
        <v>3.9466530750934421</v>
      </c>
      <c r="H557" s="44">
        <f>IF(OR($A557="",$B557="",$C557=""),"",'MPTO_working_3-way'!E556)</f>
        <v>2.2249043845303755</v>
      </c>
      <c r="I557" s="45">
        <f>IF(OR($A557="",$B557="",$C557=""),"",'MPTO_working_3-way'!F556)</f>
        <v>3.3401930223485046</v>
      </c>
      <c r="J557" s="46">
        <f>IF(OR($A557="",$B557="",$C557=""),"",'MPTO_working_3-way'!G556)</f>
        <v>3.9815481167617133</v>
      </c>
      <c r="K557" s="44">
        <f>IF(OR($A557="",$B557="",$C557=""),"",'OddsRatio_working_3-way'!H556)</f>
        <v>2.2315088027516916</v>
      </c>
      <c r="L557" s="45">
        <f>IF(OR($A557="",$B557="",$C557=""),"",'OddsRatio_working_3-way'!I556)</f>
        <v>3.3377794221727033</v>
      </c>
      <c r="M557" s="46">
        <f>IF(OR($A557="",$B557="",$C557=""),"",'OddsRatio_working_3-way'!J556)</f>
        <v>3.9639703388261061</v>
      </c>
      <c r="N557" s="47">
        <f t="shared" si="120"/>
        <v>44.631941455015067</v>
      </c>
      <c r="O557" s="48">
        <f t="shared" si="121"/>
        <v>30.030133448127415</v>
      </c>
      <c r="P557" s="48">
        <f t="shared" si="122"/>
        <v>25.337925096857511</v>
      </c>
      <c r="Q557" t="s">
        <v>447</v>
      </c>
      <c r="R557" t="s">
        <v>373</v>
      </c>
      <c r="S557" s="38">
        <v>44349</v>
      </c>
      <c r="T557" s="50">
        <v>100</v>
      </c>
      <c r="U557" s="50">
        <f t="shared" si="123"/>
        <v>54.128440366972484</v>
      </c>
      <c r="V557" s="50">
        <f t="shared" si="124"/>
        <v>69.135802469135797</v>
      </c>
      <c r="W557" s="50">
        <f t="shared" si="125"/>
        <v>73.958333333333343</v>
      </c>
      <c r="X557" s="50">
        <f t="shared" si="126"/>
        <v>56.905864197530867</v>
      </c>
      <c r="Y557" s="50">
        <f t="shared" si="127"/>
        <v>71.913226299694188</v>
      </c>
      <c r="Z557" s="50">
        <f t="shared" si="128"/>
        <v>76.735757163891719</v>
      </c>
      <c r="AA557" s="50">
        <f t="shared" si="129"/>
        <v>-2.7774238305583836</v>
      </c>
      <c r="AB557" s="50">
        <f t="shared" si="130"/>
        <v>-2.7774238305583907</v>
      </c>
      <c r="AC557" s="50">
        <f t="shared" si="131"/>
        <v>-2.7774238305583765</v>
      </c>
      <c r="AF557">
        <v>2.04</v>
      </c>
      <c r="AG557">
        <v>1.85</v>
      </c>
      <c r="AH557" s="57"/>
      <c r="AJ557" t="s">
        <v>467</v>
      </c>
    </row>
    <row r="558" spans="1:36" s="50" customFormat="1" ht="15" x14ac:dyDescent="0.25">
      <c r="A558">
        <v>2.1</v>
      </c>
      <c r="B558">
        <v>3.28</v>
      </c>
      <c r="C558">
        <v>4.05</v>
      </c>
      <c r="D558" s="43">
        <f t="shared" si="119"/>
        <v>2.7982105217877473E-2</v>
      </c>
      <c r="E558" s="44">
        <f>IF(OR($A558="",$B558="",$C558=""),"",A558*'MPTO_working_3-way'!$I557)</f>
        <v>2.1587624209575429</v>
      </c>
      <c r="F558" s="45">
        <f>IF(OR($A558="",$B558="",$C558=""),"",B558*'MPTO_working_3-way'!$I557)</f>
        <v>3.3717813051146379</v>
      </c>
      <c r="G558" s="46">
        <f>IF(OR($A558="",$B558="",$C558=""),"",C558*'MPTO_working_3-way'!$I557)</f>
        <v>4.1633275261324032</v>
      </c>
      <c r="H558" s="44">
        <f>IF(OR($A558="",$B558="",$C558=""),"",'MPTO_working_3-way'!E557)</f>
        <v>2.1419554968595955</v>
      </c>
      <c r="I558" s="45">
        <f>IF(OR($A558="",$B558="",$C558=""),"",'MPTO_working_3-way'!F557)</f>
        <v>3.3835144575975158</v>
      </c>
      <c r="J558" s="46">
        <f>IF(OR($A558="",$B558="",$C558=""),"",'MPTO_working_3-way'!G557)</f>
        <v>4.2089984610277913</v>
      </c>
      <c r="K558" s="44">
        <f>IF(OR($A558="",$B558="",$C558=""),"",'OddsRatio_working_3-way'!H557)</f>
        <v>2.1489158773670725</v>
      </c>
      <c r="L558" s="45">
        <f>IF(OR($A558="",$B558="",$C558=""),"",'OddsRatio_working_3-way'!I557)</f>
        <v>3.3813892730881143</v>
      </c>
      <c r="M558" s="46">
        <f>IF(OR($A558="",$B558="",$C558=""),"",'OddsRatio_working_3-way'!J557)</f>
        <v>4.1856303872450642</v>
      </c>
      <c r="N558" s="47">
        <f t="shared" si="120"/>
        <v>46.322837116853229</v>
      </c>
      <c r="O558" s="48">
        <f t="shared" si="121"/>
        <v>29.657914007741397</v>
      </c>
      <c r="P558" s="48">
        <f t="shared" si="122"/>
        <v>24.019248875405381</v>
      </c>
      <c r="Q558" t="s">
        <v>375</v>
      </c>
      <c r="R558" t="s">
        <v>249</v>
      </c>
      <c r="S558" s="38">
        <v>44349</v>
      </c>
      <c r="T558" s="50">
        <v>100</v>
      </c>
      <c r="U558" s="50">
        <f t="shared" si="123"/>
        <v>52.38095238095238</v>
      </c>
      <c r="V558" s="50">
        <f t="shared" si="124"/>
        <v>69.512195121951223</v>
      </c>
      <c r="W558" s="50">
        <f t="shared" si="125"/>
        <v>75.308641975308646</v>
      </c>
      <c r="X558" s="50">
        <f t="shared" si="126"/>
        <v>55.179162902740146</v>
      </c>
      <c r="Y558" s="50">
        <f t="shared" si="127"/>
        <v>72.310405643738974</v>
      </c>
      <c r="Z558" s="50">
        <f t="shared" si="128"/>
        <v>78.106852497096384</v>
      </c>
      <c r="AA558" s="50">
        <f t="shared" si="129"/>
        <v>-2.798210521787766</v>
      </c>
      <c r="AB558" s="50">
        <f t="shared" si="130"/>
        <v>-2.7982105217877518</v>
      </c>
      <c r="AC558" s="50">
        <f t="shared" si="131"/>
        <v>-2.7982105217877375</v>
      </c>
      <c r="AD558" s="51"/>
      <c r="AE558" s="51"/>
      <c r="AF558">
        <v>2.17</v>
      </c>
      <c r="AG558">
        <v>1.74</v>
      </c>
      <c r="AH558" s="57"/>
      <c r="AI558" s="51"/>
      <c r="AJ558" t="s">
        <v>467</v>
      </c>
    </row>
    <row r="559" spans="1:36" ht="15" x14ac:dyDescent="0.25">
      <c r="A559">
        <v>7.15</v>
      </c>
      <c r="B559">
        <v>4.7699999999999996</v>
      </c>
      <c r="C559">
        <v>1.47</v>
      </c>
      <c r="D559" s="43">
        <f t="shared" si="119"/>
        <v>2.9775854573698357E-2</v>
      </c>
      <c r="E559" s="44">
        <f>IF(OR($A559="",$B559="",$C559=""),"",A559*'MPTO_working_3-way'!$I558)</f>
        <v>7.3628973602019432</v>
      </c>
      <c r="F559" s="45">
        <f>IF(OR($A559="",$B559="",$C559=""),"",B559*'MPTO_working_3-way'!$I558)</f>
        <v>4.9120308263165411</v>
      </c>
      <c r="G559" s="46">
        <f>IF(OR($A559="",$B559="",$C559=""),"",C559*'MPTO_working_3-way'!$I558)</f>
        <v>1.5137705062233366</v>
      </c>
      <c r="H559" s="44">
        <f>IF(OR($A559="",$B559="",$C559=""),"",'MPTO_working_3-way'!E558)</f>
        <v>7.6961643585376498</v>
      </c>
      <c r="I559" s="45">
        <f>IF(OR($A559="",$B559="",$C559=""),"",'MPTO_working_3-way'!F558)</f>
        <v>5.0070519065664829</v>
      </c>
      <c r="J559" s="46">
        <f>IF(OR($A559="",$B559="",$C559=""),"",'MPTO_working_3-way'!G558)</f>
        <v>1.4917651045981906</v>
      </c>
      <c r="K559" s="44">
        <f>IF(OR($A559="",$B559="",$C559=""),"",'OddsRatio_working_3-way'!H558)</f>
        <v>7.5270822078615698</v>
      </c>
      <c r="L559" s="45">
        <f>IF(OR($A559="",$B559="",$C559=""),"",'OddsRatio_working_3-way'!I558)</f>
        <v>5.0011544591281485</v>
      </c>
      <c r="M559" s="46">
        <f>IF(OR($A559="",$B559="",$C559=""),"",'OddsRatio_working_3-way'!J558)</f>
        <v>1.4988176646658433</v>
      </c>
      <c r="N559" s="47">
        <f t="shared" si="120"/>
        <v>13.581609943460801</v>
      </c>
      <c r="O559" s="48">
        <f t="shared" si="121"/>
        <v>20.358178426780864</v>
      </c>
      <c r="P559" s="48">
        <f t="shared" si="122"/>
        <v>66.060211629758314</v>
      </c>
      <c r="Q559" t="s">
        <v>455</v>
      </c>
      <c r="R559" t="s">
        <v>456</v>
      </c>
      <c r="S559" s="38">
        <v>44349</v>
      </c>
      <c r="T559" s="50">
        <v>100</v>
      </c>
      <c r="U559" s="50">
        <f t="shared" si="123"/>
        <v>86.013986013985999</v>
      </c>
      <c r="V559" s="50">
        <f t="shared" si="124"/>
        <v>79.035639412997895</v>
      </c>
      <c r="W559" s="50">
        <f t="shared" si="125"/>
        <v>31.972789115646258</v>
      </c>
      <c r="X559" s="50">
        <f t="shared" si="126"/>
        <v>88.99157147135584</v>
      </c>
      <c r="Y559" s="50">
        <f t="shared" si="127"/>
        <v>82.013224870367736</v>
      </c>
      <c r="Z559" s="50">
        <f t="shared" si="128"/>
        <v>34.950374573016084</v>
      </c>
      <c r="AA559" s="50">
        <f t="shared" si="129"/>
        <v>-2.977585457369841</v>
      </c>
      <c r="AB559" s="50">
        <f t="shared" si="130"/>
        <v>-2.977585457369841</v>
      </c>
      <c r="AC559" s="50">
        <f t="shared" si="131"/>
        <v>-2.9775854573698268</v>
      </c>
      <c r="AF559">
        <v>1.58</v>
      </c>
      <c r="AG559">
        <v>2.4900000000000002</v>
      </c>
      <c r="AH559" s="57"/>
      <c r="AJ559" t="s">
        <v>481</v>
      </c>
    </row>
    <row r="560" spans="1:36" ht="15" x14ac:dyDescent="0.25">
      <c r="A560">
        <v>1.97</v>
      </c>
      <c r="B560">
        <v>3.91</v>
      </c>
      <c r="C560">
        <v>3.75</v>
      </c>
      <c r="D560" s="43">
        <f t="shared" si="119"/>
        <v>3.0035355567960886E-2</v>
      </c>
      <c r="E560" s="44">
        <f>IF(OR($A560="",$B560="",$C560=""),"",A560*'MPTO_working_3-way'!$I559)</f>
        <v>2.0291696504688828</v>
      </c>
      <c r="F560" s="45">
        <f>IF(OR($A560="",$B560="",$C560=""),"",B560*'MPTO_working_3-way'!$I559)</f>
        <v>4.0274382402707269</v>
      </c>
      <c r="G560" s="46">
        <f>IF(OR($A560="",$B560="",$C560=""),"",C560*'MPTO_working_3-way'!$I559)</f>
        <v>3.8626325833798534</v>
      </c>
      <c r="H560" s="44">
        <f>IF(OR($A560="",$B560="",$C560=""),"",'MPTO_working_3-way'!E559)</f>
        <v>2.0096364963529041</v>
      </c>
      <c r="I560" s="45">
        <f>IF(OR($A560="",$B560="",$C560=""),"",'MPTO_working_3-way'!F559)</f>
        <v>4.0692970273433691</v>
      </c>
      <c r="J560" s="46">
        <f>IF(OR($A560="",$B560="",$C560=""),"",'MPTO_working_3-way'!G559)</f>
        <v>3.8962827990796076</v>
      </c>
      <c r="K560" s="44">
        <f>IF(OR($A560="",$B560="",$C560=""),"",'OddsRatio_working_3-way'!H559)</f>
        <v>2.0172512107336087</v>
      </c>
      <c r="L560" s="45">
        <f>IF(OR($A560="",$B560="",$C560=""),"",'OddsRatio_working_3-way'!I559)</f>
        <v>4.0517536322008265</v>
      </c>
      <c r="M560" s="46">
        <f>IF(OR($A560="",$B560="",$C560=""),"",'OddsRatio_working_3-way'!J559)</f>
        <v>3.8839596180592006</v>
      </c>
      <c r="N560" s="47">
        <f t="shared" si="120"/>
        <v>49.281241702433739</v>
      </c>
      <c r="O560" s="48">
        <f t="shared" si="121"/>
        <v>24.82967932322109</v>
      </c>
      <c r="P560" s="48">
        <f t="shared" si="122"/>
        <v>25.889078974345185</v>
      </c>
      <c r="Q560" t="s">
        <v>383</v>
      </c>
      <c r="R560" t="s">
        <v>387</v>
      </c>
      <c r="S560" s="38">
        <v>44349</v>
      </c>
      <c r="T560" s="50">
        <v>100</v>
      </c>
      <c r="U560" s="50">
        <f t="shared" si="123"/>
        <v>49.238578680203041</v>
      </c>
      <c r="V560" s="50">
        <f t="shared" si="124"/>
        <v>74.424552429667528</v>
      </c>
      <c r="W560" s="50">
        <f t="shared" si="125"/>
        <v>73.333333333333329</v>
      </c>
      <c r="X560" s="50">
        <f t="shared" si="126"/>
        <v>52.24211423699915</v>
      </c>
      <c r="Y560" s="50">
        <f t="shared" si="127"/>
        <v>77.428087986463609</v>
      </c>
      <c r="Z560" s="50">
        <f t="shared" si="128"/>
        <v>76.336868890129423</v>
      </c>
      <c r="AA560" s="50">
        <f t="shared" si="129"/>
        <v>-3.0035355567961091</v>
      </c>
      <c r="AB560" s="50">
        <f t="shared" si="130"/>
        <v>-3.0035355567960806</v>
      </c>
      <c r="AC560" s="50">
        <f t="shared" si="131"/>
        <v>-3.0035355567960949</v>
      </c>
      <c r="AF560">
        <v>1.86</v>
      </c>
      <c r="AG560">
        <v>2.04</v>
      </c>
      <c r="AH560" s="57"/>
      <c r="AJ560" t="s">
        <v>481</v>
      </c>
    </row>
    <row r="561" spans="1:36" ht="15" x14ac:dyDescent="0.25">
      <c r="A561">
        <v>3.83</v>
      </c>
      <c r="B561">
        <v>4.17</v>
      </c>
      <c r="C561">
        <v>1.89</v>
      </c>
      <c r="D561" s="43">
        <f t="shared" si="119"/>
        <v>3.0005288321872658E-2</v>
      </c>
      <c r="E561" s="44">
        <f>IF(OR($A561="",$B561="",$C561=""),"",A561*'MPTO_working_3-way'!$I560)</f>
        <v>3.9449202542727724</v>
      </c>
      <c r="F561" s="45">
        <f>IF(OR($A561="",$B561="",$C561=""),"",B561*'MPTO_working_3-way'!$I560)</f>
        <v>4.2951220523022089</v>
      </c>
      <c r="G561" s="46">
        <f>IF(OR($A561="",$B561="",$C561=""),"",C561*'MPTO_working_3-way'!$I560)</f>
        <v>1.9467099949283393</v>
      </c>
      <c r="H561" s="44">
        <f>IF(OR($A561="",$B561="",$C561=""),"",'MPTO_working_3-way'!E560)</f>
        <v>3.98255889356839</v>
      </c>
      <c r="I561" s="45">
        <f>IF(OR($A561="",$B561="",$C561=""),"",'MPTO_working_3-way'!F560)</f>
        <v>4.3514890814818896</v>
      </c>
      <c r="J561" s="46">
        <f>IF(OR($A561="",$B561="",$C561=""),"",'MPTO_working_3-way'!G560)</f>
        <v>1.9264156743745515</v>
      </c>
      <c r="K561" s="44">
        <f>IF(OR($A561="",$B561="",$C561=""),"",'OddsRatio_working_3-way'!H560)</f>
        <v>3.9702957449943583</v>
      </c>
      <c r="L561" s="45">
        <f>IF(OR($A561="",$B561="",$C561=""),"",'OddsRatio_working_3-way'!I560)</f>
        <v>4.3271510641809581</v>
      </c>
      <c r="M561" s="46">
        <f>IF(OR($A561="",$B561="",$C561=""),"",'OddsRatio_working_3-way'!J560)</f>
        <v>1.9341212766943385</v>
      </c>
      <c r="N561" s="47">
        <f t="shared" si="120"/>
        <v>25.349054874224457</v>
      </c>
      <c r="O561" s="48">
        <f t="shared" si="121"/>
        <v>23.282225460019106</v>
      </c>
      <c r="P561" s="48">
        <f t="shared" si="122"/>
        <v>51.368719665756437</v>
      </c>
      <c r="Q561" t="s">
        <v>451</v>
      </c>
      <c r="R561" t="s">
        <v>386</v>
      </c>
      <c r="S561" s="38">
        <v>44349</v>
      </c>
      <c r="T561" s="50">
        <v>100</v>
      </c>
      <c r="U561" s="50">
        <f t="shared" si="123"/>
        <v>73.890339425587456</v>
      </c>
      <c r="V561" s="50">
        <f t="shared" si="124"/>
        <v>76.019184652278184</v>
      </c>
      <c r="W561" s="50">
        <f t="shared" si="125"/>
        <v>47.089947089947096</v>
      </c>
      <c r="X561" s="50">
        <f t="shared" si="126"/>
        <v>76.890868257774741</v>
      </c>
      <c r="Y561" s="50">
        <f t="shared" si="127"/>
        <v>79.019713484465441</v>
      </c>
      <c r="Z561" s="50">
        <f t="shared" si="128"/>
        <v>50.09047592213436</v>
      </c>
      <c r="AA561" s="50">
        <f t="shared" si="129"/>
        <v>-3.0005288321872854</v>
      </c>
      <c r="AB561" s="50">
        <f t="shared" si="130"/>
        <v>-3.000528832187257</v>
      </c>
      <c r="AC561" s="50">
        <f t="shared" si="131"/>
        <v>-3.0005288321872641</v>
      </c>
      <c r="AF561">
        <v>1.65</v>
      </c>
      <c r="AG561">
        <v>2.33</v>
      </c>
      <c r="AH561" s="57"/>
      <c r="AJ561" t="s">
        <v>481</v>
      </c>
    </row>
    <row r="562" spans="1:36" ht="15" x14ac:dyDescent="0.25">
      <c r="A562">
        <v>1.43</v>
      </c>
      <c r="B562">
        <v>5.05</v>
      </c>
      <c r="C562">
        <v>7.38</v>
      </c>
      <c r="D562" s="43">
        <f t="shared" si="119"/>
        <v>3.282185629444756E-2</v>
      </c>
      <c r="E562" s="44">
        <f>IF(OR($A562="",$B562="",$C562=""),"",A562*'MPTO_working_3-way'!$I561)</f>
        <v>1.4769352545010599</v>
      </c>
      <c r="F562" s="45">
        <f>IF(OR($A562="",$B562="",$C562=""),"",B562*'MPTO_working_3-way'!$I561)</f>
        <v>5.2157503742869604</v>
      </c>
      <c r="G562" s="46">
        <f>IF(OR($A562="",$B562="",$C562=""),"",C562*'MPTO_working_3-way'!$I561)</f>
        <v>7.6222252994530226</v>
      </c>
      <c r="H562" s="44">
        <f>IF(OR($A562="",$B562="",$C562=""),"",'MPTO_working_3-way'!E561)</f>
        <v>1.452728053639466</v>
      </c>
      <c r="I562" s="45">
        <f>IF(OR($A562="",$B562="",$C562=""),"",'MPTO_working_3-way'!F561)</f>
        <v>5.3453301581326187</v>
      </c>
      <c r="J562" s="46">
        <f>IF(OR($A562="",$B562="",$C562=""),"",'MPTO_working_3-way'!G561)</f>
        <v>8.0282120202236804</v>
      </c>
      <c r="K562" s="44">
        <f>IF(OR($A562="",$B562="",$C562=""),"",'OddsRatio_working_3-way'!H561)</f>
        <v>1.4602421421648988</v>
      </c>
      <c r="L562" s="45">
        <f>IF(OR($A562="",$B562="",$C562=""),"",'OddsRatio_working_3-way'!I561)</f>
        <v>5.3348387808554403</v>
      </c>
      <c r="M562" s="46">
        <f>IF(OR($A562="",$B562="",$C562=""),"",'OddsRatio_working_3-way'!J561)</f>
        <v>7.8287089930512872</v>
      </c>
      <c r="N562" s="47">
        <f t="shared" si="120"/>
        <v>67.707775066810299</v>
      </c>
      <c r="O562" s="48">
        <f t="shared" si="121"/>
        <v>19.172696702086878</v>
      </c>
      <c r="P562" s="48">
        <f t="shared" si="122"/>
        <v>13.119528231102809</v>
      </c>
      <c r="Q562" t="s">
        <v>453</v>
      </c>
      <c r="R562" t="s">
        <v>450</v>
      </c>
      <c r="S562" s="38">
        <v>44349</v>
      </c>
      <c r="T562" s="50">
        <v>100</v>
      </c>
      <c r="U562" s="50">
        <f t="shared" si="123"/>
        <v>30.069930069930074</v>
      </c>
      <c r="V562" s="50">
        <f t="shared" si="124"/>
        <v>80.198019801980209</v>
      </c>
      <c r="W562" s="50">
        <f t="shared" si="125"/>
        <v>86.449864498644999</v>
      </c>
      <c r="X562" s="50">
        <f t="shared" si="126"/>
        <v>33.352115699374821</v>
      </c>
      <c r="Y562" s="50">
        <f t="shared" si="127"/>
        <v>83.480205431424963</v>
      </c>
      <c r="Z562" s="50">
        <f t="shared" si="128"/>
        <v>89.732050128089739</v>
      </c>
      <c r="AA562" s="50">
        <f t="shared" si="129"/>
        <v>-3.2821856294447471</v>
      </c>
      <c r="AB562" s="50">
        <f t="shared" si="130"/>
        <v>-3.2821856294447542</v>
      </c>
      <c r="AC562" s="50">
        <f t="shared" si="131"/>
        <v>-3.28218562944474</v>
      </c>
      <c r="AF562">
        <v>1.52</v>
      </c>
      <c r="AG562">
        <v>2.67</v>
      </c>
      <c r="AH562" s="57"/>
      <c r="AJ562" t="s">
        <v>481</v>
      </c>
    </row>
    <row r="563" spans="1:36" ht="15" x14ac:dyDescent="0.25">
      <c r="A563">
        <v>1.35</v>
      </c>
      <c r="B563">
        <v>5.73</v>
      </c>
      <c r="C563">
        <v>8.43</v>
      </c>
      <c r="D563" s="43">
        <f t="shared" si="119"/>
        <v>3.388477258910072E-2</v>
      </c>
      <c r="E563" s="44">
        <f>IF(OR($A563="",$B563="",$C563=""),"",A563*'MPTO_working_3-way'!$I562)</f>
        <v>1.3957444429952861</v>
      </c>
      <c r="F563" s="45">
        <f>IF(OR($A563="",$B563="",$C563=""),"",B563*'MPTO_working_3-way'!$I562)</f>
        <v>5.9241597469355476</v>
      </c>
      <c r="G563" s="46">
        <f>IF(OR($A563="",$B563="",$C563=""),"",C563*'MPTO_working_3-way'!$I562)</f>
        <v>8.7156486329261185</v>
      </c>
      <c r="H563" s="44">
        <f>IF(OR($A563="",$B563="",$C563=""),"",'MPTO_working_3-way'!E562)</f>
        <v>1.370903742703373</v>
      </c>
      <c r="I563" s="45">
        <f>IF(OR($A563="",$B563="",$C563=""),"",'MPTO_working_3-way'!F562)</f>
        <v>6.1265070173633758</v>
      </c>
      <c r="J563" s="46">
        <f>IF(OR($A563="",$B563="",$C563=""),"",'MPTO_working_3-way'!G562)</f>
        <v>9.3171430592138371</v>
      </c>
      <c r="K563" s="44">
        <f>IF(OR($A563="",$B563="",$C563=""),"",'OddsRatio_working_3-way'!H562)</f>
        <v>1.3781819482518509</v>
      </c>
      <c r="L563" s="45">
        <f>IF(OR($A563="",$B563="",$C563=""),"",'OddsRatio_working_3-way'!I562)</f>
        <v>6.1108589006607295</v>
      </c>
      <c r="M563" s="46">
        <f>IF(OR($A563="",$B563="",$C563=""),"",'OddsRatio_working_3-way'!J562)</f>
        <v>9.0282625014607216</v>
      </c>
      <c r="N563" s="47">
        <f t="shared" si="120"/>
        <v>71.646353673025317</v>
      </c>
      <c r="O563" s="48">
        <f t="shared" si="121"/>
        <v>16.880030970084501</v>
      </c>
      <c r="P563" s="48">
        <f t="shared" si="122"/>
        <v>11.473615356890178</v>
      </c>
      <c r="Q563" t="s">
        <v>390</v>
      </c>
      <c r="R563" t="s">
        <v>518</v>
      </c>
      <c r="S563" s="38">
        <v>44349</v>
      </c>
      <c r="T563" s="50">
        <v>100</v>
      </c>
      <c r="U563" s="50">
        <f t="shared" si="123"/>
        <v>25.925925925925924</v>
      </c>
      <c r="V563" s="50">
        <f t="shared" si="124"/>
        <v>82.547993019197207</v>
      </c>
      <c r="W563" s="50">
        <f t="shared" si="125"/>
        <v>88.137603795966797</v>
      </c>
      <c r="X563" s="50">
        <f t="shared" si="126"/>
        <v>29.314403184836006</v>
      </c>
      <c r="Y563" s="50">
        <f t="shared" si="127"/>
        <v>85.936470278107294</v>
      </c>
      <c r="Z563" s="50">
        <f t="shared" si="128"/>
        <v>91.526081054876869</v>
      </c>
      <c r="AA563" s="50">
        <f t="shared" si="129"/>
        <v>-3.3884772589100827</v>
      </c>
      <c r="AB563" s="50">
        <f t="shared" si="130"/>
        <v>-3.3884772589100862</v>
      </c>
      <c r="AC563" s="50">
        <f t="shared" si="131"/>
        <v>-3.388477258910072</v>
      </c>
      <c r="AF563">
        <v>1.48</v>
      </c>
      <c r="AG563">
        <v>2.75</v>
      </c>
      <c r="AH563" s="57"/>
      <c r="AJ563" t="s">
        <v>482</v>
      </c>
    </row>
    <row r="564" spans="1:36" ht="15" x14ac:dyDescent="0.25">
      <c r="A564">
        <v>2.57</v>
      </c>
      <c r="B564">
        <v>3.29</v>
      </c>
      <c r="C564">
        <v>2.98</v>
      </c>
      <c r="D564" s="43">
        <f t="shared" si="119"/>
        <v>2.8626895945571551E-2</v>
      </c>
      <c r="E564" s="44">
        <f>IF(OR($A564="",$B564="",$C564=""),"",A564*'MPTO_working_3-way'!$I563)</f>
        <v>2.6435711225801186</v>
      </c>
      <c r="F564" s="45">
        <f>IF(OR($A564="",$B564="",$C564=""),"",B564*'MPTO_working_3-way'!$I563)</f>
        <v>3.3841824876609303</v>
      </c>
      <c r="G564" s="46">
        <f>IF(OR($A564="",$B564="",$C564=""),"",C564*'MPTO_working_3-way'!$I563)</f>
        <v>3.065308149917803</v>
      </c>
      <c r="H564" s="44">
        <f>IF(OR($A564="",$B564="",$C564=""),"",'MPTO_working_3-way'!E563)</f>
        <v>2.634610415270918</v>
      </c>
      <c r="I564" s="45">
        <f>IF(OR($A564="",$B564="",$C564=""),"",'MPTO_working_3-way'!F563)</f>
        <v>3.3966344954866199</v>
      </c>
      <c r="J564" s="46">
        <f>IF(OR($A564="",$B564="",$C564=""),"",'MPTO_working_3-way'!G563)</f>
        <v>3.0672196101100306</v>
      </c>
      <c r="K564" s="44">
        <f>IF(OR($A564="",$B564="",$C564=""),"",'OddsRatio_working_3-way'!H563)</f>
        <v>2.6387779884153324</v>
      </c>
      <c r="L564" s="45">
        <f>IF(OR($A564="",$B564="",$C564=""),"",'OddsRatio_working_3-way'!I563)</f>
        <v>3.390319486287332</v>
      </c>
      <c r="M564" s="46">
        <f>IF(OR($A564="",$B564="",$C564=""),"",'OddsRatio_working_3-way'!J563)</f>
        <v>3.0667391191479978</v>
      </c>
      <c r="N564" s="47">
        <f t="shared" si="120"/>
        <v>37.827618536852626</v>
      </c>
      <c r="O564" s="48">
        <f t="shared" si="121"/>
        <v>29.549233933042927</v>
      </c>
      <c r="P564" s="48">
        <f t="shared" si="122"/>
        <v>32.623147530104447</v>
      </c>
      <c r="Q564" t="s">
        <v>393</v>
      </c>
      <c r="R564" t="s">
        <v>397</v>
      </c>
      <c r="S564" s="38">
        <v>44349</v>
      </c>
      <c r="T564" s="50">
        <v>100</v>
      </c>
      <c r="U564" s="50">
        <f t="shared" si="123"/>
        <v>61.089494163424128</v>
      </c>
      <c r="V564" s="50">
        <f t="shared" si="124"/>
        <v>69.6048632218845</v>
      </c>
      <c r="W564" s="50">
        <f t="shared" si="125"/>
        <v>66.442953020134226</v>
      </c>
      <c r="X564" s="50">
        <f t="shared" si="126"/>
        <v>63.952183757981274</v>
      </c>
      <c r="Y564" s="50">
        <f t="shared" si="127"/>
        <v>72.467552816441653</v>
      </c>
      <c r="Z564" s="50">
        <f t="shared" si="128"/>
        <v>69.305642614691379</v>
      </c>
      <c r="AA564" s="50">
        <f t="shared" si="129"/>
        <v>-2.8626895945571462</v>
      </c>
      <c r="AB564" s="50">
        <f t="shared" si="130"/>
        <v>-2.8626895945571533</v>
      </c>
      <c r="AC564" s="50">
        <f t="shared" si="131"/>
        <v>-2.8626895945571533</v>
      </c>
      <c r="AF564">
        <v>2.34</v>
      </c>
      <c r="AG564">
        <v>1.65</v>
      </c>
      <c r="AH564" s="57"/>
      <c r="AJ564" t="s">
        <v>482</v>
      </c>
    </row>
    <row r="565" spans="1:36" ht="15" x14ac:dyDescent="0.25">
      <c r="A565">
        <v>2.5299999999999998</v>
      </c>
      <c r="B565">
        <v>3.16</v>
      </c>
      <c r="C565">
        <v>3.16</v>
      </c>
      <c r="D565" s="43">
        <f t="shared" si="119"/>
        <v>2.8168309401110703E-2</v>
      </c>
      <c r="E565" s="44">
        <f>IF(OR($A565="",$B565="",$C565=""),"",A565*'MPTO_working_3-way'!$I564)</f>
        <v>2.6012658227848098</v>
      </c>
      <c r="F565" s="45">
        <f>IF(OR($A565="",$B565="",$C565=""),"",B565*'MPTO_working_3-way'!$I564)</f>
        <v>3.2490118577075098</v>
      </c>
      <c r="G565" s="46">
        <f>IF(OR($A565="",$B565="",$C565=""),"",C565*'MPTO_working_3-way'!$I564)</f>
        <v>3.2490118577075098</v>
      </c>
      <c r="H565" s="44">
        <f>IF(OR($A565="",$B565="",$C565=""),"",'MPTO_working_3-way'!E564)</f>
        <v>2.5915632968837792</v>
      </c>
      <c r="I565" s="45">
        <f>IF(OR($A565="",$B565="",$C565=""),"",'MPTO_working_3-way'!F564)</f>
        <v>3.2566261134043013</v>
      </c>
      <c r="J565" s="46">
        <f>IF(OR($A565="",$B565="",$C565=""),"",'MPTO_working_3-way'!G564)</f>
        <v>3.2566261134043013</v>
      </c>
      <c r="K565" s="44">
        <f>IF(OR($A565="",$B565="",$C565=""),"",'OddsRatio_working_3-way'!H564)</f>
        <v>2.595980136735518</v>
      </c>
      <c r="L565" s="45">
        <f>IF(OR($A565="",$B565="",$C565=""),"",'OddsRatio_working_3-way'!I564)</f>
        <v>3.253148428332497</v>
      </c>
      <c r="M565" s="46">
        <f>IF(OR($A565="",$B565="",$C565=""),"",'OddsRatio_working_3-way'!J564)</f>
        <v>3.253148428332497</v>
      </c>
      <c r="N565" s="47">
        <f t="shared" si="120"/>
        <v>38.442822384428226</v>
      </c>
      <c r="O565" s="48">
        <f t="shared" si="121"/>
        <v>30.778588807785891</v>
      </c>
      <c r="P565" s="48">
        <f t="shared" si="122"/>
        <v>30.778588807785891</v>
      </c>
      <c r="Q565" t="s">
        <v>396</v>
      </c>
      <c r="R565" t="s">
        <v>395</v>
      </c>
      <c r="S565" s="38">
        <v>44349</v>
      </c>
      <c r="T565" s="50">
        <v>100</v>
      </c>
      <c r="U565" s="50">
        <f t="shared" si="123"/>
        <v>60.474308300395251</v>
      </c>
      <c r="V565" s="50">
        <f t="shared" si="124"/>
        <v>68.35443037974683</v>
      </c>
      <c r="W565" s="50">
        <f t="shared" si="125"/>
        <v>68.35443037974683</v>
      </c>
      <c r="X565" s="50">
        <f t="shared" si="126"/>
        <v>63.291139240506325</v>
      </c>
      <c r="Y565" s="50">
        <f t="shared" si="127"/>
        <v>71.171261319857919</v>
      </c>
      <c r="Z565" s="50">
        <f t="shared" si="128"/>
        <v>71.171261319857919</v>
      </c>
      <c r="AA565" s="50">
        <f t="shared" si="129"/>
        <v>-2.8168309401110747</v>
      </c>
      <c r="AB565" s="50">
        <f t="shared" si="130"/>
        <v>-2.8168309401110889</v>
      </c>
      <c r="AC565" s="50">
        <f t="shared" si="131"/>
        <v>-2.8168309401110889</v>
      </c>
      <c r="AF565">
        <v>2.58</v>
      </c>
      <c r="AG565">
        <v>1.55</v>
      </c>
      <c r="AH565" s="57"/>
      <c r="AJ565" t="s">
        <v>482</v>
      </c>
    </row>
    <row r="566" spans="1:36" ht="15" x14ac:dyDescent="0.25">
      <c r="A566">
        <v>2.42</v>
      </c>
      <c r="B566">
        <v>3.48</v>
      </c>
      <c r="C566">
        <v>3.05</v>
      </c>
      <c r="D566" s="43">
        <f t="shared" si="119"/>
        <v>2.8448314793964702E-2</v>
      </c>
      <c r="E566" s="44">
        <f>IF(OR($A566="",$B566="",$C566=""),"",A566*'MPTO_working_3-way'!$I565)</f>
        <v>2.4888449218013946</v>
      </c>
      <c r="F566" s="45">
        <f>IF(OR($A566="",$B566="",$C566=""),"",B566*'MPTO_working_3-way'!$I565)</f>
        <v>3.579000135482997</v>
      </c>
      <c r="G566" s="46">
        <f>IF(OR($A566="",$B566="",$C566=""),"",C566*'MPTO_working_3-way'!$I565)</f>
        <v>3.136767360121592</v>
      </c>
      <c r="H566" s="44">
        <f>IF(OR($A566="",$B566="",$C566=""),"",'MPTO_working_3-way'!E565)</f>
        <v>2.4768392685868279</v>
      </c>
      <c r="I566" s="45">
        <f>IF(OR($A566="",$B566="",$C566=""),"",'MPTO_working_3-way'!F565)</f>
        <v>3.5987592166737965</v>
      </c>
      <c r="J566" s="46">
        <f>IF(OR($A566="",$B566="",$C566=""),"",'MPTO_working_3-way'!G565)</f>
        <v>3.1408408222358446</v>
      </c>
      <c r="K566" s="44">
        <f>IF(OR($A566="",$B566="",$C566=""),"",'OddsRatio_working_3-way'!H565)</f>
        <v>2.482241118736964</v>
      </c>
      <c r="L566" s="45">
        <f>IF(OR($A566="",$B566="",$C566=""),"",'OddsRatio_working_3-way'!I565)</f>
        <v>3.5887027989208948</v>
      </c>
      <c r="M566" s="46">
        <f>IF(OR($A566="",$B566="",$C566=""),"",'OddsRatio_working_3-way'!J565)</f>
        <v>3.1398551362047713</v>
      </c>
      <c r="N566" s="47">
        <f t="shared" si="120"/>
        <v>40.179281209542481</v>
      </c>
      <c r="O566" s="48">
        <f t="shared" si="121"/>
        <v>27.940764519279544</v>
      </c>
      <c r="P566" s="48">
        <f t="shared" si="122"/>
        <v>31.879954271177972</v>
      </c>
      <c r="Q566" t="s">
        <v>517</v>
      </c>
      <c r="R566" t="s">
        <v>392</v>
      </c>
      <c r="S566" s="38">
        <v>44349</v>
      </c>
      <c r="T566" s="50">
        <v>100</v>
      </c>
      <c r="U566" s="50">
        <f t="shared" si="123"/>
        <v>58.677685950413228</v>
      </c>
      <c r="V566" s="50">
        <f t="shared" si="124"/>
        <v>71.264367816091948</v>
      </c>
      <c r="W566" s="50">
        <f t="shared" si="125"/>
        <v>67.21311475409837</v>
      </c>
      <c r="X566" s="50">
        <f t="shared" si="126"/>
        <v>61.522517429809689</v>
      </c>
      <c r="Y566" s="50">
        <f t="shared" si="127"/>
        <v>74.109199295488423</v>
      </c>
      <c r="Z566" s="50">
        <f t="shared" si="128"/>
        <v>70.057946233494818</v>
      </c>
      <c r="AA566" s="50">
        <f t="shared" si="129"/>
        <v>-2.8448314793964613</v>
      </c>
      <c r="AB566" s="50">
        <f t="shared" si="130"/>
        <v>-2.8448314793964755</v>
      </c>
      <c r="AC566" s="50">
        <f t="shared" si="131"/>
        <v>-2.8448314793964471</v>
      </c>
      <c r="AF566">
        <v>2.14</v>
      </c>
      <c r="AG566">
        <v>1.77</v>
      </c>
      <c r="AH566" s="57"/>
      <c r="AJ566" t="s">
        <v>482</v>
      </c>
    </row>
    <row r="567" spans="1:36" ht="15" x14ac:dyDescent="0.25">
      <c r="A567">
        <v>2.0499999999999998</v>
      </c>
      <c r="B567">
        <v>3.58</v>
      </c>
      <c r="C567">
        <v>3.82</v>
      </c>
      <c r="D567" s="43">
        <f t="shared" si="119"/>
        <v>2.8914591699369829E-2</v>
      </c>
      <c r="E567" s="44">
        <f>IF(OR($A567="",$B567="",$C567=""),"",A567*'MPTO_working_3-way'!$I566)</f>
        <v>2.1092749129837078</v>
      </c>
      <c r="F567" s="45">
        <f>IF(OR($A567="",$B567="",$C567=""),"",B567*'MPTO_working_3-way'!$I566)</f>
        <v>3.683514238283744</v>
      </c>
      <c r="G567" s="46">
        <f>IF(OR($A567="",$B567="",$C567=""),"",C567*'MPTO_working_3-way'!$I566)</f>
        <v>3.9304537402915924</v>
      </c>
      <c r="H567" s="44">
        <f>IF(OR($A567="",$B567="",$C567=""),"",'MPTO_working_3-way'!E566)</f>
        <v>2.0913209558938712</v>
      </c>
      <c r="I567" s="45">
        <f>IF(OR($A567="",$B567="",$C567=""),"",'MPTO_working_3-way'!F566)</f>
        <v>3.7079415828497715</v>
      </c>
      <c r="J567" s="46">
        <f>IF(OR($A567="",$B567="",$C567=""),"",'MPTO_working_3-way'!G566)</f>
        <v>3.9660206032335545</v>
      </c>
      <c r="K567" s="44">
        <f>IF(OR($A567="",$B567="",$C567=""),"",'OddsRatio_working_3-way'!H566)</f>
        <v>2.0985168296687031</v>
      </c>
      <c r="L567" s="45">
        <f>IF(OR($A567="",$B567="",$C567=""),"",'OddsRatio_working_3-way'!I566)</f>
        <v>3.6992127814716715</v>
      </c>
      <c r="M567" s="46">
        <f>IF(OR($A567="",$B567="",$C567=""),"",'OddsRatio_working_3-way'!J566)</f>
        <v>3.9503023425388037</v>
      </c>
      <c r="N567" s="47">
        <f t="shared" si="120"/>
        <v>47.40965693207977</v>
      </c>
      <c r="O567" s="48">
        <f t="shared" si="121"/>
        <v>27.147987908034498</v>
      </c>
      <c r="P567" s="48">
        <f t="shared" si="122"/>
        <v>25.442355159885739</v>
      </c>
      <c r="Q567" t="s">
        <v>391</v>
      </c>
      <c r="R567" t="s">
        <v>394</v>
      </c>
      <c r="S567" s="38">
        <v>44349</v>
      </c>
      <c r="T567" s="50">
        <v>100</v>
      </c>
      <c r="U567" s="50">
        <f t="shared" si="123"/>
        <v>51.219512195121943</v>
      </c>
      <c r="V567" s="50">
        <f t="shared" si="124"/>
        <v>72.067039106145245</v>
      </c>
      <c r="W567" s="50">
        <f t="shared" si="125"/>
        <v>73.821989528795811</v>
      </c>
      <c r="X567" s="50">
        <f t="shared" si="126"/>
        <v>54.110971365058937</v>
      </c>
      <c r="Y567" s="50">
        <f t="shared" si="127"/>
        <v>74.958498276082238</v>
      </c>
      <c r="Z567" s="50">
        <f t="shared" si="128"/>
        <v>76.713448698732805</v>
      </c>
      <c r="AA567" s="50">
        <f t="shared" si="129"/>
        <v>-2.8914591699369936</v>
      </c>
      <c r="AB567" s="50">
        <f t="shared" si="130"/>
        <v>-2.8914591699369936</v>
      </c>
      <c r="AC567" s="50">
        <f t="shared" si="131"/>
        <v>-2.8914591699369936</v>
      </c>
      <c r="AF567">
        <v>2.14</v>
      </c>
      <c r="AG567">
        <v>1.76</v>
      </c>
      <c r="AH567" s="57"/>
      <c r="AJ567" t="s">
        <v>482</v>
      </c>
    </row>
    <row r="568" spans="1:36" ht="15" x14ac:dyDescent="0.25">
      <c r="A568">
        <v>2.86</v>
      </c>
      <c r="B568">
        <v>3.62</v>
      </c>
      <c r="C568">
        <v>2.42</v>
      </c>
      <c r="D568" s="43">
        <f t="shared" si="119"/>
        <v>3.911658406886942E-2</v>
      </c>
      <c r="E568" s="44">
        <f>IF(OR($A568="",$B568="",$C568=""),"",A568*'MPTO_working_3-way'!$I567)</f>
        <v>2.9718734304369665</v>
      </c>
      <c r="F568" s="45">
        <f>IF(OR($A568="",$B568="",$C568=""),"",B568*'MPTO_working_3-way'!$I567)</f>
        <v>3.7616020343293073</v>
      </c>
      <c r="G568" s="46">
        <f>IF(OR($A568="",$B568="",$C568=""),"",C568*'MPTO_working_3-way'!$I567)</f>
        <v>2.5146621334466639</v>
      </c>
      <c r="H568" s="44">
        <f>IF(OR($A568="",$B568="",$C568=""),"",'MPTO_working_3-way'!E567)</f>
        <v>2.9707839297701324</v>
      </c>
      <c r="I568" s="45">
        <f>IF(OR($A568="",$B568="",$C568=""),"",'MPTO_working_3-way'!F567)</f>
        <v>3.7993309995418416</v>
      </c>
      <c r="J568" s="46">
        <f>IF(OR($A568="",$B568="",$C568=""),"",'MPTO_working_3-way'!G567)</f>
        <v>2.4988487857395709</v>
      </c>
      <c r="K568" s="44">
        <f>IF(OR($A568="",$B568="",$C568=""),"",'OddsRatio_working_3-way'!H567)</f>
        <v>2.9729048948347394</v>
      </c>
      <c r="L568" s="45">
        <f>IF(OR($A568="",$B568="",$C568=""),"",'OddsRatio_working_3-way'!I567)</f>
        <v>3.7790380776704393</v>
      </c>
      <c r="M568" s="46">
        <f>IF(OR($A568="",$B568="",$C568=""),"",'OddsRatio_working_3-way'!J567)</f>
        <v>2.5061962100351236</v>
      </c>
      <c r="N568" s="47">
        <f t="shared" si="120"/>
        <v>33.648808517829984</v>
      </c>
      <c r="O568" s="48">
        <f t="shared" si="121"/>
        <v>26.584417779280038</v>
      </c>
      <c r="P568" s="48">
        <f t="shared" si="122"/>
        <v>39.766773702889978</v>
      </c>
      <c r="Q568" t="s">
        <v>399</v>
      </c>
      <c r="R568" t="s">
        <v>403</v>
      </c>
      <c r="S568" s="38">
        <v>44349</v>
      </c>
      <c r="T568" s="50">
        <v>100</v>
      </c>
      <c r="U568" s="50">
        <f t="shared" si="123"/>
        <v>65.03496503496504</v>
      </c>
      <c r="V568" s="50">
        <f t="shared" si="124"/>
        <v>72.375690607734811</v>
      </c>
      <c r="W568" s="50">
        <f t="shared" si="125"/>
        <v>58.677685950413228</v>
      </c>
      <c r="X568" s="50">
        <f t="shared" si="126"/>
        <v>68.946623441851969</v>
      </c>
      <c r="Y568" s="50">
        <f t="shared" si="127"/>
        <v>76.287349014621753</v>
      </c>
      <c r="Z568" s="50">
        <f t="shared" si="128"/>
        <v>62.58934435730017</v>
      </c>
      <c r="AA568" s="50">
        <f t="shared" si="129"/>
        <v>-3.9116584068869287</v>
      </c>
      <c r="AB568" s="50">
        <f t="shared" si="130"/>
        <v>-3.9116584068869429</v>
      </c>
      <c r="AC568" s="50">
        <f t="shared" si="131"/>
        <v>-3.9116584068869429</v>
      </c>
      <c r="AF568">
        <v>1.68</v>
      </c>
      <c r="AG568">
        <v>2.2400000000000002</v>
      </c>
      <c r="AH568" s="57"/>
      <c r="AJ568" t="s">
        <v>483</v>
      </c>
    </row>
    <row r="569" spans="1:36" ht="15" x14ac:dyDescent="0.25">
      <c r="A569">
        <v>3.64</v>
      </c>
      <c r="B569">
        <v>3.7</v>
      </c>
      <c r="C569">
        <v>2.02</v>
      </c>
      <c r="D569" s="43">
        <f t="shared" si="119"/>
        <v>4.0045049946039857E-2</v>
      </c>
      <c r="E569" s="44">
        <f>IF(OR($A569="",$B569="",$C569=""),"",A569*'MPTO_working_3-way'!$I568)</f>
        <v>3.7857639818035853</v>
      </c>
      <c r="F569" s="45">
        <f>IF(OR($A569="",$B569="",$C569=""),"",B569*'MPTO_working_3-way'!$I568)</f>
        <v>3.8481666848003475</v>
      </c>
      <c r="G569" s="46">
        <f>IF(OR($A569="",$B569="",$C569=""),"",C569*'MPTO_working_3-way'!$I568)</f>
        <v>2.1008910008910004</v>
      </c>
      <c r="H569" s="44">
        <f>IF(OR($A569="",$B569="",$C569=""),"",'MPTO_working_3-way'!E568)</f>
        <v>3.8258924386008983</v>
      </c>
      <c r="I569" s="45">
        <f>IF(OR($A569="",$B569="",$C569=""),"",'MPTO_working_3-way'!F568)</f>
        <v>3.8922330911976553</v>
      </c>
      <c r="J569" s="46">
        <f>IF(OR($A569="",$B569="",$C569=""),"",'MPTO_working_3-way'!G568)</f>
        <v>2.07597592342379</v>
      </c>
      <c r="K569" s="44">
        <f>IF(OR($A569="",$B569="",$C569=""),"",'OddsRatio_working_3-way'!H568)</f>
        <v>3.8102963443406614</v>
      </c>
      <c r="L569" s="45">
        <f>IF(OR($A569="",$B569="",$C569=""),"",'OddsRatio_working_3-way'!I568)</f>
        <v>3.8741667158029491</v>
      </c>
      <c r="M569" s="46">
        <f>IF(OR($A569="",$B569="",$C569=""),"",'OddsRatio_working_3-way'!J568)</f>
        <v>2.0857963148588916</v>
      </c>
      <c r="N569" s="47">
        <f t="shared" si="120"/>
        <v>26.4147475861289</v>
      </c>
      <c r="O569" s="48">
        <f t="shared" si="121"/>
        <v>25.986400327975463</v>
      </c>
      <c r="P569" s="48">
        <f t="shared" si="122"/>
        <v>47.598852085895658</v>
      </c>
      <c r="Q569" t="s">
        <v>405</v>
      </c>
      <c r="R569" t="s">
        <v>401</v>
      </c>
      <c r="S569" s="38">
        <v>44349</v>
      </c>
      <c r="T569" s="50">
        <v>100</v>
      </c>
      <c r="U569" s="50">
        <f t="shared" si="123"/>
        <v>72.527472527472526</v>
      </c>
      <c r="V569" s="50">
        <f t="shared" si="124"/>
        <v>72.972972972972968</v>
      </c>
      <c r="W569" s="50">
        <f t="shared" si="125"/>
        <v>50.495049504950494</v>
      </c>
      <c r="X569" s="50">
        <f t="shared" si="126"/>
        <v>76.531977522076517</v>
      </c>
      <c r="Y569" s="50">
        <f t="shared" si="127"/>
        <v>76.977477967576974</v>
      </c>
      <c r="Z569" s="50">
        <f t="shared" si="128"/>
        <v>54.499554499554492</v>
      </c>
      <c r="AA569" s="50">
        <f t="shared" si="129"/>
        <v>-4.004504994603991</v>
      </c>
      <c r="AB569" s="50">
        <f t="shared" si="130"/>
        <v>-4.0045049946040052</v>
      </c>
      <c r="AC569" s="50">
        <f t="shared" si="131"/>
        <v>-4.0045049946039981</v>
      </c>
      <c r="AF569">
        <v>1.98</v>
      </c>
      <c r="AG569">
        <v>1.88</v>
      </c>
      <c r="AH569" s="57"/>
      <c r="AJ569" t="s">
        <v>483</v>
      </c>
    </row>
    <row r="570" spans="1:36" ht="15" x14ac:dyDescent="0.25">
      <c r="A570">
        <v>2.09</v>
      </c>
      <c r="B570">
        <v>3.66</v>
      </c>
      <c r="C570">
        <v>3.46</v>
      </c>
      <c r="D570" s="43">
        <f t="shared" si="119"/>
        <v>4.0710284277840625E-2</v>
      </c>
      <c r="E570" s="44">
        <f>IF(OR($A570="",$B570="",$C570=""),"",A570*'MPTO_working_3-way'!$I569)</f>
        <v>2.1750844941406866</v>
      </c>
      <c r="F570" s="45">
        <f>IF(OR($A570="",$B570="",$C570=""),"",B570*'MPTO_working_3-way'!$I569)</f>
        <v>3.8089996404568969</v>
      </c>
      <c r="G570" s="46">
        <f>IF(OR($A570="",$B570="",$C570=""),"",C570*'MPTO_working_3-way'!$I569)</f>
        <v>3.6008575836013286</v>
      </c>
      <c r="H570" s="44">
        <f>IF(OR($A570="",$B570="",$C570=""),"",'MPTO_working_3-way'!E569)</f>
        <v>2.1510057452425579</v>
      </c>
      <c r="I570" s="45">
        <f>IF(OR($A570="",$B570="",$C570=""),"",'MPTO_working_3-way'!F569)</f>
        <v>3.8512797668533572</v>
      </c>
      <c r="J570" s="46">
        <f>IF(OR($A570="",$B570="",$C570=""),"",'MPTO_working_3-way'!G569)</f>
        <v>3.6304592385693315</v>
      </c>
      <c r="K570" s="44">
        <f>IF(OR($A570="",$B570="",$C570=""),"",'OddsRatio_working_3-way'!H569)</f>
        <v>2.1607244609452798</v>
      </c>
      <c r="L570" s="45">
        <f>IF(OR($A570="",$B570="",$C570=""),"",'OddsRatio_working_3-way'!I569)</f>
        <v>3.832593638637106</v>
      </c>
      <c r="M570" s="46">
        <f>IF(OR($A570="",$B570="",$C570=""),"",'OddsRatio_working_3-way'!J569)</f>
        <v>3.6196166733260453</v>
      </c>
      <c r="N570" s="47">
        <f t="shared" si="120"/>
        <v>45.975225454175806</v>
      </c>
      <c r="O570" s="48">
        <f t="shared" si="121"/>
        <v>26.253612349515688</v>
      </c>
      <c r="P570" s="48">
        <f t="shared" si="122"/>
        <v>27.771162196308502</v>
      </c>
      <c r="Q570" t="s">
        <v>407</v>
      </c>
      <c r="R570" t="s">
        <v>402</v>
      </c>
      <c r="S570" s="38">
        <v>44349</v>
      </c>
      <c r="T570" s="50">
        <v>100</v>
      </c>
      <c r="U570" s="50">
        <f t="shared" si="123"/>
        <v>52.153110047846894</v>
      </c>
      <c r="V570" s="50">
        <f t="shared" si="124"/>
        <v>72.67759562841529</v>
      </c>
      <c r="W570" s="50">
        <f t="shared" si="125"/>
        <v>71.098265895953759</v>
      </c>
      <c r="X570" s="50">
        <f t="shared" si="126"/>
        <v>56.224138475630944</v>
      </c>
      <c r="Y570" s="50">
        <f t="shared" si="127"/>
        <v>76.748624056199361</v>
      </c>
      <c r="Z570" s="50">
        <f t="shared" si="128"/>
        <v>75.169294323737816</v>
      </c>
      <c r="AA570" s="50">
        <f t="shared" si="129"/>
        <v>-4.0710284277840501</v>
      </c>
      <c r="AB570" s="50">
        <f t="shared" si="130"/>
        <v>-4.0710284277840714</v>
      </c>
      <c r="AC570" s="50">
        <f t="shared" si="131"/>
        <v>-4.0710284277840572</v>
      </c>
      <c r="AF570">
        <v>1.86</v>
      </c>
      <c r="AG570">
        <v>1.99</v>
      </c>
      <c r="AH570" s="57"/>
      <c r="AJ570" t="s">
        <v>483</v>
      </c>
    </row>
    <row r="571" spans="1:36" ht="15" x14ac:dyDescent="0.25">
      <c r="A571">
        <v>2.92</v>
      </c>
      <c r="B571">
        <v>3.15</v>
      </c>
      <c r="C571">
        <v>2.64</v>
      </c>
      <c r="D571" s="43">
        <f t="shared" si="119"/>
        <v>3.8713949672853687E-2</v>
      </c>
      <c r="E571" s="44">
        <f>IF(OR($A571="",$B571="",$C571=""),"",A571*'MPTO_working_3-way'!$I570)</f>
        <v>3.0330447330447328</v>
      </c>
      <c r="F571" s="45">
        <f>IF(OR($A571="",$B571="",$C571=""),"",B571*'MPTO_working_3-way'!$I570)</f>
        <v>3.2719489414694891</v>
      </c>
      <c r="G571" s="46">
        <f>IF(OR($A571="",$B571="",$C571=""),"",C571*'MPTO_working_3-way'!$I570)</f>
        <v>2.7422048271363337</v>
      </c>
      <c r="H571" s="44">
        <f>IF(OR($A571="",$B571="",$C571=""),"",'MPTO_working_3-way'!E570)</f>
        <v>3.0343386682394806</v>
      </c>
      <c r="I571" s="45">
        <f>IF(OR($A571="",$B571="",$C571=""),"",'MPTO_working_3-way'!F570)</f>
        <v>3.2834719773265681</v>
      </c>
      <c r="J571" s="46">
        <f>IF(OR($A571="",$B571="",$C571=""),"",'MPTO_working_3-way'!G570)</f>
        <v>2.7331124277404597</v>
      </c>
      <c r="K571" s="44">
        <f>IF(OR($A571="",$B571="",$C571=""),"",'OddsRatio_working_3-way'!H570)</f>
        <v>3.0340227400988873</v>
      </c>
      <c r="L571" s="45">
        <f>IF(OR($A571="",$B571="",$C571=""),"",'OddsRatio_working_3-way'!I570)</f>
        <v>3.2776817141732337</v>
      </c>
      <c r="M571" s="46">
        <f>IF(OR($A571="",$B571="",$C571=""),"",'OddsRatio_working_3-way'!J570)</f>
        <v>2.7373944238344663</v>
      </c>
      <c r="N571" s="47">
        <f t="shared" si="120"/>
        <v>32.970169846329519</v>
      </c>
      <c r="O571" s="48">
        <f t="shared" si="121"/>
        <v>30.562824111518154</v>
      </c>
      <c r="P571" s="48">
        <f t="shared" si="122"/>
        <v>36.467006042152342</v>
      </c>
      <c r="Q571" t="s">
        <v>404</v>
      </c>
      <c r="R571" t="s">
        <v>406</v>
      </c>
      <c r="S571" s="38">
        <v>44349</v>
      </c>
      <c r="T571" s="50">
        <v>100</v>
      </c>
      <c r="U571" s="50">
        <f t="shared" si="123"/>
        <v>65.753424657534239</v>
      </c>
      <c r="V571" s="50">
        <f t="shared" si="124"/>
        <v>68.253968253968253</v>
      </c>
      <c r="W571" s="50">
        <f t="shared" si="125"/>
        <v>62.121212121212118</v>
      </c>
      <c r="X571" s="50">
        <f t="shared" si="126"/>
        <v>69.624819624819622</v>
      </c>
      <c r="Y571" s="50">
        <f t="shared" si="127"/>
        <v>72.125363221253622</v>
      </c>
      <c r="Z571" s="50">
        <f t="shared" si="128"/>
        <v>65.992607088497508</v>
      </c>
      <c r="AA571" s="50">
        <f t="shared" si="129"/>
        <v>-3.8713949672853829</v>
      </c>
      <c r="AB571" s="50">
        <f t="shared" si="130"/>
        <v>-3.8713949672853687</v>
      </c>
      <c r="AC571" s="50">
        <f t="shared" si="131"/>
        <v>-3.87139496728539</v>
      </c>
      <c r="AF571">
        <v>1.69</v>
      </c>
      <c r="AG571">
        <v>2.21</v>
      </c>
      <c r="AH571" s="57"/>
      <c r="AJ571" t="s">
        <v>483</v>
      </c>
    </row>
    <row r="572" spans="1:36" ht="15" x14ac:dyDescent="0.25">
      <c r="A572">
        <v>2.23</v>
      </c>
      <c r="B572">
        <v>3.37</v>
      </c>
      <c r="C572">
        <v>3.6</v>
      </c>
      <c r="D572" s="43">
        <f t="shared" si="119"/>
        <v>2.294417609583066E-2</v>
      </c>
      <c r="E572" s="44">
        <f>IF(OR($A572="",$B572="",$C572=""),"",A572*'MPTO_working_3-way'!$I571)</f>
        <v>2.2811655126937023</v>
      </c>
      <c r="F572" s="45">
        <f>IF(OR($A572="",$B572="",$C572=""),"",B572*'MPTO_working_3-way'!$I571)</f>
        <v>3.4473218734429496</v>
      </c>
      <c r="G572" s="46">
        <f>IF(OR($A572="",$B572="",$C572=""),"",C572*'MPTO_working_3-way'!$I571)</f>
        <v>3.6825990339449906</v>
      </c>
      <c r="H572" s="44">
        <f>IF(OR($A572="",$B572="",$C572=""),"",'MPTO_working_3-way'!E571)</f>
        <v>2.2686929459073109</v>
      </c>
      <c r="I572" s="45">
        <f>IF(OR($A572="",$B572="",$C572=""),"",'MPTO_working_3-way'!F571)</f>
        <v>3.459156144542574</v>
      </c>
      <c r="J572" s="46">
        <f>IF(OR($A572="",$B572="",$C572=""),"",'MPTO_working_3-way'!G571)</f>
        <v>3.7019251469584793</v>
      </c>
      <c r="K572" s="44">
        <f>IF(OR($A572="",$B572="",$C572=""),"",'OddsRatio_working_3-way'!H571)</f>
        <v>2.273979785529824</v>
      </c>
      <c r="L572" s="45">
        <f>IF(OR($A572="",$B572="",$C572=""),"",'OddsRatio_working_3-way'!I571)</f>
        <v>3.4547415379721009</v>
      </c>
      <c r="M572" s="46">
        <f>IF(OR($A572="",$B572="",$C572=""),"",'OddsRatio_working_3-way'!J571)</f>
        <v>3.6929654003069454</v>
      </c>
      <c r="N572" s="47">
        <f t="shared" si="120"/>
        <v>43.837239973839303</v>
      </c>
      <c r="O572" s="48">
        <f t="shared" si="121"/>
        <v>29.008025264588021</v>
      </c>
      <c r="P572" s="48">
        <f t="shared" si="122"/>
        <v>27.15473476157268</v>
      </c>
      <c r="Q572" t="s">
        <v>153</v>
      </c>
      <c r="R572" t="s">
        <v>177</v>
      </c>
      <c r="S572" s="38">
        <v>44349</v>
      </c>
      <c r="T572" s="50">
        <v>100</v>
      </c>
      <c r="U572" s="50">
        <f t="shared" si="123"/>
        <v>55.156950672645742</v>
      </c>
      <c r="V572" s="50">
        <f t="shared" si="124"/>
        <v>70.326409495548958</v>
      </c>
      <c r="W572" s="50">
        <f t="shared" si="125"/>
        <v>72.222222222222229</v>
      </c>
      <c r="X572" s="50">
        <f t="shared" si="126"/>
        <v>57.451368282228813</v>
      </c>
      <c r="Y572" s="50">
        <f t="shared" si="127"/>
        <v>72.620827105132051</v>
      </c>
      <c r="Z572" s="50">
        <f t="shared" si="128"/>
        <v>74.516639831805293</v>
      </c>
      <c r="AA572" s="50">
        <f t="shared" si="129"/>
        <v>-2.2944176095830713</v>
      </c>
      <c r="AB572" s="50">
        <f t="shared" si="130"/>
        <v>-2.2944176095830926</v>
      </c>
      <c r="AC572" s="50">
        <f t="shared" si="131"/>
        <v>-2.2944176095830642</v>
      </c>
      <c r="AF572">
        <v>2.0299999999999998</v>
      </c>
      <c r="AG572">
        <v>1.88</v>
      </c>
      <c r="AH572" s="57"/>
      <c r="AJ572" t="s">
        <v>469</v>
      </c>
    </row>
    <row r="573" spans="1:36" s="50" customFormat="1" ht="15" x14ac:dyDescent="0.25">
      <c r="A573">
        <v>7.17</v>
      </c>
      <c r="B573">
        <v>4.62</v>
      </c>
      <c r="C573">
        <v>1.49</v>
      </c>
      <c r="D573" s="43">
        <f t="shared" si="119"/>
        <v>2.7061169994533341E-2</v>
      </c>
      <c r="E573" s="44">
        <f>IF(OR($A573="",$B573="",$C573=""),"",A573*'MPTO_working_3-way'!$I572)</f>
        <v>7.3640285888608039</v>
      </c>
      <c r="F573" s="45">
        <f>IF(OR($A573="",$B573="",$C573=""),"",B573*'MPTO_working_3-way'!$I572)</f>
        <v>4.7450226053747437</v>
      </c>
      <c r="G573" s="46">
        <f>IF(OR($A573="",$B573="",$C573=""),"",C573*'MPTO_working_3-way'!$I572)</f>
        <v>1.5303211432918546</v>
      </c>
      <c r="H573" s="44">
        <f>IF(OR($A573="",$B573="",$C573=""),"",'MPTO_working_3-way'!E572)</f>
        <v>7.6657944249215122</v>
      </c>
      <c r="I573" s="45">
        <f>IF(OR($A573="",$B573="",$C573=""),"",'MPTO_working_3-way'!F572)</f>
        <v>4.8209074707547765</v>
      </c>
      <c r="J573" s="46">
        <f>IF(OR($A573="",$B573="",$C573=""),"",'MPTO_working_3-way'!G572)</f>
        <v>1.51029899405089</v>
      </c>
      <c r="K573" s="44">
        <f>IF(OR($A573="",$B573="",$C573=""),"",'OddsRatio_working_3-way'!H572)</f>
        <v>7.5079626313041841</v>
      </c>
      <c r="L573" s="45">
        <f>IF(OR($A573="",$B573="",$C573=""),"",'OddsRatio_working_3-way'!I572)</f>
        <v>4.8182860170698785</v>
      </c>
      <c r="M573" s="46">
        <f>IF(OR($A573="",$B573="",$C573=""),"",'OddsRatio_working_3-way'!J572)</f>
        <v>1.5168398199901214</v>
      </c>
      <c r="N573" s="47">
        <f t="shared" si="120"/>
        <v>13.579523598165407</v>
      </c>
      <c r="O573" s="48">
        <f t="shared" si="121"/>
        <v>21.074715194555406</v>
      </c>
      <c r="P573" s="48">
        <f t="shared" si="122"/>
        <v>65.345761207279182</v>
      </c>
      <c r="Q573" t="s">
        <v>120</v>
      </c>
      <c r="R573" t="s">
        <v>178</v>
      </c>
      <c r="S573" s="38">
        <v>44349</v>
      </c>
      <c r="T573" s="50">
        <v>100</v>
      </c>
      <c r="U573" s="50">
        <f t="shared" si="123"/>
        <v>86.052998605299862</v>
      </c>
      <c r="V573" s="50">
        <f t="shared" si="124"/>
        <v>78.354978354978357</v>
      </c>
      <c r="W573" s="50">
        <f t="shared" si="125"/>
        <v>32.885906040268459</v>
      </c>
      <c r="X573" s="50">
        <f t="shared" si="126"/>
        <v>88.759115604753191</v>
      </c>
      <c r="Y573" s="50">
        <f t="shared" si="127"/>
        <v>81.061095354431686</v>
      </c>
      <c r="Z573" s="50">
        <f t="shared" si="128"/>
        <v>35.592023039721788</v>
      </c>
      <c r="AA573" s="50">
        <f t="shared" si="129"/>
        <v>-2.7061169994533287</v>
      </c>
      <c r="AB573" s="50">
        <f t="shared" si="130"/>
        <v>-2.7061169994533287</v>
      </c>
      <c r="AC573" s="50">
        <f t="shared" si="131"/>
        <v>-2.7061169994533287</v>
      </c>
      <c r="AD573" s="51"/>
      <c r="AE573" s="51"/>
      <c r="AF573">
        <v>1.79</v>
      </c>
      <c r="AG573">
        <v>2.13</v>
      </c>
      <c r="AH573" s="57"/>
      <c r="AI573" s="51"/>
      <c r="AJ573" t="s">
        <v>469</v>
      </c>
    </row>
    <row r="574" spans="1:36" ht="15" x14ac:dyDescent="0.25">
      <c r="A574">
        <v>6.76</v>
      </c>
      <c r="B574">
        <v>3.95</v>
      </c>
      <c r="C574">
        <v>1.6</v>
      </c>
      <c r="D574" s="43">
        <f t="shared" si="119"/>
        <v>2.6093551044865659E-2</v>
      </c>
      <c r="E574" s="44">
        <f>IF(OR($A574="",$B574="",$C574=""),"",A574*'MPTO_working_3-way'!$I573)</f>
        <v>6.9363924050632919</v>
      </c>
      <c r="F574" s="45">
        <f>IF(OR($A574="",$B574="",$C574=""),"",B574*'MPTO_working_3-way'!$I573)</f>
        <v>4.0530695266272199</v>
      </c>
      <c r="G574" s="46">
        <f>IF(OR($A574="",$B574="",$C574=""),"",C574*'MPTO_working_3-way'!$I573)</f>
        <v>1.6417496816717851</v>
      </c>
      <c r="H574" s="44">
        <f>IF(OR($A574="",$B574="",$C574=""),"",'MPTO_working_3-way'!E573)</f>
        <v>7.1823011229910581</v>
      </c>
      <c r="I574" s="45">
        <f>IF(OR($A574="",$B574="",$C574=""),"",'MPTO_working_3-way'!F573)</f>
        <v>4.0905365554747055</v>
      </c>
      <c r="J574" s="46">
        <f>IF(OR($A574="",$B574="",$C574=""),"",'MPTO_working_3-way'!G573)</f>
        <v>1.6225807431713917</v>
      </c>
      <c r="K574" s="44">
        <f>IF(OR($A574="",$B574="",$C574=""),"",'OddsRatio_working_3-way'!H573)</f>
        <v>7.0416863490957953</v>
      </c>
      <c r="L574" s="45">
        <f>IF(OR($A574="",$B574="",$C574=""),"",'OddsRatio_working_3-way'!I573)</f>
        <v>4.0942664461514928</v>
      </c>
      <c r="M574" s="46">
        <f>IF(OR($A574="",$B574="",$C574=""),"",'OddsRatio_working_3-way'!J573)</f>
        <v>1.6293423280308117</v>
      </c>
      <c r="N574" s="47">
        <f t="shared" si="120"/>
        <v>14.416716091062549</v>
      </c>
      <c r="O574" s="48">
        <f t="shared" si="121"/>
        <v>24.672658424198179</v>
      </c>
      <c r="P574" s="48">
        <f t="shared" si="122"/>
        <v>60.910625484739256</v>
      </c>
      <c r="Q574" t="s">
        <v>59</v>
      </c>
      <c r="R574" t="s">
        <v>113</v>
      </c>
      <c r="S574" s="38">
        <v>44349</v>
      </c>
      <c r="T574" s="50">
        <v>100</v>
      </c>
      <c r="U574" s="50">
        <f t="shared" si="123"/>
        <v>85.207100591715985</v>
      </c>
      <c r="V574" s="50">
        <f t="shared" si="124"/>
        <v>74.683544303797461</v>
      </c>
      <c r="W574" s="50">
        <f t="shared" si="125"/>
        <v>37.5</v>
      </c>
      <c r="X574" s="50">
        <f t="shared" si="126"/>
        <v>87.816455696202539</v>
      </c>
      <c r="Y574" s="50">
        <f t="shared" si="127"/>
        <v>77.292899408284015</v>
      </c>
      <c r="Z574" s="50">
        <f t="shared" si="128"/>
        <v>40.109355104486554</v>
      </c>
      <c r="AA574" s="50">
        <f t="shared" si="129"/>
        <v>-2.6093551044865535</v>
      </c>
      <c r="AB574" s="50">
        <f t="shared" si="130"/>
        <v>-2.6093551044865535</v>
      </c>
      <c r="AC574" s="50">
        <f t="shared" si="131"/>
        <v>-2.6093551044865535</v>
      </c>
      <c r="AF574">
        <v>2.33</v>
      </c>
      <c r="AG574">
        <v>1.66</v>
      </c>
      <c r="AH574" s="57"/>
      <c r="AJ574" t="s">
        <v>469</v>
      </c>
    </row>
    <row r="575" spans="1:36" ht="15" x14ac:dyDescent="0.25">
      <c r="A575">
        <v>1.72</v>
      </c>
      <c r="B575">
        <v>3.66</v>
      </c>
      <c r="C575">
        <v>5.91</v>
      </c>
      <c r="D575" s="43">
        <f t="shared" si="119"/>
        <v>2.382413028571273E-2</v>
      </c>
      <c r="E575" s="44">
        <f>IF(OR($A575="",$B575="",$C575=""),"",A575*'MPTO_working_3-way'!$I574)</f>
        <v>1.7609775040914259</v>
      </c>
      <c r="F575" s="45">
        <f>IF(OR($A575="",$B575="",$C575=""),"",B575*'MPTO_working_3-way'!$I574)</f>
        <v>3.7471963168457085</v>
      </c>
      <c r="G575" s="46">
        <f>IF(OR($A575="",$B575="",$C575=""),"",C575*'MPTO_working_3-way'!$I574)</f>
        <v>6.0508006099885625</v>
      </c>
      <c r="H575" s="44">
        <f>IF(OR($A575="",$B575="",$C575=""),"",'MPTO_working_3-way'!E574)</f>
        <v>1.7438191183523297</v>
      </c>
      <c r="I575" s="45">
        <f>IF(OR($A575="",$B575="",$C575=""),"",'MPTO_working_3-way'!F574)</f>
        <v>3.7695640332717844</v>
      </c>
      <c r="J575" s="46">
        <f>IF(OR($A575="",$B575="",$C575=""),"",'MPTO_working_3-way'!G574)</f>
        <v>6.2010365775606422</v>
      </c>
      <c r="K575" s="44">
        <f>IF(OR($A575="",$B575="",$C575=""),"",'OddsRatio_working_3-way'!H574)</f>
        <v>1.7502151715752523</v>
      </c>
      <c r="L575" s="45">
        <f>IF(OR($A575="",$B575="",$C575=""),"",'OddsRatio_working_3-way'!I574)</f>
        <v>3.7716282727641266</v>
      </c>
      <c r="M575" s="46">
        <f>IF(OR($A575="",$B575="",$C575=""),"",'OddsRatio_working_3-way'!J574)</f>
        <v>6.1160506839367903</v>
      </c>
      <c r="N575" s="47">
        <f t="shared" si="120"/>
        <v>56.786642513979679</v>
      </c>
      <c r="O575" s="48">
        <f t="shared" si="121"/>
        <v>26.686618886351109</v>
      </c>
      <c r="P575" s="48">
        <f t="shared" si="122"/>
        <v>16.526738599669212</v>
      </c>
      <c r="Q575" t="s">
        <v>155</v>
      </c>
      <c r="R575" t="s">
        <v>112</v>
      </c>
      <c r="S575" s="38">
        <v>44349</v>
      </c>
      <c r="T575" s="50">
        <v>100</v>
      </c>
      <c r="U575" s="50">
        <f t="shared" si="123"/>
        <v>41.860465116279073</v>
      </c>
      <c r="V575" s="50">
        <f t="shared" si="124"/>
        <v>72.67759562841529</v>
      </c>
      <c r="W575" s="50">
        <f t="shared" si="125"/>
        <v>83.079526226734345</v>
      </c>
      <c r="X575" s="50">
        <f t="shared" si="126"/>
        <v>44.242878144850351</v>
      </c>
      <c r="Y575" s="50">
        <f t="shared" si="127"/>
        <v>75.060008656986582</v>
      </c>
      <c r="Z575" s="50">
        <f t="shared" si="128"/>
        <v>85.461939255305623</v>
      </c>
      <c r="AA575" s="50">
        <f t="shared" si="129"/>
        <v>-2.3824130285712783</v>
      </c>
      <c r="AB575" s="50">
        <f t="shared" si="130"/>
        <v>-2.3824130285712926</v>
      </c>
      <c r="AC575" s="50">
        <f t="shared" si="131"/>
        <v>-2.3824130285712783</v>
      </c>
      <c r="AF575">
        <v>2.4700000000000002</v>
      </c>
      <c r="AG575">
        <v>1.6</v>
      </c>
      <c r="AH575" s="57"/>
      <c r="AJ575" t="s">
        <v>469</v>
      </c>
    </row>
    <row r="576" spans="1:36" ht="15" x14ac:dyDescent="0.25">
      <c r="A576">
        <v>3.04</v>
      </c>
      <c r="B576">
        <v>2.93</v>
      </c>
      <c r="C576">
        <v>2.76</v>
      </c>
      <c r="D576" s="43">
        <f t="shared" si="119"/>
        <v>3.2563137328407876E-2</v>
      </c>
      <c r="E576" s="44">
        <f>IF(OR($A576="",$B576="",$C576=""),"",A576*'MPTO_working_3-way'!$I575)</f>
        <v>3.1389919374783601</v>
      </c>
      <c r="F576" s="45">
        <f>IF(OR($A576="",$B576="",$C576=""),"",B576*'MPTO_working_3-way'!$I575)</f>
        <v>3.0254099923722353</v>
      </c>
      <c r="G576" s="46">
        <f>IF(OR($A576="",$B576="",$C576=""),"",C576*'MPTO_working_3-way'!$I575)</f>
        <v>2.8498742590264055</v>
      </c>
      <c r="H576" s="44">
        <f>IF(OR($A576="",$B576="",$C576=""),"",'MPTO_working_3-way'!E575)</f>
        <v>3.1437347995760598</v>
      </c>
      <c r="I576" s="45">
        <f>IF(OR($A576="",$B576="",$C576=""),"",'MPTO_working_3-way'!F575)</f>
        <v>3.0262446599749082</v>
      </c>
      <c r="J576" s="46">
        <f>IF(OR($A576="",$B576="",$C576=""),"",'MPTO_working_3-way'!G575)</f>
        <v>2.8452378821369733</v>
      </c>
      <c r="K576" s="44">
        <f>IF(OR($A576="",$B576="",$C576=""),"",'OddsRatio_working_3-way'!H575)</f>
        <v>3.1413790661446317</v>
      </c>
      <c r="L576" s="45">
        <f>IF(OR($A576="",$B576="",$C576=""),"",'OddsRatio_working_3-way'!I575)</f>
        <v>3.0259125478721276</v>
      </c>
      <c r="M576" s="46">
        <f>IF(OR($A576="",$B576="",$C576=""),"",'OddsRatio_working_3-way'!J575)</f>
        <v>2.8474642923600739</v>
      </c>
      <c r="N576" s="47">
        <f t="shared" si="120"/>
        <v>31.857361213973935</v>
      </c>
      <c r="O576" s="48">
        <f t="shared" si="121"/>
        <v>33.053371361938829</v>
      </c>
      <c r="P576" s="48">
        <f t="shared" si="122"/>
        <v>35.089267424087232</v>
      </c>
      <c r="Q576" t="s">
        <v>461</v>
      </c>
      <c r="R576" t="s">
        <v>118</v>
      </c>
      <c r="S576" s="38">
        <v>44349</v>
      </c>
      <c r="T576" s="50">
        <v>100</v>
      </c>
      <c r="U576" s="50">
        <f t="shared" si="123"/>
        <v>67.10526315789474</v>
      </c>
      <c r="V576" s="50">
        <f t="shared" si="124"/>
        <v>65.870307167235495</v>
      </c>
      <c r="W576" s="50">
        <f t="shared" si="125"/>
        <v>63.768115942028999</v>
      </c>
      <c r="X576" s="50">
        <f t="shared" si="126"/>
        <v>70.36157689073552</v>
      </c>
      <c r="Y576" s="50">
        <f t="shared" si="127"/>
        <v>69.12662090007629</v>
      </c>
      <c r="Z576" s="50">
        <f t="shared" si="128"/>
        <v>67.024429674869765</v>
      </c>
      <c r="AA576" s="50">
        <f t="shared" si="129"/>
        <v>-3.2563137328407805</v>
      </c>
      <c r="AB576" s="50">
        <f t="shared" si="130"/>
        <v>-3.2563137328407947</v>
      </c>
      <c r="AC576" s="50">
        <f t="shared" si="131"/>
        <v>-3.2563137328407663</v>
      </c>
      <c r="AF576">
        <v>2.71</v>
      </c>
      <c r="AG576">
        <v>1.5</v>
      </c>
      <c r="AH576" s="57"/>
      <c r="AJ576" t="s">
        <v>470</v>
      </c>
    </row>
    <row r="577" spans="1:36" ht="15" x14ac:dyDescent="0.25">
      <c r="A577">
        <v>3.37</v>
      </c>
      <c r="B577">
        <v>2.93</v>
      </c>
      <c r="C577">
        <v>2.5299999999999998</v>
      </c>
      <c r="D577" s="43">
        <f t="shared" si="119"/>
        <v>3.328975036820303E-2</v>
      </c>
      <c r="E577" s="44">
        <f>IF(OR($A577="",$B577="",$C577=""),"",A577*'MPTO_working_3-way'!$I576)</f>
        <v>3.4821864587408444</v>
      </c>
      <c r="F577" s="45">
        <f>IF(OR($A577="",$B577="",$C577=""),"",B577*'MPTO_working_3-way'!$I576)</f>
        <v>3.0275389685788352</v>
      </c>
      <c r="G577" s="46">
        <f>IF(OR($A577="",$B577="",$C577=""),"",C577*'MPTO_working_3-way'!$I576)</f>
        <v>2.6142230684315533</v>
      </c>
      <c r="H577" s="44">
        <f>IF(OR($A577="",$B577="",$C577=""),"",'MPTO_working_3-way'!E576)</f>
        <v>3.5009185515460248</v>
      </c>
      <c r="I577" s="45">
        <f>IF(OR($A577="",$B577="",$C577=""),"",'MPTO_working_3-way'!F576)</f>
        <v>3.0284644323703644</v>
      </c>
      <c r="J577" s="46">
        <f>IF(OR($A577="",$B577="",$C577=""),"",'MPTO_working_3-way'!G576)</f>
        <v>2.6030797890691892</v>
      </c>
      <c r="K577" s="44">
        <f>IF(OR($A577="",$B577="",$C577=""),"",'OddsRatio_working_3-way'!H576)</f>
        <v>3.4912343158099457</v>
      </c>
      <c r="L577" s="45">
        <f>IF(OR($A577="",$B577="",$C577=""),"",'OddsRatio_working_3-way'!I576)</f>
        <v>3.0287266791194911</v>
      </c>
      <c r="M577" s="46">
        <f>IF(OR($A577="",$B577="",$C577=""),"",'OddsRatio_working_3-way'!J576)</f>
        <v>2.6082651912190777</v>
      </c>
      <c r="N577" s="47">
        <f t="shared" si="120"/>
        <v>28.717589131100098</v>
      </c>
      <c r="O577" s="48">
        <f t="shared" si="121"/>
        <v>33.030128113244814</v>
      </c>
      <c r="P577" s="48">
        <f t="shared" si="122"/>
        <v>38.252282755655074</v>
      </c>
      <c r="Q577" t="s">
        <v>237</v>
      </c>
      <c r="R577" t="s">
        <v>157</v>
      </c>
      <c r="S577" s="38">
        <v>44349</v>
      </c>
      <c r="T577" s="50">
        <v>100</v>
      </c>
      <c r="U577" s="50">
        <f t="shared" si="123"/>
        <v>70.326409495548958</v>
      </c>
      <c r="V577" s="50">
        <f t="shared" si="124"/>
        <v>65.870307167235495</v>
      </c>
      <c r="W577" s="50">
        <f t="shared" si="125"/>
        <v>60.474308300395251</v>
      </c>
      <c r="X577" s="50">
        <f t="shared" si="126"/>
        <v>73.655384532369254</v>
      </c>
      <c r="Y577" s="50">
        <f t="shared" si="127"/>
        <v>69.199282204055777</v>
      </c>
      <c r="Z577" s="50">
        <f t="shared" si="128"/>
        <v>63.803283337215547</v>
      </c>
      <c r="AA577" s="50">
        <f t="shared" si="129"/>
        <v>-3.3289750368202959</v>
      </c>
      <c r="AB577" s="50">
        <f t="shared" si="130"/>
        <v>-3.3289750368202817</v>
      </c>
      <c r="AC577" s="50">
        <f t="shared" si="131"/>
        <v>-3.3289750368202959</v>
      </c>
      <c r="AF577">
        <v>2.96</v>
      </c>
      <c r="AG577">
        <v>1.42</v>
      </c>
      <c r="AH577" s="57"/>
      <c r="AJ577" t="s">
        <v>470</v>
      </c>
    </row>
    <row r="578" spans="1:36" ht="15" x14ac:dyDescent="0.25">
      <c r="A578">
        <v>3.23</v>
      </c>
      <c r="B578">
        <v>2.85</v>
      </c>
      <c r="C578">
        <v>2.69</v>
      </c>
      <c r="D578" s="43">
        <f t="shared" si="119"/>
        <v>3.2221928098181252E-2</v>
      </c>
      <c r="E578" s="44">
        <f>IF(OR($A578="",$B578="",$C578=""),"",A578*'MPTO_working_3-way'!$I577)</f>
        <v>3.3340768277571255</v>
      </c>
      <c r="F578" s="45">
        <f>IF(OR($A578="",$B578="",$C578=""),"",B578*'MPTO_working_3-way'!$I577)</f>
        <v>2.9418324950798165</v>
      </c>
      <c r="G578" s="46">
        <f>IF(OR($A578="",$B578="",$C578=""),"",C578*'MPTO_working_3-way'!$I577)</f>
        <v>2.7766769865841074</v>
      </c>
      <c r="H578" s="44">
        <f>IF(OR($A578="",$B578="",$C578=""),"",'MPTO_working_3-way'!E577)</f>
        <v>3.3460832431183438</v>
      </c>
      <c r="I578" s="45">
        <f>IF(OR($A578="",$B578="",$C578=""),"",'MPTO_working_3-way'!F577)</f>
        <v>2.9399957139795703</v>
      </c>
      <c r="J578" s="46">
        <f>IF(OR($A578="",$B578="",$C578=""),"",'MPTO_working_3-way'!G577)</f>
        <v>2.7700326955979615</v>
      </c>
      <c r="K578" s="44">
        <f>IF(OR($A578="",$B578="",$C578=""),"",'OddsRatio_working_3-way'!H577)</f>
        <v>3.3398770971953189</v>
      </c>
      <c r="L578" s="45">
        <f>IF(OR($A578="",$B578="",$C578=""),"",'OddsRatio_working_3-way'!I577)</f>
        <v>2.9411536456553105</v>
      </c>
      <c r="M578" s="46">
        <f>IF(OR($A578="",$B578="",$C578=""),"",'OddsRatio_working_3-way'!J577)</f>
        <v>2.7732700871121478</v>
      </c>
      <c r="N578" s="47">
        <f t="shared" si="120"/>
        <v>29.993310042369732</v>
      </c>
      <c r="O578" s="48">
        <f t="shared" si="121"/>
        <v>33.992418048019033</v>
      </c>
      <c r="P578" s="48">
        <f t="shared" si="122"/>
        <v>36.014271909611239</v>
      </c>
      <c r="Q578" t="s">
        <v>60</v>
      </c>
      <c r="R578" t="s">
        <v>161</v>
      </c>
      <c r="S578" s="38">
        <v>44349</v>
      </c>
      <c r="T578" s="50">
        <v>100</v>
      </c>
      <c r="U578" s="50">
        <f t="shared" si="123"/>
        <v>69.040247678018574</v>
      </c>
      <c r="V578" s="50">
        <f t="shared" si="124"/>
        <v>64.912280701754383</v>
      </c>
      <c r="W578" s="50">
        <f t="shared" si="125"/>
        <v>62.825278810408925</v>
      </c>
      <c r="X578" s="50">
        <f t="shared" si="126"/>
        <v>72.262440487836699</v>
      </c>
      <c r="Y578" s="50">
        <f t="shared" si="127"/>
        <v>68.134473511572509</v>
      </c>
      <c r="Z578" s="50">
        <f t="shared" si="128"/>
        <v>66.047471620227043</v>
      </c>
      <c r="AA578" s="50">
        <f t="shared" si="129"/>
        <v>-3.2221928098181252</v>
      </c>
      <c r="AB578" s="50">
        <f t="shared" si="130"/>
        <v>-3.2221928098181252</v>
      </c>
      <c r="AC578" s="50">
        <f t="shared" si="131"/>
        <v>-3.2221928098181181</v>
      </c>
      <c r="AF578">
        <v>2.5099999999999998</v>
      </c>
      <c r="AG578">
        <v>1.56</v>
      </c>
      <c r="AH578" s="57"/>
      <c r="AJ578" t="s">
        <v>470</v>
      </c>
    </row>
    <row r="579" spans="1:36" ht="15" x14ac:dyDescent="0.25">
      <c r="A579">
        <v>2.63</v>
      </c>
      <c r="B579">
        <v>3.45</v>
      </c>
      <c r="C579">
        <v>2.72</v>
      </c>
      <c r="D579" s="43">
        <f t="shared" si="119"/>
        <v>3.7730268169426928E-2</v>
      </c>
      <c r="E579" s="44">
        <f>IF(OR($A579="",$B579="",$C579=""),"",A579*'MPTO_working_3-way'!$I578)</f>
        <v>2.7292306052855926</v>
      </c>
      <c r="F579" s="45">
        <f>IF(OR($A579="",$B579="",$C579=""),"",B579*'MPTO_working_3-way'!$I578)</f>
        <v>3.5801694251845233</v>
      </c>
      <c r="G579" s="46">
        <f>IF(OR($A579="",$B579="",$C579=""),"",C579*'MPTO_working_3-way'!$I578)</f>
        <v>2.8226263294208414</v>
      </c>
      <c r="H579" s="44">
        <f>IF(OR($A579="",$B579="",$C579=""),"",'MPTO_working_3-way'!E578)</f>
        <v>2.7199680244753832</v>
      </c>
      <c r="I579" s="45">
        <f>IF(OR($A579="",$B579="",$C579=""),"",'MPTO_working_3-way'!F578)</f>
        <v>3.6064846792098448</v>
      </c>
      <c r="J579" s="46">
        <f>IF(OR($A579="",$B579="",$C579=""),"",'MPTO_working_3-way'!G578)</f>
        <v>2.8163436711181578</v>
      </c>
      <c r="K579" s="44">
        <f>IF(OR($A579="",$B579="",$C579=""),"",'OddsRatio_working_3-way'!H578)</f>
        <v>2.7247047147411405</v>
      </c>
      <c r="L579" s="45">
        <f>IF(OR($A579="",$B579="",$C579=""),"",'OddsRatio_working_3-way'!I578)</f>
        <v>3.592347577371652</v>
      </c>
      <c r="M579" s="46">
        <f>IF(OR($A579="",$B579="",$C579=""),"",'OddsRatio_working_3-way'!J578)</f>
        <v>2.8199338094200992</v>
      </c>
      <c r="N579" s="47">
        <f t="shared" si="120"/>
        <v>36.640362967619502</v>
      </c>
      <c r="O579" s="48">
        <f t="shared" si="121"/>
        <v>27.931639015895442</v>
      </c>
      <c r="P579" s="48">
        <f t="shared" si="122"/>
        <v>35.427998016485034</v>
      </c>
      <c r="Q579" t="s">
        <v>167</v>
      </c>
      <c r="R579" t="s">
        <v>409</v>
      </c>
      <c r="S579" s="38">
        <v>44349</v>
      </c>
      <c r="T579" s="50">
        <v>100</v>
      </c>
      <c r="U579" s="50">
        <f t="shared" si="123"/>
        <v>61.977186311787079</v>
      </c>
      <c r="V579" s="50">
        <f t="shared" si="124"/>
        <v>71.014492753623188</v>
      </c>
      <c r="W579" s="50">
        <f t="shared" si="125"/>
        <v>63.235294117647051</v>
      </c>
      <c r="X579" s="50">
        <f t="shared" si="126"/>
        <v>65.750213128729754</v>
      </c>
      <c r="Y579" s="50">
        <f t="shared" si="127"/>
        <v>74.787519570565863</v>
      </c>
      <c r="Z579" s="50">
        <f t="shared" si="128"/>
        <v>67.008320934589747</v>
      </c>
      <c r="AA579" s="50">
        <f t="shared" si="129"/>
        <v>-3.7730268169426751</v>
      </c>
      <c r="AB579" s="50">
        <f t="shared" si="130"/>
        <v>-3.7730268169426751</v>
      </c>
      <c r="AC579" s="50">
        <f t="shared" si="131"/>
        <v>-3.7730268169426964</v>
      </c>
      <c r="AF579">
        <v>1.86</v>
      </c>
      <c r="AG579">
        <v>1.99</v>
      </c>
      <c r="AH579" s="57"/>
      <c r="AJ579" t="s">
        <v>475</v>
      </c>
    </row>
    <row r="580" spans="1:36" s="50" customFormat="1" ht="15" x14ac:dyDescent="0.25">
      <c r="A580" s="42">
        <v>1.6</v>
      </c>
      <c r="B580" s="42">
        <v>4.26</v>
      </c>
      <c r="C580" s="42">
        <v>5.42</v>
      </c>
      <c r="D580" s="43">
        <f t="shared" si="119"/>
        <v>4.4243629056008871E-2</v>
      </c>
      <c r="E580" s="44">
        <f>IF(OR($A580="",$B580="",$C580=""),"",A580*'MPTO_working_3-way'!$I579)</f>
        <v>1.6707898064896143</v>
      </c>
      <c r="F580" s="45">
        <f>IF(OR($A580="",$B580="",$C580=""),"",B580*'MPTO_working_3-way'!$I579)</f>
        <v>4.4484778597785972</v>
      </c>
      <c r="G580" s="46">
        <f>IF(OR($A580="",$B580="",$C580=""),"",C580*'MPTO_working_3-way'!$I579)</f>
        <v>5.6598004694835682</v>
      </c>
      <c r="H580" s="44">
        <f>IF(OR($A580="",$B580="",$C580=""),"",'MPTO_working_3-way'!E579)</f>
        <v>1.6386669726311609</v>
      </c>
      <c r="I580" s="45">
        <f>IF(OR($A580="",$B580="",$C580=""),"",'MPTO_working_3-way'!F579)</f>
        <v>4.5455804232057719</v>
      </c>
      <c r="J580" s="46">
        <f>IF(OR($A580="",$B580="",$C580=""),"",'MPTO_working_3-way'!G579)</f>
        <v>5.8908784746288836</v>
      </c>
      <c r="K580" s="44">
        <f>IF(OR($A580="",$B580="",$C580=""),"",'OddsRatio_working_3-way'!H579)</f>
        <v>1.6494030715061814</v>
      </c>
      <c r="L580" s="45">
        <f>IF(OR($A580="",$B580="",$C580=""),"",'OddsRatio_working_3-way'!I579)</f>
        <v>4.5284233551835866</v>
      </c>
      <c r="M580" s="46">
        <f>IF(OR($A580="",$B580="",$C580=""),"",'OddsRatio_working_3-way'!J579)</f>
        <v>5.7839359600955369</v>
      </c>
      <c r="N580" s="47">
        <f t="shared" si="120"/>
        <v>59.851933266281634</v>
      </c>
      <c r="O580" s="48">
        <f t="shared" si="121"/>
        <v>22.479599348838178</v>
      </c>
      <c r="P580" s="48">
        <f t="shared" si="122"/>
        <v>17.668467384880188</v>
      </c>
      <c r="Q580" t="s">
        <v>128</v>
      </c>
      <c r="R580" t="s">
        <v>164</v>
      </c>
      <c r="S580" s="38">
        <v>44349</v>
      </c>
      <c r="T580" s="50">
        <v>100</v>
      </c>
      <c r="U580" s="50">
        <f t="shared" si="123"/>
        <v>37.5</v>
      </c>
      <c r="V580" s="50">
        <f t="shared" si="124"/>
        <v>76.525821596244128</v>
      </c>
      <c r="W580" s="50">
        <f t="shared" si="125"/>
        <v>81.549815498154985</v>
      </c>
      <c r="X580" s="50">
        <f t="shared" si="126"/>
        <v>41.924362905600887</v>
      </c>
      <c r="Y580" s="50">
        <f t="shared" si="127"/>
        <v>80.950184501845015</v>
      </c>
      <c r="Z580" s="50">
        <f t="shared" si="128"/>
        <v>85.974178403755872</v>
      </c>
      <c r="AA580" s="50">
        <f t="shared" si="129"/>
        <v>-4.4243629056008871</v>
      </c>
      <c r="AB580" s="50">
        <f t="shared" si="130"/>
        <v>-4.4243629056008871</v>
      </c>
      <c r="AC580" s="50">
        <f t="shared" si="131"/>
        <v>-4.4243629056008871</v>
      </c>
      <c r="AD580" s="51"/>
      <c r="AE580" s="51"/>
      <c r="AF580">
        <v>1.73</v>
      </c>
      <c r="AG580">
        <v>2.15</v>
      </c>
      <c r="AH580" s="67"/>
      <c r="AI580" s="51"/>
      <c r="AJ580" t="s">
        <v>475</v>
      </c>
    </row>
    <row r="581" spans="1:36" ht="15" x14ac:dyDescent="0.25">
      <c r="A581">
        <v>2.09</v>
      </c>
      <c r="B581">
        <v>3.75</v>
      </c>
      <c r="C581">
        <v>3.4</v>
      </c>
      <c r="D581" s="43">
        <f t="shared" ref="D581:D639" si="132">IF(OR($A581="",$B581="",$C581=""),"",(1/A581)+(1/B581)+(1/C581)-1)</f>
        <v>3.9253213247021357E-2</v>
      </c>
      <c r="E581" s="44">
        <f>IF(OR($A581="",$B581="",$C581=""),"",A581*'MPTO_working_3-way'!$I580)</f>
        <v>2.1720392156862744</v>
      </c>
      <c r="F581" s="45">
        <f>IF(OR($A581="",$B581="",$C581=""),"",B581*'MPTO_working_3-way'!$I580)</f>
        <v>3.8971995496763299</v>
      </c>
      <c r="G581" s="46">
        <f>IF(OR($A581="",$B581="",$C581=""),"",C581*'MPTO_working_3-way'!$I580)</f>
        <v>3.5334609250398725</v>
      </c>
      <c r="H581" s="44">
        <f>IF(OR($A581="",$B581="",$C581=""),"",'MPTO_working_3-way'!E580)</f>
        <v>2.1487608859262446</v>
      </c>
      <c r="I581" s="45">
        <f>IF(OR($A581="",$B581="",$C581=""),"",'MPTO_working_3-way'!F580)</f>
        <v>3.9434934885556432</v>
      </c>
      <c r="J581" s="46">
        <f>IF(OR($A581="",$B581="",$C581=""),"",'MPTO_working_3-way'!G580)</f>
        <v>3.5582979102218859</v>
      </c>
      <c r="K581" s="44">
        <f>IF(OR($A581="",$B581="",$C581=""),"",'OddsRatio_working_3-way'!H580)</f>
        <v>2.1581889832296715</v>
      </c>
      <c r="L581" s="45">
        <f>IF(OR($A581="",$B581="",$C581=""),"",'OddsRatio_working_3-way'!I580)</f>
        <v>3.9220364255794467</v>
      </c>
      <c r="M581" s="46">
        <f>IF(OR($A581="",$B581="",$C581=""),"",'OddsRatio_working_3-way'!J580)</f>
        <v>3.5501408805056998</v>
      </c>
      <c r="N581" s="47">
        <f t="shared" si="120"/>
        <v>46.039684402477114</v>
      </c>
      <c r="O581" s="48">
        <f t="shared" si="121"/>
        <v>25.659450773647247</v>
      </c>
      <c r="P581" s="48">
        <f t="shared" si="122"/>
        <v>28.300864823875639</v>
      </c>
      <c r="Q581" t="s">
        <v>66</v>
      </c>
      <c r="R581" t="s">
        <v>251</v>
      </c>
      <c r="S581" s="38">
        <v>44349</v>
      </c>
      <c r="T581" s="50">
        <v>100</v>
      </c>
      <c r="U581" s="50">
        <f t="shared" si="123"/>
        <v>52.153110047846894</v>
      </c>
      <c r="V581" s="50">
        <f t="shared" si="124"/>
        <v>73.333333333333329</v>
      </c>
      <c r="W581" s="50">
        <f t="shared" si="125"/>
        <v>70.588235294117652</v>
      </c>
      <c r="X581" s="50">
        <f t="shared" si="126"/>
        <v>56.078431372549019</v>
      </c>
      <c r="Y581" s="50">
        <f t="shared" si="127"/>
        <v>77.258654658035482</v>
      </c>
      <c r="Z581" s="50">
        <f t="shared" si="128"/>
        <v>74.513556618819777</v>
      </c>
      <c r="AA581" s="50">
        <f t="shared" si="129"/>
        <v>-3.925321324702125</v>
      </c>
      <c r="AB581" s="50">
        <f t="shared" si="130"/>
        <v>-3.9253213247021534</v>
      </c>
      <c r="AC581" s="50">
        <f t="shared" si="131"/>
        <v>-3.925321324702125</v>
      </c>
      <c r="AF581">
        <v>1.64</v>
      </c>
      <c r="AG581">
        <v>2.31</v>
      </c>
      <c r="AH581" s="57"/>
      <c r="AJ581" t="s">
        <v>475</v>
      </c>
    </row>
    <row r="582" spans="1:36" ht="15" x14ac:dyDescent="0.25">
      <c r="A582">
        <v>2.4700000000000002</v>
      </c>
      <c r="B582">
        <v>3.53</v>
      </c>
      <c r="C582">
        <v>2.85</v>
      </c>
      <c r="D582" s="43">
        <f t="shared" si="132"/>
        <v>3.9021611557767732E-2</v>
      </c>
      <c r="E582" s="44">
        <f>IF(OR($A582="",$B582="",$C582=""),"",A582*'MPTO_working_3-way'!$I581)</f>
        <v>2.5663833805476863</v>
      </c>
      <c r="F582" s="45">
        <f>IF(OR($A582="",$B582="",$C582=""),"",B582*'MPTO_working_3-way'!$I581)</f>
        <v>3.6677462887989201</v>
      </c>
      <c r="G582" s="46">
        <f>IF(OR($A582="",$B582="",$C582=""),"",C582*'MPTO_working_3-way'!$I581)</f>
        <v>2.9612115929396383</v>
      </c>
      <c r="H582" s="44">
        <f>IF(OR($A582="",$B582="",$C582=""),"",'MPTO_working_3-way'!E581)</f>
        <v>2.5519898013938525</v>
      </c>
      <c r="I582" s="45">
        <f>IF(OR($A582="",$B582="",$C582=""),"",'MPTO_working_3-way'!F581)</f>
        <v>3.6998816556887779</v>
      </c>
      <c r="J582" s="46">
        <f>IF(OR($A582="",$B582="",$C582=""),"",'MPTO_working_3-way'!G581)</f>
        <v>2.9597183300456753</v>
      </c>
      <c r="K582" s="44">
        <f>IF(OR($A582="",$B582="",$C582=""),"",'OddsRatio_working_3-way'!H581)</f>
        <v>2.5587431638914695</v>
      </c>
      <c r="L582" s="45">
        <f>IF(OR($A582="",$B582="",$C582=""),"",'OddsRatio_working_3-way'!I581)</f>
        <v>3.6827348330921192</v>
      </c>
      <c r="M582" s="46">
        <f>IF(OR($A582="",$B582="",$C582=""),"",'OddsRatio_working_3-way'!J581)</f>
        <v>2.9616835736049105</v>
      </c>
      <c r="N582" s="47">
        <f t="shared" si="120"/>
        <v>38.965339612922214</v>
      </c>
      <c r="O582" s="48">
        <f t="shared" si="121"/>
        <v>27.264699389211867</v>
      </c>
      <c r="P582" s="48">
        <f t="shared" si="122"/>
        <v>33.769960997865923</v>
      </c>
      <c r="Q582" t="s">
        <v>65</v>
      </c>
      <c r="R582" t="s">
        <v>129</v>
      </c>
      <c r="S582" s="38">
        <v>44349</v>
      </c>
      <c r="T582" s="50">
        <v>100</v>
      </c>
      <c r="U582" s="50">
        <f t="shared" si="123"/>
        <v>59.514170040485837</v>
      </c>
      <c r="V582" s="50">
        <f t="shared" si="124"/>
        <v>71.671388101982998</v>
      </c>
      <c r="W582" s="50">
        <f t="shared" si="125"/>
        <v>64.912280701754383</v>
      </c>
      <c r="X582" s="50">
        <f t="shared" si="126"/>
        <v>63.416331196262611</v>
      </c>
      <c r="Y582" s="50">
        <f t="shared" si="127"/>
        <v>75.573549257759794</v>
      </c>
      <c r="Z582" s="50">
        <f t="shared" si="128"/>
        <v>68.814441857531165</v>
      </c>
      <c r="AA582" s="50">
        <f t="shared" si="129"/>
        <v>-3.9021611557767741</v>
      </c>
      <c r="AB582" s="50">
        <f t="shared" si="130"/>
        <v>-3.9021611557767955</v>
      </c>
      <c r="AC582" s="50">
        <f t="shared" si="131"/>
        <v>-3.9021611557767812</v>
      </c>
      <c r="AF582">
        <v>1.79</v>
      </c>
      <c r="AG582">
        <v>2.06</v>
      </c>
      <c r="AH582" s="57"/>
      <c r="AJ582" t="s">
        <v>475</v>
      </c>
    </row>
    <row r="583" spans="1:36" ht="15" x14ac:dyDescent="0.25">
      <c r="A583">
        <v>3.51</v>
      </c>
      <c r="B583">
        <v>3.13</v>
      </c>
      <c r="C583">
        <v>2.2999999999999998</v>
      </c>
      <c r="D583" s="43">
        <f t="shared" si="132"/>
        <v>3.9171711487310912E-2</v>
      </c>
      <c r="E583" s="44">
        <f>IF(OR($A583="",$B583="",$C583=""),"",A583*'MPTO_working_3-way'!$I582)</f>
        <v>3.647492707320461</v>
      </c>
      <c r="F583" s="45">
        <f>IF(OR($A583="",$B583="",$C583=""),"",B583*'MPTO_working_3-way'!$I582)</f>
        <v>3.2526074569552832</v>
      </c>
      <c r="G583" s="46">
        <f>IF(OR($A583="",$B583="",$C583=""),"",C583*'MPTO_working_3-way'!$I582)</f>
        <v>2.3900949364208151</v>
      </c>
      <c r="H583" s="44">
        <f>IF(OR($A583="",$B583="",$C583=""),"",'MPTO_working_3-way'!E582)</f>
        <v>3.6785932482788772</v>
      </c>
      <c r="I583" s="45">
        <f>IF(OR($A583="",$B583="",$C583=""),"",'MPTO_working_3-way'!F582)</f>
        <v>3.2633712152683763</v>
      </c>
      <c r="J583" s="46">
        <f>IF(OR($A583="",$B583="",$C583=""),"",'MPTO_working_3-way'!G582)</f>
        <v>2.3712113794918781</v>
      </c>
      <c r="K583" s="44">
        <f>IF(OR($A583="",$B583="",$C583=""),"",'OddsRatio_working_3-way'!H582)</f>
        <v>3.6632678578682163</v>
      </c>
      <c r="L583" s="45">
        <f>IF(OR($A583="",$B583="",$C583=""),"",'OddsRatio_working_3-way'!I582)</f>
        <v>3.2600639590674505</v>
      </c>
      <c r="M583" s="46">
        <f>IF(OR($A583="",$B583="",$C583=""),"",'OddsRatio_working_3-way'!J582)</f>
        <v>2.3793817590552515</v>
      </c>
      <c r="N583" s="47">
        <f t="shared" si="120"/>
        <v>27.416093197198599</v>
      </c>
      <c r="O583" s="48">
        <f t="shared" si="121"/>
        <v>30.74456457577223</v>
      </c>
      <c r="P583" s="48">
        <f t="shared" si="122"/>
        <v>41.839342227029171</v>
      </c>
      <c r="Q583" t="s">
        <v>257</v>
      </c>
      <c r="R583" t="s">
        <v>238</v>
      </c>
      <c r="S583" s="38">
        <v>44379</v>
      </c>
      <c r="T583" s="50">
        <v>100</v>
      </c>
      <c r="U583" s="50">
        <f t="shared" si="123"/>
        <v>71.509971509971507</v>
      </c>
      <c r="V583" s="50">
        <f t="shared" si="124"/>
        <v>68.051118210862612</v>
      </c>
      <c r="W583" s="50">
        <f t="shared" si="125"/>
        <v>56.521739130434774</v>
      </c>
      <c r="X583" s="50">
        <f t="shared" si="126"/>
        <v>75.427142658702607</v>
      </c>
      <c r="Y583" s="50">
        <f t="shared" si="127"/>
        <v>71.968289359593712</v>
      </c>
      <c r="Z583" s="50">
        <f t="shared" si="128"/>
        <v>60.438910279165867</v>
      </c>
      <c r="AA583" s="50">
        <f t="shared" si="129"/>
        <v>-3.9171711487311001</v>
      </c>
      <c r="AB583" s="50">
        <f t="shared" si="130"/>
        <v>-3.9171711487311001</v>
      </c>
      <c r="AC583" s="50">
        <f t="shared" si="131"/>
        <v>-3.917171148731093</v>
      </c>
      <c r="AF583">
        <v>1.82</v>
      </c>
      <c r="AG583">
        <v>2.0299999999999998</v>
      </c>
      <c r="AH583" s="57"/>
      <c r="AJ583" t="s">
        <v>471</v>
      </c>
    </row>
    <row r="584" spans="1:36" ht="15" x14ac:dyDescent="0.25">
      <c r="A584">
        <v>1.83</v>
      </c>
      <c r="B584">
        <v>3.87</v>
      </c>
      <c r="C584">
        <v>4.21</v>
      </c>
      <c r="D584" s="43">
        <f t="shared" si="132"/>
        <v>4.2375711459632814E-2</v>
      </c>
      <c r="E584" s="44">
        <f>IF(OR($A584="",$B584="",$C584=""),"",A584*'MPTO_working_3-way'!$I583)</f>
        <v>1.907547551971128</v>
      </c>
      <c r="F584" s="45">
        <f>IF(OR($A584="",$B584="",$C584=""),"",B584*'MPTO_working_3-way'!$I583)</f>
        <v>4.0339940033487789</v>
      </c>
      <c r="G584" s="46">
        <f>IF(OR($A584="",$B584="",$C584=""),"",C584*'MPTO_working_3-way'!$I583)</f>
        <v>4.3884017452450541</v>
      </c>
      <c r="H584" s="44">
        <f>IF(OR($A584="",$B584="",$C584=""),"",'MPTO_working_3-way'!E583)</f>
        <v>1.8785592229919363</v>
      </c>
      <c r="I584" s="45">
        <f>IF(OR($A584="",$B584="",$C584=""),"",'MPTO_working_3-way'!F583)</f>
        <v>4.09378541995651</v>
      </c>
      <c r="J584" s="46">
        <f>IF(OR($A584="",$B584="",$C584=""),"",'MPTO_working_3-way'!G583)</f>
        <v>4.4761864942027003</v>
      </c>
      <c r="K584" s="44">
        <f>IF(OR($A584="",$B584="",$C584=""),"",'OddsRatio_working_3-way'!H583)</f>
        <v>1.8892284663903858</v>
      </c>
      <c r="L584" s="45">
        <f>IF(OR($A584="",$B584="",$C584=""),"",'OddsRatio_working_3-way'!I583)</f>
        <v>4.0748020464342236</v>
      </c>
      <c r="M584" s="46">
        <f>IF(OR($A584="",$B584="",$C584=""),"",'OddsRatio_working_3-way'!J583)</f>
        <v>4.4390643097748628</v>
      </c>
      <c r="N584" s="47">
        <f t="shared" si="120"/>
        <v>52.423332721990022</v>
      </c>
      <c r="O584" s="48">
        <f t="shared" si="121"/>
        <v>24.789327876289857</v>
      </c>
      <c r="P584" s="48">
        <f t="shared" si="122"/>
        <v>22.787339401720129</v>
      </c>
      <c r="Q584" t="s">
        <v>259</v>
      </c>
      <c r="R584" t="s">
        <v>412</v>
      </c>
      <c r="S584" s="38">
        <v>44379</v>
      </c>
      <c r="T584" s="50">
        <v>100</v>
      </c>
      <c r="U584" s="50">
        <f t="shared" si="123"/>
        <v>45.355191256830594</v>
      </c>
      <c r="V584" s="50">
        <f t="shared" si="124"/>
        <v>74.160206718346245</v>
      </c>
      <c r="W584" s="50">
        <f t="shared" si="125"/>
        <v>76.24703087885986</v>
      </c>
      <c r="X584" s="50">
        <f t="shared" si="126"/>
        <v>49.592762402793888</v>
      </c>
      <c r="Y584" s="50">
        <f t="shared" si="127"/>
        <v>78.397777864309532</v>
      </c>
      <c r="Z584" s="50">
        <f t="shared" si="128"/>
        <v>80.484602024823133</v>
      </c>
      <c r="AA584" s="50">
        <f t="shared" si="129"/>
        <v>-4.2375711459632939</v>
      </c>
      <c r="AB584" s="50">
        <f t="shared" si="130"/>
        <v>-4.2375711459632868</v>
      </c>
      <c r="AC584" s="50">
        <f t="shared" si="131"/>
        <v>-4.2375711459632726</v>
      </c>
      <c r="AF584">
        <v>1.63</v>
      </c>
      <c r="AG584">
        <v>2.33</v>
      </c>
      <c r="AH584" s="57"/>
      <c r="AJ584" t="s">
        <v>471</v>
      </c>
    </row>
    <row r="585" spans="1:36" ht="15" x14ac:dyDescent="0.25">
      <c r="A585">
        <v>2.42</v>
      </c>
      <c r="B585">
        <v>3.44</v>
      </c>
      <c r="C585">
        <v>2.99</v>
      </c>
      <c r="D585" s="43">
        <f t="shared" si="132"/>
        <v>3.8368975449589504E-2</v>
      </c>
      <c r="E585" s="44">
        <f>IF(OR($A585="",$B585="",$C585=""),"",A585*'MPTO_working_3-way'!$I584)</f>
        <v>2.5128529205880064</v>
      </c>
      <c r="F585" s="45">
        <f>IF(OR($A585="",$B585="",$C585=""),"",B585*'MPTO_working_3-way'!$I584)</f>
        <v>3.5719892755465876</v>
      </c>
      <c r="G585" s="46">
        <f>IF(OR($A585="",$B585="",$C585=""),"",C585*'MPTO_working_3-way'!$I584)</f>
        <v>3.104723236594273</v>
      </c>
      <c r="H585" s="44">
        <f>IF(OR($A585="",$B585="",$C585=""),"",'MPTO_working_3-way'!E584)</f>
        <v>2.497293670283935</v>
      </c>
      <c r="I585" s="45">
        <f>IF(OR($A585="",$B585="",$C585=""),"",'MPTO_working_3-way'!F584)</f>
        <v>3.5983129044842728</v>
      </c>
      <c r="J585" s="46">
        <f>IF(OR($A585="",$B585="",$C585=""),"",'MPTO_working_3-way'!G584)</f>
        <v>3.1088872006205666</v>
      </c>
      <c r="K585" s="44">
        <f>IF(OR($A585="",$B585="",$C585=""),"",'OddsRatio_working_3-way'!H584)</f>
        <v>2.5043012943335672</v>
      </c>
      <c r="L585" s="45">
        <f>IF(OR($A585="",$B585="",$C585=""),"",'OddsRatio_working_3-way'!I584)</f>
        <v>3.5848557451928911</v>
      </c>
      <c r="M585" s="46">
        <f>IF(OR($A585="",$B585="",$C585=""),"",'OddsRatio_working_3-way'!J584)</f>
        <v>3.1081405462843663</v>
      </c>
      <c r="N585" s="47">
        <f t="shared" si="120"/>
        <v>39.795405127252756</v>
      </c>
      <c r="O585" s="48">
        <f t="shared" si="121"/>
        <v>27.995604769753392</v>
      </c>
      <c r="P585" s="48">
        <f t="shared" si="122"/>
        <v>32.208990102993859</v>
      </c>
      <c r="Q585" t="s">
        <v>253</v>
      </c>
      <c r="R585" t="s">
        <v>414</v>
      </c>
      <c r="S585" s="38">
        <v>44379</v>
      </c>
      <c r="T585" s="50">
        <v>100</v>
      </c>
      <c r="U585" s="50">
        <f t="shared" si="123"/>
        <v>58.677685950413228</v>
      </c>
      <c r="V585" s="50">
        <f t="shared" si="124"/>
        <v>70.930232558139537</v>
      </c>
      <c r="W585" s="50">
        <f t="shared" si="125"/>
        <v>66.555183946488299</v>
      </c>
      <c r="X585" s="50">
        <f t="shared" si="126"/>
        <v>62.514583495372179</v>
      </c>
      <c r="Y585" s="50">
        <f t="shared" si="127"/>
        <v>74.767130103098481</v>
      </c>
      <c r="Z585" s="50">
        <f t="shared" si="128"/>
        <v>70.392081491447243</v>
      </c>
      <c r="AA585" s="50">
        <f t="shared" si="129"/>
        <v>-3.8368975449589513</v>
      </c>
      <c r="AB585" s="50">
        <f t="shared" si="130"/>
        <v>-3.8368975449589442</v>
      </c>
      <c r="AC585" s="50">
        <f t="shared" si="131"/>
        <v>-3.8368975449589442</v>
      </c>
      <c r="AF585">
        <v>1.7</v>
      </c>
      <c r="AG585">
        <v>2.19</v>
      </c>
      <c r="AH585" s="57"/>
      <c r="AJ585" t="s">
        <v>471</v>
      </c>
    </row>
    <row r="586" spans="1:36" ht="15" x14ac:dyDescent="0.25">
      <c r="A586">
        <v>1.67</v>
      </c>
      <c r="B586">
        <v>4.29</v>
      </c>
      <c r="C586">
        <v>4.7699999999999996</v>
      </c>
      <c r="D586" s="43">
        <f t="shared" si="132"/>
        <v>4.154623417983494E-2</v>
      </c>
      <c r="E586" s="44">
        <f>IF(OR($A586="",$B586="",$C586=""),"",A586*'MPTO_working_3-way'!$I585)</f>
        <v>1.7393822110803243</v>
      </c>
      <c r="F586" s="45">
        <f>IF(OR($A586="",$B586="",$C586=""),"",B586*'MPTO_working_3-way'!$I585)</f>
        <v>4.4682333446314919</v>
      </c>
      <c r="G586" s="46">
        <f>IF(OR($A586="",$B586="",$C586=""),"",C586*'MPTO_working_3-way'!$I585)</f>
        <v>4.968175537037812</v>
      </c>
      <c r="H586" s="44">
        <f>IF(OR($A586="",$B586="",$C586=""),"",'MPTO_working_3-way'!E585)</f>
        <v>1.7095371559342287</v>
      </c>
      <c r="I586" s="45">
        <f>IF(OR($A586="",$B586="",$C586=""),"",'MPTO_working_3-way'!F585)</f>
        <v>4.560972458695117</v>
      </c>
      <c r="J586" s="46">
        <f>IF(OR($A586="",$B586="",$C586=""),"",'MPTO_working_3-way'!G585)</f>
        <v>5.1073863438507363</v>
      </c>
      <c r="K586" s="44">
        <f>IF(OR($A586="",$B586="",$C586=""),"",'OddsRatio_working_3-way'!H585)</f>
        <v>1.71980468885448</v>
      </c>
      <c r="L586" s="45">
        <f>IF(OR($A586="",$B586="",$C586=""),"",'OddsRatio_working_3-way'!I585)</f>
        <v>4.5345633228824473</v>
      </c>
      <c r="M586" s="46">
        <f>IF(OR($A586="",$B586="",$C586=""),"",'OddsRatio_working_3-way'!J585)</f>
        <v>5.0502442940020735</v>
      </c>
      <c r="N586" s="47">
        <f t="shared" ref="N586:N639" si="133">(1/E586)* 100</f>
        <v>57.491676851110455</v>
      </c>
      <c r="O586" s="48">
        <f t="shared" ref="O586:O639" si="134">(1/F586)* 100</f>
        <v>22.380209869779595</v>
      </c>
      <c r="P586" s="48">
        <f t="shared" ref="P586:P639" si="135">(1/G586)* 100</f>
        <v>20.128113279109954</v>
      </c>
      <c r="Q586" t="s">
        <v>415</v>
      </c>
      <c r="R586" t="s">
        <v>254</v>
      </c>
      <c r="S586" s="38">
        <v>44379</v>
      </c>
      <c r="T586" s="50">
        <v>100</v>
      </c>
      <c r="U586" s="50">
        <f t="shared" ref="U586:U639" si="136">(1/A586)*((T586*A586)-T586)</f>
        <v>40.119760479041922</v>
      </c>
      <c r="V586" s="50">
        <f t="shared" ref="V586:V639" si="137">(1/B586)*((T586*B586)-T586)</f>
        <v>76.689976689976689</v>
      </c>
      <c r="W586" s="50">
        <f t="shared" ref="W586:W639" si="138">(1/C586)*((T586*C586)-T586)</f>
        <v>79.035639412997895</v>
      </c>
      <c r="X586" s="50">
        <f t="shared" ref="X586:X639" si="139">((1/B586)+(1/C586))*T586</f>
        <v>44.274383897025402</v>
      </c>
      <c r="Y586" s="50">
        <f t="shared" ref="Y586:Y639" si="140">((1/A586)+(1/C586))*T586</f>
        <v>80.84460010796019</v>
      </c>
      <c r="Z586" s="50">
        <f t="shared" ref="Z586:Z639" si="141">((1/A586)+(1/B586))*T586</f>
        <v>83.190262830981396</v>
      </c>
      <c r="AA586" s="50">
        <f t="shared" ref="AA586:AA639" si="142">U586-X586</f>
        <v>-4.1546234179834798</v>
      </c>
      <c r="AB586" s="50">
        <f t="shared" ref="AB586:AB639" si="143">V586-Y586</f>
        <v>-4.1546234179835011</v>
      </c>
      <c r="AC586" s="50">
        <f t="shared" ref="AC586:AC639" si="144">W586-Z586</f>
        <v>-4.1546234179835011</v>
      </c>
      <c r="AF586">
        <v>1.68</v>
      </c>
      <c r="AG586">
        <v>2.2200000000000002</v>
      </c>
      <c r="AH586" s="57"/>
      <c r="AJ586" t="s">
        <v>471</v>
      </c>
    </row>
    <row r="587" spans="1:36" ht="15" x14ac:dyDescent="0.25">
      <c r="A587">
        <v>3.04</v>
      </c>
      <c r="B587">
        <v>3.92</v>
      </c>
      <c r="C587">
        <v>2.2799999999999998</v>
      </c>
      <c r="D587" s="43">
        <f t="shared" si="132"/>
        <v>2.2645900465449342E-2</v>
      </c>
      <c r="E587" s="44">
        <f>IF(OR($A587="",$B587="",$C587=""),"",A587*'MPTO_working_3-way'!$I586)</f>
        <v>3.1088435374149661</v>
      </c>
      <c r="F587" s="45">
        <f>IF(OR($A587="",$B587="",$C587=""),"",B587*'MPTO_working_3-way'!$I586)</f>
        <v>4.0087719298245617</v>
      </c>
      <c r="G587" s="46">
        <f>IF(OR($A587="",$B587="",$C587=""),"",C587*'MPTO_working_3-way'!$I586)</f>
        <v>2.3316326530612241</v>
      </c>
      <c r="H587" s="44">
        <f>IF(OR($A587="",$B587="",$C587=""),"",'MPTO_working_3-way'!E586)</f>
        <v>3.1113999257333833</v>
      </c>
      <c r="I587" s="45">
        <f>IF(OR($A587="",$B587="",$C587=""),"",'MPTO_working_3-way'!F586)</f>
        <v>4.0395323610943716</v>
      </c>
      <c r="J587" s="46">
        <f>IF(OR($A587="",$B587="",$C587=""),"",'MPTO_working_3-way'!G586)</f>
        <v>2.3199280127362081</v>
      </c>
      <c r="K587" s="44">
        <f>IF(OR($A587="",$B587="",$C587=""),"",'OddsRatio_working_3-way'!H586)</f>
        <v>3.1119308821832017</v>
      </c>
      <c r="L587" s="45">
        <f>IF(OR($A587="",$B587="",$C587=""),"",'OddsRatio_working_3-way'!I586)</f>
        <v>4.0229598901837988</v>
      </c>
      <c r="M587" s="46">
        <f>IF(OR($A587="",$B587="",$C587=""),"",'OddsRatio_working_3-way'!J586)</f>
        <v>2.3251331025463222</v>
      </c>
      <c r="N587" s="47">
        <f t="shared" si="133"/>
        <v>32.166301969365421</v>
      </c>
      <c r="O587" s="48">
        <f t="shared" si="134"/>
        <v>24.945295404814001</v>
      </c>
      <c r="P587" s="48">
        <f t="shared" si="135"/>
        <v>42.888402625820575</v>
      </c>
      <c r="Q587" t="s">
        <v>260</v>
      </c>
      <c r="R587" t="s">
        <v>263</v>
      </c>
      <c r="S587" s="38">
        <v>44379</v>
      </c>
      <c r="T587" s="50">
        <v>100</v>
      </c>
      <c r="U587" s="50">
        <f t="shared" si="136"/>
        <v>67.10526315789474</v>
      </c>
      <c r="V587" s="50">
        <f t="shared" si="137"/>
        <v>74.489795918367349</v>
      </c>
      <c r="W587" s="50">
        <f t="shared" si="138"/>
        <v>56.140350877192972</v>
      </c>
      <c r="X587" s="50">
        <f t="shared" si="139"/>
        <v>69.369853204439664</v>
      </c>
      <c r="Y587" s="50">
        <f t="shared" si="140"/>
        <v>76.754385964912288</v>
      </c>
      <c r="Z587" s="50">
        <f t="shared" si="141"/>
        <v>58.404940923737911</v>
      </c>
      <c r="AA587" s="50">
        <f t="shared" si="142"/>
        <v>-2.2645900465449245</v>
      </c>
      <c r="AB587" s="50">
        <f t="shared" si="143"/>
        <v>-2.2645900465449387</v>
      </c>
      <c r="AC587" s="50">
        <f t="shared" si="144"/>
        <v>-2.2645900465449387</v>
      </c>
      <c r="AF587">
        <v>1.44</v>
      </c>
      <c r="AG587">
        <v>2.93</v>
      </c>
      <c r="AH587" s="57"/>
      <c r="AJ587" t="s">
        <v>230</v>
      </c>
    </row>
    <row r="588" spans="1:36" ht="15" x14ac:dyDescent="0.25">
      <c r="A588">
        <v>3.12</v>
      </c>
      <c r="B588">
        <v>3.26</v>
      </c>
      <c r="C588">
        <v>2.5299999999999998</v>
      </c>
      <c r="D588" s="43">
        <f t="shared" si="132"/>
        <v>2.2518203766536793E-2</v>
      </c>
      <c r="E588" s="44">
        <f>IF(OR($A588="",$B588="",$C588=""),"",A588*'MPTO_working_3-way'!$I587)</f>
        <v>3.190256795751595</v>
      </c>
      <c r="F588" s="45">
        <f>IF(OR($A588="",$B588="",$C588=""),"",B588*'MPTO_working_3-way'!$I587)</f>
        <v>3.3334093442789099</v>
      </c>
      <c r="G588" s="46">
        <f>IF(OR($A588="",$B588="",$C588=""),"",C588*'MPTO_working_3-way'!$I587)</f>
        <v>2.5869710555293377</v>
      </c>
      <c r="H588" s="44">
        <f>IF(OR($A588="",$B588="",$C588=""),"",'MPTO_working_3-way'!E587)</f>
        <v>3.1948192546115006</v>
      </c>
      <c r="I588" s="45">
        <f>IF(OR($A588="",$B588="",$C588=""),"",'MPTO_working_3-way'!F587)</f>
        <v>3.3417724412129242</v>
      </c>
      <c r="J588" s="46">
        <f>IF(OR($A588="",$B588="",$C588=""),"",'MPTO_working_3-way'!G587)</f>
        <v>2.5789756550848839</v>
      </c>
      <c r="K588" s="44">
        <f>IF(OR($A588="",$B588="",$C588=""),"",'OddsRatio_working_3-way'!H587)</f>
        <v>3.1929200938284192</v>
      </c>
      <c r="L588" s="45">
        <f>IF(OR($A588="",$B588="",$C588=""),"",'OddsRatio_working_3-way'!I587)</f>
        <v>3.3377355717227486</v>
      </c>
      <c r="M588" s="46">
        <f>IF(OR($A588="",$B588="",$C588=""),"",'OddsRatio_working_3-way'!J587)</f>
        <v>2.5826262941308866</v>
      </c>
      <c r="N588" s="47">
        <f t="shared" si="133"/>
        <v>31.34543906721494</v>
      </c>
      <c r="O588" s="48">
        <f t="shared" si="134"/>
        <v>29.999315917089149</v>
      </c>
      <c r="P588" s="48">
        <f t="shared" si="135"/>
        <v>38.655245015695904</v>
      </c>
      <c r="Q588" t="s">
        <v>419</v>
      </c>
      <c r="R588" t="s">
        <v>267</v>
      </c>
      <c r="S588" s="38">
        <v>44379</v>
      </c>
      <c r="T588" s="50">
        <v>100</v>
      </c>
      <c r="U588" s="50">
        <f t="shared" si="136"/>
        <v>67.948717948717942</v>
      </c>
      <c r="V588" s="50">
        <f t="shared" si="137"/>
        <v>69.325153374233125</v>
      </c>
      <c r="W588" s="50">
        <f t="shared" si="138"/>
        <v>60.474308300395251</v>
      </c>
      <c r="X588" s="50">
        <f t="shared" si="139"/>
        <v>70.200538325371625</v>
      </c>
      <c r="Y588" s="50">
        <f t="shared" si="140"/>
        <v>71.576973750886793</v>
      </c>
      <c r="Z588" s="50">
        <f t="shared" si="141"/>
        <v>62.726128677048919</v>
      </c>
      <c r="AA588" s="50">
        <f t="shared" si="142"/>
        <v>-2.2518203766536828</v>
      </c>
      <c r="AB588" s="50">
        <f t="shared" si="143"/>
        <v>-2.2518203766536686</v>
      </c>
      <c r="AC588" s="50">
        <f t="shared" si="144"/>
        <v>-2.2518203766536686</v>
      </c>
      <c r="AF588">
        <v>2.3199999999999998</v>
      </c>
      <c r="AG588">
        <v>1.67</v>
      </c>
      <c r="AH588" s="57"/>
      <c r="AJ588" t="s">
        <v>230</v>
      </c>
    </row>
    <row r="589" spans="1:36" ht="15" x14ac:dyDescent="0.25">
      <c r="A589">
        <v>1.57</v>
      </c>
      <c r="B589">
        <v>4.32</v>
      </c>
      <c r="C589">
        <v>6.17</v>
      </c>
      <c r="D589" s="43">
        <f t="shared" si="132"/>
        <v>3.0498710935692896E-2</v>
      </c>
      <c r="E589" s="44">
        <f>IF(OR($A589="",$B589="",$C589=""),"",A589*'MPTO_working_3-way'!$I588)</f>
        <v>1.6178829761690379</v>
      </c>
      <c r="F589" s="45">
        <f>IF(OR($A589="",$B589="",$C589=""),"",B589*'MPTO_working_3-way'!$I588)</f>
        <v>4.4517544312421933</v>
      </c>
      <c r="G589" s="46">
        <f>IF(OR($A589="",$B589="",$C589=""),"",C589*'MPTO_working_3-way'!$I588)</f>
        <v>6.3581770464732248</v>
      </c>
      <c r="H589" s="44">
        <f>IF(OR($A589="",$B589="",$C589=""),"",'MPTO_working_3-way'!E588)</f>
        <v>1.5954652075031339</v>
      </c>
      <c r="I589" s="45">
        <f>IF(OR($A589="",$B589="",$C589=""),"",'MPTO_working_3-way'!F588)</f>
        <v>4.518441566219443</v>
      </c>
      <c r="J589" s="46">
        <f>IF(OR($A589="",$B589="",$C589=""),"",'MPTO_working_3-way'!G588)</f>
        <v>6.5829180236200608</v>
      </c>
      <c r="K589" s="44">
        <f>IF(OR($A589="",$B589="",$C589=""),"",'OddsRatio_working_3-way'!H588)</f>
        <v>1.6030303107135777</v>
      </c>
      <c r="L589" s="45">
        <f>IF(OR($A589="",$B589="",$C589=""),"",'OddsRatio_working_3-way'!I588)</f>
        <v>4.5123870729282078</v>
      </c>
      <c r="M589" s="46">
        <f>IF(OR($A589="",$B589="",$C589=""),"",'OddsRatio_working_3-way'!J588)</f>
        <v>6.4695907129635044</v>
      </c>
      <c r="N589" s="47">
        <f t="shared" si="133"/>
        <v>61.809167580703885</v>
      </c>
      <c r="O589" s="48">
        <f t="shared" si="134"/>
        <v>22.463053958728029</v>
      </c>
      <c r="P589" s="48">
        <f t="shared" si="135"/>
        <v>15.727778460568087</v>
      </c>
      <c r="Q589" t="s">
        <v>227</v>
      </c>
      <c r="R589" t="s">
        <v>243</v>
      </c>
      <c r="S589" s="38">
        <v>44379</v>
      </c>
      <c r="T589" s="50">
        <v>100</v>
      </c>
      <c r="U589" s="50">
        <f t="shared" si="136"/>
        <v>36.30573248407643</v>
      </c>
      <c r="V589" s="50">
        <f t="shared" si="137"/>
        <v>76.851851851851848</v>
      </c>
      <c r="W589" s="50">
        <f t="shared" si="138"/>
        <v>83.792544570502429</v>
      </c>
      <c r="X589" s="50">
        <f t="shared" si="139"/>
        <v>39.355603577645716</v>
      </c>
      <c r="Y589" s="50">
        <f t="shared" si="140"/>
        <v>79.901722945421128</v>
      </c>
      <c r="Z589" s="50">
        <f t="shared" si="141"/>
        <v>86.842415664071709</v>
      </c>
      <c r="AA589" s="50">
        <f t="shared" si="142"/>
        <v>-3.049871093569287</v>
      </c>
      <c r="AB589" s="50">
        <f t="shared" si="143"/>
        <v>-3.0498710935692799</v>
      </c>
      <c r="AC589" s="50">
        <f t="shared" si="144"/>
        <v>-3.0498710935692799</v>
      </c>
      <c r="AF589">
        <v>1.68</v>
      </c>
      <c r="AG589">
        <v>2.2799999999999998</v>
      </c>
      <c r="AH589" s="57"/>
      <c r="AJ589" t="s">
        <v>231</v>
      </c>
    </row>
    <row r="590" spans="1:36" ht="15" x14ac:dyDescent="0.25">
      <c r="A590">
        <v>1.98</v>
      </c>
      <c r="B590">
        <v>3.59</v>
      </c>
      <c r="C590">
        <v>4.07</v>
      </c>
      <c r="D590" s="43">
        <f t="shared" si="132"/>
        <v>2.9302282784176903E-2</v>
      </c>
      <c r="E590" s="44">
        <f>IF(OR($A590="",$B590="",$C590=""),"",A590*'MPTO_working_3-way'!$I589)</f>
        <v>2.0380185199126704</v>
      </c>
      <c r="F590" s="45">
        <f>IF(OR($A590="",$B590="",$C590=""),"",B590*'MPTO_working_3-way'!$I589)</f>
        <v>3.6951951951951951</v>
      </c>
      <c r="G590" s="46">
        <f>IF(OR($A590="",$B590="",$C590=""),"",C590*'MPTO_working_3-way'!$I589)</f>
        <v>4.1892602909316006</v>
      </c>
      <c r="H590" s="44">
        <f>IF(OR($A590="",$B590="",$C590=""),"",'MPTO_working_3-way'!E589)</f>
        <v>2.0190473802111346</v>
      </c>
      <c r="I590" s="45">
        <f>IF(OR($A590="",$B590="",$C590=""),"",'MPTO_working_3-way'!F589)</f>
        <v>3.7204581055427037</v>
      </c>
      <c r="J590" s="46">
        <f>IF(OR($A590="",$B590="",$C590=""),"",'MPTO_working_3-way'!G589)</f>
        <v>4.2384947038302814</v>
      </c>
      <c r="K590" s="44">
        <f>IF(OR($A590="",$B590="",$C590=""),"",'OddsRatio_working_3-way'!H589)</f>
        <v>2.0265060703716649</v>
      </c>
      <c r="L590" s="45">
        <f>IF(OR($A590="",$B590="",$C590=""),"",'OddsRatio_working_3-way'!I589)</f>
        <v>3.7129089002679709</v>
      </c>
      <c r="M590" s="46">
        <f>IF(OR($A590="",$B590="",$C590=""),"",'OddsRatio_working_3-way'!J589)</f>
        <v>4.2156873837153173</v>
      </c>
      <c r="N590" s="47">
        <f t="shared" si="133"/>
        <v>49.067267555686897</v>
      </c>
      <c r="O590" s="48">
        <f t="shared" si="134"/>
        <v>27.062169849654609</v>
      </c>
      <c r="P590" s="48">
        <f t="shared" si="135"/>
        <v>23.870562594658487</v>
      </c>
      <c r="Q590" t="s">
        <v>226</v>
      </c>
      <c r="R590" t="s">
        <v>275</v>
      </c>
      <c r="S590" s="38">
        <v>44379</v>
      </c>
      <c r="T590" s="50">
        <v>100</v>
      </c>
      <c r="U590" s="50">
        <f t="shared" si="136"/>
        <v>49.494949494949495</v>
      </c>
      <c r="V590" s="50">
        <f t="shared" si="137"/>
        <v>72.14484679665739</v>
      </c>
      <c r="W590" s="50">
        <f t="shared" si="138"/>
        <v>75.429975429975428</v>
      </c>
      <c r="X590" s="50">
        <f t="shared" si="139"/>
        <v>52.425177773367196</v>
      </c>
      <c r="Y590" s="50">
        <f t="shared" si="140"/>
        <v>75.075075075075077</v>
      </c>
      <c r="Z590" s="50">
        <f t="shared" si="141"/>
        <v>78.360203708393129</v>
      </c>
      <c r="AA590" s="50">
        <f t="shared" si="142"/>
        <v>-2.9302282784177009</v>
      </c>
      <c r="AB590" s="50">
        <f t="shared" si="143"/>
        <v>-2.9302282784176867</v>
      </c>
      <c r="AC590" s="50">
        <f t="shared" si="144"/>
        <v>-2.9302282784177009</v>
      </c>
      <c r="AF590">
        <v>1.74</v>
      </c>
      <c r="AG590">
        <v>2.1800000000000002</v>
      </c>
      <c r="AH590" s="57"/>
      <c r="AJ590" t="s">
        <v>231</v>
      </c>
    </row>
    <row r="591" spans="1:36" ht="15" x14ac:dyDescent="0.25">
      <c r="A591">
        <v>2.29</v>
      </c>
      <c r="B591">
        <v>3.54</v>
      </c>
      <c r="C591">
        <v>3.24</v>
      </c>
      <c r="D591" s="43">
        <f t="shared" si="132"/>
        <v>2.7809073722280253E-2</v>
      </c>
      <c r="E591" s="44">
        <f>IF(OR($A591="",$B591="",$C591=""),"",A591*'MPTO_working_3-way'!$I590)</f>
        <v>2.3536827788240218</v>
      </c>
      <c r="F591" s="45">
        <f>IF(OR($A591="",$B591="",$C591=""),"",B591*'MPTO_working_3-way'!$I590)</f>
        <v>3.6384441209768723</v>
      </c>
      <c r="G591" s="46">
        <f>IF(OR($A591="",$B591="",$C591=""),"",C591*'MPTO_working_3-way'!$I590)</f>
        <v>3.3301013988601884</v>
      </c>
      <c r="H591" s="44">
        <f>IF(OR($A591="",$B591="",$C591=""),"",'MPTO_working_3-way'!E590)</f>
        <v>2.3396654661340044</v>
      </c>
      <c r="I591" s="45">
        <f>IF(OR($A591="",$B591="",$C591=""),"",'MPTO_working_3-way'!F590)</f>
        <v>3.66010528240299</v>
      </c>
      <c r="J591" s="46">
        <f>IF(OR($A591="",$B591="",$C591=""),"",'MPTO_working_3-way'!G590)</f>
        <v>3.3403225790041828</v>
      </c>
      <c r="K591" s="44">
        <f>IF(OR($A591="",$B591="",$C591=""),"",'OddsRatio_working_3-way'!H590)</f>
        <v>2.3457096801701174</v>
      </c>
      <c r="L591" s="45">
        <f>IF(OR($A591="",$B591="",$C591=""),"",'OddsRatio_working_3-way'!I590)</f>
        <v>3.6496919283969746</v>
      </c>
      <c r="M591" s="46">
        <f>IF(OR($A591="",$B591="",$C591=""),"",'OddsRatio_working_3-way'!J590)</f>
        <v>3.3367361888225293</v>
      </c>
      <c r="N591" s="47">
        <f t="shared" si="133"/>
        <v>42.48660902807103</v>
      </c>
      <c r="O591" s="48">
        <f t="shared" si="134"/>
        <v>27.484275331718266</v>
      </c>
      <c r="P591" s="48">
        <f t="shared" si="135"/>
        <v>30.029115640210698</v>
      </c>
      <c r="Q591" t="s">
        <v>272</v>
      </c>
      <c r="R591" t="s">
        <v>229</v>
      </c>
      <c r="S591" s="38">
        <v>44379</v>
      </c>
      <c r="T591" s="50">
        <v>100</v>
      </c>
      <c r="U591" s="50">
        <f t="shared" si="136"/>
        <v>56.331877729257641</v>
      </c>
      <c r="V591" s="50">
        <f t="shared" si="137"/>
        <v>71.751412429378533</v>
      </c>
      <c r="W591" s="50">
        <f t="shared" si="138"/>
        <v>69.135802469135797</v>
      </c>
      <c r="X591" s="50">
        <f t="shared" si="139"/>
        <v>59.112785101485663</v>
      </c>
      <c r="Y591" s="50">
        <f t="shared" si="140"/>
        <v>74.532319801606548</v>
      </c>
      <c r="Z591" s="50">
        <f t="shared" si="141"/>
        <v>71.916709841363826</v>
      </c>
      <c r="AA591" s="50">
        <f t="shared" si="142"/>
        <v>-2.7809073722280218</v>
      </c>
      <c r="AB591" s="50">
        <f t="shared" si="143"/>
        <v>-2.7809073722280147</v>
      </c>
      <c r="AC591" s="50">
        <f t="shared" si="144"/>
        <v>-2.7809073722280289</v>
      </c>
      <c r="AF591">
        <v>1.82</v>
      </c>
      <c r="AG591">
        <v>2.06</v>
      </c>
      <c r="AH591" s="57"/>
      <c r="AJ591" t="s">
        <v>231</v>
      </c>
    </row>
    <row r="592" spans="1:36" ht="15" x14ac:dyDescent="0.25">
      <c r="A592">
        <v>1.47</v>
      </c>
      <c r="B592">
        <v>4.58</v>
      </c>
      <c r="C592">
        <v>7.81</v>
      </c>
      <c r="D592" s="43">
        <f t="shared" si="132"/>
        <v>2.6653693308644755E-2</v>
      </c>
      <c r="E592" s="44">
        <f>IF(OR($A592="",$B592="",$C592=""),"",A592*'MPTO_working_3-way'!$I591)</f>
        <v>1.5091809291637077</v>
      </c>
      <c r="F592" s="45">
        <f>IF(OR($A592="",$B592="",$C592=""),"",B592*'MPTO_working_3-way'!$I591)</f>
        <v>4.7020739153535933</v>
      </c>
      <c r="G592" s="46">
        <f>IF(OR($A592="",$B592="",$C592=""),"",C592*'MPTO_working_3-way'!$I591)</f>
        <v>8.018165344740515</v>
      </c>
      <c r="H592" s="44">
        <f>IF(OR($A592="",$B592="",$C592=""),"",'MPTO_working_3-way'!E591)</f>
        <v>1.4894527137567992</v>
      </c>
      <c r="I592" s="45">
        <f>IF(OR($A592="",$B592="",$C592=""),"",'MPTO_working_3-way'!F591)</f>
        <v>4.7742713314640772</v>
      </c>
      <c r="J592" s="46">
        <f>IF(OR($A592="",$B592="",$C592=""),"",'MPTO_working_3-way'!G591)</f>
        <v>8.3923308122351248</v>
      </c>
      <c r="K592" s="44">
        <f>IF(OR($A592="",$B592="",$C592=""),"",'OddsRatio_working_3-way'!H591)</f>
        <v>1.4958885579852172</v>
      </c>
      <c r="L592" s="45">
        <f>IF(OR($A592="",$B592="",$C592=""),"",'OddsRatio_working_3-way'!I591)</f>
        <v>4.7771936969937823</v>
      </c>
      <c r="M592" s="46">
        <f>IF(OR($A592="",$B592="",$C592=""),"",'OddsRatio_working_3-way'!J591)</f>
        <v>8.1851086805943183</v>
      </c>
      <c r="N592" s="47">
        <f t="shared" si="133"/>
        <v>66.261107642947522</v>
      </c>
      <c r="O592" s="48">
        <f t="shared" si="134"/>
        <v>21.267211405050841</v>
      </c>
      <c r="P592" s="48">
        <f t="shared" si="135"/>
        <v>12.471680952001647</v>
      </c>
      <c r="Q592" t="s">
        <v>133</v>
      </c>
      <c r="R592" t="s">
        <v>78</v>
      </c>
      <c r="S592" s="38">
        <v>44379</v>
      </c>
      <c r="T592" s="50">
        <v>100</v>
      </c>
      <c r="U592" s="50">
        <f t="shared" si="136"/>
        <v>31.972789115646258</v>
      </c>
      <c r="V592" s="50">
        <f t="shared" si="137"/>
        <v>78.165938864628828</v>
      </c>
      <c r="W592" s="50">
        <f t="shared" si="138"/>
        <v>87.195902688860428</v>
      </c>
      <c r="X592" s="50">
        <f t="shared" si="139"/>
        <v>34.638158446510744</v>
      </c>
      <c r="Y592" s="50">
        <f t="shared" si="140"/>
        <v>80.831308195493307</v>
      </c>
      <c r="Z592" s="50">
        <f t="shared" si="141"/>
        <v>89.861272019724908</v>
      </c>
      <c r="AA592" s="50">
        <f t="shared" si="142"/>
        <v>-2.6653693308644861</v>
      </c>
      <c r="AB592" s="50">
        <f t="shared" si="143"/>
        <v>-2.665369330864479</v>
      </c>
      <c r="AC592" s="50">
        <f t="shared" si="144"/>
        <v>-2.665369330864479</v>
      </c>
      <c r="AF592">
        <v>1.8</v>
      </c>
      <c r="AG592">
        <v>2.11</v>
      </c>
      <c r="AH592" s="57"/>
      <c r="AJ592" t="s">
        <v>476</v>
      </c>
    </row>
    <row r="593" spans="1:36" ht="15" x14ac:dyDescent="0.25">
      <c r="A593">
        <v>3.63</v>
      </c>
      <c r="B593">
        <v>3.49</v>
      </c>
      <c r="C593">
        <v>2.17</v>
      </c>
      <c r="D593" s="43">
        <f t="shared" si="132"/>
        <v>2.2844538040867723E-2</v>
      </c>
      <c r="E593" s="44">
        <f>IF(OR($A593="",$B593="",$C593=""),"",A593*'MPTO_working_3-way'!$I592)</f>
        <v>3.7129256730883498</v>
      </c>
      <c r="F593" s="45">
        <f>IF(OR($A593="",$B593="",$C593=""),"",B593*'MPTO_working_3-way'!$I592)</f>
        <v>3.5697274377626287</v>
      </c>
      <c r="G593" s="46">
        <f>IF(OR($A593="",$B593="",$C593=""),"",C593*'MPTO_working_3-way'!$I592)</f>
        <v>2.219572647548683</v>
      </c>
      <c r="H593" s="44">
        <f>IF(OR($A593="",$B593="",$C593=""),"",'MPTO_working_3-way'!E592)</f>
        <v>3.7331925002848334</v>
      </c>
      <c r="I593" s="45">
        <f>IF(OR($A593="",$B593="",$C593=""),"",'MPTO_working_3-way'!F592)</f>
        <v>3.5852817765675931</v>
      </c>
      <c r="J593" s="46">
        <f>IF(OR($A593="",$B593="",$C593=""),"",'MPTO_working_3-way'!G592)</f>
        <v>2.2064600216613592</v>
      </c>
      <c r="K593" s="44">
        <f>IF(OR($A593="",$B593="",$C593=""),"",'OddsRatio_working_3-way'!H592)</f>
        <v>3.724224890792232</v>
      </c>
      <c r="L593" s="45">
        <f>IF(OR($A593="",$B593="",$C593=""),"",'OddsRatio_working_3-way'!I592)</f>
        <v>3.5792091171378937</v>
      </c>
      <c r="M593" s="46">
        <f>IF(OR($A593="",$B593="",$C593=""),"",'OddsRatio_working_3-way'!J592)</f>
        <v>2.2119175369684076</v>
      </c>
      <c r="N593" s="47">
        <f t="shared" si="133"/>
        <v>26.932938820943775</v>
      </c>
      <c r="O593" s="48">
        <f t="shared" si="134"/>
        <v>28.013343243560424</v>
      </c>
      <c r="P593" s="48">
        <f t="shared" si="135"/>
        <v>45.053717935495804</v>
      </c>
      <c r="Q593" t="s">
        <v>71</v>
      </c>
      <c r="R593" t="s">
        <v>39</v>
      </c>
      <c r="S593" s="38">
        <v>44379</v>
      </c>
      <c r="T593" s="50">
        <v>100</v>
      </c>
      <c r="U593" s="50">
        <f t="shared" si="136"/>
        <v>72.451790633608823</v>
      </c>
      <c r="V593" s="50">
        <f t="shared" si="137"/>
        <v>71.346704871060169</v>
      </c>
      <c r="W593" s="50">
        <f t="shared" si="138"/>
        <v>53.917050691244242</v>
      </c>
      <c r="X593" s="50">
        <f t="shared" si="139"/>
        <v>74.736244437695589</v>
      </c>
      <c r="Y593" s="50">
        <f t="shared" si="140"/>
        <v>73.631158675146949</v>
      </c>
      <c r="Z593" s="50">
        <f t="shared" si="141"/>
        <v>56.201504495331008</v>
      </c>
      <c r="AA593" s="50">
        <f t="shared" si="142"/>
        <v>-2.2844538040867661</v>
      </c>
      <c r="AB593" s="50">
        <f t="shared" si="143"/>
        <v>-2.2844538040867803</v>
      </c>
      <c r="AC593" s="50">
        <f t="shared" si="144"/>
        <v>-2.2844538040867661</v>
      </c>
      <c r="AF593">
        <v>2.29</v>
      </c>
      <c r="AG593">
        <v>1.69</v>
      </c>
      <c r="AH593" s="57"/>
      <c r="AJ593" t="s">
        <v>476</v>
      </c>
    </row>
    <row r="594" spans="1:36" ht="15" x14ac:dyDescent="0.25">
      <c r="A594">
        <v>3.44</v>
      </c>
      <c r="B594">
        <v>3.7</v>
      </c>
      <c r="C594">
        <v>2.17</v>
      </c>
      <c r="D594" s="43">
        <f t="shared" si="132"/>
        <v>2.1797437776432504E-2</v>
      </c>
      <c r="E594" s="44">
        <f>IF(OR($A594="",$B594="",$C594=""),"",A594*'MPTO_working_3-way'!$I593)</f>
        <v>3.514983185950928</v>
      </c>
      <c r="F594" s="45">
        <f>IF(OR($A594="",$B594="",$C594=""),"",B594*'MPTO_working_3-way'!$I593)</f>
        <v>3.7806505197728004</v>
      </c>
      <c r="G594" s="46">
        <f>IF(OR($A594="",$B594="",$C594=""),"",C594*'MPTO_working_3-way'!$I593)</f>
        <v>2.2173004399748586</v>
      </c>
      <c r="H594" s="44">
        <f>IF(OR($A594="",$B594="",$C594=""),"",'MPTO_working_3-way'!E593)</f>
        <v>3.5281848468125987</v>
      </c>
      <c r="I594" s="45">
        <f>IF(OR($A594="",$B594="",$C594=""),"",'MPTO_working_3-way'!F593)</f>
        <v>3.802216923729234</v>
      </c>
      <c r="J594" s="46">
        <f>IF(OR($A594="",$B594="",$C594=""),"",'MPTO_working_3-way'!G593)</f>
        <v>2.2047620720154031</v>
      </c>
      <c r="K594" s="44">
        <f>IF(OR($A594="",$B594="",$C594=""),"",'OddsRatio_working_3-way'!H593)</f>
        <v>3.5234016901137841</v>
      </c>
      <c r="L594" s="45">
        <f>IF(OR($A594="",$B594="",$C594=""),"",'OddsRatio_working_3-way'!I593)</f>
        <v>3.7922887554537779</v>
      </c>
      <c r="M594" s="46">
        <f>IF(OR($A594="",$B594="",$C594=""),"",'OddsRatio_working_3-way'!J593)</f>
        <v>2.2099917940299703</v>
      </c>
      <c r="N594" s="47">
        <f t="shared" si="133"/>
        <v>28.449638222934041</v>
      </c>
      <c r="O594" s="48">
        <f t="shared" si="134"/>
        <v>26.450474455917057</v>
      </c>
      <c r="P594" s="48">
        <f t="shared" si="135"/>
        <v>45.099887321148898</v>
      </c>
      <c r="Q594" t="s">
        <v>75</v>
      </c>
      <c r="R594" t="s">
        <v>68</v>
      </c>
      <c r="S594" s="38">
        <v>44379</v>
      </c>
      <c r="T594" s="50">
        <v>100</v>
      </c>
      <c r="U594" s="50">
        <f t="shared" si="136"/>
        <v>70.930232558139537</v>
      </c>
      <c r="V594" s="50">
        <f t="shared" si="137"/>
        <v>72.972972972972968</v>
      </c>
      <c r="W594" s="50">
        <f t="shared" si="138"/>
        <v>53.917050691244242</v>
      </c>
      <c r="X594" s="50">
        <f t="shared" si="139"/>
        <v>73.109976335782775</v>
      </c>
      <c r="Y594" s="50">
        <f t="shared" si="140"/>
        <v>75.152716750616236</v>
      </c>
      <c r="Z594" s="50">
        <f t="shared" si="141"/>
        <v>56.096794468887488</v>
      </c>
      <c r="AA594" s="50">
        <f t="shared" si="142"/>
        <v>-2.1797437776432389</v>
      </c>
      <c r="AB594" s="50">
        <f t="shared" si="143"/>
        <v>-2.1797437776432673</v>
      </c>
      <c r="AC594" s="50">
        <f t="shared" si="144"/>
        <v>-2.179743777643246</v>
      </c>
      <c r="AF594">
        <v>1.74</v>
      </c>
      <c r="AG594">
        <v>2.2000000000000002</v>
      </c>
      <c r="AH594" s="57"/>
      <c r="AJ594" t="s">
        <v>476</v>
      </c>
    </row>
    <row r="595" spans="1:36" ht="15" x14ac:dyDescent="0.25">
      <c r="A595">
        <v>7.64</v>
      </c>
      <c r="B595">
        <v>4.46</v>
      </c>
      <c r="C595">
        <v>1.49</v>
      </c>
      <c r="D595" s="43">
        <f t="shared" si="132"/>
        <v>2.6246238590107662E-2</v>
      </c>
      <c r="E595" s="44">
        <f>IF(OR($A595="",$B595="",$C595=""),"",A595*'MPTO_working_3-way'!$I594)</f>
        <v>7.840521262828422</v>
      </c>
      <c r="F595" s="45">
        <f>IF(OR($A595="",$B595="",$C595=""),"",B595*'MPTO_working_3-way'!$I594)</f>
        <v>4.5770582241118802</v>
      </c>
      <c r="G595" s="46">
        <f>IF(OR($A595="",$B595="",$C595=""),"",C595*'MPTO_working_3-way'!$I594)</f>
        <v>1.5291068954992604</v>
      </c>
      <c r="H595" s="44">
        <f>IF(OR($A595="",$B595="",$C595=""),"",'MPTO_working_3-way'!E594)</f>
        <v>8.1872384653855121</v>
      </c>
      <c r="I595" s="45">
        <f>IF(OR($A595="",$B595="",$C595=""),"",'MPTO_working_3-way'!F594)</f>
        <v>4.6410926893860536</v>
      </c>
      <c r="J595" s="46">
        <f>IF(OR($A595="",$B595="",$C595=""),"",'MPTO_working_3-way'!G594)</f>
        <v>1.509679627814096</v>
      </c>
      <c r="K595" s="44">
        <f>IF(OR($A595="",$B595="",$C595=""),"",'OddsRatio_working_3-way'!H594)</f>
        <v>7.9937330405629963</v>
      </c>
      <c r="L595" s="45">
        <f>IF(OR($A595="",$B595="",$C595=""),"",'OddsRatio_working_3-way'!I594)</f>
        <v>4.6443247470403559</v>
      </c>
      <c r="M595" s="46">
        <f>IF(OR($A595="",$B595="",$C595=""),"",'OddsRatio_working_3-way'!J594)</f>
        <v>1.516103793656004</v>
      </c>
      <c r="N595" s="47">
        <f t="shared" si="133"/>
        <v>12.754254041003083</v>
      </c>
      <c r="O595" s="48">
        <f t="shared" si="134"/>
        <v>21.848094366202588</v>
      </c>
      <c r="P595" s="48">
        <f t="shared" si="135"/>
        <v>65.397651592794332</v>
      </c>
      <c r="Q595" t="s">
        <v>70</v>
      </c>
      <c r="R595" t="s">
        <v>35</v>
      </c>
      <c r="S595" s="38">
        <v>44379</v>
      </c>
      <c r="T595" s="50">
        <v>100</v>
      </c>
      <c r="U595" s="50">
        <f t="shared" si="136"/>
        <v>86.910994764397898</v>
      </c>
      <c r="V595" s="50">
        <f t="shared" si="137"/>
        <v>77.578475336322867</v>
      </c>
      <c r="W595" s="50">
        <f t="shared" si="138"/>
        <v>32.885906040268459</v>
      </c>
      <c r="X595" s="50">
        <f t="shared" si="139"/>
        <v>89.535618623408681</v>
      </c>
      <c r="Y595" s="50">
        <f t="shared" si="140"/>
        <v>80.203099195333635</v>
      </c>
      <c r="Z595" s="50">
        <f t="shared" si="141"/>
        <v>35.510529899279227</v>
      </c>
      <c r="AA595" s="50">
        <f t="shared" si="142"/>
        <v>-2.6246238590107822</v>
      </c>
      <c r="AB595" s="50">
        <f t="shared" si="143"/>
        <v>-2.624623859010768</v>
      </c>
      <c r="AC595" s="50">
        <f t="shared" si="144"/>
        <v>-2.624623859010768</v>
      </c>
      <c r="AF595">
        <v>1.93</v>
      </c>
      <c r="AG595">
        <v>1.97</v>
      </c>
      <c r="AH595" s="57"/>
      <c r="AJ595" t="s">
        <v>476</v>
      </c>
    </row>
    <row r="596" spans="1:36" ht="15" x14ac:dyDescent="0.25">
      <c r="A596">
        <v>2.66</v>
      </c>
      <c r="B596">
        <v>3.28</v>
      </c>
      <c r="C596">
        <v>2.94</v>
      </c>
      <c r="D596" s="43">
        <f t="shared" si="132"/>
        <v>2.0953952826316513E-2</v>
      </c>
      <c r="E596" s="44">
        <f>IF(OR($A596="",$B596="",$C596=""),"",A596*'MPTO_working_3-way'!$I595)</f>
        <v>2.7157375145180023</v>
      </c>
      <c r="F596" s="45">
        <f>IF(OR($A596="",$B596="",$C596=""),"",B596*'MPTO_working_3-way'!$I595)</f>
        <v>3.3487289652703178</v>
      </c>
      <c r="G596" s="46">
        <f>IF(OR($A596="",$B596="",$C596=""),"",C596*'MPTO_working_3-way'!$I595)</f>
        <v>3.0016046213093706</v>
      </c>
      <c r="H596" s="44">
        <f>IF(OR($A596="",$B596="",$C596=""),"",'MPTO_working_3-way'!E595)</f>
        <v>2.7103561721650014</v>
      </c>
      <c r="I596" s="45">
        <f>IF(OR($A596="",$B596="",$C596=""),"",'MPTO_working_3-way'!F595)</f>
        <v>3.3569055482811851</v>
      </c>
      <c r="J596" s="46">
        <f>IF(OR($A596="",$B596="",$C596=""),"",'MPTO_working_3-way'!G595)</f>
        <v>3.0016382628297822</v>
      </c>
      <c r="K596" s="44">
        <f>IF(OR($A596="",$B596="",$C596=""),"",'OddsRatio_working_3-way'!H595)</f>
        <v>2.7129282909361003</v>
      </c>
      <c r="L596" s="45">
        <f>IF(OR($A596="",$B596="",$C596=""),"",'OddsRatio_working_3-way'!I595)</f>
        <v>3.3526966887556084</v>
      </c>
      <c r="M596" s="46">
        <f>IF(OR($A596="",$B596="",$C596=""),"",'OddsRatio_working_3-way'!J595)</f>
        <v>3.0018559544674908</v>
      </c>
      <c r="N596" s="47">
        <f t="shared" si="133"/>
        <v>36.822409921950175</v>
      </c>
      <c r="O596" s="48">
        <f t="shared" si="134"/>
        <v>29.862076339142529</v>
      </c>
      <c r="P596" s="48">
        <f t="shared" si="135"/>
        <v>33.315513738907313</v>
      </c>
      <c r="Q596" t="s">
        <v>429</v>
      </c>
      <c r="R596" t="s">
        <v>248</v>
      </c>
      <c r="S596" s="38">
        <v>44379</v>
      </c>
      <c r="T596" s="50">
        <v>100</v>
      </c>
      <c r="U596" s="50">
        <f t="shared" si="136"/>
        <v>62.406015037593981</v>
      </c>
      <c r="V596" s="50">
        <f t="shared" si="137"/>
        <v>69.512195121951223</v>
      </c>
      <c r="W596" s="50">
        <f t="shared" si="138"/>
        <v>65.986394557823132</v>
      </c>
      <c r="X596" s="50">
        <f t="shared" si="139"/>
        <v>64.501410320225645</v>
      </c>
      <c r="Y596" s="50">
        <f t="shared" si="140"/>
        <v>71.607590404582893</v>
      </c>
      <c r="Z596" s="50">
        <f t="shared" si="141"/>
        <v>68.081789840454789</v>
      </c>
      <c r="AA596" s="50">
        <f t="shared" si="142"/>
        <v>-2.0953952826316637</v>
      </c>
      <c r="AB596" s="50">
        <f t="shared" si="143"/>
        <v>-2.0953952826316709</v>
      </c>
      <c r="AC596" s="50">
        <f t="shared" si="144"/>
        <v>-2.0953952826316566</v>
      </c>
      <c r="AF596">
        <v>2.0499999999999998</v>
      </c>
      <c r="AG596">
        <v>1.86</v>
      </c>
      <c r="AH596" s="57"/>
      <c r="AJ596" t="s">
        <v>473</v>
      </c>
    </row>
    <row r="597" spans="1:36" ht="15" x14ac:dyDescent="0.25">
      <c r="A597">
        <v>1.79</v>
      </c>
      <c r="B597">
        <v>3.72</v>
      </c>
      <c r="C597">
        <v>5.1100000000000003</v>
      </c>
      <c r="D597" s="43">
        <f t="shared" si="132"/>
        <v>2.3171138420831738E-2</v>
      </c>
      <c r="E597" s="44">
        <f>IF(OR($A597="",$B597="",$C597=""),"",A597*'MPTO_working_3-way'!$I596)</f>
        <v>1.8314763377732888</v>
      </c>
      <c r="F597" s="45">
        <f>IF(OR($A597="",$B597="",$C597=""),"",B597*'MPTO_working_3-way'!$I596)</f>
        <v>3.8061966349254943</v>
      </c>
      <c r="G597" s="46">
        <f>IF(OR($A597="",$B597="",$C597=""),"",C597*'MPTO_working_3-way'!$I596)</f>
        <v>5.2284045173304508</v>
      </c>
      <c r="H597" s="44">
        <f>IF(OR($A597="",$B597="",$C597=""),"",'MPTO_working_3-way'!E596)</f>
        <v>1.8150944907293081</v>
      </c>
      <c r="I597" s="45">
        <f>IF(OR($A597="",$B597="",$C597=""),"",'MPTO_working_3-way'!F596)</f>
        <v>3.8300456831666261</v>
      </c>
      <c r="J597" s="46">
        <f>IF(OR($A597="",$B597="",$C597=""),"",'MPTO_working_3-way'!G596)</f>
        <v>5.3199694725361235</v>
      </c>
      <c r="K597" s="44">
        <f>IF(OR($A597="",$B597="",$C597=""),"",'OddsRatio_working_3-way'!H596)</f>
        <v>1.82124254553312</v>
      </c>
      <c r="L597" s="45">
        <f>IF(OR($A597="",$B597="",$C597=""),"",'OddsRatio_working_3-way'!I596)</f>
        <v>3.8275692706963116</v>
      </c>
      <c r="M597" s="46">
        <f>IF(OR($A597="",$B597="",$C597=""),"",'OddsRatio_working_3-way'!J596)</f>
        <v>5.2725403318242057</v>
      </c>
      <c r="N597" s="47">
        <f t="shared" si="133"/>
        <v>54.600760019416974</v>
      </c>
      <c r="O597" s="48">
        <f t="shared" si="134"/>
        <v>26.272946353429134</v>
      </c>
      <c r="P597" s="48">
        <f t="shared" si="135"/>
        <v>19.126293627153888</v>
      </c>
      <c r="Q597" t="s">
        <v>343</v>
      </c>
      <c r="R597" t="s">
        <v>436</v>
      </c>
      <c r="S597" s="38">
        <v>44379</v>
      </c>
      <c r="T597" s="50">
        <v>100</v>
      </c>
      <c r="U597" s="50">
        <f t="shared" si="136"/>
        <v>44.134078212290497</v>
      </c>
      <c r="V597" s="50">
        <f t="shared" si="137"/>
        <v>73.118279569892465</v>
      </c>
      <c r="W597" s="50">
        <f t="shared" si="138"/>
        <v>80.430528375733857</v>
      </c>
      <c r="X597" s="50">
        <f t="shared" si="139"/>
        <v>46.451192054373671</v>
      </c>
      <c r="Y597" s="50">
        <f t="shared" si="140"/>
        <v>75.435393411975639</v>
      </c>
      <c r="Z597" s="50">
        <f t="shared" si="141"/>
        <v>82.747642217817017</v>
      </c>
      <c r="AA597" s="50">
        <f t="shared" si="142"/>
        <v>-2.3171138420831738</v>
      </c>
      <c r="AB597" s="50">
        <f t="shared" si="143"/>
        <v>-2.3171138420831738</v>
      </c>
      <c r="AC597" s="50">
        <f t="shared" si="144"/>
        <v>-2.3171138420831596</v>
      </c>
      <c r="AF597">
        <v>2.0099999999999998</v>
      </c>
      <c r="AG597">
        <v>1.9</v>
      </c>
      <c r="AH597" s="57"/>
      <c r="AJ597" t="s">
        <v>473</v>
      </c>
    </row>
    <row r="598" spans="1:36" ht="15" x14ac:dyDescent="0.25">
      <c r="A598">
        <v>2.82</v>
      </c>
      <c r="B598">
        <v>3.15</v>
      </c>
      <c r="C598">
        <v>2.86</v>
      </c>
      <c r="D598" s="43">
        <f t="shared" si="132"/>
        <v>2.1720596188681274E-2</v>
      </c>
      <c r="E598" s="44">
        <f>IF(OR($A598="",$B598="",$C598=""),"",A598*'MPTO_working_3-way'!$I597)</f>
        <v>2.881252081252081</v>
      </c>
      <c r="F598" s="45">
        <f>IF(OR($A598="",$B598="",$C598=""),"",B598*'MPTO_working_3-way'!$I597)</f>
        <v>3.218419877994346</v>
      </c>
      <c r="G598" s="46">
        <f>IF(OR($A598="",$B598="",$C598=""),"",C598*'MPTO_working_3-way'!$I597)</f>
        <v>2.9221209050996282</v>
      </c>
      <c r="H598" s="44">
        <f>IF(OR($A598="",$B598="",$C598=""),"",'MPTO_working_3-way'!E597)</f>
        <v>2.8787770281448508</v>
      </c>
      <c r="I598" s="45">
        <f>IF(OR($A598="",$B598="",$C598=""),"",'MPTO_working_3-way'!F597)</f>
        <v>3.2235175593750234</v>
      </c>
      <c r="J598" s="46">
        <f>IF(OR($A598="",$B598="",$C598=""),"",'MPTO_working_3-way'!G597)</f>
        <v>2.9204741661742761</v>
      </c>
      <c r="K598" s="44">
        <f>IF(OR($A598="",$B598="",$C598=""),"",'OddsRatio_working_3-way'!H597)</f>
        <v>2.8800215359279893</v>
      </c>
      <c r="L598" s="45">
        <f>IF(OR($A598="",$B598="",$C598=""),"",'OddsRatio_working_3-way'!I597)</f>
        <v>3.2209045616731737</v>
      </c>
      <c r="M598" s="46">
        <f>IF(OR($A598="",$B598="",$C598=""),"",'OddsRatio_working_3-way'!J597)</f>
        <v>2.9213406905637682</v>
      </c>
      <c r="N598" s="47">
        <f t="shared" si="133"/>
        <v>34.707133280939395</v>
      </c>
      <c r="O598" s="48">
        <f t="shared" si="134"/>
        <v>31.071147889602884</v>
      </c>
      <c r="P598" s="48">
        <f t="shared" si="135"/>
        <v>34.221718829457728</v>
      </c>
      <c r="Q598" t="s">
        <v>425</v>
      </c>
      <c r="R598" t="s">
        <v>427</v>
      </c>
      <c r="S598" s="38">
        <v>44379</v>
      </c>
      <c r="T598" s="50">
        <v>100</v>
      </c>
      <c r="U598" s="50">
        <f t="shared" si="136"/>
        <v>64.539007092198588</v>
      </c>
      <c r="V598" s="50">
        <f t="shared" si="137"/>
        <v>68.253968253968253</v>
      </c>
      <c r="W598" s="50">
        <f t="shared" si="138"/>
        <v>65.03496503496504</v>
      </c>
      <c r="X598" s="50">
        <f t="shared" si="139"/>
        <v>66.711066711066707</v>
      </c>
      <c r="Y598" s="50">
        <f t="shared" si="140"/>
        <v>70.426027872836386</v>
      </c>
      <c r="Z598" s="50">
        <f t="shared" si="141"/>
        <v>67.207024653833173</v>
      </c>
      <c r="AA598" s="50">
        <f t="shared" si="142"/>
        <v>-2.1720596188681185</v>
      </c>
      <c r="AB598" s="50">
        <f t="shared" si="143"/>
        <v>-2.1720596188681327</v>
      </c>
      <c r="AC598" s="50">
        <f t="shared" si="144"/>
        <v>-2.1720596188681327</v>
      </c>
      <c r="AF598">
        <v>2.2599999999999998</v>
      </c>
      <c r="AG598">
        <v>1.7</v>
      </c>
      <c r="AH598" s="57"/>
      <c r="AJ598" t="s">
        <v>473</v>
      </c>
    </row>
    <row r="599" spans="1:36" ht="15" x14ac:dyDescent="0.25">
      <c r="A599">
        <v>8.49</v>
      </c>
      <c r="B599">
        <v>4.8</v>
      </c>
      <c r="C599">
        <v>1.43</v>
      </c>
      <c r="D599" s="43">
        <f t="shared" si="132"/>
        <v>2.5419662787153907E-2</v>
      </c>
      <c r="E599" s="44">
        <f>IF(OR($A599="",$B599="",$C599=""),"",A599*'MPTO_working_3-way'!$I598)</f>
        <v>8.7058129370629374</v>
      </c>
      <c r="F599" s="45">
        <f>IF(OR($A599="",$B599="",$C599=""),"",B599*'MPTO_working_3-way'!$I598)</f>
        <v>4.9220143813783386</v>
      </c>
      <c r="G599" s="46">
        <f>IF(OR($A599="",$B599="",$C599=""),"",C599*'MPTO_working_3-way'!$I598)</f>
        <v>1.46635011778563</v>
      </c>
      <c r="H599" s="44">
        <f>IF(OR($A599="",$B599="",$C599=""),"",'MPTO_working_3-way'!E598)</f>
        <v>9.1480922165953444</v>
      </c>
      <c r="I599" s="45">
        <f>IF(OR($A599="",$B599="",$C599=""),"",'MPTO_working_3-way'!F598)</f>
        <v>5.0034996376724479</v>
      </c>
      <c r="J599" s="46">
        <f>IF(OR($A599="",$B599="",$C599=""),"",'MPTO_working_3-way'!G598)</f>
        <v>1.4475394093429863</v>
      </c>
      <c r="K599" s="44">
        <f>IF(OR($A599="",$B599="",$C599=""),"",'OddsRatio_working_3-way'!H598)</f>
        <v>8.9002685809420186</v>
      </c>
      <c r="L599" s="45">
        <f>IF(OR($A599="",$B599="",$C599=""),"",'OddsRatio_working_3-way'!I598)</f>
        <v>5.0081469436020916</v>
      </c>
      <c r="M599" s="46">
        <f>IF(OR($A599="",$B599="",$C599=""),"",'OddsRatio_working_3-way'!J598)</f>
        <v>1.453553469933921</v>
      </c>
      <c r="N599" s="47">
        <f t="shared" si="133"/>
        <v>11.486578074090437</v>
      </c>
      <c r="O599" s="48">
        <f t="shared" si="134"/>
        <v>20.316884968547459</v>
      </c>
      <c r="P599" s="48">
        <f t="shared" si="135"/>
        <v>68.196536957362113</v>
      </c>
      <c r="Q599" t="s">
        <v>428</v>
      </c>
      <c r="R599" t="s">
        <v>438</v>
      </c>
      <c r="S599" s="38">
        <v>44379</v>
      </c>
      <c r="T599" s="50">
        <v>100</v>
      </c>
      <c r="U599" s="50">
        <f t="shared" si="136"/>
        <v>88.221436984687855</v>
      </c>
      <c r="V599" s="50">
        <f t="shared" si="137"/>
        <v>79.166666666666671</v>
      </c>
      <c r="W599" s="50">
        <f t="shared" si="138"/>
        <v>30.069930069930074</v>
      </c>
      <c r="X599" s="50">
        <f t="shared" si="139"/>
        <v>90.763403263403276</v>
      </c>
      <c r="Y599" s="50">
        <f t="shared" si="140"/>
        <v>81.708632945382064</v>
      </c>
      <c r="Z599" s="50">
        <f t="shared" si="141"/>
        <v>32.611896348645466</v>
      </c>
      <c r="AA599" s="50">
        <f t="shared" si="142"/>
        <v>-2.5419662787154209</v>
      </c>
      <c r="AB599" s="50">
        <f t="shared" si="143"/>
        <v>-2.5419662787153925</v>
      </c>
      <c r="AC599" s="50">
        <f t="shared" si="144"/>
        <v>-2.5419662787153925</v>
      </c>
      <c r="AF599">
        <v>1.58</v>
      </c>
      <c r="AG599">
        <v>2.52</v>
      </c>
      <c r="AH599" s="57"/>
      <c r="AJ599" t="s">
        <v>473</v>
      </c>
    </row>
    <row r="600" spans="1:36" ht="15" x14ac:dyDescent="0.25">
      <c r="A600">
        <v>2.2000000000000002</v>
      </c>
      <c r="B600">
        <v>3.23</v>
      </c>
      <c r="C600">
        <v>3.87</v>
      </c>
      <c r="D600" s="43">
        <f t="shared" si="132"/>
        <v>2.2540910581806184E-2</v>
      </c>
      <c r="E600" s="44">
        <f>IF(OR($A600="",$B600="",$C600=""),"",A600*'MPTO_working_3-way'!$I599)</f>
        <v>2.2495900032799736</v>
      </c>
      <c r="F600" s="45">
        <f>IF(OR($A600="",$B600="",$C600=""),"",B600*'MPTO_working_3-way'!$I599)</f>
        <v>3.3028071411792341</v>
      </c>
      <c r="G600" s="46">
        <f>IF(OR($A600="",$B600="",$C600=""),"",C600*'MPTO_working_3-way'!$I599)</f>
        <v>3.95723332395159</v>
      </c>
      <c r="H600" s="44">
        <f>IF(OR($A600="",$B600="",$C600=""),"",'MPTO_working_3-way'!E599)</f>
        <v>2.2369772361594578</v>
      </c>
      <c r="I600" s="45">
        <f>IF(OR($A600="",$B600="",$C600=""),"",'MPTO_working_3-way'!F599)</f>
        <v>3.31033876732798</v>
      </c>
      <c r="J600" s="46">
        <f>IF(OR($A600="",$B600="",$C600=""),"",'MPTO_working_3-way'!G599)</f>
        <v>3.9859011349823068</v>
      </c>
      <c r="K600" s="44">
        <f>IF(OR($A600="",$B600="",$C600=""),"",'OddsRatio_working_3-way'!H599)</f>
        <v>2.2423532878168344</v>
      </c>
      <c r="L600" s="45">
        <f>IF(OR($A600="",$B600="",$C600=""),"",'OddsRatio_working_3-way'!I599)</f>
        <v>3.3087065265262838</v>
      </c>
      <c r="M600" s="46">
        <f>IF(OR($A600="",$B600="",$C600=""),"",'OddsRatio_working_3-way'!J599)</f>
        <v>3.9712949466952625</v>
      </c>
      <c r="N600" s="47">
        <f t="shared" si="133"/>
        <v>44.452544621107329</v>
      </c>
      <c r="O600" s="48">
        <f t="shared" si="134"/>
        <v>30.277274974128826</v>
      </c>
      <c r="P600" s="48">
        <f t="shared" si="135"/>
        <v>25.270180404763853</v>
      </c>
      <c r="Q600" t="s">
        <v>426</v>
      </c>
      <c r="R600" t="s">
        <v>430</v>
      </c>
      <c r="S600" s="38">
        <v>44379</v>
      </c>
      <c r="T600" s="50">
        <v>100</v>
      </c>
      <c r="U600" s="50">
        <f t="shared" si="136"/>
        <v>54.545454545454554</v>
      </c>
      <c r="V600" s="50">
        <f t="shared" si="137"/>
        <v>69.040247678018574</v>
      </c>
      <c r="W600" s="50">
        <f t="shared" si="138"/>
        <v>74.160206718346245</v>
      </c>
      <c r="X600" s="50">
        <f t="shared" si="139"/>
        <v>56.799545603635174</v>
      </c>
      <c r="Y600" s="50">
        <f t="shared" si="140"/>
        <v>71.294338736199194</v>
      </c>
      <c r="Z600" s="50">
        <f t="shared" si="141"/>
        <v>76.41429777652688</v>
      </c>
      <c r="AA600" s="50">
        <f t="shared" si="142"/>
        <v>-2.2540910581806202</v>
      </c>
      <c r="AB600" s="50">
        <f t="shared" si="143"/>
        <v>-2.2540910581806202</v>
      </c>
      <c r="AC600" s="50">
        <f t="shared" si="144"/>
        <v>-2.2540910581806344</v>
      </c>
      <c r="AF600">
        <v>2.25</v>
      </c>
      <c r="AG600">
        <v>1.71</v>
      </c>
      <c r="AH600" s="57"/>
      <c r="AJ600" t="s">
        <v>473</v>
      </c>
    </row>
    <row r="601" spans="1:36" ht="15" x14ac:dyDescent="0.25">
      <c r="A601">
        <v>4.74</v>
      </c>
      <c r="B601">
        <v>3.69</v>
      </c>
      <c r="C601">
        <v>1.85</v>
      </c>
      <c r="D601" s="43">
        <f t="shared" si="132"/>
        <v>2.2513714702661947E-2</v>
      </c>
      <c r="E601" s="44">
        <f>IF(OR($A601="",$B601="",$C601=""),"",A601*'MPTO_working_3-way'!$I600)</f>
        <v>4.8467150076906176</v>
      </c>
      <c r="F601" s="45">
        <f>IF(OR($A601="",$B601="",$C601=""),"",B601*'MPTO_working_3-way'!$I600)</f>
        <v>3.7730756072528226</v>
      </c>
      <c r="G601" s="46">
        <f>IF(OR($A601="",$B601="",$C601=""),"",C601*'MPTO_working_3-way'!$I600)</f>
        <v>1.8916503721999247</v>
      </c>
      <c r="H601" s="44">
        <f>IF(OR($A601="",$B601="",$C601=""),"",'MPTO_working_3-way'!E600)</f>
        <v>4.9148286593951402</v>
      </c>
      <c r="I601" s="45">
        <f>IF(OR($A601="",$B601="",$C601=""),"",'MPTO_working_3-way'!F600)</f>
        <v>3.7950932247421765</v>
      </c>
      <c r="J601" s="46">
        <f>IF(OR($A601="",$B601="",$C601=""),"",'MPTO_working_3-way'!G600)</f>
        <v>1.8760460047878655</v>
      </c>
      <c r="K601" s="44">
        <f>IF(OR($A601="",$B601="",$C601=""),"",'OddsRatio_working_3-way'!H600)</f>
        <v>4.8807864889739481</v>
      </c>
      <c r="L601" s="45">
        <f>IF(OR($A601="",$B601="",$C601=""),"",'OddsRatio_working_3-way'!I600)</f>
        <v>3.7912608704117425</v>
      </c>
      <c r="M601" s="46">
        <f>IF(OR($A601="",$B601="",$C601=""),"",'OddsRatio_working_3-way'!J600)</f>
        <v>1.8819969293122614</v>
      </c>
      <c r="N601" s="47">
        <f t="shared" si="133"/>
        <v>20.632531486031898</v>
      </c>
      <c r="O601" s="48">
        <f t="shared" si="134"/>
        <v>26.503577030837722</v>
      </c>
      <c r="P601" s="48">
        <f t="shared" si="135"/>
        <v>52.863891483130374</v>
      </c>
      <c r="Q601" t="s">
        <v>437</v>
      </c>
      <c r="R601" t="s">
        <v>435</v>
      </c>
      <c r="S601" s="38">
        <v>44379</v>
      </c>
      <c r="T601" s="50">
        <v>100</v>
      </c>
      <c r="U601" s="50">
        <f t="shared" si="136"/>
        <v>78.902953586497887</v>
      </c>
      <c r="V601" s="50">
        <f t="shared" si="137"/>
        <v>72.899728997289984</v>
      </c>
      <c r="W601" s="50">
        <f t="shared" si="138"/>
        <v>45.945945945945937</v>
      </c>
      <c r="X601" s="50">
        <f t="shared" si="139"/>
        <v>81.15432505676408</v>
      </c>
      <c r="Y601" s="50">
        <f t="shared" si="140"/>
        <v>75.151100467556148</v>
      </c>
      <c r="Z601" s="50">
        <f t="shared" si="141"/>
        <v>48.197317416212137</v>
      </c>
      <c r="AA601" s="50">
        <f t="shared" si="142"/>
        <v>-2.2513714702661929</v>
      </c>
      <c r="AB601" s="50">
        <f t="shared" si="143"/>
        <v>-2.2513714702661645</v>
      </c>
      <c r="AC601" s="50">
        <f t="shared" si="144"/>
        <v>-2.2513714702662</v>
      </c>
      <c r="AF601">
        <v>2.27</v>
      </c>
      <c r="AG601">
        <v>1.7</v>
      </c>
      <c r="AH601" s="57"/>
      <c r="AJ601" t="s">
        <v>473</v>
      </c>
    </row>
    <row r="602" spans="1:36" ht="15" x14ac:dyDescent="0.25">
      <c r="A602">
        <v>7.9</v>
      </c>
      <c r="B602">
        <v>5.34</v>
      </c>
      <c r="C602">
        <v>1.4</v>
      </c>
      <c r="D602" s="43">
        <f t="shared" si="132"/>
        <v>2.8133910369723125E-2</v>
      </c>
      <c r="E602" s="44">
        <f>IF(OR($A602="",$B602="",$C602=""),"",A602*'MPTO_working_3-way'!$I601)</f>
        <v>8.1222578919208139</v>
      </c>
      <c r="F602" s="45">
        <f>IF(OR($A602="",$B602="",$C602=""),"",B602*'MPTO_working_3-way'!$I601)</f>
        <v>5.4902350813743217</v>
      </c>
      <c r="G602" s="46">
        <f>IF(OR($A602="",$B602="",$C602=""),"",C602*'MPTO_working_3-way'!$I601)</f>
        <v>1.4393874745176123</v>
      </c>
      <c r="H602" s="44">
        <f>IF(OR($A602="",$B602="",$C602=""),"",'MPTO_working_3-way'!E601)</f>
        <v>8.5321095615995066</v>
      </c>
      <c r="I602" s="45">
        <f>IF(OR($A602="",$B602="",$C602=""),"",'MPTO_working_3-way'!F601)</f>
        <v>5.6215163206254113</v>
      </c>
      <c r="J602" s="46">
        <f>IF(OR($A602="",$B602="",$C602=""),"",'MPTO_working_3-way'!G601)</f>
        <v>1.4186253566956291</v>
      </c>
      <c r="K602" s="44">
        <f>IF(OR($A602="",$B602="",$C602=""),"",'OddsRatio_working_3-way'!H601)</f>
        <v>8.3312151057903296</v>
      </c>
      <c r="L602" s="45">
        <f>IF(OR($A602="",$B602="",$C602=""),"",'OddsRatio_working_3-way'!I601)</f>
        <v>5.6112280520478288</v>
      </c>
      <c r="M602" s="46">
        <f>IF(OR($A602="",$B602="",$C602=""),"",'OddsRatio_working_3-way'!J601)</f>
        <v>1.4249979771472652</v>
      </c>
      <c r="N602" s="47">
        <f t="shared" si="133"/>
        <v>12.311847435855208</v>
      </c>
      <c r="O602" s="48">
        <f t="shared" si="134"/>
        <v>18.214156318961827</v>
      </c>
      <c r="P602" s="48">
        <f t="shared" si="135"/>
        <v>69.473996245182974</v>
      </c>
      <c r="Q602" t="s">
        <v>345</v>
      </c>
      <c r="R602" t="s">
        <v>432</v>
      </c>
      <c r="S602" s="38">
        <v>44379</v>
      </c>
      <c r="T602" s="50">
        <v>100</v>
      </c>
      <c r="U602" s="50">
        <f t="shared" si="136"/>
        <v>87.341772151898724</v>
      </c>
      <c r="V602" s="50">
        <f t="shared" si="137"/>
        <v>81.273408239700387</v>
      </c>
      <c r="W602" s="50">
        <f t="shared" si="138"/>
        <v>28.571428571428573</v>
      </c>
      <c r="X602" s="50">
        <f t="shared" si="139"/>
        <v>90.155163188871057</v>
      </c>
      <c r="Y602" s="50">
        <f t="shared" si="140"/>
        <v>84.086799276672693</v>
      </c>
      <c r="Z602" s="50">
        <f t="shared" si="141"/>
        <v>31.384819608400893</v>
      </c>
      <c r="AA602" s="50">
        <f t="shared" si="142"/>
        <v>-2.8133910369723338</v>
      </c>
      <c r="AB602" s="50">
        <f t="shared" si="143"/>
        <v>-2.8133910369723054</v>
      </c>
      <c r="AC602" s="50">
        <f t="shared" si="144"/>
        <v>-2.8133910369723196</v>
      </c>
      <c r="AF602">
        <v>1.52</v>
      </c>
      <c r="AG602">
        <v>2.7</v>
      </c>
      <c r="AH602" s="57"/>
      <c r="AJ602" t="s">
        <v>473</v>
      </c>
    </row>
    <row r="603" spans="1:36" ht="15" x14ac:dyDescent="0.25">
      <c r="A603">
        <v>1.28</v>
      </c>
      <c r="B603">
        <v>5.96</v>
      </c>
      <c r="C603">
        <v>9.2200000000000006</v>
      </c>
      <c r="D603" s="43">
        <f t="shared" si="132"/>
        <v>5.7495104747484982E-2</v>
      </c>
      <c r="E603" s="44">
        <f>IF(OR($A603="",$B603="",$C603=""),"",A603*'MPTO_working_3-way'!$I602)</f>
        <v>1.3535937340767807</v>
      </c>
      <c r="F603" s="45">
        <f>IF(OR($A603="",$B603="",$C603=""),"",B603*'MPTO_working_3-way'!$I602)</f>
        <v>6.30267082429501</v>
      </c>
      <c r="G603" s="46">
        <f>IF(OR($A603="",$B603="",$C603=""),"",C603*'MPTO_working_3-way'!$I602)</f>
        <v>9.7501048657718119</v>
      </c>
      <c r="H603" s="44">
        <f>IF(OR($A603="",$B603="",$C603=""),"",'MPTO_working_3-way'!E602)</f>
        <v>1.312189645270788</v>
      </c>
      <c r="I603" s="45">
        <f>IF(OR($A603="",$B603="",$C603=""),"",'MPTO_working_3-way'!F602)</f>
        <v>6.7285604521526521</v>
      </c>
      <c r="J603" s="46">
        <f>IF(OR($A603="",$B603="",$C603=""),"",'MPTO_working_3-way'!G602)</f>
        <v>11.198856022947473</v>
      </c>
      <c r="K603" s="44">
        <f>IF(OR($A603="",$B603="",$C603=""),"",'OddsRatio_working_3-way'!H602)</f>
        <v>1.3230226417901894</v>
      </c>
      <c r="L603" s="45">
        <f>IF(OR($A603="",$B603="",$C603=""),"",'OddsRatio_working_3-way'!I602)</f>
        <v>6.7221153688547801</v>
      </c>
      <c r="M603" s="46">
        <f>IF(OR($A603="",$B603="",$C603=""),"",'OddsRatio_working_3-way'!J602)</f>
        <v>10.48302184112627</v>
      </c>
      <c r="N603" s="47">
        <f t="shared" si="133"/>
        <v>73.877410542392212</v>
      </c>
      <c r="O603" s="48">
        <f t="shared" si="134"/>
        <v>15.866289512460071</v>
      </c>
      <c r="P603" s="48">
        <f t="shared" si="135"/>
        <v>10.256299945147724</v>
      </c>
      <c r="Q603" t="s">
        <v>90</v>
      </c>
      <c r="R603" t="s">
        <v>442</v>
      </c>
      <c r="S603" s="38">
        <v>44379</v>
      </c>
      <c r="T603" s="50">
        <v>100</v>
      </c>
      <c r="U603" s="50">
        <f t="shared" si="136"/>
        <v>21.875</v>
      </c>
      <c r="V603" s="50">
        <f t="shared" si="137"/>
        <v>83.22147651006712</v>
      </c>
      <c r="W603" s="50">
        <f t="shared" si="138"/>
        <v>89.15401301518439</v>
      </c>
      <c r="X603" s="50">
        <f t="shared" si="139"/>
        <v>27.624510474748504</v>
      </c>
      <c r="Y603" s="50">
        <f t="shared" si="140"/>
        <v>88.97098698481561</v>
      </c>
      <c r="Z603" s="50">
        <f t="shared" si="141"/>
        <v>94.90352348993288</v>
      </c>
      <c r="AA603" s="50">
        <f t="shared" si="142"/>
        <v>-5.7495104747485044</v>
      </c>
      <c r="AB603" s="50">
        <f t="shared" si="143"/>
        <v>-5.7495104747484902</v>
      </c>
      <c r="AC603" s="50">
        <f t="shared" si="144"/>
        <v>-5.7495104747484902</v>
      </c>
      <c r="AF603">
        <v>1.52</v>
      </c>
      <c r="AG603">
        <v>2.5499999999999998</v>
      </c>
      <c r="AH603" s="57"/>
      <c r="AJ603" t="s">
        <v>480</v>
      </c>
    </row>
    <row r="604" spans="1:36" ht="15" x14ac:dyDescent="0.25">
      <c r="A604">
        <v>1.22</v>
      </c>
      <c r="B604">
        <v>6.57</v>
      </c>
      <c r="C604">
        <v>10.74</v>
      </c>
      <c r="D604" s="43">
        <f t="shared" si="132"/>
        <v>6.498900231579352E-2</v>
      </c>
      <c r="E604" s="44">
        <f>IF(OR($A604="",$B604="",$C604=""),"",A604*'MPTO_working_3-way'!$I603)</f>
        <v>1.299286582825268</v>
      </c>
      <c r="F604" s="45">
        <f>IF(OR($A604="",$B604="",$C604=""),"",B604*'MPTO_working_3-way'!$I603)</f>
        <v>6.9969777452147639</v>
      </c>
      <c r="G604" s="46">
        <f>IF(OR($A604="",$B604="",$C604=""),"",C604*'MPTO_working_3-way'!$I603)</f>
        <v>11.437981884871622</v>
      </c>
      <c r="H604" s="44">
        <f>IF(OR($A604="",$B604="",$C604=""),"",'MPTO_working_3-way'!E603)</f>
        <v>1.2531184944329101</v>
      </c>
      <c r="I604" s="45">
        <f>IF(OR($A604="",$B604="",$C604=""),"",'MPTO_working_3-way'!F603)</f>
        <v>7.6602524379040569</v>
      </c>
      <c r="J604" s="46">
        <f>IF(OR($A604="",$B604="",$C604=""),"",'MPTO_working_3-way'!G603)</f>
        <v>13.996414619093114</v>
      </c>
      <c r="K604" s="44">
        <f>IF(OR($A604="",$B604="",$C604=""),"",'OddsRatio_working_3-way'!H603)</f>
        <v>1.2640710187846915</v>
      </c>
      <c r="L604" s="45">
        <f>IF(OR($A604="",$B604="",$C604=""),"",'OddsRatio_working_3-way'!I603)</f>
        <v>7.685798066503331</v>
      </c>
      <c r="M604" s="46">
        <f>IF(OR($A604="",$B604="",$C604=""),"",'OddsRatio_working_3-way'!J603)</f>
        <v>12.691144195285895</v>
      </c>
      <c r="N604" s="47">
        <f t="shared" si="133"/>
        <v>76.965314136125656</v>
      </c>
      <c r="O604" s="48">
        <f t="shared" si="134"/>
        <v>14.291884816753925</v>
      </c>
      <c r="P604" s="48">
        <f t="shared" si="135"/>
        <v>8.7428010471204196</v>
      </c>
      <c r="Q604" t="s">
        <v>89</v>
      </c>
      <c r="R604" t="s">
        <v>93</v>
      </c>
      <c r="S604" s="38">
        <v>44379</v>
      </c>
      <c r="T604" s="50">
        <v>100</v>
      </c>
      <c r="U604" s="50">
        <f t="shared" si="136"/>
        <v>18.032786885245901</v>
      </c>
      <c r="V604" s="50">
        <f t="shared" si="137"/>
        <v>84.779299847792998</v>
      </c>
      <c r="W604" s="50">
        <f t="shared" si="138"/>
        <v>90.689013035381748</v>
      </c>
      <c r="X604" s="50">
        <f t="shared" si="139"/>
        <v>24.531687116825253</v>
      </c>
      <c r="Y604" s="50">
        <f t="shared" si="140"/>
        <v>91.278200079372354</v>
      </c>
      <c r="Z604" s="50">
        <f t="shared" si="141"/>
        <v>97.187913266961104</v>
      </c>
      <c r="AA604" s="50">
        <f t="shared" si="142"/>
        <v>-6.498900231579352</v>
      </c>
      <c r="AB604" s="50">
        <f t="shared" si="143"/>
        <v>-6.4989002315793556</v>
      </c>
      <c r="AC604" s="50">
        <f t="shared" si="144"/>
        <v>-6.4989002315793556</v>
      </c>
      <c r="AF604">
        <v>1.42</v>
      </c>
      <c r="AG604">
        <v>2.81</v>
      </c>
      <c r="AH604" s="57"/>
      <c r="AJ604" t="s">
        <v>480</v>
      </c>
    </row>
    <row r="605" spans="1:36" ht="15" x14ac:dyDescent="0.25">
      <c r="A605">
        <v>2.94</v>
      </c>
      <c r="B605">
        <v>3</v>
      </c>
      <c r="C605">
        <v>2.67</v>
      </c>
      <c r="D605" s="43">
        <f t="shared" si="132"/>
        <v>4.8001222961094658E-2</v>
      </c>
      <c r="E605" s="44">
        <f>IF(OR($A605="",$B605="",$C605=""),"",A605*'MPTO_working_3-way'!$I604)</f>
        <v>3.0811235955056184</v>
      </c>
      <c r="F605" s="45">
        <f>IF(OR($A605="",$B605="",$C605=""),"",B605*'MPTO_working_3-way'!$I604)</f>
        <v>3.144003668883284</v>
      </c>
      <c r="G605" s="46">
        <f>IF(OR($A605="",$B605="",$C605=""),"",C605*'MPTO_working_3-way'!$I604)</f>
        <v>2.7981632653061226</v>
      </c>
      <c r="H605" s="44">
        <f>IF(OR($A605="",$B605="",$C605=""),"",'MPTO_working_3-way'!E604)</f>
        <v>3.0851281245087256</v>
      </c>
      <c r="I605" s="45">
        <f>IF(OR($A605="",$B605="",$C605=""),"",'MPTO_working_3-way'!F604)</f>
        <v>3.1512645523885991</v>
      </c>
      <c r="J605" s="46">
        <f>IF(OR($A605="",$B605="",$C605=""),"",'MPTO_working_3-way'!G604)</f>
        <v>2.7891557703240477</v>
      </c>
      <c r="K605" s="44">
        <f>IF(OR($A605="",$B605="",$C605=""),"",'OddsRatio_working_3-way'!H604)</f>
        <v>3.0833287471640611</v>
      </c>
      <c r="L605" s="45">
        <f>IF(OR($A605="",$B605="",$C605=""),"",'OddsRatio_working_3-way'!I604)</f>
        <v>3.1477615950144959</v>
      </c>
      <c r="M605" s="46">
        <f>IF(OR($A605="",$B605="",$C605=""),"",'OddsRatio_working_3-way'!J604)</f>
        <v>2.7933809318371039</v>
      </c>
      <c r="N605" s="47">
        <f t="shared" si="133"/>
        <v>32.45569250966377</v>
      </c>
      <c r="O605" s="48">
        <f t="shared" si="134"/>
        <v>31.806578659470496</v>
      </c>
      <c r="P605" s="48">
        <f t="shared" si="135"/>
        <v>35.737728830865727</v>
      </c>
      <c r="Q605" t="s">
        <v>368</v>
      </c>
      <c r="R605" t="s">
        <v>369</v>
      </c>
      <c r="S605" s="38">
        <v>44379</v>
      </c>
      <c r="T605" s="50">
        <v>100</v>
      </c>
      <c r="U605" s="50">
        <f t="shared" si="136"/>
        <v>65.986394557823132</v>
      </c>
      <c r="V605" s="50">
        <f t="shared" si="137"/>
        <v>66.666666666666657</v>
      </c>
      <c r="W605" s="50">
        <f t="shared" si="138"/>
        <v>62.546816479400754</v>
      </c>
      <c r="X605" s="50">
        <f t="shared" si="139"/>
        <v>70.786516853932582</v>
      </c>
      <c r="Y605" s="50">
        <f t="shared" si="140"/>
        <v>71.466788962776121</v>
      </c>
      <c r="Z605" s="50">
        <f t="shared" si="141"/>
        <v>67.346938775510196</v>
      </c>
      <c r="AA605" s="50">
        <f t="shared" si="142"/>
        <v>-4.8001222961094498</v>
      </c>
      <c r="AB605" s="50">
        <f t="shared" si="143"/>
        <v>-4.8001222961094641</v>
      </c>
      <c r="AC605" s="50">
        <f t="shared" si="144"/>
        <v>-4.8001222961094427</v>
      </c>
      <c r="AF605">
        <v>2.44</v>
      </c>
      <c r="AG605">
        <v>1.56</v>
      </c>
      <c r="AH605" s="57"/>
      <c r="AJ605" t="s">
        <v>480</v>
      </c>
    </row>
    <row r="606" spans="1:36" ht="15" x14ac:dyDescent="0.25">
      <c r="A606">
        <v>1.97</v>
      </c>
      <c r="B606">
        <v>3.43</v>
      </c>
      <c r="C606">
        <v>3.97</v>
      </c>
      <c r="D606" s="43">
        <f t="shared" si="132"/>
        <v>5.1048571468085724E-2</v>
      </c>
      <c r="E606" s="44">
        <f>IF(OR($A606="",$B606="",$C606=""),"",A606*'MPTO_working_3-way'!$I605)</f>
        <v>2.0705656857921286</v>
      </c>
      <c r="F606" s="45">
        <f>IF(OR($A606="",$B606="",$C606=""),"",B606*'MPTO_working_3-way'!$I605)</f>
        <v>3.6050966001355342</v>
      </c>
      <c r="G606" s="46">
        <f>IF(OR($A606="",$B606="",$C606=""),"",C606*'MPTO_working_3-way'!$I605)</f>
        <v>4.172662828728301</v>
      </c>
      <c r="H606" s="44">
        <f>IF(OR($A606="",$B606="",$C606=""),"",'MPTO_working_3-way'!E605)</f>
        <v>2.0383286391554689</v>
      </c>
      <c r="I606" s="45">
        <f>IF(OR($A606="",$B606="",$C606=""),"",'MPTO_working_3-way'!F605)</f>
        <v>3.6426024339429439</v>
      </c>
      <c r="J606" s="46">
        <f>IF(OR($A606="",$B606="",$C606=""),"",'MPTO_working_3-way'!G605)</f>
        <v>4.2576204693213962</v>
      </c>
      <c r="K606" s="44">
        <f>IF(OR($A606="",$B606="",$C606=""),"",'OddsRatio_working_3-way'!H605)</f>
        <v>2.0508440933131875</v>
      </c>
      <c r="L606" s="45">
        <f>IF(OR($A606="",$B606="",$C606=""),"",'OddsRatio_working_3-way'!I605)</f>
        <v>3.6325269554134492</v>
      </c>
      <c r="M606" s="46">
        <f>IF(OR($A606="",$B606="",$C606=""),"",'OddsRatio_working_3-way'!J605)</f>
        <v>4.2175329455053259</v>
      </c>
      <c r="N606" s="47">
        <f t="shared" si="133"/>
        <v>48.295980507251265</v>
      </c>
      <c r="O606" s="48">
        <f t="shared" si="134"/>
        <v>27.738507754893583</v>
      </c>
      <c r="P606" s="48">
        <f t="shared" si="135"/>
        <v>23.965511737855159</v>
      </c>
      <c r="Q606" t="s">
        <v>92</v>
      </c>
      <c r="R606" t="s">
        <v>88</v>
      </c>
      <c r="S606" s="38">
        <v>44379</v>
      </c>
      <c r="T606" s="50">
        <v>100</v>
      </c>
      <c r="U606" s="50">
        <f t="shared" si="136"/>
        <v>49.238578680203041</v>
      </c>
      <c r="V606" s="50">
        <f t="shared" si="137"/>
        <v>70.845481049562679</v>
      </c>
      <c r="W606" s="50">
        <f t="shared" si="138"/>
        <v>74.811083123425689</v>
      </c>
      <c r="X606" s="50">
        <f t="shared" si="139"/>
        <v>54.343435827011618</v>
      </c>
      <c r="Y606" s="50">
        <f t="shared" si="140"/>
        <v>75.950338196371263</v>
      </c>
      <c r="Z606" s="50">
        <f t="shared" si="141"/>
        <v>79.915940270234259</v>
      </c>
      <c r="AA606" s="50">
        <f t="shared" si="142"/>
        <v>-5.1048571468085768</v>
      </c>
      <c r="AB606" s="50">
        <f t="shared" si="143"/>
        <v>-5.1048571468085839</v>
      </c>
      <c r="AC606" s="50">
        <f t="shared" si="144"/>
        <v>-5.1048571468085697</v>
      </c>
      <c r="AF606">
        <v>2.2799999999999998</v>
      </c>
      <c r="AG606">
        <v>1.63</v>
      </c>
      <c r="AH606" s="57"/>
      <c r="AJ606" t="s">
        <v>480</v>
      </c>
    </row>
    <row r="607" spans="1:36" ht="15" x14ac:dyDescent="0.25">
      <c r="A607">
        <v>3.11</v>
      </c>
      <c r="B607">
        <v>3.25</v>
      </c>
      <c r="C607">
        <v>2.5499999999999998</v>
      </c>
      <c r="D607" s="43">
        <f t="shared" si="132"/>
        <v>2.1392578797534423E-2</v>
      </c>
      <c r="E607" s="44">
        <f>IF(OR($A607="",$B607="",$C607=""),"",A607*'MPTO_working_3-way'!$I606)</f>
        <v>3.176530920060332</v>
      </c>
      <c r="F607" s="45">
        <f>IF(OR($A607="",$B607="",$C607=""),"",B607*'MPTO_working_3-way'!$I606)</f>
        <v>3.319525881091987</v>
      </c>
      <c r="G607" s="46">
        <f>IF(OR($A607="",$B607="",$C607=""),"",C607*'MPTO_working_3-way'!$I606)</f>
        <v>2.6045510759337125</v>
      </c>
      <c r="H607" s="44">
        <f>IF(OR($A607="",$B607="",$C607=""),"",'MPTO_working_3-way'!E606)</f>
        <v>3.1805346317786611</v>
      </c>
      <c r="I607" s="45">
        <f>IF(OR($A607="",$B607="",$C607=""),"",'MPTO_working_3-way'!F606)</f>
        <v>3.3271066743401772</v>
      </c>
      <c r="J607" s="46">
        <f>IF(OR($A607="",$B607="",$C607=""),"",'MPTO_working_3-way'!G606)</f>
        <v>2.5972271790199395</v>
      </c>
      <c r="K607" s="44">
        <f>IF(OR($A607="",$B607="",$C607=""),"",'OddsRatio_working_3-way'!H606)</f>
        <v>3.1788639358204906</v>
      </c>
      <c r="L607" s="45">
        <f>IF(OR($A607="",$B607="",$C607=""),"",'OddsRatio_working_3-way'!I606)</f>
        <v>3.3234331069175838</v>
      </c>
      <c r="M607" s="46">
        <f>IF(OR($A607="",$B607="",$C607=""),"",'OddsRatio_working_3-way'!J606)</f>
        <v>2.6005872514321133</v>
      </c>
      <c r="N607" s="47">
        <f t="shared" si="133"/>
        <v>31.480883553968585</v>
      </c>
      <c r="O607" s="48">
        <f t="shared" si="134"/>
        <v>30.124783954720709</v>
      </c>
      <c r="P607" s="48">
        <f t="shared" si="135"/>
        <v>38.394332491310706</v>
      </c>
      <c r="Q607" t="s">
        <v>371</v>
      </c>
      <c r="R607" t="s">
        <v>99</v>
      </c>
      <c r="S607" s="38">
        <v>44379</v>
      </c>
      <c r="T607" s="50">
        <v>100</v>
      </c>
      <c r="U607" s="50">
        <f t="shared" si="136"/>
        <v>67.845659163987136</v>
      </c>
      <c r="V607" s="50">
        <f t="shared" si="137"/>
        <v>69.230769230769241</v>
      </c>
      <c r="W607" s="50">
        <f t="shared" si="138"/>
        <v>60.784313725490193</v>
      </c>
      <c r="X607" s="50">
        <f t="shared" si="139"/>
        <v>69.98491704374058</v>
      </c>
      <c r="Y607" s="50">
        <f t="shared" si="140"/>
        <v>71.37002711052267</v>
      </c>
      <c r="Z607" s="50">
        <f t="shared" si="141"/>
        <v>62.92357160524363</v>
      </c>
      <c r="AA607" s="50">
        <f t="shared" si="142"/>
        <v>-2.1392578797534441</v>
      </c>
      <c r="AB607" s="50">
        <f t="shared" si="143"/>
        <v>-2.1392578797534298</v>
      </c>
      <c r="AC607" s="50">
        <f t="shared" si="144"/>
        <v>-2.139257879753437</v>
      </c>
      <c r="AF607">
        <v>1.87</v>
      </c>
      <c r="AG607">
        <v>2.04</v>
      </c>
      <c r="AH607" s="57"/>
      <c r="AJ607" t="s">
        <v>474</v>
      </c>
    </row>
    <row r="608" spans="1:36" ht="15" x14ac:dyDescent="0.25">
      <c r="A608">
        <v>1.24</v>
      </c>
      <c r="B608">
        <v>6.64</v>
      </c>
      <c r="C608">
        <v>14.05</v>
      </c>
      <c r="D608" s="43">
        <f t="shared" si="132"/>
        <v>2.8228399765979351E-2</v>
      </c>
      <c r="E608" s="44">
        <f>IF(OR($A608="",$B608="",$C608=""),"",A608*'MPTO_working_3-way'!$I607)</f>
        <v>1.2750032157098143</v>
      </c>
      <c r="F608" s="45">
        <f>IF(OR($A608="",$B608="",$C608=""),"",B608*'MPTO_working_3-way'!$I607)</f>
        <v>6.8274365744461027</v>
      </c>
      <c r="G608" s="46">
        <f>IF(OR($A608="",$B608="",$C608=""),"",C608*'MPTO_working_3-way'!$I607)</f>
        <v>14.44660901671201</v>
      </c>
      <c r="H608" s="44">
        <f>IF(OR($A608="",$B608="",$C608=""),"",'MPTO_working_3-way'!E607)</f>
        <v>1.2546387974888009</v>
      </c>
      <c r="I608" s="45">
        <f>IF(OR($A608="",$B608="",$C608=""),"",'MPTO_working_3-way'!F607)</f>
        <v>7.0825069468707254</v>
      </c>
      <c r="J608" s="46">
        <f>IF(OR($A608="",$B608="",$C608=""),"",'MPTO_working_3-way'!G607)</f>
        <v>16.190422518390246</v>
      </c>
      <c r="K608" s="44">
        <f>IF(OR($A608="",$B608="",$C608=""),"",'OddsRatio_working_3-way'!H607)</f>
        <v>1.260269575033675</v>
      </c>
      <c r="L608" s="45">
        <f>IF(OR($A608="",$B608="",$C608=""),"",'OddsRatio_working_3-way'!I607)</f>
        <v>7.1163350132913674</v>
      </c>
      <c r="M608" s="46">
        <f>IF(OR($A608="",$B608="",$C608=""),"",'OddsRatio_working_3-way'!J607)</f>
        <v>15.152158142456093</v>
      </c>
      <c r="N608" s="47">
        <f t="shared" si="133"/>
        <v>78.431174735765993</v>
      </c>
      <c r="O608" s="48">
        <f t="shared" si="134"/>
        <v>14.646785643426179</v>
      </c>
      <c r="P608" s="48">
        <f t="shared" si="135"/>
        <v>6.9220396208078165</v>
      </c>
      <c r="Q608" t="s">
        <v>52</v>
      </c>
      <c r="R608" t="s">
        <v>444</v>
      </c>
      <c r="S608" s="38">
        <v>44379</v>
      </c>
      <c r="T608" s="50">
        <v>100</v>
      </c>
      <c r="U608" s="50">
        <f t="shared" si="136"/>
        <v>19.35483870967742</v>
      </c>
      <c r="V608" s="50">
        <f t="shared" si="137"/>
        <v>84.939759036144579</v>
      </c>
      <c r="W608" s="50">
        <f t="shared" si="138"/>
        <v>92.882562277580064</v>
      </c>
      <c r="X608" s="50">
        <f t="shared" si="139"/>
        <v>22.17767868627535</v>
      </c>
      <c r="Y608" s="50">
        <f t="shared" si="140"/>
        <v>87.762599012742513</v>
      </c>
      <c r="Z608" s="50">
        <f t="shared" si="141"/>
        <v>95.705402254178011</v>
      </c>
      <c r="AA608" s="50">
        <f t="shared" si="142"/>
        <v>-2.8228399765979297</v>
      </c>
      <c r="AB608" s="50">
        <f t="shared" si="143"/>
        <v>-2.8228399765979333</v>
      </c>
      <c r="AC608" s="50">
        <f t="shared" si="144"/>
        <v>-2.8228399765979475</v>
      </c>
      <c r="AF608">
        <v>1.52</v>
      </c>
      <c r="AG608">
        <v>2.67</v>
      </c>
      <c r="AH608" s="57"/>
      <c r="AJ608" t="s">
        <v>474</v>
      </c>
    </row>
    <row r="609" spans="1:36" ht="15" x14ac:dyDescent="0.25">
      <c r="A609">
        <v>2.4700000000000002</v>
      </c>
      <c r="B609">
        <v>3.08</v>
      </c>
      <c r="C609">
        <v>3.41</v>
      </c>
      <c r="D609" s="43">
        <f t="shared" si="132"/>
        <v>2.2788756235275764E-2</v>
      </c>
      <c r="E609" s="44">
        <f>IF(OR($A609="",$B609="",$C609=""),"",A609*'MPTO_working_3-way'!$I608)</f>
        <v>2.5262882279011314</v>
      </c>
      <c r="F609" s="45">
        <f>IF(OR($A609="",$B609="",$C609=""),"",B609*'MPTO_working_3-way'!$I608)</f>
        <v>3.1501893692046496</v>
      </c>
      <c r="G609" s="46">
        <f>IF(OR($A609="",$B609="",$C609=""),"",C609*'MPTO_working_3-way'!$I608)</f>
        <v>3.4877096587622907</v>
      </c>
      <c r="H609" s="44">
        <f>IF(OR($A609="",$B609="",$C609=""),"",'MPTO_working_3-way'!E608)</f>
        <v>2.5172301412908591</v>
      </c>
      <c r="I609" s="45">
        <f>IF(OR($A609="",$B609="",$C609=""),"",'MPTO_working_3-way'!F608)</f>
        <v>3.1537874505874233</v>
      </c>
      <c r="J609" s="46">
        <f>IF(OR($A609="",$B609="",$C609=""),"",'MPTO_working_3-way'!G608)</f>
        <v>3.5006788530352453</v>
      </c>
      <c r="K609" s="44">
        <f>IF(OR($A609="",$B609="",$C609=""),"",'OddsRatio_working_3-way'!H608)</f>
        <v>2.5213389973082729</v>
      </c>
      <c r="L609" s="45">
        <f>IF(OR($A609="",$B609="",$C609=""),"",'OddsRatio_working_3-way'!I608)</f>
        <v>3.1526429349668077</v>
      </c>
      <c r="M609" s="46">
        <f>IF(OR($A609="",$B609="",$C609=""),"",'OddsRatio_working_3-way'!J608)</f>
        <v>3.4941680159951964</v>
      </c>
      <c r="N609" s="47">
        <f t="shared" si="133"/>
        <v>39.583765183864678</v>
      </c>
      <c r="O609" s="48">
        <f t="shared" si="134"/>
        <v>31.744123377969402</v>
      </c>
      <c r="P609" s="48">
        <f t="shared" si="135"/>
        <v>28.67211143816591</v>
      </c>
      <c r="Q609" t="s">
        <v>141</v>
      </c>
      <c r="R609" t="s">
        <v>142</v>
      </c>
      <c r="S609" s="38">
        <v>44379</v>
      </c>
      <c r="T609" s="50">
        <v>100</v>
      </c>
      <c r="U609" s="50">
        <f t="shared" si="136"/>
        <v>59.514170040485837</v>
      </c>
      <c r="V609" s="50">
        <f t="shared" si="137"/>
        <v>67.532467532467535</v>
      </c>
      <c r="W609" s="50">
        <f t="shared" si="138"/>
        <v>70.674486803519059</v>
      </c>
      <c r="X609" s="50">
        <f t="shared" si="139"/>
        <v>61.793045664013405</v>
      </c>
      <c r="Y609" s="50">
        <f t="shared" si="140"/>
        <v>69.811343155995104</v>
      </c>
      <c r="Z609" s="50">
        <f t="shared" si="141"/>
        <v>72.953362427046642</v>
      </c>
      <c r="AA609" s="50">
        <f t="shared" si="142"/>
        <v>-2.2788756235275685</v>
      </c>
      <c r="AB609" s="50">
        <f t="shared" si="143"/>
        <v>-2.2788756235275685</v>
      </c>
      <c r="AC609" s="50">
        <f t="shared" si="144"/>
        <v>-2.2788756235275827</v>
      </c>
      <c r="AF609">
        <v>2.31</v>
      </c>
      <c r="AG609">
        <v>1.68</v>
      </c>
      <c r="AH609" s="57"/>
      <c r="AJ609" t="s">
        <v>474</v>
      </c>
    </row>
    <row r="610" spans="1:36" ht="15" x14ac:dyDescent="0.25">
      <c r="A610">
        <v>3.41</v>
      </c>
      <c r="B610">
        <v>3.36</v>
      </c>
      <c r="C610">
        <v>2.3199999999999998</v>
      </c>
      <c r="D610" s="43">
        <f t="shared" si="132"/>
        <v>2.1908662342477792E-2</v>
      </c>
      <c r="E610" s="44">
        <f>IF(OR($A610="",$B610="",$C610=""),"",A610*'MPTO_working_3-way'!$I609)</f>
        <v>3.4847085385878493</v>
      </c>
      <c r="F610" s="45">
        <f>IF(OR($A610="",$B610="",$C610=""),"",B610*'MPTO_working_3-way'!$I609)</f>
        <v>3.4336131054707253</v>
      </c>
      <c r="G610" s="46">
        <f>IF(OR($A610="",$B610="",$C610=""),"",C610*'MPTO_working_3-way'!$I609)</f>
        <v>2.3708280966345483</v>
      </c>
      <c r="H610" s="44">
        <f>IF(OR($A610="",$B610="",$C610=""),"",'MPTO_working_3-way'!E609)</f>
        <v>3.4970874304133734</v>
      </c>
      <c r="I610" s="45">
        <f>IF(OR($A610="",$B610="",$C610=""),"",'MPTO_working_3-way'!F609)</f>
        <v>3.4445206198961684</v>
      </c>
      <c r="J610" s="46">
        <f>IF(OR($A610="",$B610="",$C610=""),"",'MPTO_working_3-way'!G609)</f>
        <v>2.3599845068568519</v>
      </c>
      <c r="K610" s="44">
        <f>IF(OR($A610="",$B610="",$C610=""),"",'OddsRatio_working_3-way'!H609)</f>
        <v>3.4915806492364787</v>
      </c>
      <c r="L610" s="45">
        <f>IF(OR($A610="",$B610="",$C610=""),"",'OddsRatio_working_3-way'!I609)</f>
        <v>3.4398881046465104</v>
      </c>
      <c r="M610" s="46">
        <f>IF(OR($A610="",$B610="",$C610=""),"",'OddsRatio_working_3-way'!J609)</f>
        <v>2.3646831771751664</v>
      </c>
      <c r="N610" s="47">
        <f t="shared" si="133"/>
        <v>28.696804594316006</v>
      </c>
      <c r="O610" s="48">
        <f t="shared" si="134"/>
        <v>29.123840376969518</v>
      </c>
      <c r="P610" s="48">
        <f t="shared" si="135"/>
        <v>42.179355028714468</v>
      </c>
      <c r="Q610" t="s">
        <v>103</v>
      </c>
      <c r="R610" t="s">
        <v>100</v>
      </c>
      <c r="S610" s="38">
        <v>44379</v>
      </c>
      <c r="T610" s="50">
        <v>100</v>
      </c>
      <c r="U610" s="50">
        <f t="shared" si="136"/>
        <v>70.674486803519059</v>
      </c>
      <c r="V610" s="50">
        <f t="shared" si="137"/>
        <v>70.238095238095241</v>
      </c>
      <c r="W610" s="50">
        <f t="shared" si="138"/>
        <v>56.896551724137922</v>
      </c>
      <c r="X610" s="50">
        <f t="shared" si="139"/>
        <v>72.865353037766837</v>
      </c>
      <c r="Y610" s="50">
        <f t="shared" si="140"/>
        <v>72.428961472343019</v>
      </c>
      <c r="Z610" s="50">
        <f t="shared" si="141"/>
        <v>59.0874179583857</v>
      </c>
      <c r="AA610" s="50">
        <f t="shared" si="142"/>
        <v>-2.1908662342477783</v>
      </c>
      <c r="AB610" s="50">
        <f t="shared" si="143"/>
        <v>-2.1908662342477783</v>
      </c>
      <c r="AC610" s="50">
        <f t="shared" si="144"/>
        <v>-2.1908662342477783</v>
      </c>
      <c r="AF610">
        <v>2.0299999999999998</v>
      </c>
      <c r="AG610">
        <v>1.88</v>
      </c>
      <c r="AH610" s="57"/>
      <c r="AJ610" t="s">
        <v>474</v>
      </c>
    </row>
    <row r="611" spans="1:36" ht="15" x14ac:dyDescent="0.25">
      <c r="A611">
        <v>1.39</v>
      </c>
      <c r="B611">
        <v>5.31</v>
      </c>
      <c r="C611">
        <v>8.36</v>
      </c>
      <c r="D611" s="43">
        <f t="shared" si="132"/>
        <v>2.7365602449514137E-2</v>
      </c>
      <c r="E611" s="44">
        <f>IF(OR($A611="",$B611="",$C611=""),"",A611*'MPTO_working_3-way'!$I610)</f>
        <v>1.4280381874048245</v>
      </c>
      <c r="F611" s="45">
        <f>IF(OR($A611="",$B611="",$C611=""),"",B611*'MPTO_working_3-way'!$I610)</f>
        <v>5.4553113490069194</v>
      </c>
      <c r="G611" s="46">
        <f>IF(OR($A611="",$B611="",$C611=""),"",C611*'MPTO_working_3-way'!$I610)</f>
        <v>8.5887764364779375</v>
      </c>
      <c r="H611" s="44">
        <f>IF(OR($A611="",$B611="",$C611=""),"",'MPTO_working_3-way'!E610)</f>
        <v>1.4078506962067754</v>
      </c>
      <c r="I611" s="45">
        <f>IF(OR($A611="",$B611="",$C611=""),"",'MPTO_working_3-way'!F610)</f>
        <v>5.5802933165612734</v>
      </c>
      <c r="J611" s="46">
        <f>IF(OR($A611="",$B611="",$C611=""),"",'MPTO_working_3-way'!G610)</f>
        <v>9.0501539933951758</v>
      </c>
      <c r="K611" s="44">
        <f>IF(OR($A611="",$B611="",$C611=""),"",'OddsRatio_working_3-way'!H610)</f>
        <v>1.4140437656366769</v>
      </c>
      <c r="L611" s="45">
        <f>IF(OR($A611="",$B611="",$C611=""),"",'OddsRatio_working_3-way'!I610)</f>
        <v>5.5757144356258426</v>
      </c>
      <c r="M611" s="46">
        <f>IF(OR($A611="",$B611="",$C611=""),"",'OddsRatio_working_3-way'!J610)</f>
        <v>8.8137490130408835</v>
      </c>
      <c r="N611" s="47">
        <f t="shared" si="133"/>
        <v>70.026138573878143</v>
      </c>
      <c r="O611" s="48">
        <f t="shared" si="134"/>
        <v>18.330759438359813</v>
      </c>
      <c r="P611" s="48">
        <f t="shared" si="135"/>
        <v>11.643101987762035</v>
      </c>
      <c r="Q611" t="s">
        <v>51</v>
      </c>
      <c r="R611" t="s">
        <v>95</v>
      </c>
      <c r="S611" s="38">
        <v>44379</v>
      </c>
      <c r="T611" s="50">
        <v>100</v>
      </c>
      <c r="U611" s="50">
        <f t="shared" si="136"/>
        <v>28.057553956834536</v>
      </c>
      <c r="V611" s="50">
        <f t="shared" si="137"/>
        <v>81.16760828625236</v>
      </c>
      <c r="W611" s="50">
        <f t="shared" si="138"/>
        <v>88.038277511961738</v>
      </c>
      <c r="X611" s="50">
        <f t="shared" si="139"/>
        <v>30.794114201785927</v>
      </c>
      <c r="Y611" s="50">
        <f t="shared" si="140"/>
        <v>83.904168531203752</v>
      </c>
      <c r="Z611" s="50">
        <f t="shared" si="141"/>
        <v>90.774837756913129</v>
      </c>
      <c r="AA611" s="50">
        <f t="shared" si="142"/>
        <v>-2.7365602449513915</v>
      </c>
      <c r="AB611" s="50">
        <f t="shared" si="143"/>
        <v>-2.7365602449513915</v>
      </c>
      <c r="AC611" s="50">
        <f t="shared" si="144"/>
        <v>-2.7365602449513915</v>
      </c>
      <c r="AF611">
        <v>1.6</v>
      </c>
      <c r="AG611">
        <v>2.4700000000000002</v>
      </c>
      <c r="AH611" s="57"/>
      <c r="AJ611" t="s">
        <v>474</v>
      </c>
    </row>
    <row r="612" spans="1:36" ht="15" x14ac:dyDescent="0.25">
      <c r="A612">
        <v>2.58</v>
      </c>
      <c r="B612">
        <v>2.87</v>
      </c>
      <c r="C612">
        <v>3.43</v>
      </c>
      <c r="D612" s="43">
        <f t="shared" si="132"/>
        <v>2.7574144478308193E-2</v>
      </c>
      <c r="E612" s="44">
        <f>IF(OR($A612="",$B612="",$C612=""),"",A612*'MPTO_working_3-way'!$I611)</f>
        <v>2.6511412927540352</v>
      </c>
      <c r="F612" s="45">
        <f>IF(OR($A612="",$B612="",$C612=""),"",B612*'MPTO_working_3-way'!$I611)</f>
        <v>2.9491377946527448</v>
      </c>
      <c r="G612" s="46">
        <f>IF(OR($A612="",$B612="",$C612=""),"",C612*'MPTO_working_3-way'!$I611)</f>
        <v>3.5245793155605973</v>
      </c>
      <c r="H612" s="44">
        <f>IF(OR($A612="",$B612="",$C612=""),"",'MPTO_working_3-way'!E611)</f>
        <v>2.6426675963751078</v>
      </c>
      <c r="I612" s="45">
        <f>IF(OR($A612="",$B612="",$C612=""),"",'MPTO_working_3-way'!F611)</f>
        <v>2.9477597348610201</v>
      </c>
      <c r="J612" s="46">
        <f>IF(OR($A612="",$B612="",$C612=""),"",'MPTO_working_3-way'!G611)</f>
        <v>3.5416557936378301</v>
      </c>
      <c r="K612" s="44">
        <f>IF(OR($A612="",$B612="",$C612=""),"",'OddsRatio_working_3-way'!H611)</f>
        <v>2.6467313510690391</v>
      </c>
      <c r="L612" s="45">
        <f>IF(OR($A612="",$B612="",$C612=""),"",'OddsRatio_working_3-way'!I611)</f>
        <v>2.9489795104424701</v>
      </c>
      <c r="M612" s="46">
        <f>IF(OR($A612="",$B612="",$C612=""),"",'OddsRatio_working_3-way'!J611)</f>
        <v>3.5326311285428891</v>
      </c>
      <c r="N612" s="47">
        <f t="shared" si="133"/>
        <v>37.719604109111394</v>
      </c>
      <c r="O612" s="48">
        <f t="shared" si="134"/>
        <v>33.908215540594909</v>
      </c>
      <c r="P612" s="48">
        <f t="shared" si="135"/>
        <v>28.372180350293704</v>
      </c>
      <c r="Q612" t="s">
        <v>379</v>
      </c>
      <c r="R612" t="s">
        <v>376</v>
      </c>
      <c r="S612" s="38">
        <v>44379</v>
      </c>
      <c r="T612" s="50">
        <v>100</v>
      </c>
      <c r="U612" s="50">
        <f t="shared" si="136"/>
        <v>61.240310077519375</v>
      </c>
      <c r="V612" s="50">
        <f t="shared" si="137"/>
        <v>65.156794425087099</v>
      </c>
      <c r="W612" s="50">
        <f t="shared" si="138"/>
        <v>70.845481049562679</v>
      </c>
      <c r="X612" s="50">
        <f t="shared" si="139"/>
        <v>63.997724525350193</v>
      </c>
      <c r="Y612" s="50">
        <f t="shared" si="140"/>
        <v>67.914208872917925</v>
      </c>
      <c r="Z612" s="50">
        <f t="shared" si="141"/>
        <v>73.602895497393504</v>
      </c>
      <c r="AA612" s="50">
        <f t="shared" si="142"/>
        <v>-2.7574144478308185</v>
      </c>
      <c r="AB612" s="50">
        <f t="shared" si="143"/>
        <v>-2.7574144478308256</v>
      </c>
      <c r="AC612" s="50">
        <f t="shared" si="144"/>
        <v>-2.7574144478308256</v>
      </c>
      <c r="AF612">
        <v>2.2200000000000002</v>
      </c>
      <c r="AG612">
        <v>1.71</v>
      </c>
      <c r="AH612" s="57"/>
      <c r="AJ612" t="s">
        <v>467</v>
      </c>
    </row>
    <row r="613" spans="1:36" ht="15" x14ac:dyDescent="0.25">
      <c r="A613">
        <v>1.35</v>
      </c>
      <c r="B613">
        <v>5.63</v>
      </c>
      <c r="C613">
        <v>8.69</v>
      </c>
      <c r="D613" s="43">
        <f t="shared" si="132"/>
        <v>3.3435432787907171E-2</v>
      </c>
      <c r="E613" s="44">
        <f>IF(OR($A613="",$B613="",$C613=""),"",A613*'MPTO_working_3-way'!$I612)</f>
        <v>1.3951378342636749</v>
      </c>
      <c r="F613" s="45">
        <f>IF(OR($A613="",$B613="",$C613=""),"",B613*'MPTO_working_3-way'!$I612)</f>
        <v>5.8182414865959169</v>
      </c>
      <c r="G613" s="46">
        <f>IF(OR($A613="",$B613="",$C613=""),"",C613*'MPTO_working_3-way'!$I612)</f>
        <v>8.980553910926913</v>
      </c>
      <c r="H613" s="44">
        <f>IF(OR($A613="",$B613="",$C613=""),"",'MPTO_working_3-way'!E612)</f>
        <v>1.3706223075182855</v>
      </c>
      <c r="I613" s="45">
        <f>IF(OR($A613="",$B613="",$C613=""),"",'MPTO_working_3-way'!F612)</f>
        <v>6.0069169949989618</v>
      </c>
      <c r="J613" s="46">
        <f>IF(OR($A613="",$B613="",$C613=""),"",'MPTO_working_3-way'!G612)</f>
        <v>9.6218928677479845</v>
      </c>
      <c r="K613" s="44">
        <f>IF(OR($A613="",$B613="",$C613=""),"",'OddsRatio_working_3-way'!H612)</f>
        <v>1.3778360341713503</v>
      </c>
      <c r="L613" s="45">
        <f>IF(OR($A613="",$B613="",$C613=""),"",'OddsRatio_working_3-way'!I612)</f>
        <v>5.9982309663238604</v>
      </c>
      <c r="M613" s="46">
        <f>IF(OR($A613="",$B613="",$C613=""),"",'OddsRatio_working_3-way'!J612)</f>
        <v>9.3015974365076648</v>
      </c>
      <c r="N613" s="47">
        <f t="shared" si="133"/>
        <v>71.677505651459839</v>
      </c>
      <c r="O613" s="48">
        <f t="shared" si="134"/>
        <v>17.187323735252363</v>
      </c>
      <c r="P613" s="48">
        <f t="shared" si="135"/>
        <v>11.13517061328778</v>
      </c>
      <c r="Q613" t="s">
        <v>457</v>
      </c>
      <c r="R613" t="s">
        <v>382</v>
      </c>
      <c r="S613" s="38">
        <v>44379</v>
      </c>
      <c r="T613" s="50">
        <v>100</v>
      </c>
      <c r="U613" s="50">
        <f t="shared" si="136"/>
        <v>25.925925925925924</v>
      </c>
      <c r="V613" s="50">
        <f t="shared" si="137"/>
        <v>82.238010657193612</v>
      </c>
      <c r="W613" s="50">
        <f t="shared" si="138"/>
        <v>88.492520138089773</v>
      </c>
      <c r="X613" s="50">
        <f t="shared" si="139"/>
        <v>29.269469204716636</v>
      </c>
      <c r="Y613" s="50">
        <f t="shared" si="140"/>
        <v>85.581553935984317</v>
      </c>
      <c r="Z613" s="50">
        <f t="shared" si="141"/>
        <v>91.836063416880464</v>
      </c>
      <c r="AA613" s="50">
        <f t="shared" si="142"/>
        <v>-3.3435432787907118</v>
      </c>
      <c r="AB613" s="50">
        <f t="shared" si="143"/>
        <v>-3.3435432787907047</v>
      </c>
      <c r="AC613" s="50">
        <f t="shared" si="144"/>
        <v>-3.3435432787906905</v>
      </c>
      <c r="AF613">
        <v>1.35</v>
      </c>
      <c r="AG613">
        <v>3.33</v>
      </c>
      <c r="AH613" s="57"/>
      <c r="AJ613" t="s">
        <v>481</v>
      </c>
    </row>
    <row r="614" spans="1:36" ht="15" x14ac:dyDescent="0.25">
      <c r="A614">
        <v>3.66</v>
      </c>
      <c r="B614">
        <v>3.8</v>
      </c>
      <c r="C614">
        <v>2.0299999999999998</v>
      </c>
      <c r="D614" s="43">
        <f t="shared" si="132"/>
        <v>2.8992775891112821E-2</v>
      </c>
      <c r="E614" s="44">
        <f>IF(OR($A614="",$B614="",$C614=""),"",A614*'MPTO_working_3-way'!$I613)</f>
        <v>3.766113559761473</v>
      </c>
      <c r="F614" s="45">
        <f>IF(OR($A614="",$B614="",$C614=""),"",B614*'MPTO_working_3-way'!$I613)</f>
        <v>3.9101725483862286</v>
      </c>
      <c r="G614" s="46">
        <f>IF(OR($A614="",$B614="",$C614=""),"",C614*'MPTO_working_3-way'!$I613)</f>
        <v>2.0888553350589589</v>
      </c>
      <c r="H614" s="44">
        <f>IF(OR($A614="",$B614="",$C614=""),"",'MPTO_working_3-way'!E613)</f>
        <v>3.7942055525492493</v>
      </c>
      <c r="I614" s="45">
        <f>IF(OR($A614="",$B614="",$C614=""),"",'MPTO_working_3-way'!F613)</f>
        <v>3.9448722080738343</v>
      </c>
      <c r="J614" s="46">
        <f>IF(OR($A614="",$B614="",$C614=""),"",'MPTO_working_3-way'!G613)</f>
        <v>2.0706223915449877</v>
      </c>
      <c r="K614" s="44">
        <f>IF(OR($A614="",$B614="",$C614=""),"",'OddsRatio_working_3-way'!H613)</f>
        <v>3.7836395523509094</v>
      </c>
      <c r="L614" s="45">
        <f>IF(OR($A614="",$B614="",$C614=""),"",'OddsRatio_working_3-way'!I613)</f>
        <v>3.9301468972114844</v>
      </c>
      <c r="M614" s="46">
        <f>IF(OR($A614="",$B614="",$C614=""),"",'OddsRatio_working_3-way'!J613)</f>
        <v>2.0778754657599388</v>
      </c>
      <c r="N614" s="47">
        <f t="shared" si="133"/>
        <v>26.552571613462845</v>
      </c>
      <c r="O614" s="48">
        <f t="shared" si="134"/>
        <v>25.574318975072114</v>
      </c>
      <c r="P614" s="48">
        <f t="shared" si="135"/>
        <v>47.873109411465038</v>
      </c>
      <c r="Q614" t="s">
        <v>381</v>
      </c>
      <c r="R614" t="s">
        <v>452</v>
      </c>
      <c r="S614" s="38">
        <v>44379</v>
      </c>
      <c r="T614" s="50">
        <v>100</v>
      </c>
      <c r="U614" s="50">
        <f t="shared" si="136"/>
        <v>72.67759562841529</v>
      </c>
      <c r="V614" s="50">
        <f t="shared" si="137"/>
        <v>73.68421052631578</v>
      </c>
      <c r="W614" s="50">
        <f t="shared" si="138"/>
        <v>50.73891625615763</v>
      </c>
      <c r="X614" s="50">
        <f t="shared" si="139"/>
        <v>75.576873217526568</v>
      </c>
      <c r="Y614" s="50">
        <f t="shared" si="140"/>
        <v>76.583488115427073</v>
      </c>
      <c r="Z614" s="50">
        <f t="shared" si="141"/>
        <v>53.638193845268908</v>
      </c>
      <c r="AA614" s="50">
        <f t="shared" si="142"/>
        <v>-2.8992775891112785</v>
      </c>
      <c r="AB614" s="50">
        <f t="shared" si="143"/>
        <v>-2.8992775891112927</v>
      </c>
      <c r="AC614" s="50">
        <f t="shared" si="144"/>
        <v>-2.8992775891112785</v>
      </c>
      <c r="AF614">
        <v>1.74</v>
      </c>
      <c r="AG614">
        <v>2.16</v>
      </c>
      <c r="AH614" s="57"/>
      <c r="AJ614" t="s">
        <v>481</v>
      </c>
    </row>
    <row r="615" spans="1:36" ht="15" x14ac:dyDescent="0.25">
      <c r="A615">
        <v>1.7</v>
      </c>
      <c r="B615">
        <v>4.1100000000000003</v>
      </c>
      <c r="C615">
        <v>5.03</v>
      </c>
      <c r="D615" s="43">
        <f t="shared" si="132"/>
        <v>3.035145360839131E-2</v>
      </c>
      <c r="E615" s="44">
        <f>IF(OR($A615="",$B615="",$C615=""),"",A615*'MPTO_working_3-way'!$I614)</f>
        <v>1.7515974711342652</v>
      </c>
      <c r="F615" s="45">
        <f>IF(OR($A615="",$B615="",$C615=""),"",B615*'MPTO_working_3-way'!$I614)</f>
        <v>4.2347444743304887</v>
      </c>
      <c r="G615" s="46">
        <f>IF(OR($A615="",$B615="",$C615=""),"",C615*'MPTO_working_3-way'!$I614)</f>
        <v>5.1826678116502087</v>
      </c>
      <c r="H615" s="44">
        <f>IF(OR($A615="",$B615="",$C615=""),"",'MPTO_working_3-way'!E614)</f>
        <v>1.7297502461314178</v>
      </c>
      <c r="I615" s="45">
        <f>IF(OR($A615="",$B615="",$C615=""),"",'MPTO_working_3-way'!F614)</f>
        <v>4.2883145132392801</v>
      </c>
      <c r="J615" s="46">
        <f>IF(OR($A615="",$B615="",$C615=""),"",'MPTO_working_3-way'!G614)</f>
        <v>5.2996977527745388</v>
      </c>
      <c r="K615" s="44">
        <f>IF(OR($A615="",$B615="",$C615=""),"",'OddsRatio_working_3-way'!H614)</f>
        <v>1.7374937578022474</v>
      </c>
      <c r="L615" s="45">
        <f>IF(OR($A615="",$B615="",$C615=""),"",'OddsRatio_working_3-way'!I614)</f>
        <v>4.2765794096642713</v>
      </c>
      <c r="M615" s="46">
        <f>IF(OR($A615="",$B615="",$C615=""),"",'OddsRatio_working_3-way'!J614)</f>
        <v>5.245856919918654</v>
      </c>
      <c r="N615" s="47">
        <f t="shared" si="133"/>
        <v>57.09074239256806</v>
      </c>
      <c r="O615" s="48">
        <f t="shared" si="134"/>
        <v>23.614175685490434</v>
      </c>
      <c r="P615" s="48">
        <f t="shared" si="135"/>
        <v>19.295081921941488</v>
      </c>
      <c r="Q615" t="s">
        <v>454</v>
      </c>
      <c r="R615" t="s">
        <v>458</v>
      </c>
      <c r="S615" s="38">
        <v>44379</v>
      </c>
      <c r="T615" s="50">
        <v>100</v>
      </c>
      <c r="U615" s="50">
        <f t="shared" si="136"/>
        <v>41.176470588235297</v>
      </c>
      <c r="V615" s="50">
        <f t="shared" si="137"/>
        <v>75.669099756691011</v>
      </c>
      <c r="W615" s="50">
        <f t="shared" si="138"/>
        <v>80.119284294234589</v>
      </c>
      <c r="X615" s="50">
        <f t="shared" si="139"/>
        <v>44.211615949074407</v>
      </c>
      <c r="Y615" s="50">
        <f t="shared" si="140"/>
        <v>78.704245117530121</v>
      </c>
      <c r="Z615" s="50">
        <f t="shared" si="141"/>
        <v>83.154429655073713</v>
      </c>
      <c r="AA615" s="50">
        <f t="shared" si="142"/>
        <v>-3.0351453608391097</v>
      </c>
      <c r="AB615" s="50">
        <f t="shared" si="143"/>
        <v>-3.0351453608391097</v>
      </c>
      <c r="AC615" s="50">
        <f t="shared" si="144"/>
        <v>-3.0351453608391239</v>
      </c>
      <c r="AF615">
        <v>1.75</v>
      </c>
      <c r="AG615">
        <v>2.17</v>
      </c>
      <c r="AH615" s="57"/>
      <c r="AJ615" t="s">
        <v>481</v>
      </c>
    </row>
    <row r="616" spans="1:36" ht="15" x14ac:dyDescent="0.25">
      <c r="A616">
        <v>3.24</v>
      </c>
      <c r="B616">
        <v>3.9</v>
      </c>
      <c r="C616">
        <v>2.16</v>
      </c>
      <c r="D616" s="43">
        <f t="shared" si="132"/>
        <v>2.80151946818612E-2</v>
      </c>
      <c r="E616" s="44">
        <f>IF(OR($A616="",$B616="",$C616=""),"",A616*'MPTO_working_3-way'!$I615)</f>
        <v>3.3307692307692305</v>
      </c>
      <c r="F616" s="45">
        <f>IF(OR($A616="",$B616="",$C616=""),"",B616*'MPTO_working_3-way'!$I615)</f>
        <v>4.0092592592592586</v>
      </c>
      <c r="G616" s="46">
        <f>IF(OR($A616="",$B616="",$C616=""),"",C616*'MPTO_working_3-way'!$I615)</f>
        <v>2.2205128205128202</v>
      </c>
      <c r="H616" s="44">
        <f>IF(OR($A616="",$B616="",$C616=""),"",'MPTO_working_3-way'!E615)</f>
        <v>3.3410893707033313</v>
      </c>
      <c r="I616" s="45">
        <f>IF(OR($A616="",$B616="",$C616=""),"",'MPTO_working_3-way'!F615)</f>
        <v>4.0474055092889163</v>
      </c>
      <c r="J616" s="46">
        <f>IF(OR($A616="",$B616="",$C616=""),"",'MPTO_working_3-way'!G615)</f>
        <v>2.2044661549197486</v>
      </c>
      <c r="K616" s="44">
        <f>IF(OR($A616="",$B616="",$C616=""),"",'OddsRatio_working_3-way'!H615)</f>
        <v>3.3388976860071882</v>
      </c>
      <c r="L616" s="45">
        <f>IF(OR($A616="",$B616="",$C616=""),"",'OddsRatio_working_3-way'!I615)</f>
        <v>4.0280371827771626</v>
      </c>
      <c r="M616" s="46">
        <f>IF(OR($A616="",$B616="",$C616=""),"",'OddsRatio_working_3-way'!J615)</f>
        <v>2.2112148731108654</v>
      </c>
      <c r="N616" s="47">
        <f t="shared" si="133"/>
        <v>30.023094688221715</v>
      </c>
      <c r="O616" s="48">
        <f t="shared" si="134"/>
        <v>24.942263279445733</v>
      </c>
      <c r="P616" s="48">
        <f t="shared" si="135"/>
        <v>45.03464203233257</v>
      </c>
      <c r="Q616" t="s">
        <v>385</v>
      </c>
      <c r="R616" t="s">
        <v>459</v>
      </c>
      <c r="S616" s="38">
        <v>44379</v>
      </c>
      <c r="T616" s="50">
        <v>100</v>
      </c>
      <c r="U616" s="50">
        <f t="shared" si="136"/>
        <v>69.135802469135797</v>
      </c>
      <c r="V616" s="50">
        <f t="shared" si="137"/>
        <v>74.358974358974365</v>
      </c>
      <c r="W616" s="50">
        <f t="shared" si="138"/>
        <v>53.703703703703695</v>
      </c>
      <c r="X616" s="50">
        <f t="shared" si="139"/>
        <v>71.93732193732194</v>
      </c>
      <c r="Y616" s="50">
        <f t="shared" si="140"/>
        <v>77.160493827160479</v>
      </c>
      <c r="Z616" s="50">
        <f t="shared" si="141"/>
        <v>56.505223171889838</v>
      </c>
      <c r="AA616" s="50">
        <f t="shared" si="142"/>
        <v>-2.8015194681861431</v>
      </c>
      <c r="AB616" s="50">
        <f t="shared" si="143"/>
        <v>-2.8015194681861146</v>
      </c>
      <c r="AC616" s="50">
        <f t="shared" si="144"/>
        <v>-2.8015194681861431</v>
      </c>
      <c r="AF616">
        <v>1.75</v>
      </c>
      <c r="AG616">
        <v>2.17</v>
      </c>
      <c r="AH616" s="57"/>
      <c r="AJ616" t="s">
        <v>481</v>
      </c>
    </row>
    <row r="617" spans="1:36" ht="15" x14ac:dyDescent="0.25">
      <c r="A617">
        <v>3</v>
      </c>
      <c r="B617">
        <v>3.56</v>
      </c>
      <c r="C617">
        <v>2.39</v>
      </c>
      <c r="D617" s="43">
        <f t="shared" si="132"/>
        <v>3.2642251578831827E-2</v>
      </c>
      <c r="E617" s="44">
        <f>IF(OR($A617="",$B617="",$C617=""),"",A617*'MPTO_working_3-way'!$I616)</f>
        <v>3.0979267547364957</v>
      </c>
      <c r="F617" s="45">
        <f>IF(OR($A617="",$B617="",$C617=""),"",B617*'MPTO_working_3-way'!$I616)</f>
        <v>3.6762064156206415</v>
      </c>
      <c r="G617" s="46">
        <f>IF(OR($A617="",$B617="",$C617=""),"",C617*'MPTO_working_3-way'!$I616)</f>
        <v>2.468014981273408</v>
      </c>
      <c r="H617" s="44">
        <f>IF(OR($A617="",$B617="",$C617=""),"",'MPTO_working_3-way'!E616)</f>
        <v>3.1012311679896323</v>
      </c>
      <c r="I617" s="45">
        <f>IF(OR($A617="",$B617="",$C617=""),"",'MPTO_working_3-way'!F616)</f>
        <v>3.7034550800897623</v>
      </c>
      <c r="J617" s="46">
        <f>IF(OR($A617="",$B617="",$C617=""),"",'MPTO_working_3-way'!G616)</f>
        <v>2.4538113488085926</v>
      </c>
      <c r="K617" s="44">
        <f>IF(OR($A617="",$B617="",$C617=""),"",'OddsRatio_working_3-way'!H616)</f>
        <v>3.1010129900778205</v>
      </c>
      <c r="L617" s="45">
        <f>IF(OR($A617="",$B617="",$C617=""),"",'OddsRatio_working_3-way'!I616)</f>
        <v>3.6892966272996102</v>
      </c>
      <c r="M617" s="46">
        <f>IF(OR($A617="",$B617="",$C617=""),"",'OddsRatio_working_3-way'!J616)</f>
        <v>2.4602040281040853</v>
      </c>
      <c r="N617" s="47">
        <f t="shared" si="133"/>
        <v>32.279652786208572</v>
      </c>
      <c r="O617" s="48">
        <f t="shared" si="134"/>
        <v>27.201954595119581</v>
      </c>
      <c r="P617" s="48">
        <f t="shared" si="135"/>
        <v>40.518392618671854</v>
      </c>
      <c r="Q617" t="s">
        <v>175</v>
      </c>
      <c r="R617" t="s">
        <v>147</v>
      </c>
      <c r="S617" s="38">
        <v>44379</v>
      </c>
      <c r="T617" s="50">
        <v>100</v>
      </c>
      <c r="U617" s="50">
        <f t="shared" si="136"/>
        <v>66.666666666666657</v>
      </c>
      <c r="V617" s="50">
        <f t="shared" si="137"/>
        <v>71.910112359550567</v>
      </c>
      <c r="W617" s="50">
        <f t="shared" si="138"/>
        <v>58.15899581589958</v>
      </c>
      <c r="X617" s="50">
        <f t="shared" si="139"/>
        <v>69.93089182454986</v>
      </c>
      <c r="Y617" s="50">
        <f t="shared" si="140"/>
        <v>75.174337517433742</v>
      </c>
      <c r="Z617" s="50">
        <f t="shared" si="141"/>
        <v>61.423220973782769</v>
      </c>
      <c r="AA617" s="50">
        <f t="shared" si="142"/>
        <v>-3.2642251578832031</v>
      </c>
      <c r="AB617" s="50">
        <f t="shared" si="143"/>
        <v>-3.2642251578831747</v>
      </c>
      <c r="AC617" s="50">
        <f t="shared" si="144"/>
        <v>-3.2642251578831889</v>
      </c>
      <c r="AF617">
        <v>1.85</v>
      </c>
      <c r="AG617">
        <v>2.0299999999999998</v>
      </c>
      <c r="AH617" s="57"/>
      <c r="AJ617" t="s">
        <v>468</v>
      </c>
    </row>
    <row r="618" spans="1:36" ht="15" x14ac:dyDescent="0.25">
      <c r="A618">
        <v>23.36</v>
      </c>
      <c r="B618">
        <v>9.34</v>
      </c>
      <c r="C618">
        <v>1.1299999999999999</v>
      </c>
      <c r="D618" s="43">
        <f t="shared" si="132"/>
        <v>3.4830352546788568E-2</v>
      </c>
      <c r="E618" s="44">
        <f>IF(OR($A618="",$B618="",$C618=""),"",A618*'MPTO_working_3-way'!$I617)</f>
        <v>24.17363703549298</v>
      </c>
      <c r="F618" s="45">
        <f>IF(OR($A618="",$B618="",$C618=""),"",B618*'MPTO_working_3-way'!$I617)</f>
        <v>9.6653154927870055</v>
      </c>
      <c r="G618" s="46">
        <f>IF(OR($A618="",$B618="",$C618=""),"",C618*'MPTO_working_3-way'!$I617)</f>
        <v>1.169358298377871</v>
      </c>
      <c r="H618" s="44">
        <f>IF(OR($A618="",$B618="",$C618=""),"",'MPTO_working_3-way'!E617)</f>
        <v>32.053232302991205</v>
      </c>
      <c r="I618" s="45">
        <f>IF(OR($A618="",$B618="",$C618=""),"",'MPTO_working_3-way'!F617)</f>
        <v>10.476001907677952</v>
      </c>
      <c r="J618" s="46">
        <f>IF(OR($A618="",$B618="",$C618=""),"",'MPTO_working_3-way'!G617)</f>
        <v>1.1450220396958626</v>
      </c>
      <c r="K618" s="44">
        <f>IF(OR($A618="",$B618="",$C618=""),"",'OddsRatio_working_3-way'!H617)</f>
        <v>26.911693373118961</v>
      </c>
      <c r="L618" s="45">
        <f>IF(OR($A618="",$B618="",$C618=""),"",'OddsRatio_working_3-way'!I617)</f>
        <v>10.664737152585516</v>
      </c>
      <c r="M618" s="46">
        <f>IF(OR($A618="",$B618="",$C618=""),"",'OddsRatio_working_3-way'!J617)</f>
        <v>1.1506493800762732</v>
      </c>
      <c r="N618" s="47">
        <f t="shared" si="133"/>
        <v>4.1367378790859988</v>
      </c>
      <c r="O618" s="48">
        <f t="shared" si="134"/>
        <v>10.346273753260059</v>
      </c>
      <c r="P618" s="48">
        <f t="shared" si="135"/>
        <v>85.516988367653951</v>
      </c>
      <c r="Q618" t="s">
        <v>516</v>
      </c>
      <c r="R618" t="s">
        <v>519</v>
      </c>
      <c r="S618" s="38">
        <v>44379</v>
      </c>
      <c r="T618" s="50">
        <v>100</v>
      </c>
      <c r="U618" s="50">
        <f t="shared" si="136"/>
        <v>95.719178082191775</v>
      </c>
      <c r="V618" s="50">
        <f t="shared" si="137"/>
        <v>89.293361884368309</v>
      </c>
      <c r="W618" s="50">
        <f t="shared" si="138"/>
        <v>11.504424778761051</v>
      </c>
      <c r="X618" s="50">
        <f t="shared" si="139"/>
        <v>99.202213336870642</v>
      </c>
      <c r="Y618" s="50">
        <f t="shared" si="140"/>
        <v>92.776397139047162</v>
      </c>
      <c r="Z618" s="50">
        <f t="shared" si="141"/>
        <v>14.987460033439911</v>
      </c>
      <c r="AA618" s="50">
        <f t="shared" si="142"/>
        <v>-3.4830352546788674</v>
      </c>
      <c r="AB618" s="50">
        <f t="shared" si="143"/>
        <v>-3.4830352546788532</v>
      </c>
      <c r="AC618" s="50">
        <f t="shared" si="144"/>
        <v>-3.4830352546788603</v>
      </c>
      <c r="AF618">
        <v>1.4</v>
      </c>
      <c r="AG618">
        <v>3</v>
      </c>
      <c r="AH618" s="57"/>
      <c r="AJ618" t="s">
        <v>482</v>
      </c>
    </row>
    <row r="619" spans="1:36" ht="15" x14ac:dyDescent="0.25">
      <c r="A619">
        <v>1.51</v>
      </c>
      <c r="B619">
        <v>4.33</v>
      </c>
      <c r="C619">
        <v>7.65</v>
      </c>
      <c r="D619" s="43">
        <f t="shared" si="132"/>
        <v>2.3917492094595261E-2</v>
      </c>
      <c r="E619" s="44">
        <f>IF(OR($A619="",$B619="",$C619=""),"",A619*'MPTO_working_3-way'!$I618)</f>
        <v>1.546115413062839</v>
      </c>
      <c r="F619" s="45">
        <f>IF(OR($A619="",$B619="",$C619=""),"",B619*'MPTO_working_3-way'!$I618)</f>
        <v>4.4335627407695979</v>
      </c>
      <c r="G619" s="46">
        <f>IF(OR($A619="",$B619="",$C619=""),"",C619*'MPTO_working_3-way'!$I618)</f>
        <v>7.832968814523654</v>
      </c>
      <c r="H619" s="44">
        <f>IF(OR($A619="",$B619="",$C619=""),"",'MPTO_working_3-way'!E618)</f>
        <v>1.5283995942234856</v>
      </c>
      <c r="I619" s="45">
        <f>IF(OR($A619="",$B619="",$C619=""),"",'MPTO_working_3-way'!F618)</f>
        <v>4.484820086678317</v>
      </c>
      <c r="J619" s="46">
        <f>IF(OR($A619="",$B619="",$C619=""),"",'MPTO_working_3-way'!G618)</f>
        <v>8.1468746666073102</v>
      </c>
      <c r="K619" s="44">
        <f>IF(OR($A619="",$B619="",$C619=""),"",'OddsRatio_working_3-way'!H618)</f>
        <v>1.5343696900014818</v>
      </c>
      <c r="L619" s="45">
        <f>IF(OR($A619="",$B619="",$C619=""),"",'OddsRatio_working_3-way'!I618)</f>
        <v>4.4891197405979133</v>
      </c>
      <c r="M619" s="46">
        <f>IF(OR($A619="",$B619="",$C619=""),"",'OddsRatio_working_3-way'!J618)</f>
        <v>7.9677616441369734</v>
      </c>
      <c r="N619" s="47">
        <f t="shared" si="133"/>
        <v>64.678224636478475</v>
      </c>
      <c r="O619" s="48">
        <f t="shared" si="134"/>
        <v>22.555223833968245</v>
      </c>
      <c r="P619" s="48">
        <f t="shared" si="135"/>
        <v>12.766551529553269</v>
      </c>
      <c r="Q619" t="s">
        <v>176</v>
      </c>
      <c r="R619" t="s">
        <v>63</v>
      </c>
      <c r="S619" s="38">
        <v>44379</v>
      </c>
      <c r="T619" s="50">
        <v>100</v>
      </c>
      <c r="U619" s="50">
        <f t="shared" si="136"/>
        <v>33.774834437086092</v>
      </c>
      <c r="V619" s="50">
        <f t="shared" si="137"/>
        <v>76.905311778290994</v>
      </c>
      <c r="W619" s="50">
        <f t="shared" si="138"/>
        <v>86.928104575163403</v>
      </c>
      <c r="X619" s="50">
        <f t="shared" si="139"/>
        <v>36.166583646545611</v>
      </c>
      <c r="Y619" s="50">
        <f t="shared" si="140"/>
        <v>79.297060987750513</v>
      </c>
      <c r="Z619" s="50">
        <f t="shared" si="141"/>
        <v>89.319853784622921</v>
      </c>
      <c r="AA619" s="50">
        <f t="shared" si="142"/>
        <v>-2.391749209459519</v>
      </c>
      <c r="AB619" s="50">
        <f t="shared" si="143"/>
        <v>-2.391749209459519</v>
      </c>
      <c r="AC619" s="50">
        <f t="shared" si="144"/>
        <v>-2.391749209459519</v>
      </c>
      <c r="AF619">
        <v>2.14</v>
      </c>
      <c r="AG619">
        <v>1.78</v>
      </c>
      <c r="AH619" s="57"/>
      <c r="AJ619" t="s">
        <v>469</v>
      </c>
    </row>
    <row r="620" spans="1:36" ht="15" x14ac:dyDescent="0.25">
      <c r="A620">
        <v>2.2999999999999998</v>
      </c>
      <c r="B620">
        <v>3.4</v>
      </c>
      <c r="C620">
        <v>3.42</v>
      </c>
      <c r="D620" s="43">
        <f t="shared" si="132"/>
        <v>2.1297916573189024E-2</v>
      </c>
      <c r="E620" s="44">
        <f>IF(OR($A620="",$B620="",$C620=""),"",A620*'MPTO_working_3-way'!$I619)</f>
        <v>2.3489852081183344</v>
      </c>
      <c r="F620" s="45">
        <f>IF(OR($A620="",$B620="",$C620=""),"",B620*'MPTO_working_3-way'!$I619)</f>
        <v>3.4724129163488424</v>
      </c>
      <c r="G620" s="46">
        <f>IF(OR($A620="",$B620="",$C620=""),"",C620*'MPTO_working_3-way'!$I619)</f>
        <v>3.4928388746803063</v>
      </c>
      <c r="H620" s="44">
        <f>IF(OR($A620="",$B620="",$C620=""),"",'MPTO_working_3-way'!E619)</f>
        <v>2.3381787238010858</v>
      </c>
      <c r="I620" s="45">
        <f>IF(OR($A620="",$B620="",$C620=""),"",'MPTO_working_3-way'!F619)</f>
        <v>3.484097896510395</v>
      </c>
      <c r="J620" s="46">
        <f>IF(OR($A620="",$B620="",$C620=""),"",'MPTO_working_3-way'!G619)</f>
        <v>3.5051025757522796</v>
      </c>
      <c r="K620" s="44">
        <f>IF(OR($A620="",$B620="",$C620=""),"",'OddsRatio_working_3-way'!H619)</f>
        <v>2.3428374769182931</v>
      </c>
      <c r="L620" s="45">
        <f>IF(OR($A620="",$B620="",$C620=""),"",'OddsRatio_working_3-way'!I619)</f>
        <v>3.4790845727722326</v>
      </c>
      <c r="M620" s="46">
        <f>IF(OR($A620="",$B620="",$C620=""),"",'OddsRatio_working_3-way'!J619)</f>
        <v>3.4997436108786677</v>
      </c>
      <c r="N620" s="47">
        <f t="shared" si="133"/>
        <v>42.57157501647508</v>
      </c>
      <c r="O620" s="48">
        <f t="shared" si="134"/>
        <v>28.798418393497844</v>
      </c>
      <c r="P620" s="48">
        <f t="shared" si="135"/>
        <v>28.630006590027097</v>
      </c>
      <c r="Q620" t="s">
        <v>154</v>
      </c>
      <c r="R620" t="s">
        <v>54</v>
      </c>
      <c r="S620" s="38">
        <v>44379</v>
      </c>
      <c r="T620" s="50">
        <v>100</v>
      </c>
      <c r="U620" s="50">
        <f t="shared" si="136"/>
        <v>56.521739130434774</v>
      </c>
      <c r="V620" s="50">
        <f t="shared" si="137"/>
        <v>70.588235294117652</v>
      </c>
      <c r="W620" s="50">
        <f t="shared" si="138"/>
        <v>70.760233918128648</v>
      </c>
      <c r="X620" s="50">
        <f t="shared" si="139"/>
        <v>58.651530787753693</v>
      </c>
      <c r="Y620" s="50">
        <f t="shared" si="140"/>
        <v>72.71802695143657</v>
      </c>
      <c r="Z620" s="50">
        <f t="shared" si="141"/>
        <v>72.890025575447567</v>
      </c>
      <c r="AA620" s="50">
        <f t="shared" si="142"/>
        <v>-2.1297916573189184</v>
      </c>
      <c r="AB620" s="50">
        <f t="shared" si="143"/>
        <v>-2.1297916573189184</v>
      </c>
      <c r="AC620" s="50">
        <f t="shared" si="144"/>
        <v>-2.1297916573189184</v>
      </c>
      <c r="AF620">
        <v>2.2400000000000002</v>
      </c>
      <c r="AG620">
        <v>1.72</v>
      </c>
      <c r="AH620" s="57"/>
      <c r="AJ620" t="s">
        <v>469</v>
      </c>
    </row>
    <row r="621" spans="1:36" ht="15" x14ac:dyDescent="0.25">
      <c r="A621">
        <v>2.67</v>
      </c>
      <c r="B621">
        <v>3.02</v>
      </c>
      <c r="C621">
        <v>3.16</v>
      </c>
      <c r="D621" s="43">
        <f t="shared" si="132"/>
        <v>2.2113359223093765E-2</v>
      </c>
      <c r="E621" s="44">
        <f>IF(OR($A621="",$B621="",$C621=""),"",A621*'MPTO_working_3-way'!$I620)</f>
        <v>2.7290426691256604</v>
      </c>
      <c r="F621" s="45">
        <f>IF(OR($A621="",$B621="",$C621=""),"",B621*'MPTO_working_3-way'!$I620)</f>
        <v>3.0867823448537433</v>
      </c>
      <c r="G621" s="46">
        <f>IF(OR($A621="",$B621="",$C621=""),"",C621*'MPTO_working_3-way'!$I620)</f>
        <v>3.2298782151449763</v>
      </c>
      <c r="H621" s="44">
        <f>IF(OR($A621="",$B621="",$C621=""),"",'MPTO_working_3-way'!E620)</f>
        <v>2.723602928852642</v>
      </c>
      <c r="I621" s="45">
        <f>IF(OR($A621="",$B621="",$C621=""),"",'MPTO_working_3-way'!F620)</f>
        <v>3.0887581711178025</v>
      </c>
      <c r="J621" s="46">
        <f>IF(OR($A621="",$B621="",$C621=""),"",'MPTO_working_3-way'!G620)</f>
        <v>3.2353604034478898</v>
      </c>
      <c r="K621" s="44">
        <f>IF(OR($A621="",$B621="",$C621=""),"",'OddsRatio_working_3-way'!H620)</f>
        <v>2.7261670795664878</v>
      </c>
      <c r="L621" s="45">
        <f>IF(OR($A621="",$B621="",$C621=""),"",'OddsRatio_working_3-way'!I620)</f>
        <v>3.0879386231882062</v>
      </c>
      <c r="M621" s="46">
        <f>IF(OR($A621="",$B621="",$C621=""),"",'OddsRatio_working_3-way'!J620)</f>
        <v>3.2326472406368949</v>
      </c>
      <c r="N621" s="47">
        <f t="shared" si="133"/>
        <v>36.642886214761283</v>
      </c>
      <c r="O621" s="48">
        <f t="shared" si="134"/>
        <v>32.396194103779017</v>
      </c>
      <c r="P621" s="48">
        <f t="shared" si="135"/>
        <v>30.960919681459693</v>
      </c>
      <c r="Q621" t="s">
        <v>111</v>
      </c>
      <c r="R621" t="s">
        <v>150</v>
      </c>
      <c r="S621" s="38">
        <v>44379</v>
      </c>
      <c r="T621" s="50">
        <v>100</v>
      </c>
      <c r="U621" s="50">
        <f t="shared" si="136"/>
        <v>62.546816479400754</v>
      </c>
      <c r="V621" s="50">
        <f t="shared" si="137"/>
        <v>66.88741721854305</v>
      </c>
      <c r="W621" s="50">
        <f t="shared" si="138"/>
        <v>68.35443037974683</v>
      </c>
      <c r="X621" s="50">
        <f t="shared" si="139"/>
        <v>64.75815240171012</v>
      </c>
      <c r="Y621" s="50">
        <f t="shared" si="140"/>
        <v>69.098753140852409</v>
      </c>
      <c r="Z621" s="50">
        <f t="shared" si="141"/>
        <v>70.565766302056204</v>
      </c>
      <c r="AA621" s="50">
        <f t="shared" si="142"/>
        <v>-2.2113359223093667</v>
      </c>
      <c r="AB621" s="50">
        <f t="shared" si="143"/>
        <v>-2.2113359223093596</v>
      </c>
      <c r="AC621" s="50">
        <f t="shared" si="144"/>
        <v>-2.2113359223093738</v>
      </c>
      <c r="AF621">
        <v>2.5</v>
      </c>
      <c r="AG621">
        <v>1.59</v>
      </c>
      <c r="AH621" s="57"/>
      <c r="AJ621" t="s">
        <v>469</v>
      </c>
    </row>
    <row r="622" spans="1:36" ht="15" x14ac:dyDescent="0.25">
      <c r="A622">
        <v>6.05</v>
      </c>
      <c r="B622">
        <v>4.63</v>
      </c>
      <c r="C622">
        <v>1.55</v>
      </c>
      <c r="D622" s="43">
        <f t="shared" si="132"/>
        <v>2.6433267903217095E-2</v>
      </c>
      <c r="E622" s="44">
        <f>IF(OR($A622="",$B622="",$C622=""),"",A622*'MPTO_working_3-way'!$I621)</f>
        <v>6.2099212708144629</v>
      </c>
      <c r="F622" s="45">
        <f>IF(OR($A622="",$B622="",$C622=""),"",B622*'MPTO_working_3-way'!$I621)</f>
        <v>4.7523860303918948</v>
      </c>
      <c r="G622" s="46">
        <f>IF(OR($A622="",$B622="",$C622=""),"",C622*'MPTO_working_3-way'!$I621)</f>
        <v>1.5909715652499865</v>
      </c>
      <c r="H622" s="44">
        <f>IF(OR($A622="",$B622="",$C622=""),"",'MPTO_working_3-way'!E621)</f>
        <v>6.3906679112395466</v>
      </c>
      <c r="I622" s="45">
        <f>IF(OR($A622="",$B622="",$C622=""),"",'MPTO_working_3-way'!F621)</f>
        <v>4.826915683166372</v>
      </c>
      <c r="J622" s="46">
        <f>IF(OR($A622="",$B622="",$C622=""),"",'MPTO_working_3-way'!G621)</f>
        <v>1.57146174919838</v>
      </c>
      <c r="K622" s="44">
        <f>IF(OR($A622="",$B622="",$C622=""),"",'OddsRatio_working_3-way'!H621)</f>
        <v>6.3066725465442097</v>
      </c>
      <c r="L622" s="45">
        <f>IF(OR($A622="",$B622="",$C622=""),"",'OddsRatio_working_3-way'!I621)</f>
        <v>4.8144992760307881</v>
      </c>
      <c r="M622" s="46">
        <f>IF(OR($A622="",$B622="",$C622=""),"",'OddsRatio_working_3-way'!J621)</f>
        <v>1.577954435762241</v>
      </c>
      <c r="N622" s="47">
        <f t="shared" si="133"/>
        <v>16.103263735400706</v>
      </c>
      <c r="O622" s="48">
        <f t="shared" si="134"/>
        <v>21.042061684486882</v>
      </c>
      <c r="P622" s="48">
        <f t="shared" si="135"/>
        <v>62.854674580112423</v>
      </c>
      <c r="Q622" t="s">
        <v>110</v>
      </c>
      <c r="R622" t="s">
        <v>114</v>
      </c>
      <c r="S622" s="38">
        <v>44379</v>
      </c>
      <c r="T622" s="50">
        <v>100</v>
      </c>
      <c r="U622" s="50">
        <f t="shared" si="136"/>
        <v>83.471074380165291</v>
      </c>
      <c r="V622" s="50">
        <f t="shared" si="137"/>
        <v>78.40172786177105</v>
      </c>
      <c r="W622" s="50">
        <f t="shared" si="138"/>
        <v>35.483870967741936</v>
      </c>
      <c r="X622" s="50">
        <f t="shared" si="139"/>
        <v>86.114401170487014</v>
      </c>
      <c r="Y622" s="50">
        <f t="shared" si="140"/>
        <v>81.045054652092773</v>
      </c>
      <c r="Z622" s="50">
        <f t="shared" si="141"/>
        <v>38.127197758063652</v>
      </c>
      <c r="AA622" s="50">
        <f t="shared" si="142"/>
        <v>-2.6433267903217228</v>
      </c>
      <c r="AB622" s="50">
        <f t="shared" si="143"/>
        <v>-2.6433267903217228</v>
      </c>
      <c r="AC622" s="50">
        <f t="shared" si="144"/>
        <v>-2.6433267903217157</v>
      </c>
      <c r="AF622">
        <v>1.43</v>
      </c>
      <c r="AG622">
        <v>2.97</v>
      </c>
      <c r="AH622" s="57"/>
      <c r="AJ622" t="s">
        <v>469</v>
      </c>
    </row>
    <row r="623" spans="1:36" ht="15" x14ac:dyDescent="0.25">
      <c r="A623">
        <v>2.77</v>
      </c>
      <c r="B623">
        <v>3.09</v>
      </c>
      <c r="C623">
        <v>2.87</v>
      </c>
      <c r="D623" s="43">
        <f t="shared" si="132"/>
        <v>3.3067481543294308E-2</v>
      </c>
      <c r="E623" s="44">
        <f>IF(OR($A623="",$B623="",$C623=""),"",A623*'MPTO_working_3-way'!$I622)</f>
        <v>2.861596923874925</v>
      </c>
      <c r="F623" s="45">
        <f>IF(OR($A623="",$B623="",$C623=""),"",B623*'MPTO_working_3-way'!$I622)</f>
        <v>3.1921785179687792</v>
      </c>
      <c r="G623" s="46">
        <f>IF(OR($A623="",$B623="",$C623=""),"",C623*'MPTO_working_3-way'!$I622)</f>
        <v>2.964903672029255</v>
      </c>
      <c r="H623" s="44">
        <f>IF(OR($A623="",$B623="",$C623=""),"",'MPTO_working_3-way'!E622)</f>
        <v>2.8572380727473248</v>
      </c>
      <c r="I623" s="45">
        <f>IF(OR($A623="",$B623="",$C623=""),"",'MPTO_working_3-way'!F622)</f>
        <v>3.1989548208822773</v>
      </c>
      <c r="J623" s="46">
        <f>IF(OR($A623="",$B623="",$C623=""),"",'MPTO_working_3-way'!G622)</f>
        <v>2.9637571453660603</v>
      </c>
      <c r="K623" s="44">
        <f>IF(OR($A623="",$B623="",$C623=""),"",'OddsRatio_working_3-way'!H622)</f>
        <v>2.8593672066633493</v>
      </c>
      <c r="L623" s="45">
        <f>IF(OR($A623="",$B623="",$C623=""),"",'OddsRatio_working_3-way'!I622)</f>
        <v>3.1955239897889265</v>
      </c>
      <c r="M623" s="46">
        <f>IF(OR($A623="",$B623="",$C623=""),"",'OddsRatio_working_3-way'!J622)</f>
        <v>2.9644162013900939</v>
      </c>
      <c r="N623" s="47">
        <f t="shared" si="133"/>
        <v>34.945522608609991</v>
      </c>
      <c r="O623" s="48">
        <f t="shared" si="134"/>
        <v>31.326568810954591</v>
      </c>
      <c r="P623" s="48">
        <f t="shared" si="135"/>
        <v>33.727908580435425</v>
      </c>
      <c r="Q623" t="s">
        <v>160</v>
      </c>
      <c r="R623" t="s">
        <v>151</v>
      </c>
      <c r="S623" s="38">
        <v>44379</v>
      </c>
      <c r="T623" s="50">
        <v>100</v>
      </c>
      <c r="U623" s="50">
        <f t="shared" si="136"/>
        <v>63.898916967509031</v>
      </c>
      <c r="V623" s="50">
        <f t="shared" si="137"/>
        <v>67.637540453074436</v>
      </c>
      <c r="W623" s="50">
        <f t="shared" si="138"/>
        <v>65.156794425087099</v>
      </c>
      <c r="X623" s="50">
        <f t="shared" si="139"/>
        <v>67.20566512183845</v>
      </c>
      <c r="Y623" s="50">
        <f t="shared" si="140"/>
        <v>70.944288607403877</v>
      </c>
      <c r="Z623" s="50">
        <f t="shared" si="141"/>
        <v>68.463542579416554</v>
      </c>
      <c r="AA623" s="50">
        <f t="shared" si="142"/>
        <v>-3.3067481543294193</v>
      </c>
      <c r="AB623" s="50">
        <f t="shared" si="143"/>
        <v>-3.3067481543294406</v>
      </c>
      <c r="AC623" s="50">
        <f t="shared" si="144"/>
        <v>-3.3067481543294548</v>
      </c>
      <c r="AF623">
        <v>2.85</v>
      </c>
      <c r="AG623">
        <v>1.44</v>
      </c>
      <c r="AH623" s="57"/>
      <c r="AJ623" t="s">
        <v>470</v>
      </c>
    </row>
    <row r="624" spans="1:36" ht="15" x14ac:dyDescent="0.25">
      <c r="A624">
        <v>2.95</v>
      </c>
      <c r="B624">
        <v>2.77</v>
      </c>
      <c r="C624">
        <v>3.01</v>
      </c>
      <c r="D624" s="43">
        <f t="shared" si="132"/>
        <v>3.2219794793629797E-2</v>
      </c>
      <c r="E624" s="44">
        <f>IF(OR($A624="",$B624="",$C624=""),"",A624*'MPTO_working_3-way'!$I623)</f>
        <v>3.0450483946412081</v>
      </c>
      <c r="F624" s="45">
        <f>IF(OR($A624="",$B624="",$C624=""),"",B624*'MPTO_working_3-way'!$I623)</f>
        <v>2.8592488315783546</v>
      </c>
      <c r="G624" s="46">
        <f>IF(OR($A624="",$B624="",$C624=""),"",C624*'MPTO_working_3-way'!$I623)</f>
        <v>3.1069815823288254</v>
      </c>
      <c r="H624" s="44">
        <f>IF(OR($A624="",$B624="",$C624=""),"",'MPTO_working_3-way'!E623)</f>
        <v>3.0465223529625489</v>
      </c>
      <c r="I624" s="45">
        <f>IF(OR($A624="",$B624="",$C624=""),"",'MPTO_working_3-way'!F623)</f>
        <v>2.8549331492688528</v>
      </c>
      <c r="J624" s="46">
        <f>IF(OR($A624="",$B624="",$C624=""),"",'MPTO_working_3-way'!G623)</f>
        <v>3.1105555324874379</v>
      </c>
      <c r="K624" s="44">
        <f>IF(OR($A624="",$B624="",$C624=""),"",'OddsRatio_working_3-way'!H623)</f>
        <v>3.0458512256372674</v>
      </c>
      <c r="L624" s="45">
        <f>IF(OR($A624="",$B624="",$C624=""),"",'OddsRatio_working_3-way'!I623)</f>
        <v>2.8570034201938266</v>
      </c>
      <c r="M624" s="46">
        <f>IF(OR($A624="",$B624="",$C624=""),"",'OddsRatio_working_3-way'!J623)</f>
        <v>3.1088004941184133</v>
      </c>
      <c r="N624" s="47">
        <f t="shared" si="133"/>
        <v>32.840200561667196</v>
      </c>
      <c r="O624" s="48">
        <f t="shared" si="134"/>
        <v>34.974220814771925</v>
      </c>
      <c r="P624" s="48">
        <f t="shared" si="135"/>
        <v>32.185578623560879</v>
      </c>
      <c r="Q624" t="s">
        <v>116</v>
      </c>
      <c r="R624" t="s">
        <v>163</v>
      </c>
      <c r="S624" s="38">
        <v>44379</v>
      </c>
      <c r="T624" s="50">
        <v>100</v>
      </c>
      <c r="U624" s="50">
        <f t="shared" si="136"/>
        <v>66.101694915254228</v>
      </c>
      <c r="V624" s="50">
        <f t="shared" si="137"/>
        <v>63.898916967509031</v>
      </c>
      <c r="W624" s="50">
        <f t="shared" si="138"/>
        <v>66.777408637873762</v>
      </c>
      <c r="X624" s="50">
        <f t="shared" si="139"/>
        <v>69.323674394617214</v>
      </c>
      <c r="Y624" s="50">
        <f t="shared" si="140"/>
        <v>67.120896446871996</v>
      </c>
      <c r="Z624" s="50">
        <f t="shared" si="141"/>
        <v>69.999388117236734</v>
      </c>
      <c r="AA624" s="50">
        <f t="shared" si="142"/>
        <v>-3.2219794793629859</v>
      </c>
      <c r="AB624" s="50">
        <f t="shared" si="143"/>
        <v>-3.2219794793629646</v>
      </c>
      <c r="AC624" s="50">
        <f t="shared" si="144"/>
        <v>-3.2219794793629717</v>
      </c>
      <c r="AF624">
        <v>3.01</v>
      </c>
      <c r="AG624">
        <v>1.41</v>
      </c>
      <c r="AH624" s="57"/>
      <c r="AJ624" t="s">
        <v>470</v>
      </c>
    </row>
    <row r="625" spans="1:36" ht="15" x14ac:dyDescent="0.25">
      <c r="A625">
        <v>3.32</v>
      </c>
      <c r="B625">
        <v>2.98</v>
      </c>
      <c r="C625">
        <v>2.52</v>
      </c>
      <c r="D625" s="43">
        <f t="shared" si="132"/>
        <v>3.3600685901163052E-2</v>
      </c>
      <c r="E625" s="44">
        <f>IF(OR($A625="",$B625="",$C625=""),"",A625*'MPTO_working_3-way'!$I624)</f>
        <v>3.4315542771918612</v>
      </c>
      <c r="F625" s="45">
        <f>IF(OR($A625="",$B625="",$C625=""),"",B625*'MPTO_working_3-way'!$I624)</f>
        <v>3.080130043985466</v>
      </c>
      <c r="G625" s="46">
        <f>IF(OR($A625="",$B625="",$C625=""),"",C625*'MPTO_working_3-way'!$I624)</f>
        <v>2.6046737284709307</v>
      </c>
      <c r="H625" s="44">
        <f>IF(OR($A625="",$B625="",$C625=""),"",'MPTO_working_3-way'!E624)</f>
        <v>3.4482212773992913</v>
      </c>
      <c r="I625" s="45">
        <f>IF(OR($A625="",$B625="",$C625=""),"",'MPTO_working_3-way'!F624)</f>
        <v>3.0828968662742313</v>
      </c>
      <c r="J625" s="46">
        <f>IF(OR($A625="",$B625="",$C625=""),"",'MPTO_working_3-way'!G624)</f>
        <v>2.593191737690077</v>
      </c>
      <c r="K625" s="44">
        <f>IF(OR($A625="",$B625="",$C625=""),"",'OddsRatio_working_3-way'!H624)</f>
        <v>3.4397725730942579</v>
      </c>
      <c r="L625" s="45">
        <f>IF(OR($A625="",$B625="",$C625=""),"",'OddsRatio_working_3-way'!I624)</f>
        <v>3.0822196960028583</v>
      </c>
      <c r="M625" s="46">
        <f>IF(OR($A625="",$B625="",$C625=""),"",'OddsRatio_working_3-way'!J624)</f>
        <v>2.5984716858203765</v>
      </c>
      <c r="N625" s="47">
        <f t="shared" si="133"/>
        <v>29.141313796100832</v>
      </c>
      <c r="O625" s="48">
        <f t="shared" si="134"/>
        <v>32.466161678877434</v>
      </c>
      <c r="P625" s="48">
        <f t="shared" si="135"/>
        <v>38.392524525021734</v>
      </c>
      <c r="Q625" t="s">
        <v>408</v>
      </c>
      <c r="R625" t="s">
        <v>58</v>
      </c>
      <c r="S625" s="38">
        <v>44379</v>
      </c>
      <c r="T625" s="50">
        <v>100</v>
      </c>
      <c r="U625" s="50">
        <f t="shared" si="136"/>
        <v>69.879518072289159</v>
      </c>
      <c r="V625" s="50">
        <f t="shared" si="137"/>
        <v>66.442953020134226</v>
      </c>
      <c r="W625" s="50">
        <f t="shared" si="138"/>
        <v>60.317460317460316</v>
      </c>
      <c r="X625" s="50">
        <f t="shared" si="139"/>
        <v>73.239586662405458</v>
      </c>
      <c r="Y625" s="50">
        <f t="shared" si="140"/>
        <v>69.803021610250525</v>
      </c>
      <c r="Z625" s="50">
        <f t="shared" si="141"/>
        <v>63.677528907576622</v>
      </c>
      <c r="AA625" s="50">
        <f t="shared" si="142"/>
        <v>-3.360068590116299</v>
      </c>
      <c r="AB625" s="50">
        <f t="shared" si="143"/>
        <v>-3.360068590116299</v>
      </c>
      <c r="AC625" s="50">
        <f t="shared" si="144"/>
        <v>-3.3600685901163061</v>
      </c>
      <c r="AF625">
        <v>2.65</v>
      </c>
      <c r="AG625">
        <v>1.51</v>
      </c>
      <c r="AH625" s="57"/>
      <c r="AJ625" t="s">
        <v>470</v>
      </c>
    </row>
    <row r="626" spans="1:36" ht="15" x14ac:dyDescent="0.25">
      <c r="A626">
        <v>1.81</v>
      </c>
      <c r="B626">
        <v>3.27</v>
      </c>
      <c r="C626">
        <v>5.66</v>
      </c>
      <c r="D626" s="43">
        <f t="shared" si="132"/>
        <v>3.4975030628502601E-2</v>
      </c>
      <c r="E626" s="44">
        <f>IF(OR($A626="",$B626="",$C626=""),"",A626*'MPTO_working_3-way'!$I625)</f>
        <v>1.8733048054375898</v>
      </c>
      <c r="F626" s="45">
        <f>IF(OR($A626="",$B626="",$C626=""),"",B626*'MPTO_working_3-way'!$I625)</f>
        <v>3.3843683501552033</v>
      </c>
      <c r="G626" s="46">
        <f>IF(OR($A626="",$B626="",$C626=""),"",C626*'MPTO_working_3-way'!$I625)</f>
        <v>5.8579586733573246</v>
      </c>
      <c r="H626" s="44">
        <f>IF(OR($A626="",$B626="",$C626=""),"",'MPTO_working_3-way'!E625)</f>
        <v>1.8490172252313404</v>
      </c>
      <c r="I626" s="45">
        <f>IF(OR($A626="",$B626="",$C626=""),"",'MPTO_working_3-way'!F625)</f>
        <v>3.3996023021606483</v>
      </c>
      <c r="J626" s="46">
        <f>IF(OR($A626="",$B626="",$C626=""),"",'MPTO_working_3-way'!G625)</f>
        <v>6.0598677965770564</v>
      </c>
      <c r="K626" s="44">
        <f>IF(OR($A626="",$B626="",$C626=""),"",'OddsRatio_working_3-way'!H625)</f>
        <v>1.8585757699257544</v>
      </c>
      <c r="L626" s="45">
        <f>IF(OR($A626="",$B626="",$C626=""),"",'OddsRatio_working_3-way'!I625)</f>
        <v>3.4061320959647703</v>
      </c>
      <c r="M626" s="46">
        <f>IF(OR($A626="",$B626="",$C626=""),"",'OddsRatio_working_3-way'!J625)</f>
        <v>5.9394606022889098</v>
      </c>
      <c r="N626" s="47">
        <f t="shared" si="133"/>
        <v>53.381595835196052</v>
      </c>
      <c r="O626" s="48">
        <f t="shared" si="134"/>
        <v>29.547611150368464</v>
      </c>
      <c r="P626" s="48">
        <f t="shared" si="135"/>
        <v>17.070793014435491</v>
      </c>
      <c r="Q626" t="s">
        <v>158</v>
      </c>
      <c r="R626" t="s">
        <v>162</v>
      </c>
      <c r="S626" s="38">
        <v>44379</v>
      </c>
      <c r="T626" s="50">
        <v>100</v>
      </c>
      <c r="U626" s="50">
        <f t="shared" si="136"/>
        <v>44.751381215469614</v>
      </c>
      <c r="V626" s="50">
        <f t="shared" si="137"/>
        <v>69.418960244648318</v>
      </c>
      <c r="W626" s="50">
        <f t="shared" si="138"/>
        <v>82.332155477031804</v>
      </c>
      <c r="X626" s="50">
        <f t="shared" si="139"/>
        <v>48.248884278319878</v>
      </c>
      <c r="Y626" s="50">
        <f t="shared" si="140"/>
        <v>72.916463307498589</v>
      </c>
      <c r="Z626" s="50">
        <f t="shared" si="141"/>
        <v>85.829658539882075</v>
      </c>
      <c r="AA626" s="50">
        <f t="shared" si="142"/>
        <v>-3.4975030628502637</v>
      </c>
      <c r="AB626" s="50">
        <f t="shared" si="143"/>
        <v>-3.4975030628502708</v>
      </c>
      <c r="AC626" s="50">
        <f t="shared" si="144"/>
        <v>-3.4975030628502708</v>
      </c>
      <c r="AF626">
        <v>2.4500000000000002</v>
      </c>
      <c r="AG626">
        <v>1.58</v>
      </c>
      <c r="AH626" s="57"/>
      <c r="AJ626" t="s">
        <v>470</v>
      </c>
    </row>
    <row r="627" spans="1:36" ht="15" x14ac:dyDescent="0.25">
      <c r="A627">
        <v>2.1</v>
      </c>
      <c r="B627">
        <v>3.07</v>
      </c>
      <c r="C627">
        <v>4.3099999999999996</v>
      </c>
      <c r="D627" s="43">
        <f t="shared" si="132"/>
        <v>3.394193669819634E-2</v>
      </c>
      <c r="E627" s="44">
        <f>IF(OR($A627="",$B627="",$C627=""),"",A627*'MPTO_working_3-way'!$I626)</f>
        <v>2.1712780670662126</v>
      </c>
      <c r="F627" s="45">
        <f>IF(OR($A627="",$B627="",$C627=""),"",B627*'MPTO_working_3-way'!$I626)</f>
        <v>3.1742017456634626</v>
      </c>
      <c r="G627" s="46">
        <f>IF(OR($A627="",$B627="",$C627=""),"",C627*'MPTO_working_3-way'!$I626)</f>
        <v>4.456289747169226</v>
      </c>
      <c r="H627" s="44">
        <f>IF(OR($A627="",$B627="",$C627=""),"",'MPTO_working_3-way'!E626)</f>
        <v>2.1511089629765925</v>
      </c>
      <c r="I627" s="45">
        <f>IF(OR($A627="",$B627="",$C627=""),"",'MPTO_working_3-way'!F626)</f>
        <v>3.1804701816529422</v>
      </c>
      <c r="J627" s="46">
        <f>IF(OR($A627="",$B627="",$C627=""),"",'MPTO_working_3-way'!G626)</f>
        <v>4.5309435277018482</v>
      </c>
      <c r="K627" s="44">
        <f>IF(OR($A627="",$B627="",$C627=""),"",'OddsRatio_working_3-way'!H626)</f>
        <v>2.1596924945041276</v>
      </c>
      <c r="L627" s="45">
        <f>IF(OR($A627="",$B627="",$C627=""),"",'OddsRatio_working_3-way'!I626)</f>
        <v>3.1823304214759487</v>
      </c>
      <c r="M627" s="46">
        <f>IF(OR($A627="",$B627="",$C627=""),"",'OddsRatio_working_3-way'!J626)</f>
        <v>4.4896201425533295</v>
      </c>
      <c r="N627" s="47">
        <f t="shared" si="133"/>
        <v>46.055823764257887</v>
      </c>
      <c r="O627" s="48">
        <f t="shared" si="134"/>
        <v>31.503983682391397</v>
      </c>
      <c r="P627" s="48">
        <f t="shared" si="135"/>
        <v>22.440192553350713</v>
      </c>
      <c r="Q627" t="s">
        <v>119</v>
      </c>
      <c r="R627" t="s">
        <v>236</v>
      </c>
      <c r="S627" s="38">
        <v>44379</v>
      </c>
      <c r="T627" s="50">
        <v>100</v>
      </c>
      <c r="U627" s="50">
        <f t="shared" si="136"/>
        <v>52.38095238095238</v>
      </c>
      <c r="V627" s="50">
        <f t="shared" si="137"/>
        <v>67.426710097719877</v>
      </c>
      <c r="W627" s="50">
        <f t="shared" si="138"/>
        <v>76.798143851508115</v>
      </c>
      <c r="X627" s="50">
        <f t="shared" si="139"/>
        <v>55.775146050772015</v>
      </c>
      <c r="Y627" s="50">
        <f t="shared" si="140"/>
        <v>70.820903767539505</v>
      </c>
      <c r="Z627" s="50">
        <f t="shared" si="141"/>
        <v>80.192337521327744</v>
      </c>
      <c r="AA627" s="50">
        <f t="shared" si="142"/>
        <v>-3.3941936698196358</v>
      </c>
      <c r="AB627" s="50">
        <f t="shared" si="143"/>
        <v>-3.3941936698196287</v>
      </c>
      <c r="AC627" s="50">
        <f t="shared" si="144"/>
        <v>-3.3941936698196287</v>
      </c>
      <c r="AF627">
        <v>2.59</v>
      </c>
      <c r="AG627">
        <v>1.53</v>
      </c>
      <c r="AH627" s="57"/>
      <c r="AJ627" t="s">
        <v>470</v>
      </c>
    </row>
    <row r="628" spans="1:36" ht="15" x14ac:dyDescent="0.25">
      <c r="A628">
        <v>2.19</v>
      </c>
      <c r="B628">
        <v>3.35</v>
      </c>
      <c r="C628">
        <v>3.5</v>
      </c>
      <c r="D628" s="43">
        <f t="shared" si="132"/>
        <v>4.0842752967062967E-2</v>
      </c>
      <c r="E628" s="44">
        <f>IF(OR($A628="",$B628="",$C628=""),"",A628*'MPTO_working_3-way'!$I627)</f>
        <v>2.279445628997868</v>
      </c>
      <c r="F628" s="45">
        <f>IF(OR($A628="",$B628="",$C628=""),"",B628*'MPTO_working_3-way'!$I627)</f>
        <v>3.4868232224396611</v>
      </c>
      <c r="G628" s="46">
        <f>IF(OR($A628="",$B628="",$C628=""),"",C628*'MPTO_working_3-way'!$I627)</f>
        <v>3.6429496353847206</v>
      </c>
      <c r="H628" s="44">
        <f>IF(OR($A628="",$B628="",$C628=""),"",'MPTO_working_3-way'!E627)</f>
        <v>2.2573019303322224</v>
      </c>
      <c r="I628" s="45">
        <f>IF(OR($A628="",$B628="",$C628=""),"",'MPTO_working_3-way'!F627)</f>
        <v>3.5100871447285988</v>
      </c>
      <c r="J628" s="46">
        <f>IF(OR($A628="",$B628="",$C628=""),"",'MPTO_working_3-way'!G627)</f>
        <v>3.6751189723650159</v>
      </c>
      <c r="K628" s="44">
        <f>IF(OR($A628="",$B628="",$C628=""),"",'OddsRatio_working_3-way'!H627)</f>
        <v>2.2665126683782928</v>
      </c>
      <c r="L628" s="45">
        <f>IF(OR($A628="",$B628="",$C628=""),"",'OddsRatio_working_3-way'!I627)</f>
        <v>3.5010964459571339</v>
      </c>
      <c r="M628" s="46">
        <f>IF(OR($A628="",$B628="",$C628=""),"",'OddsRatio_working_3-way'!J627)</f>
        <v>3.6607408999543969</v>
      </c>
      <c r="N628" s="47">
        <f t="shared" si="133"/>
        <v>43.87031597852318</v>
      </c>
      <c r="O628" s="48">
        <f t="shared" si="134"/>
        <v>28.679400594915155</v>
      </c>
      <c r="P628" s="48">
        <f t="shared" si="135"/>
        <v>27.450283426561651</v>
      </c>
      <c r="Q628" t="s">
        <v>462</v>
      </c>
      <c r="R628" t="s">
        <v>165</v>
      </c>
      <c r="S628" s="38">
        <v>44379</v>
      </c>
      <c r="T628" s="50">
        <v>100</v>
      </c>
      <c r="U628" s="50">
        <f t="shared" si="136"/>
        <v>54.337899543379002</v>
      </c>
      <c r="V628" s="50">
        <f t="shared" si="137"/>
        <v>70.149253731343279</v>
      </c>
      <c r="W628" s="50">
        <f t="shared" si="138"/>
        <v>71.428571428571431</v>
      </c>
      <c r="X628" s="50">
        <f t="shared" si="139"/>
        <v>58.422174840085283</v>
      </c>
      <c r="Y628" s="50">
        <f t="shared" si="140"/>
        <v>74.233529028049588</v>
      </c>
      <c r="Z628" s="50">
        <f t="shared" si="141"/>
        <v>75.512846725277711</v>
      </c>
      <c r="AA628" s="50">
        <f t="shared" si="142"/>
        <v>-4.0842752967062808</v>
      </c>
      <c r="AB628" s="50">
        <f t="shared" si="143"/>
        <v>-4.0842752967063092</v>
      </c>
      <c r="AC628" s="50">
        <f t="shared" si="144"/>
        <v>-4.0842752967062808</v>
      </c>
      <c r="AF628">
        <v>2.21</v>
      </c>
      <c r="AG628">
        <v>1.69</v>
      </c>
      <c r="AH628" s="57"/>
      <c r="AJ628" t="s">
        <v>475</v>
      </c>
    </row>
    <row r="629" spans="1:36" ht="15" x14ac:dyDescent="0.25">
      <c r="A629">
        <v>3.05</v>
      </c>
      <c r="B629">
        <v>3.41</v>
      </c>
      <c r="C629">
        <v>2.4</v>
      </c>
      <c r="D629" s="43">
        <f t="shared" si="132"/>
        <v>3.77906510904924E-2</v>
      </c>
      <c r="E629" s="44">
        <f>IF(OR($A629="",$B629="",$C629=""),"",A629*'MPTO_working_3-way'!$I628)</f>
        <v>3.1652614858260018</v>
      </c>
      <c r="F629" s="45">
        <f>IF(OR($A629="",$B629="",$C629=""),"",B629*'MPTO_working_3-way'!$I628)</f>
        <v>3.5388661202185792</v>
      </c>
      <c r="G629" s="46">
        <f>IF(OR($A629="",$B629="",$C629=""),"",C629*'MPTO_working_3-way'!$I628)</f>
        <v>2.4906975626171817</v>
      </c>
      <c r="H629" s="44">
        <f>IF(OR($A629="",$B629="",$C629=""),"",'MPTO_working_3-way'!E628)</f>
        <v>3.1718646092330363</v>
      </c>
      <c r="I629" s="45">
        <f>IF(OR($A629="",$B629="",$C629=""),"",'MPTO_working_3-way'!F628)</f>
        <v>3.563052239409612</v>
      </c>
      <c r="J629" s="46">
        <f>IF(OR($A629="",$B629="",$C629=""),"",'MPTO_working_3-way'!G628)</f>
        <v>2.474820048780165</v>
      </c>
      <c r="K629" s="44">
        <f>IF(OR($A629="",$B629="",$C629=""),"",'OddsRatio_working_3-way'!H628)</f>
        <v>3.1699052394615381</v>
      </c>
      <c r="L629" s="45">
        <f>IF(OR($A629="",$B629="",$C629=""),"",'OddsRatio_working_3-way'!I628)</f>
        <v>3.5509617693181994</v>
      </c>
      <c r="M629" s="46">
        <f>IF(OR($A629="",$B629="",$C629=""),"",'OddsRatio_working_3-way'!J628)</f>
        <v>2.481886504998124</v>
      </c>
      <c r="N629" s="47">
        <f t="shared" si="133"/>
        <v>31.592966473006623</v>
      </c>
      <c r="O629" s="48">
        <f t="shared" si="134"/>
        <v>28.257638634214132</v>
      </c>
      <c r="P629" s="48">
        <f t="shared" si="135"/>
        <v>40.149394892779249</v>
      </c>
      <c r="Q629" t="s">
        <v>131</v>
      </c>
      <c r="R629" t="s">
        <v>124</v>
      </c>
      <c r="S629" s="38">
        <v>44379</v>
      </c>
      <c r="T629" s="50">
        <v>100</v>
      </c>
      <c r="U629" s="50">
        <f t="shared" si="136"/>
        <v>67.21311475409837</v>
      </c>
      <c r="V629" s="50">
        <f t="shared" si="137"/>
        <v>70.674486803519059</v>
      </c>
      <c r="W629" s="50">
        <f t="shared" si="138"/>
        <v>58.333333333333336</v>
      </c>
      <c r="X629" s="50">
        <f t="shared" si="139"/>
        <v>70.992179863147612</v>
      </c>
      <c r="Y629" s="50">
        <f t="shared" si="140"/>
        <v>74.453551912568301</v>
      </c>
      <c r="Z629" s="50">
        <f t="shared" si="141"/>
        <v>62.112398442382577</v>
      </c>
      <c r="AA629" s="50">
        <f t="shared" si="142"/>
        <v>-3.7790651090492418</v>
      </c>
      <c r="AB629" s="50">
        <f t="shared" si="143"/>
        <v>-3.7790651090492418</v>
      </c>
      <c r="AC629" s="50">
        <f t="shared" si="144"/>
        <v>-3.7790651090492418</v>
      </c>
      <c r="AF629">
        <v>2.08</v>
      </c>
      <c r="AG629">
        <v>1.78</v>
      </c>
      <c r="AH629" s="57"/>
      <c r="AJ629" t="s">
        <v>475</v>
      </c>
    </row>
    <row r="630" spans="1:36" ht="15" x14ac:dyDescent="0.25">
      <c r="A630">
        <v>2.73</v>
      </c>
      <c r="B630">
        <v>3.34</v>
      </c>
      <c r="C630">
        <v>2.68</v>
      </c>
      <c r="D630" s="43">
        <f t="shared" si="132"/>
        <v>3.883589226336559E-2</v>
      </c>
      <c r="E630" s="44">
        <f>IF(OR($A630="",$B630="",$C630=""),"",A630*'MPTO_working_3-way'!$I629)</f>
        <v>2.8360219858789879</v>
      </c>
      <c r="F630" s="45">
        <f>IF(OR($A630="",$B630="",$C630=""),"",B630*'MPTO_working_3-way'!$I629)</f>
        <v>3.4697118801596409</v>
      </c>
      <c r="G630" s="46">
        <f>IF(OR($A630="",$B630="",$C630=""),"",C630*'MPTO_working_3-way'!$I629)</f>
        <v>2.78408019126582</v>
      </c>
      <c r="H630" s="44">
        <f>IF(OR($A630="",$B630="",$C630=""),"",'MPTO_working_3-way'!E629)</f>
        <v>2.830014588928226</v>
      </c>
      <c r="I630" s="45">
        <f>IF(OR($A630="",$B630="",$C630=""),"",'MPTO_working_3-way'!F629)</f>
        <v>3.4909387426086327</v>
      </c>
      <c r="J630" s="46">
        <f>IF(OR($A630="",$B630="",$C630=""),"",'MPTO_working_3-way'!G629)</f>
        <v>2.7763199712060818</v>
      </c>
      <c r="K630" s="44">
        <f>IF(OR($A630="",$B630="",$C630=""),"",'OddsRatio_working_3-way'!H629)</f>
        <v>2.8332889878951333</v>
      </c>
      <c r="L630" s="45">
        <f>IF(OR($A630="",$B630="",$C630=""),"",'OddsRatio_working_3-way'!I629)</f>
        <v>3.4797088044361906</v>
      </c>
      <c r="M630" s="46">
        <f>IF(OR($A630="",$B630="",$C630=""),"",'OddsRatio_working_3-way'!J629)</f>
        <v>2.780303757031112</v>
      </c>
      <c r="N630" s="47">
        <f t="shared" si="133"/>
        <v>35.260657532951498</v>
      </c>
      <c r="O630" s="48">
        <f t="shared" si="134"/>
        <v>28.820836845795682</v>
      </c>
      <c r="P630" s="48">
        <f t="shared" si="135"/>
        <v>35.918505621252827</v>
      </c>
      <c r="Q630" t="s">
        <v>67</v>
      </c>
      <c r="R630" t="s">
        <v>127</v>
      </c>
      <c r="S630" s="38">
        <v>44379</v>
      </c>
      <c r="T630" s="50">
        <v>100</v>
      </c>
      <c r="U630" s="50">
        <f t="shared" si="136"/>
        <v>63.369963369963365</v>
      </c>
      <c r="V630" s="50">
        <f t="shared" si="137"/>
        <v>70.059880239520965</v>
      </c>
      <c r="W630" s="50">
        <f t="shared" si="138"/>
        <v>62.686567164179095</v>
      </c>
      <c r="X630" s="50">
        <f t="shared" si="139"/>
        <v>67.25355259629994</v>
      </c>
      <c r="Y630" s="50">
        <f t="shared" si="140"/>
        <v>73.943469465857532</v>
      </c>
      <c r="Z630" s="50">
        <f t="shared" si="141"/>
        <v>66.570156390515663</v>
      </c>
      <c r="AA630" s="50">
        <f t="shared" si="142"/>
        <v>-3.883589226336575</v>
      </c>
      <c r="AB630" s="50">
        <f t="shared" si="143"/>
        <v>-3.8835892263365679</v>
      </c>
      <c r="AC630" s="50">
        <f t="shared" si="144"/>
        <v>-3.8835892263365679</v>
      </c>
      <c r="AF630">
        <v>2.15</v>
      </c>
      <c r="AG630">
        <v>1.73</v>
      </c>
      <c r="AH630" s="57"/>
      <c r="AJ630" t="s">
        <v>475</v>
      </c>
    </row>
    <row r="631" spans="1:36" s="50" customFormat="1" ht="15" x14ac:dyDescent="0.25">
      <c r="A631">
        <v>1.56</v>
      </c>
      <c r="B631">
        <v>4.3</v>
      </c>
      <c r="C631">
        <v>5.87</v>
      </c>
      <c r="D631" s="43">
        <f t="shared" si="132"/>
        <v>4.3941531838207704E-2</v>
      </c>
      <c r="E631" s="44">
        <f>IF(OR($A631="",$B631="",$C631=""),"",A631*'MPTO_working_3-way'!$I630)</f>
        <v>1.6285487896676041</v>
      </c>
      <c r="F631" s="45">
        <f>IF(OR($A631="",$B631="",$C631=""),"",B631*'MPTO_working_3-way'!$I630)</f>
        <v>4.4889485869042929</v>
      </c>
      <c r="G631" s="46">
        <f>IF(OR($A631="",$B631="",$C631=""),"",C631*'MPTO_working_3-way'!$I630)</f>
        <v>6.1279367918902796</v>
      </c>
      <c r="H631" s="44">
        <f>IF(OR($A631="",$B631="",$C631=""),"",'MPTO_working_3-way'!E630)</f>
        <v>1.5964788987463094</v>
      </c>
      <c r="I631" s="45">
        <f>IF(OR($A631="",$B631="",$C631=""),"",'MPTO_working_3-way'!F630)</f>
        <v>4.5890302610273874</v>
      </c>
      <c r="J631" s="46">
        <f>IF(OR($A631="",$B631="",$C631=""),"",'MPTO_working_3-way'!G630)</f>
        <v>6.4221714320508667</v>
      </c>
      <c r="K631" s="44">
        <f>IF(OR($A631="",$B631="",$C631=""),"",'OddsRatio_working_3-way'!H630)</f>
        <v>1.6070346269775189</v>
      </c>
      <c r="L631" s="45">
        <f>IF(OR($A631="",$B631="",$C631=""),"",'OddsRatio_working_3-way'!I630)</f>
        <v>4.577168337546091</v>
      </c>
      <c r="M631" s="46">
        <f>IF(OR($A631="",$B631="",$C631=""),"",'OddsRatio_working_3-way'!J630)</f>
        <v>6.2790332738937762</v>
      </c>
      <c r="N631" s="47">
        <f t="shared" si="133"/>
        <v>61.404362358962892</v>
      </c>
      <c r="O631" s="48">
        <f t="shared" si="134"/>
        <v>22.276931460460958</v>
      </c>
      <c r="P631" s="48">
        <f t="shared" si="135"/>
        <v>16.318706180576168</v>
      </c>
      <c r="Q631" t="s">
        <v>166</v>
      </c>
      <c r="R631" t="s">
        <v>169</v>
      </c>
      <c r="S631" s="38">
        <v>44379</v>
      </c>
      <c r="T631" s="50">
        <v>100</v>
      </c>
      <c r="U631" s="50">
        <f t="shared" si="136"/>
        <v>35.897435897435898</v>
      </c>
      <c r="V631" s="50">
        <f t="shared" si="137"/>
        <v>76.744186046511629</v>
      </c>
      <c r="W631" s="50">
        <f t="shared" si="138"/>
        <v>82.964224872231682</v>
      </c>
      <c r="X631" s="50">
        <f t="shared" si="139"/>
        <v>40.291589081256681</v>
      </c>
      <c r="Y631" s="50">
        <f t="shared" si="140"/>
        <v>81.138339230332406</v>
      </c>
      <c r="Z631" s="50">
        <f t="shared" si="141"/>
        <v>87.358378056052459</v>
      </c>
      <c r="AA631" s="50">
        <f t="shared" si="142"/>
        <v>-4.3941531838207837</v>
      </c>
      <c r="AB631" s="50">
        <f t="shared" si="143"/>
        <v>-4.3941531838207766</v>
      </c>
      <c r="AC631" s="50">
        <f t="shared" si="144"/>
        <v>-4.3941531838207766</v>
      </c>
      <c r="AD631" s="51"/>
      <c r="AE631" s="51"/>
      <c r="AF631">
        <v>1.69</v>
      </c>
      <c r="AG631">
        <v>2.21</v>
      </c>
      <c r="AH631" s="57"/>
      <c r="AI631" s="51"/>
      <c r="AJ631" t="s">
        <v>475</v>
      </c>
    </row>
    <row r="632" spans="1:36" ht="15" x14ac:dyDescent="0.25">
      <c r="A632">
        <v>2.35</v>
      </c>
      <c r="B632">
        <v>3.41</v>
      </c>
      <c r="C632">
        <v>3.18</v>
      </c>
      <c r="D632" s="43">
        <f t="shared" si="132"/>
        <v>3.3252455663457692E-2</v>
      </c>
      <c r="E632" s="44">
        <f>IF(OR($A632="",$B632="",$C632=""),"",A632*'MPTO_working_3-way'!$I631)</f>
        <v>2.4281432708091257</v>
      </c>
      <c r="F632" s="45">
        <f>IF(OR($A632="",$B632="",$C632=""),"",B632*'MPTO_working_3-way'!$I631)</f>
        <v>3.5233908738123909</v>
      </c>
      <c r="G632" s="46">
        <f>IF(OR($A632="",$B632="",$C632=""),"",C632*'MPTO_working_3-way'!$I631)</f>
        <v>3.2857428090097955</v>
      </c>
      <c r="H632" s="44">
        <f>IF(OR($A632="",$B632="",$C632=""),"",'MPTO_working_3-way'!E631)</f>
        <v>2.4128493124138566</v>
      </c>
      <c r="I632" s="45">
        <f>IF(OR($A632="",$B632="",$C632=""),"",'MPTO_working_3-way'!F631)</f>
        <v>3.543950549865726</v>
      </c>
      <c r="J632" s="46">
        <f>IF(OR($A632="",$B632="",$C632=""),"",'MPTO_working_3-way'!G631)</f>
        <v>3.2961825333622494</v>
      </c>
      <c r="K632" s="44">
        <f>IF(OR($A632="",$B632="",$C632=""),"",'OddsRatio_working_3-way'!H631)</f>
        <v>2.4195300352556046</v>
      </c>
      <c r="L632" s="45">
        <f>IF(OR($A632="",$B632="",$C632=""),"",'OddsRatio_working_3-way'!I631)</f>
        <v>3.5341239888637102</v>
      </c>
      <c r="M632" s="46">
        <f>IF(OR($A632="",$B632="",$C632=""),"",'OddsRatio_working_3-way'!J631)</f>
        <v>3.2922781310053471</v>
      </c>
      <c r="N632" s="47">
        <f t="shared" si="133"/>
        <v>41.183731290566385</v>
      </c>
      <c r="O632" s="48">
        <f t="shared" si="134"/>
        <v>28.381750302882992</v>
      </c>
      <c r="P632" s="48">
        <f t="shared" si="135"/>
        <v>30.43451840655063</v>
      </c>
      <c r="Q632" t="s">
        <v>244</v>
      </c>
      <c r="R632" t="s">
        <v>273</v>
      </c>
      <c r="S632" s="38">
        <v>44410</v>
      </c>
      <c r="T632" s="50">
        <v>100</v>
      </c>
      <c r="U632" s="50">
        <f t="shared" si="136"/>
        <v>57.446808510638299</v>
      </c>
      <c r="V632" s="50">
        <f t="shared" si="137"/>
        <v>70.674486803519059</v>
      </c>
      <c r="W632" s="50">
        <f t="shared" si="138"/>
        <v>68.55345911949685</v>
      </c>
      <c r="X632" s="50">
        <f t="shared" si="139"/>
        <v>60.77205407698407</v>
      </c>
      <c r="Y632" s="50">
        <f t="shared" si="140"/>
        <v>73.999732369864844</v>
      </c>
      <c r="Z632" s="50">
        <f t="shared" si="141"/>
        <v>71.878704685842635</v>
      </c>
      <c r="AA632" s="50">
        <f t="shared" si="142"/>
        <v>-3.325245566345771</v>
      </c>
      <c r="AB632" s="50">
        <f t="shared" si="143"/>
        <v>-3.3252455663457852</v>
      </c>
      <c r="AC632" s="50">
        <f t="shared" si="144"/>
        <v>-3.3252455663457852</v>
      </c>
      <c r="AF632">
        <v>1.89</v>
      </c>
      <c r="AG632">
        <v>1.98</v>
      </c>
      <c r="AH632" s="57"/>
      <c r="AJ632" t="s">
        <v>231</v>
      </c>
    </row>
    <row r="633" spans="1:36" ht="15" x14ac:dyDescent="0.25">
      <c r="A633">
        <v>1.88</v>
      </c>
      <c r="B633">
        <v>3.93</v>
      </c>
      <c r="C633">
        <v>4.24</v>
      </c>
      <c r="D633" s="43">
        <f t="shared" si="132"/>
        <v>2.2216876429446364E-2</v>
      </c>
      <c r="E633" s="44">
        <f>IF(OR($A633="",$B633="",$C633=""),"",A633*'MPTO_working_3-way'!$I632)</f>
        <v>1.921767727687359</v>
      </c>
      <c r="F633" s="45">
        <f>IF(OR($A633="",$B633="",$C633=""),"",B633*'MPTO_working_3-way'!$I632)</f>
        <v>4.0173123243677242</v>
      </c>
      <c r="G633" s="46">
        <f>IF(OR($A633="",$B633="",$C633=""),"",C633*'MPTO_working_3-way'!$I632)</f>
        <v>4.3341995560608524</v>
      </c>
      <c r="H633" s="44">
        <f>IF(OR($A633="",$B633="",$C633=""),"",'MPTO_working_3-way'!E632)</f>
        <v>1.906544003588619</v>
      </c>
      <c r="I633" s="45">
        <f>IF(OR($A633="",$B633="",$C633=""),"",'MPTO_working_3-way'!F632)</f>
        <v>4.0478078369458785</v>
      </c>
      <c r="J633" s="46">
        <f>IF(OR($A633="",$B633="",$C633=""),"",'MPTO_working_3-way'!G632)</f>
        <v>4.3774513237931005</v>
      </c>
      <c r="K633" s="44">
        <f>IF(OR($A633="",$B633="",$C633=""),"",'OddsRatio_working_3-way'!H632)</f>
        <v>1.9123302094594996</v>
      </c>
      <c r="L633" s="45">
        <f>IF(OR($A633="",$B633="",$C633=""),"",'OddsRatio_working_3-way'!I632)</f>
        <v>4.0376449019503804</v>
      </c>
      <c r="M633" s="46">
        <f>IF(OR($A633="",$B633="",$C633=""),"",'OddsRatio_working_3-way'!J632)</f>
        <v>4.359033953009976</v>
      </c>
      <c r="N633" s="47">
        <f t="shared" si="133"/>
        <v>52.035424759858593</v>
      </c>
      <c r="O633" s="48">
        <f t="shared" si="134"/>
        <v>24.892264261713525</v>
      </c>
      <c r="P633" s="48">
        <f t="shared" si="135"/>
        <v>23.072310978427868</v>
      </c>
      <c r="Q633" t="s">
        <v>138</v>
      </c>
      <c r="R633" t="s">
        <v>34</v>
      </c>
      <c r="S633" s="38">
        <v>44410</v>
      </c>
      <c r="T633" s="50">
        <v>100</v>
      </c>
      <c r="U633" s="50">
        <f t="shared" si="136"/>
        <v>46.808510638297875</v>
      </c>
      <c r="V633" s="50">
        <f t="shared" si="137"/>
        <v>74.554707379134854</v>
      </c>
      <c r="W633" s="50">
        <f t="shared" si="138"/>
        <v>76.415094339622627</v>
      </c>
      <c r="X633" s="50">
        <f t="shared" si="139"/>
        <v>49.030198281242498</v>
      </c>
      <c r="Y633" s="50">
        <f t="shared" si="140"/>
        <v>76.776395022079484</v>
      </c>
      <c r="Z633" s="50">
        <f t="shared" si="141"/>
        <v>78.636781982567271</v>
      </c>
      <c r="AA633" s="50">
        <f t="shared" si="142"/>
        <v>-2.2216876429446231</v>
      </c>
      <c r="AB633" s="50">
        <f t="shared" si="143"/>
        <v>-2.2216876429446302</v>
      </c>
      <c r="AC633" s="50">
        <f t="shared" si="144"/>
        <v>-2.2216876429446444</v>
      </c>
      <c r="AF633">
        <v>1.67</v>
      </c>
      <c r="AG633">
        <v>2.33</v>
      </c>
      <c r="AH633" s="57"/>
      <c r="AJ633" t="s">
        <v>476</v>
      </c>
    </row>
    <row r="634" spans="1:36" ht="15" x14ac:dyDescent="0.25">
      <c r="A634">
        <v>2.75</v>
      </c>
      <c r="B634">
        <v>3.52</v>
      </c>
      <c r="C634">
        <v>2.48</v>
      </c>
      <c r="D634" s="43">
        <f t="shared" si="132"/>
        <v>5.0953079178885696E-2</v>
      </c>
      <c r="E634" s="44">
        <f>IF(OR($A634="",$B634="",$C634=""),"",A634*'MPTO_working_3-way'!$I633)</f>
        <v>2.8901209677419355</v>
      </c>
      <c r="F634" s="45">
        <f>IF(OR($A634="",$B634="",$C634=""),"",B634*'MPTO_working_3-way'!$I633)</f>
        <v>3.6993548387096777</v>
      </c>
      <c r="G634" s="46">
        <f>IF(OR($A634="",$B634="",$C634=""),"",C634*'MPTO_working_3-way'!$I633)</f>
        <v>2.6063636363636364</v>
      </c>
      <c r="H634" s="44">
        <f>IF(OR($A634="",$B634="",$C634=""),"",'MPTO_working_3-way'!E633)</f>
        <v>2.8847373986605569</v>
      </c>
      <c r="I634" s="45">
        <f>IF(OR($A634="",$B634="",$C634=""),"",'MPTO_working_3-way'!F633)</f>
        <v>3.7438243366880153</v>
      </c>
      <c r="J634" s="46">
        <f>IF(OR($A634="",$B634="",$C634=""),"",'MPTO_working_3-way'!G633)</f>
        <v>2.5890540968048086</v>
      </c>
      <c r="K634" s="44">
        <f>IF(OR($A634="",$B634="",$C634=""),"",'OddsRatio_working_3-way'!H633)</f>
        <v>2.888781500149376</v>
      </c>
      <c r="L634" s="45">
        <f>IF(OR($A634="",$B634="",$C634=""),"",'OddsRatio_working_3-way'!I633)</f>
        <v>3.719845360215102</v>
      </c>
      <c r="M634" s="46">
        <f>IF(OR($A634="",$B634="",$C634=""),"",'OddsRatio_working_3-way'!J633)</f>
        <v>2.5973694972691868</v>
      </c>
      <c r="N634" s="47">
        <f t="shared" si="133"/>
        <v>34.600627833972794</v>
      </c>
      <c r="O634" s="48">
        <f t="shared" si="134"/>
        <v>27.031740495291245</v>
      </c>
      <c r="P634" s="48">
        <f t="shared" si="135"/>
        <v>38.36763167073596</v>
      </c>
      <c r="Q634" t="s">
        <v>441</v>
      </c>
      <c r="R634" t="s">
        <v>439</v>
      </c>
      <c r="S634" s="38">
        <v>44410</v>
      </c>
      <c r="T634" s="50">
        <v>100</v>
      </c>
      <c r="U634" s="50">
        <f t="shared" si="136"/>
        <v>63.63636363636364</v>
      </c>
      <c r="V634" s="50">
        <f t="shared" si="137"/>
        <v>71.590909090909093</v>
      </c>
      <c r="W634" s="50">
        <f t="shared" si="138"/>
        <v>59.677419354838712</v>
      </c>
      <c r="X634" s="50">
        <f t="shared" si="139"/>
        <v>68.731671554252202</v>
      </c>
      <c r="Y634" s="50">
        <f t="shared" si="140"/>
        <v>76.686217008797655</v>
      </c>
      <c r="Z634" s="50">
        <f t="shared" si="141"/>
        <v>64.772727272727266</v>
      </c>
      <c r="AA634" s="50">
        <f t="shared" si="142"/>
        <v>-5.0953079178885616</v>
      </c>
      <c r="AB634" s="50">
        <f t="shared" si="143"/>
        <v>-5.0953079178885616</v>
      </c>
      <c r="AC634" s="50">
        <f t="shared" si="144"/>
        <v>-5.0953079178885545</v>
      </c>
      <c r="AF634">
        <v>2.33</v>
      </c>
      <c r="AG634">
        <v>1.6</v>
      </c>
      <c r="AH634" s="57"/>
      <c r="AJ634" t="s">
        <v>480</v>
      </c>
    </row>
    <row r="635" spans="1:36" ht="15" x14ac:dyDescent="0.25">
      <c r="A635">
        <v>1.6</v>
      </c>
      <c r="B635">
        <v>3.61</v>
      </c>
      <c r="C635">
        <v>6.48</v>
      </c>
      <c r="D635" s="43">
        <f t="shared" si="132"/>
        <v>5.6329297903628506E-2</v>
      </c>
      <c r="E635" s="44">
        <f>IF(OR($A635="",$B635="",$C635=""),"",A635*'MPTO_working_3-way'!$I634)</f>
        <v>1.6901268766458057</v>
      </c>
      <c r="F635" s="45">
        <f>IF(OR($A635="",$B635="",$C635=""),"",B635*'MPTO_working_3-way'!$I634)</f>
        <v>3.8133487654320986</v>
      </c>
      <c r="G635" s="46">
        <f>IF(OR($A635="",$B635="",$C635=""),"",C635*'MPTO_working_3-way'!$I634)</f>
        <v>6.8450138504155129</v>
      </c>
      <c r="H635" s="44">
        <f>IF(OR($A635="",$B635="",$C635=""),"",'MPTO_working_3-way'!E634)</f>
        <v>1.6495564571100845</v>
      </c>
      <c r="I635" s="45">
        <f>IF(OR($A635="",$B635="",$C635=""),"",'MPTO_working_3-way'!F634)</f>
        <v>3.8724885914039615</v>
      </c>
      <c r="J635" s="46">
        <f>IF(OR($A635="",$B635="",$C635=""),"",'MPTO_working_3-way'!G634)</f>
        <v>7.3776478874720119</v>
      </c>
      <c r="K635" s="44">
        <f>IF(OR($A635="",$B635="",$C635=""),"",'OddsRatio_working_3-way'!H634)</f>
        <v>1.6636261426278072</v>
      </c>
      <c r="L635" s="45">
        <f>IF(OR($A635="",$B635="",$C635=""),"",'OddsRatio_working_3-way'!I634)</f>
        <v>3.8867737204309605</v>
      </c>
      <c r="M635" s="46">
        <f>IF(OR($A635="",$B635="",$C635=""),"",'OddsRatio_working_3-way'!J634)</f>
        <v>7.0611187693339721</v>
      </c>
      <c r="N635" s="47">
        <f t="shared" si="133"/>
        <v>59.167155662572583</v>
      </c>
      <c r="O635" s="48">
        <f t="shared" si="134"/>
        <v>26.223670099755164</v>
      </c>
      <c r="P635" s="48">
        <f t="shared" si="135"/>
        <v>14.609174237672242</v>
      </c>
      <c r="Q635" t="s">
        <v>57</v>
      </c>
      <c r="R635" t="s">
        <v>56</v>
      </c>
      <c r="S635" s="38">
        <v>44410</v>
      </c>
      <c r="T635" s="50">
        <v>100</v>
      </c>
      <c r="U635" s="50">
        <f t="shared" si="136"/>
        <v>37.5</v>
      </c>
      <c r="V635" s="50">
        <f t="shared" si="137"/>
        <v>72.29916897506925</v>
      </c>
      <c r="W635" s="50">
        <f t="shared" si="138"/>
        <v>84.567901234567898</v>
      </c>
      <c r="X635" s="50">
        <f t="shared" si="139"/>
        <v>43.132929790362851</v>
      </c>
      <c r="Y635" s="50">
        <f t="shared" si="140"/>
        <v>77.932098765432102</v>
      </c>
      <c r="Z635" s="50">
        <f t="shared" si="141"/>
        <v>90.20083102493075</v>
      </c>
      <c r="AA635" s="50">
        <f t="shared" si="142"/>
        <v>-5.6329297903628515</v>
      </c>
      <c r="AB635" s="50">
        <f t="shared" si="143"/>
        <v>-5.6329297903628515</v>
      </c>
      <c r="AC635" s="50">
        <f t="shared" si="144"/>
        <v>-5.6329297903628515</v>
      </c>
      <c r="AF635">
        <v>2.17</v>
      </c>
      <c r="AG635">
        <v>1.69</v>
      </c>
      <c r="AH635" s="57"/>
      <c r="AJ635" t="s">
        <v>469</v>
      </c>
    </row>
    <row r="636" spans="1:36" ht="15" x14ac:dyDescent="0.25">
      <c r="A636">
        <v>2.68</v>
      </c>
      <c r="B636">
        <v>2.88</v>
      </c>
      <c r="C636">
        <v>3.2</v>
      </c>
      <c r="D636" s="43">
        <f t="shared" si="132"/>
        <v>3.2856550580431243E-2</v>
      </c>
      <c r="E636" s="44">
        <f>IF(OR($A636="",$B636="",$C636=""),"",A636*'MPTO_working_3-way'!$I635)</f>
        <v>2.7680555555555557</v>
      </c>
      <c r="F636" s="45">
        <f>IF(OR($A636="",$B636="",$C636=""),"",B636*'MPTO_working_3-way'!$I635)</f>
        <v>2.9746268656716417</v>
      </c>
      <c r="G636" s="46">
        <f>IF(OR($A636="",$B636="",$C636=""),"",C636*'MPTO_working_3-way'!$I635)</f>
        <v>3.3051409618573802</v>
      </c>
      <c r="H636" s="44">
        <f>IF(OR($A636="",$B636="",$C636=""),"",'MPTO_working_3-way'!E635)</f>
        <v>2.7610416865401128</v>
      </c>
      <c r="I636" s="45">
        <f>IF(OR($A636="",$B636="",$C636=""),"",'MPTO_working_3-way'!F635)</f>
        <v>2.9738004726189255</v>
      </c>
      <c r="J636" s="46">
        <f>IF(OR($A636="",$B636="",$C636=""),"",'MPTO_working_3-way'!G635)</f>
        <v>3.3162236480293315</v>
      </c>
      <c r="K636" s="44">
        <f>IF(OR($A636="",$B636="",$C636=""),"",'OddsRatio_working_3-way'!H635)</f>
        <v>2.7644159978981175</v>
      </c>
      <c r="L636" s="45">
        <f>IF(OR($A636="",$B636="",$C636=""),"",'OddsRatio_working_3-way'!I635)</f>
        <v>2.9744655214574163</v>
      </c>
      <c r="M636" s="46">
        <f>IF(OR($A636="",$B636="",$C636=""),"",'OddsRatio_working_3-way'!J635)</f>
        <v>3.3105447591522963</v>
      </c>
      <c r="N636" s="47">
        <f t="shared" si="133"/>
        <v>36.126442548921226</v>
      </c>
      <c r="O636" s="48">
        <f t="shared" si="134"/>
        <v>33.617661816357256</v>
      </c>
      <c r="P636" s="48">
        <f t="shared" si="135"/>
        <v>30.255895634721519</v>
      </c>
      <c r="Q636" t="s">
        <v>122</v>
      </c>
      <c r="R636" t="s">
        <v>121</v>
      </c>
      <c r="S636" s="38">
        <v>44410</v>
      </c>
      <c r="T636" s="50">
        <v>100</v>
      </c>
      <c r="U636" s="50">
        <f t="shared" si="136"/>
        <v>62.686567164179095</v>
      </c>
      <c r="V636" s="50">
        <f t="shared" si="137"/>
        <v>65.277777777777771</v>
      </c>
      <c r="W636" s="50">
        <f t="shared" si="138"/>
        <v>68.75</v>
      </c>
      <c r="X636" s="50">
        <f t="shared" si="139"/>
        <v>65.972222222222214</v>
      </c>
      <c r="Y636" s="50">
        <f t="shared" si="140"/>
        <v>68.56343283582089</v>
      </c>
      <c r="Z636" s="50">
        <f t="shared" si="141"/>
        <v>72.035655058043119</v>
      </c>
      <c r="AA636" s="50">
        <f t="shared" si="142"/>
        <v>-3.285655058043119</v>
      </c>
      <c r="AB636" s="50">
        <f t="shared" si="143"/>
        <v>-3.285655058043119</v>
      </c>
      <c r="AC636" s="50">
        <f t="shared" si="144"/>
        <v>-3.285655058043119</v>
      </c>
      <c r="AF636">
        <v>2.9</v>
      </c>
      <c r="AG636">
        <v>1.43</v>
      </c>
      <c r="AH636" s="57"/>
      <c r="AJ636" t="s">
        <v>470</v>
      </c>
    </row>
    <row r="637" spans="1:36" ht="15" x14ac:dyDescent="0.25">
      <c r="A637">
        <v>5.12</v>
      </c>
      <c r="B637">
        <v>2.9</v>
      </c>
      <c r="C637">
        <v>2.02</v>
      </c>
      <c r="D637" s="43">
        <f t="shared" si="132"/>
        <v>3.518959115739162E-2</v>
      </c>
      <c r="E637" s="44">
        <f>IF(OR($A637="",$B637="",$C637=""),"",A637*'MPTO_working_3-way'!$I636)</f>
        <v>5.3001707067258454</v>
      </c>
      <c r="F637" s="45">
        <f>IF(OR($A637="",$B637="",$C637=""),"",B637*'MPTO_working_3-way'!$I636)</f>
        <v>3.0020498143564356</v>
      </c>
      <c r="G637" s="46">
        <f>IF(OR($A637="",$B637="",$C637=""),"",C637*'MPTO_working_3-way'!$I636)</f>
        <v>2.0910829741379309</v>
      </c>
      <c r="H637" s="44">
        <f>IF(OR($A637="",$B637="",$C637=""),"",'MPTO_working_3-way'!E636)</f>
        <v>5.4471382493389253</v>
      </c>
      <c r="I637" s="45">
        <f>IF(OR($A637="",$B637="",$C637=""),"",'MPTO_working_3-way'!F636)</f>
        <v>3.0021219975069862</v>
      </c>
      <c r="J637" s="46">
        <f>IF(OR($A637="",$B637="",$C637=""),"",'MPTO_working_3-way'!G636)</f>
        <v>2.0690241295641889</v>
      </c>
      <c r="K637" s="44">
        <f>IF(OR($A637="",$B637="",$C637=""),"",'OddsRatio_working_3-way'!H636)</f>
        <v>5.3573565515333099</v>
      </c>
      <c r="L637" s="45">
        <f>IF(OR($A637="",$B637="",$C637=""),"",'OddsRatio_working_3-way'!I636)</f>
        <v>3.009460545610021</v>
      </c>
      <c r="M637" s="46">
        <f>IF(OR($A637="",$B637="",$C637=""),"",'OddsRatio_working_3-way'!J636)</f>
        <v>2.0787630297485382</v>
      </c>
      <c r="N637" s="47">
        <f t="shared" si="133"/>
        <v>18.867316834361834</v>
      </c>
      <c r="O637" s="48">
        <f t="shared" si="134"/>
        <v>33.31057316963193</v>
      </c>
      <c r="P637" s="48">
        <f t="shared" si="135"/>
        <v>47.82210999600624</v>
      </c>
      <c r="Q637" t="s">
        <v>123</v>
      </c>
      <c r="R637" t="s">
        <v>115</v>
      </c>
      <c r="S637" s="38">
        <v>44410</v>
      </c>
      <c r="T637" s="50">
        <v>100</v>
      </c>
      <c r="U637" s="50">
        <f t="shared" si="136"/>
        <v>80.46875</v>
      </c>
      <c r="V637" s="50">
        <f t="shared" si="137"/>
        <v>65.517241379310349</v>
      </c>
      <c r="W637" s="50">
        <f t="shared" si="138"/>
        <v>50.495049504950494</v>
      </c>
      <c r="X637" s="50">
        <f t="shared" si="139"/>
        <v>83.987709115739165</v>
      </c>
      <c r="Y637" s="50">
        <f t="shared" si="140"/>
        <v>69.036200495049499</v>
      </c>
      <c r="Z637" s="50">
        <f t="shared" si="141"/>
        <v>54.014008620689658</v>
      </c>
      <c r="AA637" s="50">
        <f t="shared" si="142"/>
        <v>-3.5189591157391646</v>
      </c>
      <c r="AB637" s="50">
        <f t="shared" si="143"/>
        <v>-3.5189591157391504</v>
      </c>
      <c r="AC637" s="50">
        <f t="shared" si="144"/>
        <v>-3.5189591157391646</v>
      </c>
      <c r="AF637">
        <v>2.7</v>
      </c>
      <c r="AG637">
        <v>1.5</v>
      </c>
      <c r="AH637" s="57"/>
      <c r="AJ637" t="s">
        <v>470</v>
      </c>
    </row>
    <row r="638" spans="1:36" ht="15" x14ac:dyDescent="0.25">
      <c r="A638">
        <v>2.3199999999999998</v>
      </c>
      <c r="B638">
        <v>3.19</v>
      </c>
      <c r="C638">
        <v>3.41</v>
      </c>
      <c r="D638" s="43">
        <f t="shared" si="132"/>
        <v>3.776923854788139E-2</v>
      </c>
      <c r="E638" s="44">
        <f>IF(OR($A638="",$B638="",$C638=""),"",A638*'MPTO_working_3-way'!$I637)</f>
        <v>2.4076246334310847</v>
      </c>
      <c r="F638" s="45">
        <f>IF(OR($A638="",$B638="",$C638=""),"",B638*'MPTO_working_3-way'!$I637)</f>
        <v>3.3104838709677415</v>
      </c>
      <c r="G638" s="46">
        <f>IF(OR($A638="",$B638="",$C638=""),"",C638*'MPTO_working_3-way'!$I637)</f>
        <v>3.5387931034482758</v>
      </c>
      <c r="H638" s="44">
        <f>IF(OR($A638="",$B638="",$C638=""),"",'MPTO_working_3-way'!E637)</f>
        <v>2.3898018366360554</v>
      </c>
      <c r="I638" s="45">
        <f>IF(OR($A638="",$B638="",$C638=""),"",'MPTO_working_3-way'!F637)</f>
        <v>3.3234750462107208</v>
      </c>
      <c r="J638" s="46">
        <f>IF(OR($A638="",$B638="",$C638=""),"",'MPTO_working_3-way'!G637)</f>
        <v>3.5629616285353989</v>
      </c>
      <c r="K638" s="44">
        <f>IF(OR($A638="",$B638="",$C638=""),"",'OddsRatio_working_3-way'!H637)</f>
        <v>2.3975135473054574</v>
      </c>
      <c r="L638" s="45">
        <f>IF(OR($A638="",$B638="",$C638=""),"",'OddsRatio_working_3-way'!I637)</f>
        <v>3.3186020216658725</v>
      </c>
      <c r="M638" s="46">
        <f>IF(OR($A638="",$B638="",$C638=""),"",'OddsRatio_working_3-way'!J637)</f>
        <v>3.5515209462167818</v>
      </c>
      <c r="N638" s="47">
        <f t="shared" si="133"/>
        <v>41.534713763702804</v>
      </c>
      <c r="O638" s="48">
        <f t="shared" si="134"/>
        <v>30.207064555420221</v>
      </c>
      <c r="P638" s="48">
        <f t="shared" si="135"/>
        <v>28.258221680876979</v>
      </c>
      <c r="Q638" t="s">
        <v>168</v>
      </c>
      <c r="R638" t="s">
        <v>130</v>
      </c>
      <c r="S638" s="38">
        <v>44410</v>
      </c>
      <c r="T638" s="50">
        <v>100</v>
      </c>
      <c r="U638" s="50">
        <f t="shared" si="136"/>
        <v>56.896551724137922</v>
      </c>
      <c r="V638" s="50">
        <f t="shared" si="137"/>
        <v>68.652037617554868</v>
      </c>
      <c r="W638" s="50">
        <f t="shared" si="138"/>
        <v>70.674486803519059</v>
      </c>
      <c r="X638" s="50">
        <f t="shared" si="139"/>
        <v>60.673475578926087</v>
      </c>
      <c r="Y638" s="50">
        <f t="shared" si="140"/>
        <v>72.428961472343019</v>
      </c>
      <c r="Z638" s="50">
        <f t="shared" si="141"/>
        <v>74.451410658307211</v>
      </c>
      <c r="AA638" s="50">
        <f t="shared" si="142"/>
        <v>-3.7769238547881656</v>
      </c>
      <c r="AB638" s="50">
        <f t="shared" si="143"/>
        <v>-3.7769238547881514</v>
      </c>
      <c r="AC638" s="50">
        <f t="shared" si="144"/>
        <v>-3.7769238547881514</v>
      </c>
      <c r="AF638">
        <v>1.8</v>
      </c>
      <c r="AG638">
        <v>2.0499999999999998</v>
      </c>
      <c r="AH638" s="57"/>
      <c r="AJ638" t="s">
        <v>475</v>
      </c>
    </row>
    <row r="639" spans="1:36" ht="15" x14ac:dyDescent="0.25">
      <c r="A639">
        <v>3.34</v>
      </c>
      <c r="B639">
        <v>3.32</v>
      </c>
      <c r="C639">
        <v>2.2799999999999998</v>
      </c>
      <c r="D639" s="43">
        <f t="shared" si="132"/>
        <v>3.920250810996917E-2</v>
      </c>
      <c r="E639" s="44">
        <f>IF(OR($A639="",$B639="",$C639=""),"",A639*'MPTO_working_3-way'!$I638)</f>
        <v>3.470936377087297</v>
      </c>
      <c r="F639" s="45">
        <f>IF(OR($A639="",$B639="",$C639=""),"",B639*'MPTO_working_3-way'!$I638)</f>
        <v>3.4501523269250973</v>
      </c>
      <c r="G639" s="46">
        <f>IF(OR($A639="",$B639="",$C639=""),"",C639*'MPTO_working_3-way'!$I638)</f>
        <v>2.3693817184907293</v>
      </c>
      <c r="H639" s="44">
        <f>IF(OR($A639="",$B639="",$C639=""),"",'MPTO_working_3-way'!E638)</f>
        <v>3.492428651626621</v>
      </c>
      <c r="I639" s="45">
        <f>IF(OR($A639="",$B639="",$C639=""),"",'MPTO_working_3-way'!F638)</f>
        <v>3.4705674776558237</v>
      </c>
      <c r="J639" s="46">
        <f>IF(OR($A639="",$B639="",$C639=""),"",'MPTO_working_3-way'!G638)</f>
        <v>2.3500161609832224</v>
      </c>
      <c r="K639" s="44">
        <f>IF(OR($A639="",$B639="",$C639=""),"",'OddsRatio_working_3-way'!H638)</f>
        <v>3.4830985861062889</v>
      </c>
      <c r="L639" s="45">
        <f>IF(OR($A639="",$B639="",$C639=""),"",'OddsRatio_working_3-way'!I638)</f>
        <v>3.4618755212677739</v>
      </c>
      <c r="M639" s="46">
        <f>IF(OR($A639="",$B639="",$C639=""),"",'OddsRatio_working_3-way'!J638)</f>
        <v>2.3582761496649787</v>
      </c>
      <c r="N639" s="47">
        <f t="shared" si="133"/>
        <v>28.81066926496559</v>
      </c>
      <c r="O639" s="48">
        <f t="shared" si="134"/>
        <v>28.984227513549719</v>
      </c>
      <c r="P639" s="48">
        <f t="shared" si="135"/>
        <v>42.205103221484684</v>
      </c>
      <c r="Q639" t="s">
        <v>125</v>
      </c>
      <c r="R639" t="s">
        <v>126</v>
      </c>
      <c r="S639" s="38">
        <v>44410</v>
      </c>
      <c r="T639" s="50">
        <v>100</v>
      </c>
      <c r="U639" s="50">
        <f t="shared" si="136"/>
        <v>70.059880239520965</v>
      </c>
      <c r="V639" s="50">
        <f t="shared" si="137"/>
        <v>69.879518072289159</v>
      </c>
      <c r="W639" s="50">
        <f t="shared" si="138"/>
        <v>56.140350877192972</v>
      </c>
      <c r="X639" s="50">
        <f t="shared" si="139"/>
        <v>73.980131050517855</v>
      </c>
      <c r="Y639" s="50">
        <f t="shared" si="140"/>
        <v>73.799768883286063</v>
      </c>
      <c r="Z639" s="50">
        <f t="shared" si="141"/>
        <v>60.060601688189898</v>
      </c>
      <c r="AA639" s="50">
        <f t="shared" si="142"/>
        <v>-3.9202508109968903</v>
      </c>
      <c r="AB639" s="50">
        <f t="shared" si="143"/>
        <v>-3.9202508109969045</v>
      </c>
      <c r="AC639" s="50">
        <f t="shared" si="144"/>
        <v>-3.9202508109969258</v>
      </c>
      <c r="AF639">
        <v>2.14</v>
      </c>
      <c r="AG639">
        <v>1.74</v>
      </c>
      <c r="AH639" s="57"/>
      <c r="AJ639" t="s">
        <v>475</v>
      </c>
    </row>
    <row r="640" spans="1:36" ht="15" x14ac:dyDescent="0.25">
      <c r="A640"/>
      <c r="B640"/>
      <c r="C640"/>
      <c r="D640" s="43"/>
      <c r="E640" s="44"/>
      <c r="F640" s="45"/>
      <c r="G640" s="46"/>
      <c r="H640" s="44"/>
      <c r="I640" s="45"/>
      <c r="J640" s="46"/>
      <c r="K640" s="44"/>
      <c r="L640" s="45"/>
      <c r="M640" s="46"/>
      <c r="N640" s="47"/>
      <c r="O640" s="48"/>
      <c r="P640" s="48"/>
      <c r="Q640"/>
      <c r="R640"/>
      <c r="S640"/>
      <c r="T640" s="50"/>
      <c r="U640" s="50"/>
      <c r="V640" s="50"/>
      <c r="W640" s="50"/>
      <c r="X640" s="50"/>
      <c r="Y640" s="50"/>
      <c r="Z640" s="50"/>
      <c r="AA640" s="50"/>
      <c r="AB640" s="50"/>
      <c r="AC640" s="50"/>
      <c r="AF640"/>
      <c r="AG640"/>
      <c r="AH640" s="57"/>
      <c r="AJ640"/>
    </row>
    <row r="641" spans="1:36" ht="15" x14ac:dyDescent="0.25">
      <c r="A641"/>
      <c r="B641"/>
      <c r="C641"/>
      <c r="D641" s="43"/>
      <c r="E641" s="44"/>
      <c r="F641" s="45"/>
      <c r="G641" s="46"/>
      <c r="H641" s="44"/>
      <c r="I641" s="45"/>
      <c r="J641" s="46"/>
      <c r="K641" s="44"/>
      <c r="L641" s="45"/>
      <c r="M641" s="46"/>
      <c r="N641" s="47"/>
      <c r="O641" s="48"/>
      <c r="P641" s="48"/>
      <c r="Q641"/>
      <c r="R641"/>
      <c r="S641"/>
      <c r="T641" s="50"/>
      <c r="U641" s="50"/>
      <c r="V641" s="50"/>
      <c r="W641" s="50"/>
      <c r="X641" s="50"/>
      <c r="Y641" s="50"/>
      <c r="Z641" s="50"/>
      <c r="AA641" s="50"/>
      <c r="AB641" s="50"/>
      <c r="AC641" s="50"/>
      <c r="AF641"/>
      <c r="AG641"/>
      <c r="AH641" s="57"/>
      <c r="AJ641"/>
    </row>
    <row r="642" spans="1:36" ht="15" x14ac:dyDescent="0.25">
      <c r="A642"/>
      <c r="B642"/>
      <c r="C642"/>
      <c r="D642" s="43"/>
      <c r="E642" s="44"/>
      <c r="F642" s="45"/>
      <c r="G642" s="46"/>
      <c r="H642" s="44"/>
      <c r="I642" s="45"/>
      <c r="J642" s="46"/>
      <c r="K642" s="44"/>
      <c r="L642" s="45"/>
      <c r="M642" s="46"/>
      <c r="N642" s="47"/>
      <c r="O642" s="48"/>
      <c r="P642" s="48"/>
      <c r="Q642"/>
      <c r="R642"/>
      <c r="S642"/>
      <c r="T642" s="50"/>
      <c r="U642" s="50"/>
      <c r="V642" s="50"/>
      <c r="W642" s="50"/>
      <c r="X642" s="50"/>
      <c r="Y642" s="50"/>
      <c r="Z642" s="50"/>
      <c r="AA642" s="50"/>
      <c r="AB642" s="50"/>
      <c r="AC642" s="50"/>
      <c r="AF642"/>
      <c r="AG642"/>
      <c r="AH642" s="57"/>
      <c r="AJ642"/>
    </row>
    <row r="643" spans="1:36" ht="15" x14ac:dyDescent="0.25">
      <c r="A643"/>
      <c r="B643"/>
      <c r="C643"/>
      <c r="D643" s="43"/>
      <c r="E643" s="44"/>
      <c r="F643" s="45"/>
      <c r="G643" s="46"/>
      <c r="H643" s="44"/>
      <c r="I643" s="45"/>
      <c r="J643" s="46"/>
      <c r="K643" s="44"/>
      <c r="L643" s="45"/>
      <c r="M643" s="46"/>
      <c r="N643" s="47"/>
      <c r="O643" s="48"/>
      <c r="P643" s="48"/>
      <c r="Q643"/>
      <c r="R643"/>
      <c r="S643"/>
      <c r="T643" s="50"/>
      <c r="U643" s="50"/>
      <c r="V643" s="50"/>
      <c r="W643" s="50"/>
      <c r="X643" s="50"/>
      <c r="Y643" s="50"/>
      <c r="Z643" s="50"/>
      <c r="AA643" s="50"/>
      <c r="AB643" s="50"/>
      <c r="AC643" s="50"/>
      <c r="AF643"/>
      <c r="AG643"/>
      <c r="AH643" s="57"/>
      <c r="AJ643"/>
    </row>
    <row r="644" spans="1:36" ht="15" x14ac:dyDescent="0.25">
      <c r="A644"/>
      <c r="B644"/>
      <c r="C644"/>
      <c r="D644" s="43"/>
      <c r="E644" s="44"/>
      <c r="F644" s="45"/>
      <c r="G644" s="46"/>
      <c r="H644" s="44"/>
      <c r="I644" s="45"/>
      <c r="J644" s="46"/>
      <c r="K644" s="44"/>
      <c r="L644" s="45"/>
      <c r="M644" s="46"/>
      <c r="N644" s="47"/>
      <c r="O644" s="48"/>
      <c r="P644" s="48"/>
      <c r="Q644"/>
      <c r="R644"/>
      <c r="S644"/>
      <c r="T644" s="50"/>
      <c r="U644" s="50"/>
      <c r="V644" s="50"/>
      <c r="W644" s="50"/>
      <c r="X644" s="50"/>
      <c r="Y644" s="50"/>
      <c r="Z644" s="50"/>
      <c r="AA644" s="50"/>
      <c r="AB644" s="50"/>
      <c r="AC644" s="50"/>
      <c r="AF644"/>
      <c r="AG644"/>
      <c r="AH644" s="57"/>
      <c r="AJ644"/>
    </row>
    <row r="645" spans="1:36" ht="15" x14ac:dyDescent="0.25">
      <c r="A645"/>
      <c r="B645"/>
      <c r="C645"/>
      <c r="D645" s="43"/>
      <c r="E645" s="44"/>
      <c r="F645" s="45"/>
      <c r="G645" s="46"/>
      <c r="H645" s="44"/>
      <c r="I645" s="45"/>
      <c r="J645" s="46"/>
      <c r="K645" s="44"/>
      <c r="L645" s="45"/>
      <c r="M645" s="46"/>
      <c r="N645" s="47"/>
      <c r="O645" s="48"/>
      <c r="P645" s="48"/>
      <c r="Q645"/>
      <c r="R645"/>
      <c r="S645"/>
      <c r="T645" s="50"/>
      <c r="U645" s="50"/>
      <c r="V645" s="50"/>
      <c r="W645" s="50"/>
      <c r="X645" s="50"/>
      <c r="Y645" s="50"/>
      <c r="Z645" s="50"/>
      <c r="AA645" s="50"/>
      <c r="AB645" s="50"/>
      <c r="AC645" s="50"/>
      <c r="AF645"/>
      <c r="AG645"/>
      <c r="AH645" s="57"/>
      <c r="AJ645"/>
    </row>
    <row r="646" spans="1:36" ht="15" x14ac:dyDescent="0.25">
      <c r="A646"/>
      <c r="B646"/>
      <c r="C646"/>
      <c r="D646" s="43"/>
      <c r="E646" s="44"/>
      <c r="F646" s="45"/>
      <c r="G646" s="46"/>
      <c r="H646" s="44"/>
      <c r="I646" s="45"/>
      <c r="J646" s="46"/>
      <c r="K646" s="44"/>
      <c r="L646" s="45"/>
      <c r="M646" s="46"/>
      <c r="N646" s="47"/>
      <c r="O646" s="48"/>
      <c r="P646" s="48"/>
      <c r="Q646"/>
      <c r="R646"/>
      <c r="S646"/>
      <c r="T646" s="50"/>
      <c r="U646" s="50"/>
      <c r="V646" s="50"/>
      <c r="W646" s="50"/>
      <c r="X646" s="50"/>
      <c r="Y646" s="50"/>
      <c r="Z646" s="50"/>
      <c r="AA646" s="50"/>
      <c r="AB646" s="50"/>
      <c r="AC646" s="50"/>
      <c r="AF646"/>
      <c r="AG646"/>
      <c r="AH646" s="57"/>
      <c r="AJ646"/>
    </row>
    <row r="647" spans="1:36" ht="15" x14ac:dyDescent="0.25">
      <c r="A647"/>
      <c r="B647"/>
      <c r="C647"/>
      <c r="D647" s="43"/>
      <c r="E647" s="44"/>
      <c r="F647" s="45"/>
      <c r="G647" s="46"/>
      <c r="H647" s="44"/>
      <c r="I647" s="45"/>
      <c r="J647" s="46"/>
      <c r="K647" s="44"/>
      <c r="L647" s="45"/>
      <c r="M647" s="46"/>
      <c r="N647" s="47"/>
      <c r="O647" s="48"/>
      <c r="P647" s="48"/>
      <c r="Q647"/>
      <c r="R647"/>
      <c r="S647"/>
      <c r="T647" s="50"/>
      <c r="U647" s="50"/>
      <c r="V647" s="50"/>
      <c r="W647" s="50"/>
      <c r="X647" s="50"/>
      <c r="Y647" s="50"/>
      <c r="Z647" s="50"/>
      <c r="AA647" s="50"/>
      <c r="AB647" s="50"/>
      <c r="AC647" s="50"/>
      <c r="AF647"/>
      <c r="AG647"/>
      <c r="AH647" s="57"/>
      <c r="AJ647"/>
    </row>
    <row r="648" spans="1:36" ht="15" x14ac:dyDescent="0.25">
      <c r="A648"/>
      <c r="B648"/>
      <c r="C648"/>
      <c r="D648" s="43"/>
      <c r="E648" s="44"/>
      <c r="F648" s="45"/>
      <c r="G648" s="46"/>
      <c r="H648" s="44"/>
      <c r="I648" s="45"/>
      <c r="J648" s="46"/>
      <c r="K648" s="44"/>
      <c r="L648" s="45"/>
      <c r="M648" s="46"/>
      <c r="N648" s="47"/>
      <c r="O648" s="48"/>
      <c r="P648" s="48"/>
      <c r="Q648"/>
      <c r="R648"/>
      <c r="S648"/>
      <c r="T648" s="50"/>
      <c r="U648" s="50"/>
      <c r="V648" s="50"/>
      <c r="W648" s="50"/>
      <c r="X648" s="50"/>
      <c r="Y648" s="50"/>
      <c r="Z648" s="50"/>
      <c r="AA648" s="50"/>
      <c r="AB648" s="50"/>
      <c r="AC648" s="50"/>
      <c r="AF648"/>
      <c r="AG648"/>
      <c r="AH648" s="57"/>
      <c r="AJ648"/>
    </row>
    <row r="649" spans="1:36" ht="15" x14ac:dyDescent="0.25">
      <c r="A649"/>
      <c r="B649"/>
      <c r="C649"/>
      <c r="D649" s="43"/>
      <c r="E649" s="44"/>
      <c r="F649" s="45"/>
      <c r="G649" s="46"/>
      <c r="H649" s="44"/>
      <c r="I649" s="45"/>
      <c r="J649" s="46"/>
      <c r="K649" s="44"/>
      <c r="L649" s="45"/>
      <c r="M649" s="46"/>
      <c r="N649" s="47"/>
      <c r="O649" s="48"/>
      <c r="P649" s="48"/>
      <c r="Q649"/>
      <c r="R649"/>
      <c r="S649"/>
      <c r="T649" s="50"/>
      <c r="U649" s="50"/>
      <c r="V649" s="50"/>
      <c r="W649" s="50"/>
      <c r="X649" s="50"/>
      <c r="Y649" s="50"/>
      <c r="Z649" s="50"/>
      <c r="AA649" s="50"/>
      <c r="AB649" s="50"/>
      <c r="AC649" s="50"/>
      <c r="AF649"/>
      <c r="AG649"/>
      <c r="AH649" s="57"/>
      <c r="AJ649"/>
    </row>
    <row r="650" spans="1:36" ht="15" x14ac:dyDescent="0.25">
      <c r="A650"/>
      <c r="B650"/>
      <c r="C650"/>
      <c r="D650" s="43"/>
      <c r="E650" s="44"/>
      <c r="F650" s="45"/>
      <c r="G650" s="46"/>
      <c r="H650" s="44"/>
      <c r="I650" s="45"/>
      <c r="J650" s="46"/>
      <c r="K650" s="44"/>
      <c r="L650" s="45"/>
      <c r="M650" s="46"/>
      <c r="N650" s="47"/>
      <c r="O650" s="48"/>
      <c r="P650" s="48"/>
      <c r="Q650"/>
      <c r="R650"/>
      <c r="S650"/>
      <c r="T650" s="50"/>
      <c r="U650" s="50"/>
      <c r="V650" s="50"/>
      <c r="W650" s="50"/>
      <c r="X650" s="50"/>
      <c r="Y650" s="50"/>
      <c r="Z650" s="50"/>
      <c r="AA650" s="50"/>
      <c r="AB650" s="50"/>
      <c r="AC650" s="50"/>
      <c r="AF650"/>
      <c r="AG650"/>
      <c r="AH650" s="57"/>
      <c r="AJ650"/>
    </row>
    <row r="651" spans="1:36" s="50" customFormat="1" ht="15" x14ac:dyDescent="0.25">
      <c r="A651"/>
      <c r="B651"/>
      <c r="C651"/>
      <c r="D651" s="43"/>
      <c r="E651" s="44"/>
      <c r="F651" s="45"/>
      <c r="G651" s="46"/>
      <c r="H651" s="44"/>
      <c r="I651" s="45"/>
      <c r="J651" s="46"/>
      <c r="K651" s="44"/>
      <c r="L651" s="45"/>
      <c r="M651" s="46"/>
      <c r="N651" s="47"/>
      <c r="O651" s="48"/>
      <c r="P651" s="48"/>
      <c r="Q651"/>
      <c r="R651"/>
      <c r="S651"/>
      <c r="AD651" s="51"/>
      <c r="AE651" s="51"/>
      <c r="AF651"/>
      <c r="AG651"/>
      <c r="AH651" s="57"/>
      <c r="AI651" s="51"/>
      <c r="AJ651"/>
    </row>
    <row r="652" spans="1:36" ht="15" x14ac:dyDescent="0.25">
      <c r="A652"/>
      <c r="B652"/>
      <c r="C652"/>
      <c r="D652" s="43"/>
      <c r="E652" s="44"/>
      <c r="F652" s="45"/>
      <c r="G652" s="46"/>
      <c r="H652" s="44"/>
      <c r="I652" s="45"/>
      <c r="J652" s="46"/>
      <c r="K652" s="44"/>
      <c r="L652" s="45"/>
      <c r="M652" s="46"/>
      <c r="N652" s="47"/>
      <c r="O652" s="48"/>
      <c r="P652" s="48"/>
      <c r="Q652"/>
      <c r="R652"/>
      <c r="S652"/>
      <c r="T652" s="50"/>
      <c r="U652" s="50"/>
      <c r="V652" s="50"/>
      <c r="W652" s="50"/>
      <c r="X652" s="50"/>
      <c r="Y652" s="50"/>
      <c r="Z652" s="50"/>
      <c r="AA652" s="50"/>
      <c r="AB652" s="50"/>
      <c r="AC652" s="50"/>
      <c r="AF652"/>
      <c r="AG652"/>
      <c r="AH652" s="57"/>
      <c r="AJ652"/>
    </row>
    <row r="653" spans="1:36" ht="15" x14ac:dyDescent="0.25">
      <c r="A653"/>
      <c r="B653"/>
      <c r="C653"/>
      <c r="D653" s="43"/>
      <c r="E653" s="44"/>
      <c r="F653" s="45"/>
      <c r="G653" s="46"/>
      <c r="H653" s="44"/>
      <c r="I653" s="45"/>
      <c r="J653" s="46"/>
      <c r="K653" s="44"/>
      <c r="L653" s="45"/>
      <c r="M653" s="46"/>
      <c r="N653" s="47"/>
      <c r="O653" s="48"/>
      <c r="P653" s="48"/>
      <c r="Q653"/>
      <c r="R653"/>
      <c r="S653"/>
      <c r="T653" s="50"/>
      <c r="U653" s="50"/>
      <c r="V653" s="50"/>
      <c r="W653" s="50"/>
      <c r="X653" s="50"/>
      <c r="Y653" s="50"/>
      <c r="Z653" s="50"/>
      <c r="AA653" s="50"/>
      <c r="AB653" s="50"/>
      <c r="AC653" s="50"/>
      <c r="AF653"/>
      <c r="AG653"/>
      <c r="AH653" s="57"/>
      <c r="AJ653"/>
    </row>
    <row r="654" spans="1:36" ht="15" x14ac:dyDescent="0.25">
      <c r="A654"/>
      <c r="B654"/>
      <c r="C654"/>
      <c r="D654" s="43"/>
      <c r="E654" s="44"/>
      <c r="F654" s="45"/>
      <c r="G654" s="46"/>
      <c r="H654" s="44"/>
      <c r="I654" s="45"/>
      <c r="J654" s="46"/>
      <c r="K654" s="44"/>
      <c r="L654" s="45"/>
      <c r="M654" s="46"/>
      <c r="N654" s="47"/>
      <c r="O654" s="48"/>
      <c r="P654" s="48"/>
      <c r="Q654"/>
      <c r="R654"/>
      <c r="S654"/>
      <c r="T654" s="50"/>
      <c r="U654" s="50"/>
      <c r="V654" s="50"/>
      <c r="W654" s="50"/>
      <c r="X654" s="50"/>
      <c r="Y654" s="50"/>
      <c r="Z654" s="50"/>
      <c r="AA654" s="50"/>
      <c r="AB654" s="50"/>
      <c r="AC654" s="50"/>
      <c r="AF654"/>
      <c r="AG654"/>
      <c r="AH654" s="57"/>
      <c r="AJ654"/>
    </row>
    <row r="655" spans="1:36" ht="15" x14ac:dyDescent="0.25">
      <c r="A655"/>
      <c r="B655"/>
      <c r="C655"/>
      <c r="D655" s="43"/>
      <c r="E655" s="44"/>
      <c r="F655" s="45"/>
      <c r="G655" s="46"/>
      <c r="H655" s="44"/>
      <c r="I655" s="45"/>
      <c r="J655" s="46"/>
      <c r="K655" s="44"/>
      <c r="L655" s="45"/>
      <c r="M655" s="46"/>
      <c r="N655" s="47"/>
      <c r="O655" s="48"/>
      <c r="P655" s="48"/>
      <c r="Q655"/>
      <c r="R655"/>
      <c r="S655"/>
      <c r="T655" s="50"/>
      <c r="U655" s="50"/>
      <c r="V655" s="50"/>
      <c r="W655" s="50"/>
      <c r="X655" s="50"/>
      <c r="Y655" s="50"/>
      <c r="Z655" s="50"/>
      <c r="AA655" s="50"/>
      <c r="AB655" s="50"/>
      <c r="AC655" s="50"/>
      <c r="AF655"/>
      <c r="AG655"/>
      <c r="AH655" s="57"/>
      <c r="AJ655"/>
    </row>
    <row r="656" spans="1:36" ht="15" x14ac:dyDescent="0.25">
      <c r="A656"/>
      <c r="B656"/>
      <c r="C656"/>
      <c r="D656" s="43"/>
      <c r="E656" s="44"/>
      <c r="F656" s="45"/>
      <c r="G656" s="46"/>
      <c r="H656" s="44"/>
      <c r="I656" s="45"/>
      <c r="J656" s="46"/>
      <c r="K656" s="44"/>
      <c r="L656" s="45"/>
      <c r="M656" s="46"/>
      <c r="N656" s="47"/>
      <c r="O656" s="48"/>
      <c r="P656" s="48"/>
      <c r="Q656"/>
      <c r="R656"/>
      <c r="S656"/>
      <c r="T656" s="50"/>
      <c r="U656" s="50"/>
      <c r="V656" s="50"/>
      <c r="W656" s="50"/>
      <c r="X656" s="50"/>
      <c r="Y656" s="50"/>
      <c r="Z656" s="50"/>
      <c r="AA656" s="50"/>
      <c r="AB656" s="50"/>
      <c r="AC656" s="50"/>
      <c r="AF656"/>
      <c r="AG656"/>
      <c r="AH656" s="57"/>
      <c r="AJ656"/>
    </row>
    <row r="657" spans="1:36" ht="15" x14ac:dyDescent="0.25">
      <c r="A657"/>
      <c r="B657"/>
      <c r="C657"/>
      <c r="D657" s="43"/>
      <c r="E657" s="44"/>
      <c r="F657" s="45"/>
      <c r="G657" s="46"/>
      <c r="H657" s="44"/>
      <c r="I657" s="45"/>
      <c r="J657" s="46"/>
      <c r="K657" s="44"/>
      <c r="L657" s="45"/>
      <c r="M657" s="46"/>
      <c r="N657" s="47"/>
      <c r="O657" s="48"/>
      <c r="P657" s="48"/>
      <c r="Q657"/>
      <c r="R657"/>
      <c r="S657"/>
      <c r="T657" s="50"/>
      <c r="U657" s="50"/>
      <c r="V657" s="50"/>
      <c r="W657" s="50"/>
      <c r="X657" s="50"/>
      <c r="Y657" s="50"/>
      <c r="Z657" s="50"/>
      <c r="AA657" s="50"/>
      <c r="AB657" s="50"/>
      <c r="AC657" s="50"/>
      <c r="AF657"/>
      <c r="AG657"/>
      <c r="AH657" s="57"/>
      <c r="AJ657"/>
    </row>
    <row r="658" spans="1:36" ht="15" x14ac:dyDescent="0.25">
      <c r="A658"/>
      <c r="B658"/>
      <c r="C658"/>
      <c r="D658" s="43"/>
      <c r="E658" s="44"/>
      <c r="F658" s="45"/>
      <c r="G658" s="46"/>
      <c r="H658" s="44"/>
      <c r="I658" s="45"/>
      <c r="J658" s="46"/>
      <c r="K658" s="44"/>
      <c r="L658" s="45"/>
      <c r="M658" s="46"/>
      <c r="N658" s="47"/>
      <c r="O658" s="48"/>
      <c r="P658" s="48"/>
      <c r="Q658"/>
      <c r="R658"/>
      <c r="S658"/>
      <c r="T658" s="50"/>
      <c r="U658" s="50"/>
      <c r="V658" s="50"/>
      <c r="W658" s="50"/>
      <c r="X658" s="50"/>
      <c r="Y658" s="50"/>
      <c r="Z658" s="50"/>
      <c r="AA658" s="50"/>
      <c r="AB658" s="50"/>
      <c r="AC658" s="50"/>
      <c r="AF658"/>
      <c r="AG658"/>
      <c r="AH658" s="57"/>
      <c r="AJ658"/>
    </row>
    <row r="659" spans="1:36" ht="15" x14ac:dyDescent="0.25">
      <c r="A659"/>
      <c r="B659"/>
      <c r="C659"/>
      <c r="D659" s="43"/>
      <c r="E659" s="44"/>
      <c r="F659" s="45"/>
      <c r="G659" s="46"/>
      <c r="H659" s="44"/>
      <c r="I659" s="45"/>
      <c r="J659" s="46"/>
      <c r="K659" s="44"/>
      <c r="L659" s="45"/>
      <c r="M659" s="46"/>
      <c r="N659" s="47"/>
      <c r="O659" s="48"/>
      <c r="P659" s="48"/>
      <c r="Q659"/>
      <c r="R659"/>
      <c r="S659"/>
      <c r="T659" s="50"/>
      <c r="U659" s="50"/>
      <c r="V659" s="50"/>
      <c r="W659" s="50"/>
      <c r="X659" s="50"/>
      <c r="Y659" s="50"/>
      <c r="Z659" s="50"/>
      <c r="AA659" s="50"/>
      <c r="AB659" s="50"/>
      <c r="AC659" s="50"/>
      <c r="AF659"/>
      <c r="AG659"/>
      <c r="AH659" s="57"/>
      <c r="AJ659"/>
    </row>
    <row r="660" spans="1:36" ht="15" x14ac:dyDescent="0.25">
      <c r="A660"/>
      <c r="B660"/>
      <c r="C660"/>
      <c r="D660" s="43"/>
      <c r="E660" s="44"/>
      <c r="F660" s="45"/>
      <c r="G660" s="46"/>
      <c r="H660" s="44"/>
      <c r="I660" s="45"/>
      <c r="J660" s="46"/>
      <c r="K660" s="44"/>
      <c r="L660" s="45"/>
      <c r="M660" s="46"/>
      <c r="N660" s="47"/>
      <c r="O660" s="48"/>
      <c r="P660" s="48"/>
      <c r="Q660"/>
      <c r="R660"/>
      <c r="S660"/>
      <c r="T660" s="50"/>
      <c r="U660" s="50"/>
      <c r="V660" s="50"/>
      <c r="W660" s="50"/>
      <c r="X660" s="50"/>
      <c r="Y660" s="50"/>
      <c r="Z660" s="50"/>
      <c r="AA660" s="50"/>
      <c r="AB660" s="50"/>
      <c r="AC660" s="50"/>
      <c r="AF660"/>
      <c r="AG660"/>
      <c r="AH660" s="57"/>
      <c r="AJ660"/>
    </row>
    <row r="661" spans="1:36" ht="15" x14ac:dyDescent="0.25">
      <c r="A661"/>
      <c r="B661"/>
      <c r="C661"/>
      <c r="D661" s="43"/>
      <c r="E661" s="44"/>
      <c r="F661" s="45"/>
      <c r="G661" s="46"/>
      <c r="H661" s="44"/>
      <c r="I661" s="45"/>
      <c r="J661" s="46"/>
      <c r="K661" s="44"/>
      <c r="L661" s="45"/>
      <c r="M661" s="46"/>
      <c r="N661" s="47"/>
      <c r="O661" s="48"/>
      <c r="P661" s="48"/>
      <c r="Q661"/>
      <c r="R661"/>
      <c r="S661"/>
      <c r="T661" s="50"/>
      <c r="U661" s="50"/>
      <c r="V661" s="50"/>
      <c r="W661" s="50"/>
      <c r="X661" s="50"/>
      <c r="Y661" s="50"/>
      <c r="Z661" s="50"/>
      <c r="AA661" s="50"/>
      <c r="AB661" s="50"/>
      <c r="AC661" s="50"/>
      <c r="AF661"/>
      <c r="AG661"/>
      <c r="AH661" s="57"/>
      <c r="AJ661"/>
    </row>
    <row r="662" spans="1:36" ht="15" x14ac:dyDescent="0.25">
      <c r="A662"/>
      <c r="B662"/>
      <c r="C662"/>
      <c r="D662" s="43"/>
      <c r="E662" s="44"/>
      <c r="F662" s="45"/>
      <c r="G662" s="46"/>
      <c r="H662" s="44"/>
      <c r="I662" s="45"/>
      <c r="J662" s="46"/>
      <c r="K662" s="44"/>
      <c r="L662" s="45"/>
      <c r="M662" s="46"/>
      <c r="N662" s="47"/>
      <c r="O662" s="48"/>
      <c r="P662" s="48"/>
      <c r="Q662"/>
      <c r="R662"/>
      <c r="S662"/>
      <c r="T662" s="50"/>
      <c r="U662" s="50"/>
      <c r="V662" s="50"/>
      <c r="W662" s="50"/>
      <c r="X662" s="50"/>
      <c r="Y662" s="50"/>
      <c r="Z662" s="50"/>
      <c r="AA662" s="50"/>
      <c r="AB662" s="50"/>
      <c r="AC662" s="50"/>
      <c r="AF662"/>
      <c r="AG662"/>
      <c r="AH662" s="57"/>
      <c r="AJ662"/>
    </row>
    <row r="663" spans="1:36" ht="15" x14ac:dyDescent="0.25">
      <c r="A663"/>
      <c r="B663"/>
      <c r="C663"/>
      <c r="D663" s="43"/>
      <c r="E663" s="44"/>
      <c r="F663" s="45"/>
      <c r="G663" s="46"/>
      <c r="H663" s="44"/>
      <c r="I663" s="45"/>
      <c r="J663" s="46"/>
      <c r="K663" s="44"/>
      <c r="L663" s="45"/>
      <c r="M663" s="46"/>
      <c r="N663" s="47"/>
      <c r="O663" s="48"/>
      <c r="P663" s="48"/>
      <c r="Q663"/>
      <c r="R663"/>
      <c r="S663"/>
      <c r="T663" s="50"/>
      <c r="U663" s="50"/>
      <c r="V663" s="50"/>
      <c r="W663" s="50"/>
      <c r="X663" s="50"/>
      <c r="Y663" s="50"/>
      <c r="Z663" s="50"/>
      <c r="AA663" s="50"/>
      <c r="AB663" s="50"/>
      <c r="AC663" s="50"/>
      <c r="AF663"/>
      <c r="AG663"/>
      <c r="AH663" s="57"/>
      <c r="AJ663"/>
    </row>
    <row r="664" spans="1:36" ht="15" x14ac:dyDescent="0.25">
      <c r="A664"/>
      <c r="B664"/>
      <c r="C664"/>
      <c r="D664" s="43"/>
      <c r="E664" s="44"/>
      <c r="F664" s="45"/>
      <c r="G664" s="46"/>
      <c r="H664" s="44"/>
      <c r="I664" s="45"/>
      <c r="J664" s="46"/>
      <c r="K664" s="44"/>
      <c r="L664" s="45"/>
      <c r="M664" s="46"/>
      <c r="N664" s="47"/>
      <c r="O664" s="48"/>
      <c r="P664" s="48"/>
      <c r="Q664"/>
      <c r="R664"/>
      <c r="S664"/>
      <c r="T664" s="50"/>
      <c r="U664" s="50"/>
      <c r="V664" s="50"/>
      <c r="W664" s="50"/>
      <c r="X664" s="50"/>
      <c r="Y664" s="50"/>
      <c r="Z664" s="50"/>
      <c r="AA664" s="50"/>
      <c r="AB664" s="50"/>
      <c r="AC664" s="50"/>
      <c r="AF664"/>
      <c r="AG664"/>
      <c r="AH664" s="57"/>
      <c r="AJ664"/>
    </row>
    <row r="665" spans="1:36" ht="15" x14ac:dyDescent="0.25">
      <c r="A665"/>
      <c r="B665"/>
      <c r="C665"/>
      <c r="D665" s="43"/>
      <c r="E665" s="44"/>
      <c r="F665" s="45"/>
      <c r="G665" s="46"/>
      <c r="H665" s="44"/>
      <c r="I665" s="45"/>
      <c r="J665" s="46"/>
      <c r="K665" s="44"/>
      <c r="L665" s="45"/>
      <c r="M665" s="46"/>
      <c r="N665" s="47"/>
      <c r="O665" s="48"/>
      <c r="P665" s="48"/>
      <c r="Q665"/>
      <c r="R665"/>
      <c r="S665"/>
      <c r="T665" s="50"/>
      <c r="U665" s="50"/>
      <c r="V665" s="50"/>
      <c r="W665" s="50"/>
      <c r="X665" s="50"/>
      <c r="Y665" s="50"/>
      <c r="Z665" s="50"/>
      <c r="AA665" s="50"/>
      <c r="AB665" s="50"/>
      <c r="AC665" s="50"/>
      <c r="AF665"/>
      <c r="AG665"/>
      <c r="AH665" s="57"/>
      <c r="AJ665"/>
    </row>
    <row r="666" spans="1:36" ht="15" x14ac:dyDescent="0.25">
      <c r="A666"/>
      <c r="B666"/>
      <c r="C666"/>
      <c r="D666" s="43"/>
      <c r="E666" s="44"/>
      <c r="F666" s="45"/>
      <c r="G666" s="46"/>
      <c r="H666" s="44"/>
      <c r="I666" s="45"/>
      <c r="J666" s="46"/>
      <c r="K666" s="44"/>
      <c r="L666" s="45"/>
      <c r="M666" s="46"/>
      <c r="N666" s="47"/>
      <c r="O666" s="48"/>
      <c r="P666" s="48"/>
      <c r="Q666"/>
      <c r="R666"/>
      <c r="S666"/>
      <c r="T666" s="50"/>
      <c r="U666" s="50"/>
      <c r="V666" s="50"/>
      <c r="W666" s="50"/>
      <c r="X666" s="50"/>
      <c r="Y666" s="50"/>
      <c r="Z666" s="50"/>
      <c r="AA666" s="50"/>
      <c r="AB666" s="50"/>
      <c r="AC666" s="50"/>
      <c r="AF666"/>
      <c r="AG666"/>
      <c r="AH666" s="57"/>
      <c r="AJ666"/>
    </row>
    <row r="667" spans="1:36" ht="15" x14ac:dyDescent="0.25">
      <c r="A667"/>
      <c r="B667"/>
      <c r="C667"/>
      <c r="D667" s="43"/>
      <c r="E667" s="44"/>
      <c r="F667" s="45"/>
      <c r="G667" s="46"/>
      <c r="H667" s="44"/>
      <c r="I667" s="45"/>
      <c r="J667" s="46"/>
      <c r="K667" s="44"/>
      <c r="L667" s="45"/>
      <c r="M667" s="46"/>
      <c r="N667" s="47"/>
      <c r="O667" s="48"/>
      <c r="P667" s="48"/>
      <c r="Q667"/>
      <c r="R667"/>
      <c r="S667"/>
      <c r="T667" s="50"/>
      <c r="U667" s="50"/>
      <c r="V667" s="50"/>
      <c r="W667" s="50"/>
      <c r="X667" s="50"/>
      <c r="Y667" s="50"/>
      <c r="Z667" s="50"/>
      <c r="AA667" s="50"/>
      <c r="AB667" s="50"/>
      <c r="AC667" s="50"/>
      <c r="AF667"/>
      <c r="AG667"/>
      <c r="AH667" s="57"/>
      <c r="AJ667"/>
    </row>
    <row r="668" spans="1:36" ht="15" x14ac:dyDescent="0.25">
      <c r="A668"/>
      <c r="B668"/>
      <c r="C668"/>
      <c r="D668" s="43"/>
      <c r="E668" s="44"/>
      <c r="F668" s="45"/>
      <c r="G668" s="46"/>
      <c r="H668" s="44"/>
      <c r="I668" s="45"/>
      <c r="J668" s="46"/>
      <c r="K668" s="44"/>
      <c r="L668" s="45"/>
      <c r="M668" s="46"/>
      <c r="N668" s="47"/>
      <c r="O668" s="48"/>
      <c r="P668" s="48"/>
      <c r="Q668"/>
      <c r="R668"/>
      <c r="S668"/>
      <c r="T668" s="50"/>
      <c r="U668" s="50"/>
      <c r="V668" s="50"/>
      <c r="W668" s="50"/>
      <c r="X668" s="50"/>
      <c r="Y668" s="50"/>
      <c r="Z668" s="50"/>
      <c r="AA668" s="50"/>
      <c r="AB668" s="50"/>
      <c r="AC668" s="50"/>
      <c r="AF668"/>
      <c r="AG668"/>
      <c r="AH668" s="57"/>
      <c r="AJ668"/>
    </row>
    <row r="669" spans="1:36" ht="15" x14ac:dyDescent="0.25">
      <c r="A669"/>
      <c r="B669"/>
      <c r="C669"/>
      <c r="D669" s="43"/>
      <c r="E669" s="44"/>
      <c r="F669" s="45"/>
      <c r="G669" s="46"/>
      <c r="H669" s="44"/>
      <c r="I669" s="45"/>
      <c r="J669" s="46"/>
      <c r="K669" s="44"/>
      <c r="L669" s="45"/>
      <c r="M669" s="46"/>
      <c r="N669" s="47"/>
      <c r="O669" s="48"/>
      <c r="P669" s="48"/>
      <c r="Q669"/>
      <c r="R669"/>
      <c r="S669"/>
      <c r="T669" s="50"/>
      <c r="U669" s="50"/>
      <c r="V669" s="50"/>
      <c r="W669" s="50"/>
      <c r="X669" s="50"/>
      <c r="Y669" s="50"/>
      <c r="Z669" s="50"/>
      <c r="AA669" s="50"/>
      <c r="AB669" s="50"/>
      <c r="AC669" s="50"/>
      <c r="AF669"/>
      <c r="AG669"/>
      <c r="AH669" s="57"/>
      <c r="AJ669"/>
    </row>
    <row r="670" spans="1:36" ht="15" x14ac:dyDescent="0.25">
      <c r="A670"/>
      <c r="B670"/>
      <c r="C670"/>
      <c r="D670" s="43"/>
      <c r="E670" s="44"/>
      <c r="F670" s="45"/>
      <c r="G670" s="46"/>
      <c r="H670" s="44"/>
      <c r="I670" s="45"/>
      <c r="J670" s="46"/>
      <c r="K670" s="44"/>
      <c r="L670" s="45"/>
      <c r="M670" s="46"/>
      <c r="N670" s="47"/>
      <c r="O670" s="48"/>
      <c r="P670" s="48"/>
      <c r="Q670"/>
      <c r="R670"/>
      <c r="S670"/>
      <c r="T670" s="50"/>
      <c r="U670" s="50"/>
      <c r="V670" s="50"/>
      <c r="W670" s="50"/>
      <c r="X670" s="50"/>
      <c r="Y670" s="50"/>
      <c r="Z670" s="50"/>
      <c r="AA670" s="50"/>
      <c r="AB670" s="50"/>
      <c r="AC670" s="50"/>
      <c r="AF670"/>
      <c r="AG670"/>
      <c r="AH670" s="57"/>
      <c r="AJ670"/>
    </row>
    <row r="671" spans="1:36" s="50" customFormat="1" ht="15" x14ac:dyDescent="0.25">
      <c r="A671"/>
      <c r="B671"/>
      <c r="C671"/>
      <c r="D671" s="43"/>
      <c r="E671" s="44"/>
      <c r="F671" s="45"/>
      <c r="G671" s="46"/>
      <c r="H671" s="44"/>
      <c r="I671" s="45"/>
      <c r="J671" s="46"/>
      <c r="K671" s="44"/>
      <c r="L671" s="45"/>
      <c r="M671" s="46"/>
      <c r="N671" s="47"/>
      <c r="O671" s="48"/>
      <c r="P671" s="48"/>
      <c r="Q671"/>
      <c r="R671"/>
      <c r="S671"/>
      <c r="AD671" s="51"/>
      <c r="AE671" s="51"/>
      <c r="AF671"/>
      <c r="AG671"/>
      <c r="AH671" s="57"/>
      <c r="AI671" s="51"/>
      <c r="AJ671"/>
    </row>
    <row r="672" spans="1:36" ht="15" x14ac:dyDescent="0.25">
      <c r="A672"/>
      <c r="B672"/>
      <c r="C672"/>
      <c r="D672" s="43"/>
      <c r="E672" s="44"/>
      <c r="F672" s="45"/>
      <c r="G672" s="46"/>
      <c r="H672" s="44"/>
      <c r="I672" s="45"/>
      <c r="J672" s="46"/>
      <c r="K672" s="44"/>
      <c r="L672" s="45"/>
      <c r="M672" s="46"/>
      <c r="N672" s="47"/>
      <c r="O672" s="48"/>
      <c r="P672" s="48"/>
      <c r="Q672"/>
      <c r="R672"/>
      <c r="S672"/>
      <c r="T672" s="50"/>
      <c r="U672" s="50"/>
      <c r="V672" s="50"/>
      <c r="W672" s="50"/>
      <c r="X672" s="50"/>
      <c r="Y672" s="50"/>
      <c r="Z672" s="50"/>
      <c r="AA672" s="50"/>
      <c r="AB672" s="50"/>
      <c r="AC672" s="50"/>
      <c r="AF672"/>
      <c r="AG672"/>
      <c r="AH672" s="57"/>
      <c r="AJ672"/>
    </row>
    <row r="673" spans="1:36" ht="15" x14ac:dyDescent="0.25">
      <c r="A673"/>
      <c r="B673"/>
      <c r="C673"/>
      <c r="D673" s="43"/>
      <c r="E673" s="44"/>
      <c r="F673" s="45"/>
      <c r="G673" s="46"/>
      <c r="H673" s="44"/>
      <c r="I673" s="45"/>
      <c r="J673" s="46"/>
      <c r="K673" s="44"/>
      <c r="L673" s="45"/>
      <c r="M673" s="46"/>
      <c r="N673" s="47"/>
      <c r="O673" s="48"/>
      <c r="P673" s="48"/>
      <c r="Q673"/>
      <c r="R673"/>
      <c r="S673"/>
      <c r="T673" s="50"/>
      <c r="U673" s="50"/>
      <c r="V673" s="50"/>
      <c r="W673" s="50"/>
      <c r="X673" s="50"/>
      <c r="Y673" s="50"/>
      <c r="Z673" s="50"/>
      <c r="AA673" s="50"/>
      <c r="AB673" s="50"/>
      <c r="AC673" s="50"/>
      <c r="AF673"/>
      <c r="AG673"/>
      <c r="AH673" s="57"/>
      <c r="AJ673"/>
    </row>
    <row r="674" spans="1:36" ht="15" x14ac:dyDescent="0.25">
      <c r="A674"/>
      <c r="B674"/>
      <c r="C674"/>
      <c r="D674" s="43"/>
      <c r="E674" s="44"/>
      <c r="F674" s="45"/>
      <c r="G674" s="46"/>
      <c r="H674" s="44"/>
      <c r="I674" s="45"/>
      <c r="J674" s="46"/>
      <c r="K674" s="44"/>
      <c r="L674" s="45"/>
      <c r="M674" s="46"/>
      <c r="N674" s="47"/>
      <c r="O674" s="48"/>
      <c r="P674" s="48"/>
      <c r="Q674"/>
      <c r="R674"/>
      <c r="S674"/>
      <c r="T674" s="50"/>
      <c r="U674" s="50"/>
      <c r="V674" s="50"/>
      <c r="W674" s="50"/>
      <c r="X674" s="50"/>
      <c r="Y674" s="50"/>
      <c r="Z674" s="50"/>
      <c r="AA674" s="50"/>
      <c r="AB674" s="50"/>
      <c r="AC674" s="50"/>
      <c r="AF674"/>
      <c r="AG674"/>
      <c r="AH674" s="57"/>
      <c r="AJ674"/>
    </row>
    <row r="675" spans="1:36" ht="15" x14ac:dyDescent="0.25">
      <c r="A675"/>
      <c r="B675"/>
      <c r="C675"/>
      <c r="D675" s="43"/>
      <c r="E675" s="44"/>
      <c r="F675" s="45"/>
      <c r="G675" s="46"/>
      <c r="H675" s="44"/>
      <c r="I675" s="45"/>
      <c r="J675" s="46"/>
      <c r="K675" s="44"/>
      <c r="L675" s="45"/>
      <c r="M675" s="46"/>
      <c r="N675" s="47"/>
      <c r="O675" s="48"/>
      <c r="P675" s="48"/>
      <c r="Q675"/>
      <c r="R675"/>
      <c r="S675"/>
      <c r="T675" s="50"/>
      <c r="U675" s="50"/>
      <c r="V675" s="50"/>
      <c r="W675" s="50"/>
      <c r="X675" s="50"/>
      <c r="Y675" s="50"/>
      <c r="Z675" s="50"/>
      <c r="AA675" s="50"/>
      <c r="AB675" s="50"/>
      <c r="AC675" s="50"/>
      <c r="AF675"/>
      <c r="AG675"/>
      <c r="AH675" s="57"/>
      <c r="AJ675"/>
    </row>
    <row r="676" spans="1:36" ht="15" x14ac:dyDescent="0.25">
      <c r="A676"/>
      <c r="B676"/>
      <c r="C676"/>
      <c r="D676" s="43"/>
      <c r="E676" s="44"/>
      <c r="F676" s="45"/>
      <c r="G676" s="46"/>
      <c r="H676" s="44"/>
      <c r="I676" s="45"/>
      <c r="J676" s="46"/>
      <c r="K676" s="44"/>
      <c r="L676" s="45"/>
      <c r="M676" s="46"/>
      <c r="N676" s="47"/>
      <c r="O676" s="48"/>
      <c r="P676" s="48"/>
      <c r="Q676"/>
      <c r="R676"/>
      <c r="S676"/>
      <c r="T676" s="50"/>
      <c r="U676" s="50"/>
      <c r="V676" s="50"/>
      <c r="W676" s="50"/>
      <c r="X676" s="50"/>
      <c r="Y676" s="50"/>
      <c r="Z676" s="50"/>
      <c r="AA676" s="50"/>
      <c r="AB676" s="50"/>
      <c r="AC676" s="50"/>
      <c r="AF676"/>
      <c r="AG676"/>
      <c r="AH676" s="57"/>
      <c r="AJ676"/>
    </row>
    <row r="677" spans="1:36" ht="15" x14ac:dyDescent="0.25">
      <c r="A677"/>
      <c r="B677"/>
      <c r="C677"/>
      <c r="D677" s="43"/>
      <c r="E677" s="44"/>
      <c r="F677" s="45"/>
      <c r="G677" s="46"/>
      <c r="H677" s="44"/>
      <c r="I677" s="45"/>
      <c r="J677" s="46"/>
      <c r="K677" s="44"/>
      <c r="L677" s="45"/>
      <c r="M677" s="46"/>
      <c r="N677" s="47"/>
      <c r="O677" s="48"/>
      <c r="P677" s="48"/>
      <c r="Q677"/>
      <c r="R677"/>
      <c r="S677"/>
      <c r="T677" s="50"/>
      <c r="U677" s="50"/>
      <c r="V677" s="50"/>
      <c r="W677" s="50"/>
      <c r="X677" s="50"/>
      <c r="Y677" s="50"/>
      <c r="Z677" s="50"/>
      <c r="AA677" s="50"/>
      <c r="AB677" s="50"/>
      <c r="AC677" s="50"/>
      <c r="AF677"/>
      <c r="AG677"/>
      <c r="AH677" s="57"/>
      <c r="AJ677"/>
    </row>
    <row r="678" spans="1:36" ht="15" x14ac:dyDescent="0.25">
      <c r="A678"/>
      <c r="B678"/>
      <c r="C678"/>
      <c r="D678" s="43"/>
      <c r="E678" s="44"/>
      <c r="F678" s="45"/>
      <c r="G678" s="46"/>
      <c r="H678" s="44"/>
      <c r="I678" s="45"/>
      <c r="J678" s="46"/>
      <c r="K678" s="44"/>
      <c r="L678" s="45"/>
      <c r="M678" s="46"/>
      <c r="N678" s="47"/>
      <c r="O678" s="48"/>
      <c r="P678" s="48"/>
      <c r="Q678"/>
      <c r="R678"/>
      <c r="S678"/>
      <c r="T678" s="50"/>
      <c r="U678" s="50"/>
      <c r="V678" s="50"/>
      <c r="W678" s="50"/>
      <c r="X678" s="50"/>
      <c r="Y678" s="50"/>
      <c r="Z678" s="50"/>
      <c r="AA678" s="50"/>
      <c r="AB678" s="50"/>
      <c r="AC678" s="50"/>
      <c r="AF678"/>
      <c r="AG678"/>
      <c r="AH678" s="57"/>
      <c r="AJ678"/>
    </row>
    <row r="679" spans="1:36" ht="15" x14ac:dyDescent="0.25">
      <c r="A679"/>
      <c r="B679"/>
      <c r="C679"/>
      <c r="D679" s="43"/>
      <c r="E679" s="44"/>
      <c r="F679" s="45"/>
      <c r="G679" s="46"/>
      <c r="H679" s="44"/>
      <c r="I679" s="45"/>
      <c r="J679" s="46"/>
      <c r="K679" s="44"/>
      <c r="L679" s="45"/>
      <c r="M679" s="46"/>
      <c r="N679" s="47"/>
      <c r="O679" s="48"/>
      <c r="P679" s="48"/>
      <c r="Q679"/>
      <c r="R679"/>
      <c r="S679"/>
      <c r="T679" s="50"/>
      <c r="U679" s="50"/>
      <c r="V679" s="50"/>
      <c r="W679" s="50"/>
      <c r="X679" s="50"/>
      <c r="Y679" s="50"/>
      <c r="Z679" s="50"/>
      <c r="AA679" s="50"/>
      <c r="AB679" s="50"/>
      <c r="AC679" s="50"/>
      <c r="AF679"/>
      <c r="AG679"/>
      <c r="AH679" s="57"/>
      <c r="AJ679"/>
    </row>
    <row r="680" spans="1:36" ht="15" x14ac:dyDescent="0.25">
      <c r="A680"/>
      <c r="B680"/>
      <c r="C680"/>
      <c r="D680" s="43"/>
      <c r="E680" s="44"/>
      <c r="F680" s="45"/>
      <c r="G680" s="46"/>
      <c r="H680" s="44"/>
      <c r="I680" s="45"/>
      <c r="J680" s="46"/>
      <c r="K680" s="44"/>
      <c r="L680" s="45"/>
      <c r="M680" s="46"/>
      <c r="N680" s="47"/>
      <c r="O680" s="48"/>
      <c r="P680" s="48"/>
      <c r="Q680"/>
      <c r="R680"/>
      <c r="S680"/>
      <c r="T680" s="50"/>
      <c r="U680" s="50"/>
      <c r="V680" s="50"/>
      <c r="W680" s="50"/>
      <c r="X680" s="50"/>
      <c r="Y680" s="50"/>
      <c r="Z680" s="50"/>
      <c r="AA680" s="50"/>
      <c r="AB680" s="50"/>
      <c r="AC680" s="50"/>
      <c r="AF680"/>
      <c r="AG680"/>
      <c r="AH680" s="57"/>
      <c r="AJ680"/>
    </row>
    <row r="681" spans="1:36" ht="15" x14ac:dyDescent="0.25">
      <c r="A681"/>
      <c r="B681"/>
      <c r="C681"/>
      <c r="D681" s="43"/>
      <c r="E681" s="44"/>
      <c r="F681" s="45"/>
      <c r="G681" s="46"/>
      <c r="H681" s="44"/>
      <c r="I681" s="45"/>
      <c r="J681" s="46"/>
      <c r="K681" s="44"/>
      <c r="L681" s="45"/>
      <c r="M681" s="46"/>
      <c r="N681" s="47"/>
      <c r="O681" s="48"/>
      <c r="P681" s="48"/>
      <c r="Q681"/>
      <c r="R681"/>
      <c r="S681"/>
      <c r="T681" s="50"/>
      <c r="U681" s="50"/>
      <c r="V681" s="50"/>
      <c r="W681" s="50"/>
      <c r="X681" s="50"/>
      <c r="Y681" s="50"/>
      <c r="Z681" s="50"/>
      <c r="AA681" s="50"/>
      <c r="AB681" s="50"/>
      <c r="AC681" s="50"/>
      <c r="AF681"/>
      <c r="AG681"/>
      <c r="AH681" s="57"/>
      <c r="AJ681"/>
    </row>
    <row r="682" spans="1:36" ht="15" x14ac:dyDescent="0.25">
      <c r="A682"/>
      <c r="B682"/>
      <c r="C682"/>
      <c r="D682" s="43"/>
      <c r="E682" s="44"/>
      <c r="F682" s="45"/>
      <c r="G682" s="46"/>
      <c r="H682" s="44"/>
      <c r="I682" s="45"/>
      <c r="J682" s="46"/>
      <c r="K682" s="44"/>
      <c r="L682" s="45"/>
      <c r="M682" s="46"/>
      <c r="N682" s="47"/>
      <c r="O682" s="48"/>
      <c r="P682" s="48"/>
      <c r="Q682"/>
      <c r="R682"/>
      <c r="S682"/>
      <c r="T682" s="50"/>
      <c r="U682" s="50"/>
      <c r="V682" s="50"/>
      <c r="W682" s="50"/>
      <c r="X682" s="50"/>
      <c r="Y682" s="50"/>
      <c r="Z682" s="50"/>
      <c r="AA682" s="50"/>
      <c r="AB682" s="50"/>
      <c r="AC682" s="50"/>
      <c r="AF682"/>
      <c r="AG682"/>
      <c r="AH682" s="57"/>
      <c r="AJ682"/>
    </row>
    <row r="683" spans="1:36" ht="15" x14ac:dyDescent="0.25">
      <c r="A683"/>
      <c r="B683"/>
      <c r="C683"/>
      <c r="D683" s="43"/>
      <c r="E683" s="44"/>
      <c r="F683" s="45"/>
      <c r="G683" s="46"/>
      <c r="H683" s="44"/>
      <c r="I683" s="45"/>
      <c r="J683" s="46"/>
      <c r="K683" s="44"/>
      <c r="L683" s="45"/>
      <c r="M683" s="46"/>
      <c r="N683" s="47"/>
      <c r="O683" s="48"/>
      <c r="P683" s="48"/>
      <c r="Q683"/>
      <c r="R683"/>
      <c r="S683"/>
      <c r="T683" s="50"/>
      <c r="U683" s="50"/>
      <c r="V683" s="50"/>
      <c r="W683" s="50"/>
      <c r="X683" s="50"/>
      <c r="Y683" s="50"/>
      <c r="Z683" s="50"/>
      <c r="AA683" s="50"/>
      <c r="AB683" s="50"/>
      <c r="AC683" s="50"/>
      <c r="AF683"/>
      <c r="AG683"/>
      <c r="AH683" s="57"/>
      <c r="AJ683"/>
    </row>
    <row r="684" spans="1:36" ht="15" x14ac:dyDescent="0.25">
      <c r="A684"/>
      <c r="B684"/>
      <c r="C684"/>
      <c r="D684" s="43"/>
      <c r="E684" s="44"/>
      <c r="F684" s="45"/>
      <c r="G684" s="46"/>
      <c r="H684" s="44"/>
      <c r="I684" s="45"/>
      <c r="J684" s="46"/>
      <c r="K684" s="44"/>
      <c r="L684" s="45"/>
      <c r="M684" s="46"/>
      <c r="N684" s="47"/>
      <c r="O684" s="48"/>
      <c r="P684" s="48"/>
      <c r="Q684"/>
      <c r="R684"/>
      <c r="S684"/>
      <c r="T684" s="50"/>
      <c r="U684" s="50"/>
      <c r="V684" s="50"/>
      <c r="W684" s="50"/>
      <c r="X684" s="50"/>
      <c r="Y684" s="50"/>
      <c r="Z684" s="50"/>
      <c r="AA684" s="50"/>
      <c r="AB684" s="50"/>
      <c r="AC684" s="50"/>
      <c r="AF684"/>
      <c r="AG684"/>
      <c r="AH684" s="57"/>
      <c r="AJ684"/>
    </row>
    <row r="685" spans="1:36" ht="15" x14ac:dyDescent="0.25">
      <c r="A685"/>
      <c r="B685"/>
      <c r="C685"/>
      <c r="D685" s="43"/>
      <c r="E685" s="44"/>
      <c r="F685" s="45"/>
      <c r="G685" s="46"/>
      <c r="H685" s="44"/>
      <c r="I685" s="45"/>
      <c r="J685" s="46"/>
      <c r="K685" s="44"/>
      <c r="L685" s="45"/>
      <c r="M685" s="46"/>
      <c r="N685" s="47"/>
      <c r="O685" s="48"/>
      <c r="P685" s="48"/>
      <c r="Q685"/>
      <c r="R685"/>
      <c r="S685"/>
      <c r="T685" s="50"/>
      <c r="U685" s="50"/>
      <c r="V685" s="50"/>
      <c r="W685" s="50"/>
      <c r="X685" s="50"/>
      <c r="Y685" s="50"/>
      <c r="Z685" s="50"/>
      <c r="AA685" s="50"/>
      <c r="AB685" s="50"/>
      <c r="AC685" s="50"/>
      <c r="AF685"/>
      <c r="AG685"/>
      <c r="AH685" s="57"/>
      <c r="AJ685"/>
    </row>
    <row r="686" spans="1:36" ht="15" x14ac:dyDescent="0.25">
      <c r="A686"/>
      <c r="B686"/>
      <c r="C686"/>
      <c r="D686" s="43"/>
      <c r="E686" s="44"/>
      <c r="F686" s="45"/>
      <c r="G686" s="46"/>
      <c r="H686" s="44"/>
      <c r="I686" s="45"/>
      <c r="J686" s="46"/>
      <c r="K686" s="44"/>
      <c r="L686" s="45"/>
      <c r="M686" s="46"/>
      <c r="N686" s="47"/>
      <c r="O686" s="48"/>
      <c r="P686" s="48"/>
      <c r="Q686"/>
      <c r="R686"/>
      <c r="S686"/>
      <c r="T686" s="50"/>
      <c r="U686" s="50"/>
      <c r="V686" s="50"/>
      <c r="W686" s="50"/>
      <c r="X686" s="50"/>
      <c r="Y686" s="50"/>
      <c r="Z686" s="50"/>
      <c r="AA686" s="50"/>
      <c r="AB686" s="50"/>
      <c r="AC686" s="50"/>
      <c r="AF686"/>
      <c r="AG686"/>
      <c r="AH686" s="57"/>
      <c r="AJ686"/>
    </row>
    <row r="687" spans="1:36" ht="15" x14ac:dyDescent="0.25">
      <c r="A687"/>
      <c r="B687"/>
      <c r="C687"/>
      <c r="D687" s="43"/>
      <c r="E687" s="44"/>
      <c r="F687" s="45"/>
      <c r="G687" s="46"/>
      <c r="H687" s="44"/>
      <c r="I687" s="45"/>
      <c r="J687" s="46"/>
      <c r="K687" s="44"/>
      <c r="L687" s="45"/>
      <c r="M687" s="46"/>
      <c r="N687" s="47"/>
      <c r="O687" s="48"/>
      <c r="P687" s="48"/>
      <c r="Q687"/>
      <c r="R687"/>
      <c r="S687"/>
      <c r="T687" s="50"/>
      <c r="U687" s="50"/>
      <c r="V687" s="50"/>
      <c r="W687" s="50"/>
      <c r="X687" s="50"/>
      <c r="Y687" s="50"/>
      <c r="Z687" s="50"/>
      <c r="AA687" s="50"/>
      <c r="AB687" s="50"/>
      <c r="AC687" s="50"/>
      <c r="AF687"/>
      <c r="AG687"/>
      <c r="AH687" s="57"/>
      <c r="AJ687"/>
    </row>
    <row r="688" spans="1:36" ht="15" x14ac:dyDescent="0.25">
      <c r="A688"/>
      <c r="B688"/>
      <c r="C688"/>
      <c r="D688" s="43"/>
      <c r="E688" s="44"/>
      <c r="F688" s="45"/>
      <c r="G688" s="46"/>
      <c r="H688" s="44"/>
      <c r="I688" s="45"/>
      <c r="J688" s="46"/>
      <c r="K688" s="44"/>
      <c r="L688" s="45"/>
      <c r="M688" s="46"/>
      <c r="N688" s="47"/>
      <c r="O688" s="48"/>
      <c r="P688" s="48"/>
      <c r="Q688"/>
      <c r="R688"/>
      <c r="S688"/>
      <c r="T688" s="50"/>
      <c r="U688" s="50"/>
      <c r="V688" s="50"/>
      <c r="W688" s="50"/>
      <c r="X688" s="50"/>
      <c r="Y688" s="50"/>
      <c r="Z688" s="50"/>
      <c r="AA688" s="50"/>
      <c r="AB688" s="50"/>
      <c r="AC688" s="50"/>
      <c r="AF688"/>
      <c r="AG688"/>
      <c r="AH688" s="57"/>
      <c r="AJ688"/>
    </row>
    <row r="689" spans="1:36" ht="15" x14ac:dyDescent="0.25">
      <c r="A689"/>
      <c r="B689"/>
      <c r="C689"/>
      <c r="D689" s="43"/>
      <c r="E689" s="44"/>
      <c r="F689" s="45"/>
      <c r="G689" s="46"/>
      <c r="H689" s="44"/>
      <c r="I689" s="45"/>
      <c r="J689" s="46"/>
      <c r="K689" s="44"/>
      <c r="L689" s="45"/>
      <c r="M689" s="46"/>
      <c r="N689" s="47"/>
      <c r="O689" s="48"/>
      <c r="P689" s="48"/>
      <c r="Q689"/>
      <c r="R689"/>
      <c r="S689"/>
      <c r="T689" s="50"/>
      <c r="U689" s="50"/>
      <c r="V689" s="50"/>
      <c r="W689" s="50"/>
      <c r="X689" s="50"/>
      <c r="Y689" s="50"/>
      <c r="Z689" s="50"/>
      <c r="AA689" s="50"/>
      <c r="AB689" s="50"/>
      <c r="AC689" s="50"/>
      <c r="AF689"/>
      <c r="AG689"/>
      <c r="AH689" s="57"/>
      <c r="AJ689"/>
    </row>
    <row r="690" spans="1:36" ht="15" x14ac:dyDescent="0.25">
      <c r="A690"/>
      <c r="B690"/>
      <c r="C690"/>
      <c r="D690" s="43"/>
      <c r="E690" s="44"/>
      <c r="F690" s="45"/>
      <c r="G690" s="46"/>
      <c r="H690" s="44"/>
      <c r="I690" s="45"/>
      <c r="J690" s="46"/>
      <c r="K690" s="44"/>
      <c r="L690" s="45"/>
      <c r="M690" s="46"/>
      <c r="N690" s="47"/>
      <c r="O690" s="48"/>
      <c r="P690" s="48"/>
      <c r="Q690"/>
      <c r="R690"/>
      <c r="S690"/>
      <c r="T690" s="50"/>
      <c r="U690" s="50"/>
      <c r="V690" s="50"/>
      <c r="W690" s="50"/>
      <c r="X690" s="50"/>
      <c r="Y690" s="50"/>
      <c r="Z690" s="50"/>
      <c r="AA690" s="50"/>
      <c r="AB690" s="50"/>
      <c r="AC690" s="50"/>
      <c r="AF690"/>
      <c r="AG690"/>
      <c r="AH690" s="57"/>
      <c r="AJ690"/>
    </row>
    <row r="691" spans="1:36" ht="15" x14ac:dyDescent="0.25">
      <c r="A691"/>
      <c r="B691"/>
      <c r="C691"/>
      <c r="D691" s="43"/>
      <c r="E691" s="44"/>
      <c r="F691" s="45"/>
      <c r="G691" s="46"/>
      <c r="H691" s="44"/>
      <c r="I691" s="45"/>
      <c r="J691" s="46"/>
      <c r="K691" s="44"/>
      <c r="L691" s="45"/>
      <c r="M691" s="46"/>
      <c r="N691" s="47"/>
      <c r="O691" s="48"/>
      <c r="P691" s="48"/>
      <c r="Q691"/>
      <c r="R691"/>
      <c r="S691"/>
      <c r="T691" s="50"/>
      <c r="U691" s="50"/>
      <c r="V691" s="50"/>
      <c r="W691" s="50"/>
      <c r="X691" s="50"/>
      <c r="Y691" s="50"/>
      <c r="Z691" s="50"/>
      <c r="AA691" s="50"/>
      <c r="AB691" s="50"/>
      <c r="AC691" s="50"/>
      <c r="AF691"/>
      <c r="AG691"/>
      <c r="AH691" s="57"/>
      <c r="AJ691"/>
    </row>
    <row r="692" spans="1:36" ht="15" x14ac:dyDescent="0.25">
      <c r="A692"/>
      <c r="B692"/>
      <c r="C692"/>
      <c r="D692" s="43"/>
      <c r="E692" s="44"/>
      <c r="F692" s="45"/>
      <c r="G692" s="46"/>
      <c r="H692" s="44"/>
      <c r="I692" s="45"/>
      <c r="J692" s="46"/>
      <c r="K692" s="44"/>
      <c r="L692" s="45"/>
      <c r="M692" s="46"/>
      <c r="N692" s="47"/>
      <c r="O692" s="48"/>
      <c r="P692" s="48"/>
      <c r="Q692"/>
      <c r="R692"/>
      <c r="S692"/>
      <c r="T692" s="50"/>
      <c r="U692" s="50"/>
      <c r="V692" s="50"/>
      <c r="W692" s="50"/>
      <c r="X692" s="50"/>
      <c r="Y692" s="50"/>
      <c r="Z692" s="50"/>
      <c r="AA692" s="50"/>
      <c r="AB692" s="50"/>
      <c r="AC692" s="50"/>
      <c r="AF692"/>
      <c r="AG692"/>
      <c r="AH692" s="57"/>
      <c r="AJ692"/>
    </row>
    <row r="693" spans="1:36" ht="15" x14ac:dyDescent="0.25">
      <c r="A693"/>
      <c r="B693"/>
      <c r="C693"/>
      <c r="D693" s="43"/>
      <c r="E693" s="44"/>
      <c r="F693" s="45"/>
      <c r="G693" s="46"/>
      <c r="H693" s="44"/>
      <c r="I693" s="45"/>
      <c r="J693" s="46"/>
      <c r="K693" s="44"/>
      <c r="L693" s="45"/>
      <c r="M693" s="46"/>
      <c r="N693" s="47"/>
      <c r="O693" s="48"/>
      <c r="P693" s="48"/>
      <c r="Q693"/>
      <c r="R693"/>
      <c r="S693"/>
      <c r="T693" s="50"/>
      <c r="U693" s="50"/>
      <c r="V693" s="50"/>
      <c r="W693" s="50"/>
      <c r="X693" s="50"/>
      <c r="Y693" s="50"/>
      <c r="Z693" s="50"/>
      <c r="AA693" s="50"/>
      <c r="AB693" s="50"/>
      <c r="AC693" s="50"/>
      <c r="AF693"/>
      <c r="AG693"/>
      <c r="AH693" s="57"/>
      <c r="AJ693"/>
    </row>
    <row r="694" spans="1:36" ht="15" x14ac:dyDescent="0.25">
      <c r="A694"/>
      <c r="B694"/>
      <c r="C694"/>
      <c r="D694" s="43"/>
      <c r="E694" s="44"/>
      <c r="F694" s="45"/>
      <c r="G694" s="46"/>
      <c r="H694" s="44"/>
      <c r="I694" s="45"/>
      <c r="J694" s="46"/>
      <c r="K694" s="44"/>
      <c r="L694" s="45"/>
      <c r="M694" s="46"/>
      <c r="N694" s="47"/>
      <c r="O694" s="48"/>
      <c r="P694" s="48"/>
      <c r="Q694"/>
      <c r="R694"/>
      <c r="S694"/>
      <c r="T694" s="50"/>
      <c r="U694" s="50"/>
      <c r="V694" s="50"/>
      <c r="W694" s="50"/>
      <c r="X694" s="50"/>
      <c r="Y694" s="50"/>
      <c r="Z694" s="50"/>
      <c r="AA694" s="50"/>
      <c r="AB694" s="50"/>
      <c r="AC694" s="50"/>
      <c r="AF694"/>
      <c r="AG694"/>
      <c r="AH694" s="57"/>
      <c r="AJ694"/>
    </row>
    <row r="695" spans="1:36" ht="15" x14ac:dyDescent="0.25">
      <c r="A695"/>
      <c r="B695"/>
      <c r="C695"/>
      <c r="D695" s="43"/>
      <c r="E695" s="44"/>
      <c r="F695" s="45"/>
      <c r="G695" s="46"/>
      <c r="H695" s="44"/>
      <c r="I695" s="45"/>
      <c r="J695" s="46"/>
      <c r="K695" s="44"/>
      <c r="L695" s="45"/>
      <c r="M695" s="46"/>
      <c r="N695" s="47"/>
      <c r="O695" s="48"/>
      <c r="P695" s="48"/>
      <c r="Q695"/>
      <c r="R695"/>
      <c r="S695"/>
      <c r="T695" s="50"/>
      <c r="U695" s="50"/>
      <c r="V695" s="50"/>
      <c r="W695" s="50"/>
      <c r="X695" s="50"/>
      <c r="Y695" s="50"/>
      <c r="Z695" s="50"/>
      <c r="AA695" s="50"/>
      <c r="AB695" s="50"/>
      <c r="AC695" s="50"/>
      <c r="AF695"/>
      <c r="AG695"/>
      <c r="AH695" s="57"/>
      <c r="AJ695"/>
    </row>
    <row r="696" spans="1:36" ht="15" x14ac:dyDescent="0.25">
      <c r="A696"/>
      <c r="B696"/>
      <c r="C696"/>
      <c r="D696" s="43"/>
      <c r="E696" s="44"/>
      <c r="F696" s="45"/>
      <c r="G696" s="46"/>
      <c r="H696" s="44"/>
      <c r="I696" s="45"/>
      <c r="J696" s="46"/>
      <c r="K696" s="44"/>
      <c r="L696" s="45"/>
      <c r="M696" s="46"/>
      <c r="N696" s="47"/>
      <c r="O696" s="48"/>
      <c r="P696" s="48"/>
      <c r="Q696"/>
      <c r="R696"/>
      <c r="S696"/>
      <c r="T696" s="50"/>
      <c r="U696" s="50"/>
      <c r="V696" s="50"/>
      <c r="W696" s="50"/>
      <c r="X696" s="50"/>
      <c r="Y696" s="50"/>
      <c r="Z696" s="50"/>
      <c r="AA696" s="50"/>
      <c r="AB696" s="50"/>
      <c r="AC696" s="50"/>
      <c r="AF696"/>
      <c r="AG696"/>
      <c r="AH696" s="57"/>
      <c r="AJ696"/>
    </row>
    <row r="697" spans="1:36" ht="15" x14ac:dyDescent="0.25">
      <c r="A697"/>
      <c r="B697"/>
      <c r="C697"/>
      <c r="D697" s="43"/>
      <c r="E697" s="44"/>
      <c r="F697" s="45"/>
      <c r="G697" s="46"/>
      <c r="H697" s="44"/>
      <c r="I697" s="45"/>
      <c r="J697" s="46"/>
      <c r="K697" s="44"/>
      <c r="L697" s="45"/>
      <c r="M697" s="46"/>
      <c r="N697" s="47"/>
      <c r="O697" s="48"/>
      <c r="P697" s="48"/>
      <c r="Q697"/>
      <c r="R697"/>
      <c r="S697"/>
      <c r="T697" s="50"/>
      <c r="U697" s="50"/>
      <c r="V697" s="50"/>
      <c r="W697" s="50"/>
      <c r="X697" s="50"/>
      <c r="Y697" s="50"/>
      <c r="Z697" s="50"/>
      <c r="AA697" s="50"/>
      <c r="AB697" s="50"/>
      <c r="AC697" s="50"/>
      <c r="AF697"/>
      <c r="AG697"/>
      <c r="AH697" s="57"/>
      <c r="AJ697"/>
    </row>
    <row r="698" spans="1:36" ht="15" x14ac:dyDescent="0.25">
      <c r="A698"/>
      <c r="B698"/>
      <c r="C698"/>
      <c r="D698" s="43"/>
      <c r="E698" s="44"/>
      <c r="F698" s="45"/>
      <c r="G698" s="46"/>
      <c r="H698" s="44"/>
      <c r="I698" s="45"/>
      <c r="J698" s="46"/>
      <c r="K698" s="44"/>
      <c r="L698" s="45"/>
      <c r="M698" s="46"/>
      <c r="N698" s="47"/>
      <c r="O698" s="48"/>
      <c r="P698" s="48"/>
      <c r="Q698"/>
      <c r="R698"/>
      <c r="S698"/>
      <c r="T698" s="50"/>
      <c r="U698" s="50"/>
      <c r="V698" s="50"/>
      <c r="W698" s="50"/>
      <c r="X698" s="50"/>
      <c r="Y698" s="50"/>
      <c r="Z698" s="50"/>
      <c r="AA698" s="50"/>
      <c r="AB698" s="50"/>
      <c r="AC698" s="50"/>
      <c r="AF698"/>
      <c r="AG698"/>
      <c r="AH698" s="57"/>
      <c r="AJ698"/>
    </row>
    <row r="699" spans="1:36" ht="15" x14ac:dyDescent="0.25">
      <c r="A699"/>
      <c r="B699"/>
      <c r="C699"/>
      <c r="D699" s="43"/>
      <c r="E699" s="44"/>
      <c r="F699" s="45"/>
      <c r="G699" s="46"/>
      <c r="H699" s="44"/>
      <c r="I699" s="45"/>
      <c r="J699" s="46"/>
      <c r="K699" s="44"/>
      <c r="L699" s="45"/>
      <c r="M699" s="46"/>
      <c r="N699" s="47"/>
      <c r="O699" s="48"/>
      <c r="P699" s="48"/>
      <c r="Q699"/>
      <c r="R699"/>
      <c r="S699"/>
      <c r="T699" s="50"/>
      <c r="U699" s="50"/>
      <c r="V699" s="50"/>
      <c r="W699" s="50"/>
      <c r="X699" s="50"/>
      <c r="Y699" s="50"/>
      <c r="Z699" s="50"/>
      <c r="AA699" s="50"/>
      <c r="AB699" s="50"/>
      <c r="AC699" s="50"/>
      <c r="AF699"/>
      <c r="AG699"/>
      <c r="AH699" s="57"/>
      <c r="AJ699"/>
    </row>
    <row r="700" spans="1:36" ht="15" x14ac:dyDescent="0.25">
      <c r="A700"/>
      <c r="B700"/>
      <c r="C700"/>
      <c r="D700" s="43"/>
      <c r="E700" s="44"/>
      <c r="F700" s="45"/>
      <c r="G700" s="46"/>
      <c r="H700" s="44"/>
      <c r="I700" s="45"/>
      <c r="J700" s="46"/>
      <c r="K700" s="44"/>
      <c r="L700" s="45"/>
      <c r="M700" s="46"/>
      <c r="N700" s="47"/>
      <c r="O700" s="48"/>
      <c r="P700" s="48"/>
      <c r="Q700"/>
      <c r="R700"/>
      <c r="S700"/>
      <c r="T700" s="50"/>
      <c r="U700" s="50"/>
      <c r="V700" s="50"/>
      <c r="W700" s="50"/>
      <c r="X700" s="50"/>
      <c r="Y700" s="50"/>
      <c r="Z700" s="50"/>
      <c r="AA700" s="50"/>
      <c r="AB700" s="50"/>
      <c r="AC700" s="50"/>
      <c r="AF700"/>
      <c r="AG700"/>
      <c r="AH700" s="57"/>
      <c r="AJ700"/>
    </row>
    <row r="701" spans="1:36" ht="15" x14ac:dyDescent="0.25">
      <c r="A701"/>
      <c r="B701"/>
      <c r="C701"/>
      <c r="D701" s="43"/>
      <c r="E701" s="44"/>
      <c r="F701" s="45"/>
      <c r="G701" s="46"/>
      <c r="H701" s="44"/>
      <c r="I701" s="45"/>
      <c r="J701" s="46"/>
      <c r="K701" s="44"/>
      <c r="L701" s="45"/>
      <c r="M701" s="46"/>
      <c r="N701" s="47"/>
      <c r="O701" s="48"/>
      <c r="P701" s="48"/>
      <c r="Q701"/>
      <c r="R701"/>
      <c r="S701"/>
      <c r="T701" s="50"/>
      <c r="U701" s="50"/>
      <c r="V701" s="50"/>
      <c r="W701" s="50"/>
      <c r="X701" s="50"/>
      <c r="Y701" s="50"/>
      <c r="Z701" s="50"/>
      <c r="AA701" s="50"/>
      <c r="AB701" s="50"/>
      <c r="AC701" s="50"/>
      <c r="AF701"/>
      <c r="AG701"/>
      <c r="AH701" s="57"/>
      <c r="AJ701"/>
    </row>
    <row r="702" spans="1:36" ht="15" x14ac:dyDescent="0.25">
      <c r="A702"/>
      <c r="B702"/>
      <c r="C702"/>
      <c r="D702" s="43"/>
      <c r="E702" s="44"/>
      <c r="F702" s="45"/>
      <c r="G702" s="46"/>
      <c r="H702" s="44"/>
      <c r="I702" s="45"/>
      <c r="J702" s="46"/>
      <c r="K702" s="44"/>
      <c r="L702" s="45"/>
      <c r="M702" s="46"/>
      <c r="N702" s="47"/>
      <c r="O702" s="48"/>
      <c r="P702" s="48"/>
      <c r="Q702"/>
      <c r="R702"/>
      <c r="S702"/>
      <c r="T702" s="50"/>
      <c r="U702" s="50"/>
      <c r="V702" s="50"/>
      <c r="W702" s="50"/>
      <c r="X702" s="50"/>
      <c r="Y702" s="50"/>
      <c r="Z702" s="50"/>
      <c r="AA702" s="50"/>
      <c r="AB702" s="50"/>
      <c r="AC702" s="50"/>
      <c r="AF702"/>
      <c r="AG702"/>
      <c r="AH702" s="57"/>
      <c r="AJ702"/>
    </row>
    <row r="703" spans="1:36" ht="15" x14ac:dyDescent="0.25">
      <c r="A703"/>
      <c r="B703"/>
      <c r="C703"/>
      <c r="D703" s="43"/>
      <c r="E703" s="44"/>
      <c r="F703" s="45"/>
      <c r="G703" s="46"/>
      <c r="H703" s="44"/>
      <c r="I703" s="45"/>
      <c r="J703" s="46"/>
      <c r="K703" s="44"/>
      <c r="L703" s="45"/>
      <c r="M703" s="46"/>
      <c r="N703" s="47"/>
      <c r="O703" s="48"/>
      <c r="P703" s="48"/>
      <c r="Q703"/>
      <c r="R703"/>
      <c r="S703"/>
      <c r="T703" s="50"/>
      <c r="U703" s="50"/>
      <c r="V703" s="50"/>
      <c r="W703" s="50"/>
      <c r="X703" s="50"/>
      <c r="Y703" s="50"/>
      <c r="Z703" s="50"/>
      <c r="AA703" s="50"/>
      <c r="AB703" s="50"/>
      <c r="AC703" s="50"/>
      <c r="AF703"/>
      <c r="AG703"/>
      <c r="AH703" s="57"/>
      <c r="AJ703"/>
    </row>
    <row r="704" spans="1:36" ht="15" x14ac:dyDescent="0.25">
      <c r="A704"/>
      <c r="B704"/>
      <c r="C704"/>
      <c r="D704" s="43"/>
      <c r="E704" s="44"/>
      <c r="F704" s="45"/>
      <c r="G704" s="46"/>
      <c r="H704" s="44"/>
      <c r="I704" s="45"/>
      <c r="J704" s="46"/>
      <c r="K704" s="44"/>
      <c r="L704" s="45"/>
      <c r="M704" s="46"/>
      <c r="N704" s="47"/>
      <c r="O704" s="48"/>
      <c r="P704" s="48"/>
      <c r="Q704"/>
      <c r="R704"/>
      <c r="S704"/>
      <c r="T704" s="50"/>
      <c r="U704" s="50"/>
      <c r="V704" s="50"/>
      <c r="W704" s="50"/>
      <c r="X704" s="50"/>
      <c r="Y704" s="50"/>
      <c r="Z704" s="50"/>
      <c r="AA704" s="50"/>
      <c r="AB704" s="50"/>
      <c r="AC704" s="50"/>
      <c r="AF704"/>
      <c r="AG704"/>
      <c r="AH704" s="57"/>
      <c r="AJ704"/>
    </row>
    <row r="705" spans="1:36" ht="15" x14ac:dyDescent="0.25">
      <c r="A705"/>
      <c r="B705"/>
      <c r="C705"/>
      <c r="D705" s="43"/>
      <c r="E705" s="44"/>
      <c r="F705" s="45"/>
      <c r="G705" s="46"/>
      <c r="H705" s="44"/>
      <c r="I705" s="45"/>
      <c r="J705" s="46"/>
      <c r="K705" s="44"/>
      <c r="L705" s="45"/>
      <c r="M705" s="46"/>
      <c r="N705" s="47"/>
      <c r="O705" s="48"/>
      <c r="P705" s="48"/>
      <c r="Q705"/>
      <c r="R705"/>
      <c r="S705"/>
      <c r="T705" s="50"/>
      <c r="U705" s="50"/>
      <c r="V705" s="50"/>
      <c r="W705" s="50"/>
      <c r="X705" s="50"/>
      <c r="Y705" s="50"/>
      <c r="Z705" s="50"/>
      <c r="AA705" s="50"/>
      <c r="AB705" s="50"/>
      <c r="AC705" s="50"/>
      <c r="AF705"/>
      <c r="AG705"/>
      <c r="AH705" s="57"/>
      <c r="AJ705"/>
    </row>
    <row r="706" spans="1:36" ht="15" x14ac:dyDescent="0.25">
      <c r="A706"/>
      <c r="B706"/>
      <c r="C706"/>
      <c r="D706" s="43"/>
      <c r="E706" s="44"/>
      <c r="F706" s="45"/>
      <c r="G706" s="46"/>
      <c r="H706" s="44"/>
      <c r="I706" s="45"/>
      <c r="J706" s="46"/>
      <c r="K706" s="44"/>
      <c r="L706" s="45"/>
      <c r="M706" s="46"/>
      <c r="N706" s="47"/>
      <c r="O706" s="48"/>
      <c r="P706" s="48"/>
      <c r="Q706"/>
      <c r="R706"/>
      <c r="S706"/>
      <c r="T706" s="50"/>
      <c r="U706" s="50"/>
      <c r="V706" s="50"/>
      <c r="W706" s="50"/>
      <c r="X706" s="50"/>
      <c r="Y706" s="50"/>
      <c r="Z706" s="50"/>
      <c r="AA706" s="50"/>
      <c r="AB706" s="50"/>
      <c r="AC706" s="50"/>
      <c r="AF706"/>
      <c r="AG706"/>
      <c r="AH706" s="57"/>
      <c r="AJ706"/>
    </row>
    <row r="707" spans="1:36" ht="15" x14ac:dyDescent="0.25">
      <c r="A707"/>
      <c r="B707"/>
      <c r="C707"/>
      <c r="D707" s="43"/>
      <c r="E707" s="44"/>
      <c r="F707" s="45"/>
      <c r="G707" s="46"/>
      <c r="H707" s="44"/>
      <c r="I707" s="45"/>
      <c r="J707" s="46"/>
      <c r="K707" s="44"/>
      <c r="L707" s="45"/>
      <c r="M707" s="46"/>
      <c r="N707" s="47"/>
      <c r="O707" s="48"/>
      <c r="P707" s="48"/>
      <c r="Q707"/>
      <c r="R707"/>
      <c r="S707"/>
      <c r="T707" s="50"/>
      <c r="U707" s="50"/>
      <c r="V707" s="50"/>
      <c r="W707" s="50"/>
      <c r="X707" s="50"/>
      <c r="Y707" s="50"/>
      <c r="Z707" s="50"/>
      <c r="AA707" s="50"/>
      <c r="AB707" s="50"/>
      <c r="AC707" s="50"/>
      <c r="AF707"/>
      <c r="AG707"/>
      <c r="AH707" s="57"/>
      <c r="AJ707"/>
    </row>
    <row r="708" spans="1:36" ht="15" x14ac:dyDescent="0.25">
      <c r="A708"/>
      <c r="B708"/>
      <c r="C708"/>
      <c r="D708" s="43"/>
      <c r="E708" s="44"/>
      <c r="F708" s="45"/>
      <c r="G708" s="46"/>
      <c r="H708" s="44"/>
      <c r="I708" s="45"/>
      <c r="J708" s="46"/>
      <c r="K708" s="44"/>
      <c r="L708" s="45"/>
      <c r="M708" s="46"/>
      <c r="N708" s="47"/>
      <c r="O708" s="48"/>
      <c r="P708" s="48"/>
      <c r="Q708"/>
      <c r="R708"/>
      <c r="S708"/>
      <c r="T708" s="50"/>
      <c r="U708" s="50"/>
      <c r="V708" s="50"/>
      <c r="W708" s="50"/>
      <c r="X708" s="50"/>
      <c r="Y708" s="50"/>
      <c r="Z708" s="50"/>
      <c r="AA708" s="50"/>
      <c r="AB708" s="50"/>
      <c r="AC708" s="50"/>
      <c r="AF708"/>
      <c r="AG708"/>
      <c r="AH708" s="57"/>
      <c r="AJ708"/>
    </row>
    <row r="709" spans="1:36" ht="15" x14ac:dyDescent="0.25">
      <c r="A709"/>
      <c r="B709"/>
      <c r="C709"/>
      <c r="D709" s="43"/>
      <c r="E709" s="44"/>
      <c r="F709" s="45"/>
      <c r="G709" s="46"/>
      <c r="H709" s="44"/>
      <c r="I709" s="45"/>
      <c r="J709" s="46"/>
      <c r="K709" s="44"/>
      <c r="L709" s="45"/>
      <c r="M709" s="46"/>
      <c r="N709" s="47"/>
      <c r="O709" s="48"/>
      <c r="P709" s="48"/>
      <c r="Q709"/>
      <c r="R709"/>
      <c r="S709"/>
      <c r="T709" s="50"/>
      <c r="U709" s="50"/>
      <c r="V709" s="50"/>
      <c r="W709" s="50"/>
      <c r="X709" s="50"/>
      <c r="Y709" s="50"/>
      <c r="Z709" s="50"/>
      <c r="AA709" s="50"/>
      <c r="AB709" s="50"/>
      <c r="AC709" s="50"/>
      <c r="AF709"/>
      <c r="AG709"/>
      <c r="AH709" s="57"/>
      <c r="AJ709"/>
    </row>
    <row r="710" spans="1:36" ht="15" x14ac:dyDescent="0.25">
      <c r="A710"/>
      <c r="B710"/>
      <c r="C710"/>
      <c r="D710" s="43"/>
      <c r="E710" s="44"/>
      <c r="F710" s="45"/>
      <c r="G710" s="46"/>
      <c r="H710" s="44"/>
      <c r="I710" s="45"/>
      <c r="J710" s="46"/>
      <c r="K710" s="44"/>
      <c r="L710" s="45"/>
      <c r="M710" s="46"/>
      <c r="N710" s="47"/>
      <c r="O710" s="48"/>
      <c r="P710" s="48"/>
      <c r="Q710"/>
      <c r="R710"/>
      <c r="S710"/>
      <c r="T710" s="50"/>
      <c r="U710" s="50"/>
      <c r="V710" s="50"/>
      <c r="W710" s="50"/>
      <c r="X710" s="50"/>
      <c r="Y710" s="50"/>
      <c r="Z710" s="50"/>
      <c r="AA710" s="50"/>
      <c r="AB710" s="50"/>
      <c r="AC710" s="50"/>
      <c r="AF710"/>
      <c r="AG710"/>
      <c r="AH710" s="57"/>
      <c r="AJ710"/>
    </row>
    <row r="711" spans="1:36" ht="15" x14ac:dyDescent="0.25">
      <c r="A711"/>
      <c r="B711"/>
      <c r="C711"/>
      <c r="D711" s="43"/>
      <c r="E711" s="44"/>
      <c r="F711" s="45"/>
      <c r="G711" s="46"/>
      <c r="H711" s="44"/>
      <c r="I711" s="45"/>
      <c r="J711" s="46"/>
      <c r="K711" s="44"/>
      <c r="L711" s="45"/>
      <c r="M711" s="46"/>
      <c r="N711" s="47"/>
      <c r="O711" s="48"/>
      <c r="P711" s="48"/>
      <c r="Q711"/>
      <c r="R711"/>
      <c r="S711"/>
      <c r="T711" s="50"/>
      <c r="U711" s="50"/>
      <c r="V711" s="50"/>
      <c r="W711" s="50"/>
      <c r="X711" s="50"/>
      <c r="Y711" s="50"/>
      <c r="Z711" s="50"/>
      <c r="AA711" s="50"/>
      <c r="AB711" s="50"/>
      <c r="AC711" s="50"/>
      <c r="AF711"/>
      <c r="AG711"/>
      <c r="AH711" s="57"/>
      <c r="AJ711"/>
    </row>
    <row r="712" spans="1:36" ht="15" x14ac:dyDescent="0.25">
      <c r="A712"/>
      <c r="B712"/>
      <c r="C712"/>
      <c r="D712" s="43"/>
      <c r="E712" s="44"/>
      <c r="F712" s="45"/>
      <c r="G712" s="46"/>
      <c r="H712" s="44"/>
      <c r="I712" s="45"/>
      <c r="J712" s="46"/>
      <c r="K712" s="44"/>
      <c r="L712" s="45"/>
      <c r="M712" s="46"/>
      <c r="N712" s="47"/>
      <c r="O712" s="48"/>
      <c r="P712" s="48"/>
      <c r="Q712"/>
      <c r="R712"/>
      <c r="S712"/>
      <c r="T712" s="50"/>
      <c r="U712" s="50"/>
      <c r="V712" s="50"/>
      <c r="W712" s="50"/>
      <c r="X712" s="50"/>
      <c r="Y712" s="50"/>
      <c r="Z712" s="50"/>
      <c r="AA712" s="50"/>
      <c r="AB712" s="50"/>
      <c r="AC712" s="50"/>
      <c r="AF712"/>
      <c r="AG712"/>
      <c r="AH712" s="57"/>
      <c r="AJ712"/>
    </row>
    <row r="713" spans="1:36" ht="15" x14ac:dyDescent="0.25">
      <c r="A713"/>
      <c r="B713"/>
      <c r="C713"/>
      <c r="D713" s="43"/>
      <c r="E713" s="44"/>
      <c r="F713" s="45"/>
      <c r="G713" s="46"/>
      <c r="H713" s="44"/>
      <c r="I713" s="45"/>
      <c r="J713" s="46"/>
      <c r="K713" s="44"/>
      <c r="L713" s="45"/>
      <c r="M713" s="46"/>
      <c r="N713" s="47"/>
      <c r="O713" s="48"/>
      <c r="P713" s="48"/>
      <c r="Q713"/>
      <c r="R713"/>
      <c r="S713"/>
      <c r="T713" s="50"/>
      <c r="U713" s="50"/>
      <c r="V713" s="50"/>
      <c r="W713" s="50"/>
      <c r="X713" s="50"/>
      <c r="Y713" s="50"/>
      <c r="Z713" s="50"/>
      <c r="AA713" s="50"/>
      <c r="AB713" s="50"/>
      <c r="AC713" s="50"/>
      <c r="AF713"/>
      <c r="AG713"/>
      <c r="AH713" s="57"/>
      <c r="AJ713"/>
    </row>
    <row r="714" spans="1:36" ht="15" x14ac:dyDescent="0.25">
      <c r="A714"/>
      <c r="B714"/>
      <c r="C714"/>
      <c r="D714" s="43"/>
      <c r="E714" s="44"/>
      <c r="F714" s="45"/>
      <c r="G714" s="46"/>
      <c r="H714" s="44"/>
      <c r="I714" s="45"/>
      <c r="J714" s="46"/>
      <c r="K714" s="44"/>
      <c r="L714" s="45"/>
      <c r="M714" s="46"/>
      <c r="N714" s="47"/>
      <c r="O714" s="48"/>
      <c r="P714" s="48"/>
      <c r="Q714"/>
      <c r="R714"/>
      <c r="S714"/>
      <c r="T714" s="50"/>
      <c r="U714" s="50"/>
      <c r="V714" s="50"/>
      <c r="W714" s="50"/>
      <c r="X714" s="50"/>
      <c r="Y714" s="50"/>
      <c r="Z714" s="50"/>
      <c r="AA714" s="50"/>
      <c r="AB714" s="50"/>
      <c r="AC714" s="50"/>
      <c r="AF714"/>
      <c r="AG714"/>
      <c r="AH714" s="57"/>
      <c r="AJ714"/>
    </row>
    <row r="715" spans="1:36" ht="15" x14ac:dyDescent="0.25">
      <c r="A715"/>
      <c r="B715"/>
      <c r="C715"/>
      <c r="D715" s="43"/>
      <c r="E715" s="44"/>
      <c r="F715" s="45"/>
      <c r="G715" s="46"/>
      <c r="H715" s="44"/>
      <c r="I715" s="45"/>
      <c r="J715" s="46"/>
      <c r="K715" s="44"/>
      <c r="L715" s="45"/>
      <c r="M715" s="46"/>
      <c r="N715" s="47"/>
      <c r="O715" s="48"/>
      <c r="P715" s="48"/>
      <c r="Q715"/>
      <c r="R715"/>
      <c r="S715"/>
      <c r="T715" s="50"/>
      <c r="U715" s="50"/>
      <c r="V715" s="50"/>
      <c r="W715" s="50"/>
      <c r="X715" s="50"/>
      <c r="Y715" s="50"/>
      <c r="Z715" s="50"/>
      <c r="AA715" s="50"/>
      <c r="AB715" s="50"/>
      <c r="AC715" s="50"/>
      <c r="AF715"/>
      <c r="AG715"/>
      <c r="AH715" s="57"/>
      <c r="AJ715"/>
    </row>
    <row r="716" spans="1:36" ht="15" x14ac:dyDescent="0.25">
      <c r="A716"/>
      <c r="B716"/>
      <c r="C716"/>
      <c r="D716" s="43"/>
      <c r="E716" s="44"/>
      <c r="F716" s="45"/>
      <c r="G716" s="46"/>
      <c r="H716" s="44"/>
      <c r="I716" s="45"/>
      <c r="J716" s="46"/>
      <c r="K716" s="44"/>
      <c r="L716" s="45"/>
      <c r="M716" s="46"/>
      <c r="N716" s="47"/>
      <c r="O716" s="48"/>
      <c r="P716" s="48"/>
      <c r="Q716"/>
      <c r="R716"/>
      <c r="S716"/>
      <c r="T716" s="50"/>
      <c r="U716" s="50"/>
      <c r="V716" s="50"/>
      <c r="W716" s="50"/>
      <c r="X716" s="50"/>
      <c r="Y716" s="50"/>
      <c r="Z716" s="50"/>
      <c r="AA716" s="50"/>
      <c r="AB716" s="50"/>
      <c r="AC716" s="50"/>
      <c r="AF716"/>
      <c r="AG716"/>
      <c r="AH716" s="57"/>
      <c r="AJ716"/>
    </row>
    <row r="717" spans="1:36" ht="15" x14ac:dyDescent="0.25">
      <c r="A717"/>
      <c r="B717"/>
      <c r="C717"/>
      <c r="D717" s="43"/>
      <c r="E717" s="44"/>
      <c r="F717" s="45"/>
      <c r="G717" s="46"/>
      <c r="H717" s="44"/>
      <c r="I717" s="45"/>
      <c r="J717" s="46"/>
      <c r="K717" s="44"/>
      <c r="L717" s="45"/>
      <c r="M717" s="46"/>
      <c r="N717" s="47"/>
      <c r="O717" s="48"/>
      <c r="P717" s="48"/>
      <c r="Q717"/>
      <c r="R717"/>
      <c r="S717"/>
      <c r="T717" s="50"/>
      <c r="U717" s="50"/>
      <c r="V717" s="50"/>
      <c r="W717" s="50"/>
      <c r="X717" s="50"/>
      <c r="Y717" s="50"/>
      <c r="Z717" s="50"/>
      <c r="AA717" s="50"/>
      <c r="AB717" s="50"/>
      <c r="AC717" s="50"/>
      <c r="AF717"/>
      <c r="AG717"/>
      <c r="AH717" s="57"/>
      <c r="AJ717"/>
    </row>
    <row r="718" spans="1:36" ht="15" x14ac:dyDescent="0.25">
      <c r="A718"/>
      <c r="B718"/>
      <c r="C718"/>
      <c r="D718" s="43"/>
      <c r="E718" s="44"/>
      <c r="F718" s="45"/>
      <c r="G718" s="46"/>
      <c r="H718" s="44"/>
      <c r="I718" s="45"/>
      <c r="J718" s="46"/>
      <c r="K718" s="44"/>
      <c r="L718" s="45"/>
      <c r="M718" s="46"/>
      <c r="N718" s="47"/>
      <c r="O718" s="48"/>
      <c r="P718" s="48"/>
      <c r="Q718"/>
      <c r="R718"/>
      <c r="S718"/>
      <c r="T718" s="50"/>
      <c r="U718" s="50"/>
      <c r="V718" s="50"/>
      <c r="W718" s="50"/>
      <c r="X718" s="50"/>
      <c r="Y718" s="50"/>
      <c r="Z718" s="50"/>
      <c r="AA718" s="50"/>
      <c r="AB718" s="50"/>
      <c r="AC718" s="50"/>
      <c r="AF718"/>
      <c r="AG718"/>
      <c r="AH718" s="57"/>
      <c r="AJ718"/>
    </row>
    <row r="719" spans="1:36" ht="15" x14ac:dyDescent="0.25">
      <c r="A719"/>
      <c r="B719"/>
      <c r="C719"/>
      <c r="D719" s="43"/>
      <c r="E719" s="44"/>
      <c r="F719" s="45"/>
      <c r="G719" s="46"/>
      <c r="H719" s="44"/>
      <c r="I719" s="45"/>
      <c r="J719" s="46"/>
      <c r="K719" s="44"/>
      <c r="L719" s="45"/>
      <c r="M719" s="46"/>
      <c r="N719" s="47"/>
      <c r="O719" s="48"/>
      <c r="P719" s="48"/>
      <c r="Q719"/>
      <c r="R719"/>
      <c r="S719"/>
      <c r="T719" s="50"/>
      <c r="U719" s="50"/>
      <c r="V719" s="50"/>
      <c r="W719" s="50"/>
      <c r="X719" s="50"/>
      <c r="Y719" s="50"/>
      <c r="Z719" s="50"/>
      <c r="AA719" s="50"/>
      <c r="AB719" s="50"/>
      <c r="AC719" s="50"/>
      <c r="AF719"/>
      <c r="AG719"/>
      <c r="AH719" s="57"/>
      <c r="AJ719"/>
    </row>
    <row r="720" spans="1:36" ht="15" x14ac:dyDescent="0.25">
      <c r="A720"/>
      <c r="B720"/>
      <c r="C720"/>
      <c r="D720" s="43"/>
      <c r="E720" s="44"/>
      <c r="F720" s="45"/>
      <c r="G720" s="46"/>
      <c r="H720" s="44"/>
      <c r="I720" s="45"/>
      <c r="J720" s="46"/>
      <c r="K720" s="44"/>
      <c r="L720" s="45"/>
      <c r="M720" s="46"/>
      <c r="N720" s="47"/>
      <c r="O720" s="48"/>
      <c r="P720" s="48"/>
      <c r="Q720"/>
      <c r="R720"/>
      <c r="S720"/>
      <c r="T720" s="50"/>
      <c r="U720" s="50"/>
      <c r="V720" s="50"/>
      <c r="W720" s="50"/>
      <c r="X720" s="50"/>
      <c r="Y720" s="50"/>
      <c r="Z720" s="50"/>
      <c r="AA720" s="50"/>
      <c r="AB720" s="50"/>
      <c r="AC720" s="50"/>
      <c r="AF720"/>
      <c r="AG720"/>
      <c r="AH720" s="57"/>
      <c r="AJ720"/>
    </row>
    <row r="721" spans="1:36" ht="15" x14ac:dyDescent="0.25">
      <c r="A721"/>
      <c r="B721"/>
      <c r="C721"/>
      <c r="D721" s="43"/>
      <c r="E721" s="44"/>
      <c r="F721" s="45"/>
      <c r="G721" s="46"/>
      <c r="H721" s="44"/>
      <c r="I721" s="45"/>
      <c r="J721" s="46"/>
      <c r="K721" s="44"/>
      <c r="L721" s="45"/>
      <c r="M721" s="46"/>
      <c r="N721" s="47"/>
      <c r="O721" s="48"/>
      <c r="P721" s="48"/>
      <c r="Q721"/>
      <c r="R721"/>
      <c r="S721"/>
      <c r="T721" s="50"/>
      <c r="U721" s="50"/>
      <c r="V721" s="50"/>
      <c r="W721" s="50"/>
      <c r="X721" s="50"/>
      <c r="Y721" s="50"/>
      <c r="Z721" s="50"/>
      <c r="AA721" s="50"/>
      <c r="AB721" s="50"/>
      <c r="AC721" s="50"/>
      <c r="AF721"/>
      <c r="AG721"/>
      <c r="AH721" s="57"/>
      <c r="AJ721"/>
    </row>
    <row r="722" spans="1:36" ht="15" x14ac:dyDescent="0.25">
      <c r="A722"/>
      <c r="B722"/>
      <c r="C722"/>
      <c r="D722" s="43"/>
      <c r="E722" s="44"/>
      <c r="F722" s="45"/>
      <c r="G722" s="46"/>
      <c r="H722" s="44"/>
      <c r="I722" s="45"/>
      <c r="J722" s="46"/>
      <c r="K722" s="44"/>
      <c r="L722" s="45"/>
      <c r="M722" s="46"/>
      <c r="N722" s="47"/>
      <c r="O722" s="48"/>
      <c r="P722" s="48"/>
      <c r="Q722"/>
      <c r="R722"/>
      <c r="S722"/>
      <c r="T722" s="50"/>
      <c r="U722" s="50"/>
      <c r="V722" s="50"/>
      <c r="W722" s="50"/>
      <c r="X722" s="50"/>
      <c r="Y722" s="50"/>
      <c r="Z722" s="50"/>
      <c r="AA722" s="50"/>
      <c r="AB722" s="50"/>
      <c r="AC722" s="50"/>
      <c r="AF722"/>
      <c r="AG722"/>
      <c r="AH722" s="57"/>
      <c r="AJ722"/>
    </row>
    <row r="723" spans="1:36" ht="15" x14ac:dyDescent="0.25">
      <c r="A723"/>
      <c r="B723"/>
      <c r="C723"/>
      <c r="D723" s="43"/>
      <c r="E723" s="44"/>
      <c r="F723" s="45"/>
      <c r="G723" s="46"/>
      <c r="H723" s="44"/>
      <c r="I723" s="45"/>
      <c r="J723" s="46"/>
      <c r="K723" s="44"/>
      <c r="L723" s="45"/>
      <c r="M723" s="46"/>
      <c r="N723" s="47"/>
      <c r="O723" s="48"/>
      <c r="P723" s="48"/>
      <c r="Q723"/>
      <c r="R723"/>
      <c r="S723"/>
      <c r="T723" s="50"/>
      <c r="U723" s="50"/>
      <c r="V723" s="50"/>
      <c r="W723" s="50"/>
      <c r="X723" s="50"/>
      <c r="Y723" s="50"/>
      <c r="Z723" s="50"/>
      <c r="AA723" s="50"/>
      <c r="AB723" s="50"/>
      <c r="AC723" s="50"/>
      <c r="AF723"/>
      <c r="AG723"/>
      <c r="AH723" s="57"/>
      <c r="AJ723"/>
    </row>
    <row r="724" spans="1:36" ht="15" x14ac:dyDescent="0.25">
      <c r="A724"/>
      <c r="B724"/>
      <c r="C724"/>
      <c r="D724" s="43"/>
      <c r="E724" s="44"/>
      <c r="F724" s="45"/>
      <c r="G724" s="46"/>
      <c r="H724" s="44"/>
      <c r="I724" s="45"/>
      <c r="J724" s="46"/>
      <c r="K724" s="44"/>
      <c r="L724" s="45"/>
      <c r="M724" s="46"/>
      <c r="N724" s="47"/>
      <c r="O724" s="48"/>
      <c r="P724" s="48"/>
      <c r="Q724"/>
      <c r="R724"/>
      <c r="S724"/>
      <c r="T724" s="50"/>
      <c r="U724" s="50"/>
      <c r="V724" s="50"/>
      <c r="W724" s="50"/>
      <c r="X724" s="50"/>
      <c r="Y724" s="50"/>
      <c r="Z724" s="50"/>
      <c r="AA724" s="50"/>
      <c r="AB724" s="50"/>
      <c r="AC724" s="50"/>
      <c r="AF724"/>
      <c r="AG724"/>
      <c r="AH724" s="57"/>
      <c r="AJ724"/>
    </row>
    <row r="725" spans="1:36" ht="15" x14ac:dyDescent="0.25">
      <c r="A725"/>
      <c r="B725"/>
      <c r="C725"/>
      <c r="D725" s="43"/>
      <c r="E725" s="44"/>
      <c r="F725" s="45"/>
      <c r="G725" s="46"/>
      <c r="H725" s="44"/>
      <c r="I725" s="45"/>
      <c r="J725" s="46"/>
      <c r="K725" s="44"/>
      <c r="L725" s="45"/>
      <c r="M725" s="46"/>
      <c r="N725" s="47"/>
      <c r="O725" s="48"/>
      <c r="P725" s="48"/>
      <c r="Q725"/>
      <c r="R725"/>
      <c r="S725"/>
      <c r="T725" s="50"/>
      <c r="U725" s="50"/>
      <c r="V725" s="50"/>
      <c r="W725" s="50"/>
      <c r="X725" s="50"/>
      <c r="Y725" s="50"/>
      <c r="Z725" s="50"/>
      <c r="AA725" s="50"/>
      <c r="AB725" s="50"/>
      <c r="AC725" s="50"/>
      <c r="AF725"/>
      <c r="AG725"/>
      <c r="AH725" s="57"/>
      <c r="AJ725"/>
    </row>
    <row r="726" spans="1:36" ht="15" x14ac:dyDescent="0.25">
      <c r="A726"/>
      <c r="B726"/>
      <c r="C726"/>
      <c r="D726" s="43"/>
      <c r="E726" s="44"/>
      <c r="F726" s="45"/>
      <c r="G726" s="46"/>
      <c r="H726" s="44"/>
      <c r="I726" s="45"/>
      <c r="J726" s="46"/>
      <c r="K726" s="44"/>
      <c r="L726" s="45"/>
      <c r="M726" s="46"/>
      <c r="N726" s="47"/>
      <c r="O726" s="48"/>
      <c r="P726" s="48"/>
      <c r="Q726"/>
      <c r="R726"/>
      <c r="S726"/>
      <c r="T726" s="50"/>
      <c r="U726" s="50"/>
      <c r="V726" s="50"/>
      <c r="W726" s="50"/>
      <c r="X726" s="50"/>
      <c r="Y726" s="50"/>
      <c r="Z726" s="50"/>
      <c r="AA726" s="50"/>
      <c r="AB726" s="50"/>
      <c r="AC726" s="50"/>
      <c r="AF726"/>
      <c r="AG726"/>
      <c r="AH726" s="57"/>
      <c r="AJ726"/>
    </row>
    <row r="727" spans="1:36" ht="15" x14ac:dyDescent="0.25">
      <c r="A727"/>
      <c r="B727"/>
      <c r="C727"/>
      <c r="D727" s="43"/>
      <c r="E727" s="44"/>
      <c r="F727" s="45"/>
      <c r="G727" s="46"/>
      <c r="H727" s="44"/>
      <c r="I727" s="45"/>
      <c r="J727" s="46"/>
      <c r="K727" s="44"/>
      <c r="L727" s="45"/>
      <c r="M727" s="46"/>
      <c r="N727" s="47"/>
      <c r="O727" s="48"/>
      <c r="P727" s="48"/>
      <c r="Q727"/>
      <c r="R727"/>
      <c r="S727"/>
      <c r="T727" s="50"/>
      <c r="U727" s="50"/>
      <c r="V727" s="50"/>
      <c r="W727" s="50"/>
      <c r="X727" s="50"/>
      <c r="Y727" s="50"/>
      <c r="Z727" s="50"/>
      <c r="AA727" s="50"/>
      <c r="AB727" s="50"/>
      <c r="AC727" s="50"/>
      <c r="AF727"/>
      <c r="AG727"/>
      <c r="AH727" s="57"/>
      <c r="AJ727"/>
    </row>
    <row r="728" spans="1:36" ht="15" x14ac:dyDescent="0.25">
      <c r="A728"/>
      <c r="B728"/>
      <c r="C728"/>
      <c r="D728" s="43"/>
      <c r="E728" s="44"/>
      <c r="F728" s="45"/>
      <c r="G728" s="46"/>
      <c r="H728" s="44"/>
      <c r="I728" s="45"/>
      <c r="J728" s="46"/>
      <c r="K728" s="44"/>
      <c r="L728" s="45"/>
      <c r="M728" s="46"/>
      <c r="N728" s="47"/>
      <c r="O728" s="48"/>
      <c r="P728" s="48"/>
      <c r="Q728"/>
      <c r="R728"/>
      <c r="S728"/>
      <c r="T728" s="50"/>
      <c r="U728" s="50"/>
      <c r="V728" s="50"/>
      <c r="W728" s="50"/>
      <c r="X728" s="50"/>
      <c r="Y728" s="50"/>
      <c r="Z728" s="50"/>
      <c r="AA728" s="50"/>
      <c r="AB728" s="50"/>
      <c r="AC728" s="50"/>
      <c r="AF728"/>
      <c r="AG728"/>
      <c r="AH728" s="57"/>
      <c r="AJ728"/>
    </row>
    <row r="729" spans="1:36" ht="15" x14ac:dyDescent="0.25">
      <c r="A729"/>
      <c r="B729"/>
      <c r="C729"/>
      <c r="D729" s="43"/>
      <c r="E729" s="44"/>
      <c r="F729" s="45"/>
      <c r="G729" s="46"/>
      <c r="H729" s="44"/>
      <c r="I729" s="45"/>
      <c r="J729" s="46"/>
      <c r="K729" s="44"/>
      <c r="L729" s="45"/>
      <c r="M729" s="46"/>
      <c r="N729" s="47"/>
      <c r="O729" s="48"/>
      <c r="P729" s="48"/>
      <c r="Q729"/>
      <c r="R729"/>
      <c r="S729"/>
      <c r="T729" s="50"/>
      <c r="U729" s="50"/>
      <c r="V729" s="50"/>
      <c r="W729" s="50"/>
      <c r="X729" s="50"/>
      <c r="Y729" s="50"/>
      <c r="Z729" s="50"/>
      <c r="AA729" s="50"/>
      <c r="AB729" s="50"/>
      <c r="AC729" s="50"/>
      <c r="AF729"/>
      <c r="AG729"/>
      <c r="AH729" s="57"/>
      <c r="AJ729"/>
    </row>
    <row r="730" spans="1:36" ht="15" x14ac:dyDescent="0.25">
      <c r="A730"/>
      <c r="B730"/>
      <c r="C730"/>
      <c r="D730" s="43"/>
      <c r="E730" s="44"/>
      <c r="F730" s="45"/>
      <c r="G730" s="46"/>
      <c r="H730" s="44"/>
      <c r="I730" s="45"/>
      <c r="J730" s="46"/>
      <c r="K730" s="44"/>
      <c r="L730" s="45"/>
      <c r="M730" s="46"/>
      <c r="N730" s="47"/>
      <c r="O730" s="48"/>
      <c r="P730" s="48"/>
      <c r="Q730"/>
      <c r="R730"/>
      <c r="S730"/>
      <c r="T730" s="50"/>
      <c r="U730" s="50"/>
      <c r="V730" s="50"/>
      <c r="W730" s="50"/>
      <c r="X730" s="50"/>
      <c r="Y730" s="50"/>
      <c r="Z730" s="50"/>
      <c r="AA730" s="50"/>
      <c r="AB730" s="50"/>
      <c r="AC730" s="50"/>
      <c r="AF730"/>
      <c r="AG730"/>
      <c r="AH730" s="57"/>
      <c r="AJ730"/>
    </row>
    <row r="731" spans="1:36" ht="15" x14ac:dyDescent="0.25">
      <c r="A731"/>
      <c r="B731"/>
      <c r="C731"/>
      <c r="D731" s="43"/>
      <c r="E731" s="44"/>
      <c r="F731" s="45"/>
      <c r="G731" s="46"/>
      <c r="H731" s="44"/>
      <c r="I731" s="45"/>
      <c r="J731" s="46"/>
      <c r="K731" s="44"/>
      <c r="L731" s="45"/>
      <c r="M731" s="46"/>
      <c r="N731" s="47"/>
      <c r="O731" s="48"/>
      <c r="P731" s="48"/>
      <c r="Q731"/>
      <c r="R731"/>
      <c r="S731"/>
      <c r="T731" s="50"/>
      <c r="U731" s="50"/>
      <c r="V731" s="50"/>
      <c r="W731" s="50"/>
      <c r="X731" s="50"/>
      <c r="Y731" s="50"/>
      <c r="Z731" s="50"/>
      <c r="AA731" s="50"/>
      <c r="AB731" s="50"/>
      <c r="AC731" s="50"/>
      <c r="AF731"/>
      <c r="AG731"/>
      <c r="AH731" s="57"/>
      <c r="AJ731"/>
    </row>
    <row r="732" spans="1:36" ht="15" x14ac:dyDescent="0.25">
      <c r="A732"/>
      <c r="B732"/>
      <c r="C732"/>
      <c r="D732" s="43"/>
      <c r="E732" s="44"/>
      <c r="F732" s="45"/>
      <c r="G732" s="46"/>
      <c r="H732" s="44"/>
      <c r="I732" s="45"/>
      <c r="J732" s="46"/>
      <c r="K732" s="44"/>
      <c r="L732" s="45"/>
      <c r="M732" s="46"/>
      <c r="N732" s="47"/>
      <c r="O732" s="48"/>
      <c r="P732" s="48"/>
      <c r="Q732"/>
      <c r="R732"/>
      <c r="S732"/>
      <c r="T732" s="50"/>
      <c r="U732" s="50"/>
      <c r="V732" s="50"/>
      <c r="W732" s="50"/>
      <c r="X732" s="50"/>
      <c r="Y732" s="50"/>
      <c r="Z732" s="50"/>
      <c r="AA732" s="50"/>
      <c r="AB732" s="50"/>
      <c r="AC732" s="50"/>
      <c r="AF732"/>
      <c r="AG732"/>
      <c r="AH732" s="57"/>
      <c r="AJ732"/>
    </row>
    <row r="733" spans="1:36" ht="15" x14ac:dyDescent="0.25">
      <c r="A733"/>
      <c r="B733"/>
      <c r="C733"/>
      <c r="D733" s="43"/>
      <c r="E733" s="44"/>
      <c r="F733" s="45"/>
      <c r="G733" s="46"/>
      <c r="H733" s="44"/>
      <c r="I733" s="45"/>
      <c r="J733" s="46"/>
      <c r="K733" s="44"/>
      <c r="L733" s="45"/>
      <c r="M733" s="46"/>
      <c r="N733" s="47"/>
      <c r="O733" s="48"/>
      <c r="P733" s="48"/>
      <c r="Q733"/>
      <c r="R733"/>
      <c r="S733"/>
      <c r="T733" s="50"/>
      <c r="U733" s="50"/>
      <c r="V733" s="50"/>
      <c r="W733" s="50"/>
      <c r="X733" s="50"/>
      <c r="Y733" s="50"/>
      <c r="Z733" s="50"/>
      <c r="AA733" s="50"/>
      <c r="AB733" s="50"/>
      <c r="AC733" s="50"/>
      <c r="AF733"/>
      <c r="AG733"/>
      <c r="AH733" s="57"/>
      <c r="AJ733"/>
    </row>
    <row r="734" spans="1:36" ht="15" x14ac:dyDescent="0.25">
      <c r="A734"/>
      <c r="B734"/>
      <c r="C734"/>
      <c r="D734" s="43"/>
      <c r="E734" s="44"/>
      <c r="F734" s="45"/>
      <c r="G734" s="46"/>
      <c r="H734" s="44"/>
      <c r="I734" s="45"/>
      <c r="J734" s="46"/>
      <c r="K734" s="44"/>
      <c r="L734" s="45"/>
      <c r="M734" s="46"/>
      <c r="N734" s="47"/>
      <c r="O734" s="48"/>
      <c r="P734" s="48"/>
      <c r="Q734"/>
      <c r="R734"/>
      <c r="S734"/>
      <c r="T734" s="50"/>
      <c r="U734" s="50"/>
      <c r="V734" s="50"/>
      <c r="W734" s="50"/>
      <c r="X734" s="50"/>
      <c r="Y734" s="50"/>
      <c r="Z734" s="50"/>
      <c r="AA734" s="50"/>
      <c r="AB734" s="50"/>
      <c r="AC734" s="50"/>
      <c r="AF734"/>
      <c r="AG734"/>
      <c r="AH734" s="57"/>
      <c r="AJ734"/>
    </row>
    <row r="735" spans="1:36" ht="15" x14ac:dyDescent="0.25">
      <c r="A735"/>
      <c r="B735"/>
      <c r="C735"/>
      <c r="D735" s="43"/>
      <c r="E735" s="44"/>
      <c r="F735" s="45"/>
      <c r="G735" s="46"/>
      <c r="H735" s="44"/>
      <c r="I735" s="45"/>
      <c r="J735" s="46"/>
      <c r="K735" s="44"/>
      <c r="L735" s="45"/>
      <c r="M735" s="46"/>
      <c r="N735" s="47"/>
      <c r="O735" s="48"/>
      <c r="P735" s="48"/>
      <c r="Q735"/>
      <c r="R735"/>
      <c r="S735"/>
      <c r="T735" s="50"/>
      <c r="U735" s="50"/>
      <c r="V735" s="50"/>
      <c r="W735" s="50"/>
      <c r="X735" s="50"/>
      <c r="Y735" s="50"/>
      <c r="Z735" s="50"/>
      <c r="AA735" s="50"/>
      <c r="AB735" s="50"/>
      <c r="AC735" s="50"/>
      <c r="AF735"/>
      <c r="AG735"/>
      <c r="AH735" s="57"/>
      <c r="AJ735"/>
    </row>
    <row r="736" spans="1:36" ht="15" x14ac:dyDescent="0.25">
      <c r="A736"/>
      <c r="B736"/>
      <c r="C736"/>
      <c r="D736" s="43"/>
      <c r="E736" s="44"/>
      <c r="F736" s="45"/>
      <c r="G736" s="46"/>
      <c r="H736" s="44"/>
      <c r="I736" s="45"/>
      <c r="J736" s="46"/>
      <c r="K736" s="44"/>
      <c r="L736" s="45"/>
      <c r="M736" s="46"/>
      <c r="N736" s="47"/>
      <c r="O736" s="48"/>
      <c r="P736" s="48"/>
      <c r="Q736"/>
      <c r="R736"/>
      <c r="S736"/>
      <c r="T736" s="50"/>
      <c r="U736" s="50"/>
      <c r="V736" s="50"/>
      <c r="W736" s="50"/>
      <c r="X736" s="50"/>
      <c r="Y736" s="50"/>
      <c r="Z736" s="50"/>
      <c r="AA736" s="50"/>
      <c r="AB736" s="50"/>
      <c r="AC736" s="50"/>
      <c r="AF736"/>
      <c r="AG736"/>
      <c r="AH736" s="57"/>
      <c r="AJ736"/>
    </row>
    <row r="737" spans="1:36" ht="15" x14ac:dyDescent="0.25">
      <c r="A737"/>
      <c r="B737"/>
      <c r="C737"/>
      <c r="D737" s="43"/>
      <c r="E737" s="44"/>
      <c r="F737" s="45"/>
      <c r="G737" s="46"/>
      <c r="H737" s="44"/>
      <c r="I737" s="45"/>
      <c r="J737" s="46"/>
      <c r="K737" s="44"/>
      <c r="L737" s="45"/>
      <c r="M737" s="46"/>
      <c r="N737" s="47"/>
      <c r="O737" s="48"/>
      <c r="P737" s="48"/>
      <c r="Q737"/>
      <c r="R737"/>
      <c r="S737"/>
      <c r="T737" s="50"/>
      <c r="U737" s="50"/>
      <c r="V737" s="50"/>
      <c r="W737" s="50"/>
      <c r="X737" s="50"/>
      <c r="Y737" s="50"/>
      <c r="Z737" s="50"/>
      <c r="AA737" s="50"/>
      <c r="AB737" s="50"/>
      <c r="AC737" s="50"/>
      <c r="AF737"/>
      <c r="AG737"/>
      <c r="AH737" s="57"/>
      <c r="AJ737"/>
    </row>
    <row r="738" spans="1:36" ht="15" x14ac:dyDescent="0.25">
      <c r="A738"/>
      <c r="B738"/>
      <c r="C738"/>
      <c r="D738" s="43"/>
      <c r="E738" s="44"/>
      <c r="F738" s="45"/>
      <c r="G738" s="46"/>
      <c r="H738" s="44"/>
      <c r="I738" s="45"/>
      <c r="J738" s="46"/>
      <c r="K738" s="44"/>
      <c r="L738" s="45"/>
      <c r="M738" s="46"/>
      <c r="N738" s="47"/>
      <c r="O738" s="48"/>
      <c r="P738" s="48"/>
      <c r="Q738"/>
      <c r="R738"/>
      <c r="S738"/>
      <c r="T738" s="50"/>
      <c r="U738" s="50"/>
      <c r="V738" s="50"/>
      <c r="W738" s="50"/>
      <c r="X738" s="50"/>
      <c r="Y738" s="50"/>
      <c r="Z738" s="50"/>
      <c r="AA738" s="50"/>
      <c r="AB738" s="50"/>
      <c r="AC738" s="50"/>
      <c r="AF738"/>
      <c r="AG738"/>
      <c r="AH738" s="57"/>
      <c r="AJ738"/>
    </row>
    <row r="739" spans="1:36" ht="15" x14ac:dyDescent="0.25">
      <c r="A739"/>
      <c r="B739"/>
      <c r="C739"/>
      <c r="D739" s="43"/>
      <c r="E739" s="44"/>
      <c r="F739" s="45"/>
      <c r="G739" s="46"/>
      <c r="H739" s="44"/>
      <c r="I739" s="45"/>
      <c r="J739" s="46"/>
      <c r="K739" s="44"/>
      <c r="L739" s="45"/>
      <c r="M739" s="46"/>
      <c r="N739" s="47"/>
      <c r="O739" s="48"/>
      <c r="P739" s="48"/>
      <c r="Q739"/>
      <c r="R739"/>
      <c r="S739"/>
      <c r="T739" s="50"/>
      <c r="U739" s="50"/>
      <c r="V739" s="50"/>
      <c r="W739" s="50"/>
      <c r="X739" s="50"/>
      <c r="Y739" s="50"/>
      <c r="Z739" s="50"/>
      <c r="AA739" s="50"/>
      <c r="AB739" s="50"/>
      <c r="AC739" s="50"/>
      <c r="AF739"/>
      <c r="AG739"/>
      <c r="AH739" s="57"/>
      <c r="AJ739"/>
    </row>
    <row r="740" spans="1:36" ht="15" x14ac:dyDescent="0.25">
      <c r="A740"/>
      <c r="B740"/>
      <c r="C740"/>
      <c r="D740" s="43"/>
      <c r="E740" s="44"/>
      <c r="F740" s="45"/>
      <c r="G740" s="46"/>
      <c r="H740" s="44"/>
      <c r="I740" s="45"/>
      <c r="J740" s="46"/>
      <c r="K740" s="44"/>
      <c r="L740" s="45"/>
      <c r="M740" s="46"/>
      <c r="N740" s="47"/>
      <c r="O740" s="48"/>
      <c r="P740" s="48"/>
      <c r="Q740"/>
      <c r="R740"/>
      <c r="S740"/>
      <c r="T740" s="50"/>
      <c r="U740" s="50"/>
      <c r="V740" s="50"/>
      <c r="W740" s="50"/>
      <c r="X740" s="50"/>
      <c r="Y740" s="50"/>
      <c r="Z740" s="50"/>
      <c r="AA740" s="50"/>
      <c r="AB740" s="50"/>
      <c r="AC740" s="50"/>
      <c r="AF740"/>
      <c r="AG740"/>
      <c r="AH740" s="57"/>
      <c r="AJ740"/>
    </row>
    <row r="741" spans="1:36" ht="15" x14ac:dyDescent="0.25">
      <c r="A741"/>
      <c r="B741"/>
      <c r="C741"/>
      <c r="D741" s="43"/>
      <c r="E741" s="44"/>
      <c r="F741" s="45"/>
      <c r="G741" s="46"/>
      <c r="H741" s="44"/>
      <c r="I741" s="45"/>
      <c r="J741" s="46"/>
      <c r="K741" s="44"/>
      <c r="L741" s="45"/>
      <c r="M741" s="46"/>
      <c r="N741" s="47"/>
      <c r="O741" s="48"/>
      <c r="P741" s="48"/>
      <c r="Q741"/>
      <c r="R741"/>
      <c r="S741"/>
      <c r="T741" s="50"/>
      <c r="U741" s="50"/>
      <c r="V741" s="50"/>
      <c r="W741" s="50"/>
      <c r="X741" s="50"/>
      <c r="Y741" s="50"/>
      <c r="Z741" s="50"/>
      <c r="AA741" s="50"/>
      <c r="AB741" s="50"/>
      <c r="AC741" s="50"/>
      <c r="AF741"/>
      <c r="AG741"/>
      <c r="AH741" s="57"/>
      <c r="AJ741"/>
    </row>
    <row r="742" spans="1:36" ht="15" x14ac:dyDescent="0.25">
      <c r="A742"/>
      <c r="B742"/>
      <c r="C742"/>
      <c r="D742" s="43"/>
      <c r="E742" s="44"/>
      <c r="F742" s="45"/>
      <c r="G742" s="46"/>
      <c r="H742" s="44"/>
      <c r="I742" s="45"/>
      <c r="J742" s="46"/>
      <c r="K742" s="44"/>
      <c r="L742" s="45"/>
      <c r="M742" s="46"/>
      <c r="N742" s="47"/>
      <c r="O742" s="48"/>
      <c r="P742" s="48"/>
      <c r="Q742"/>
      <c r="R742"/>
      <c r="S742"/>
      <c r="T742" s="50"/>
      <c r="U742" s="50"/>
      <c r="V742" s="50"/>
      <c r="W742" s="50"/>
      <c r="X742" s="50"/>
      <c r="Y742" s="50"/>
      <c r="Z742" s="50"/>
      <c r="AA742" s="50"/>
      <c r="AB742" s="50"/>
      <c r="AC742" s="50"/>
      <c r="AF742"/>
      <c r="AG742"/>
      <c r="AH742" s="57"/>
      <c r="AJ742"/>
    </row>
    <row r="743" spans="1:36" ht="15" x14ac:dyDescent="0.25">
      <c r="A743"/>
      <c r="B743"/>
      <c r="C743"/>
      <c r="D743" s="43"/>
      <c r="E743" s="44"/>
      <c r="F743" s="45"/>
      <c r="G743" s="46"/>
      <c r="H743" s="44"/>
      <c r="I743" s="45"/>
      <c r="J743" s="46"/>
      <c r="K743" s="44"/>
      <c r="L743" s="45"/>
      <c r="M743" s="46"/>
      <c r="N743" s="47"/>
      <c r="O743" s="48"/>
      <c r="P743" s="48"/>
      <c r="Q743"/>
      <c r="R743"/>
      <c r="S743"/>
      <c r="T743" s="50"/>
      <c r="U743" s="50"/>
      <c r="V743" s="50"/>
      <c r="W743" s="50"/>
      <c r="X743" s="50"/>
      <c r="Y743" s="50"/>
      <c r="Z743" s="50"/>
      <c r="AA743" s="50"/>
      <c r="AB743" s="50"/>
      <c r="AC743" s="50"/>
      <c r="AF743"/>
      <c r="AG743"/>
      <c r="AH743" s="57"/>
      <c r="AJ743"/>
    </row>
    <row r="744" spans="1:36" s="50" customFormat="1" ht="15" x14ac:dyDescent="0.25">
      <c r="A744" s="42"/>
      <c r="B744" s="42"/>
      <c r="C744" s="42"/>
      <c r="D744" s="43"/>
      <c r="E744" s="44"/>
      <c r="F744" s="45"/>
      <c r="G744" s="46"/>
      <c r="H744" s="44"/>
      <c r="I744" s="45"/>
      <c r="J744" s="46"/>
      <c r="K744" s="44"/>
      <c r="L744" s="45"/>
      <c r="M744" s="46"/>
      <c r="N744" s="47"/>
      <c r="O744" s="48"/>
      <c r="P744" s="48"/>
      <c r="Q744" s="42"/>
      <c r="R744" s="42"/>
      <c r="S744" s="42"/>
      <c r="AD744" s="51"/>
      <c r="AE744" s="51"/>
      <c r="AF744" s="42"/>
      <c r="AG744" s="42"/>
      <c r="AH744" s="67"/>
      <c r="AI744" s="51"/>
      <c r="AJ744" s="42"/>
    </row>
    <row r="745" spans="1:36" ht="15" x14ac:dyDescent="0.25">
      <c r="A745"/>
      <c r="B745"/>
      <c r="C745"/>
      <c r="D745" s="43"/>
      <c r="E745" s="44"/>
      <c r="F745" s="45"/>
      <c r="G745" s="46"/>
      <c r="H745" s="44"/>
      <c r="I745" s="45"/>
      <c r="J745" s="46"/>
      <c r="K745" s="44"/>
      <c r="L745" s="45"/>
      <c r="M745" s="46"/>
      <c r="N745" s="47"/>
      <c r="O745" s="48"/>
      <c r="P745" s="48"/>
      <c r="Q745"/>
      <c r="R745"/>
      <c r="S745" s="38"/>
      <c r="T745" s="50"/>
      <c r="U745" s="50"/>
      <c r="V745" s="50"/>
      <c r="W745" s="50"/>
      <c r="X745" s="50"/>
      <c r="Y745" s="50"/>
      <c r="Z745" s="50"/>
      <c r="AA745" s="50"/>
      <c r="AB745" s="50"/>
      <c r="AC745" s="50"/>
      <c r="AF745"/>
      <c r="AG745"/>
      <c r="AH745" s="57"/>
      <c r="AJ745"/>
    </row>
    <row r="746" spans="1:36" ht="15" x14ac:dyDescent="0.25">
      <c r="A746"/>
      <c r="B746"/>
      <c r="C746"/>
      <c r="D746" s="43"/>
      <c r="E746" s="44"/>
      <c r="F746" s="45"/>
      <c r="G746" s="46"/>
      <c r="H746" s="44"/>
      <c r="I746" s="45"/>
      <c r="J746" s="46"/>
      <c r="K746" s="44"/>
      <c r="L746" s="45"/>
      <c r="M746" s="46"/>
      <c r="N746" s="47"/>
      <c r="O746" s="48"/>
      <c r="P746" s="48"/>
      <c r="Q746"/>
      <c r="R746"/>
      <c r="S746" s="38"/>
      <c r="T746" s="50"/>
      <c r="U746" s="50"/>
      <c r="V746" s="50"/>
      <c r="W746" s="50"/>
      <c r="X746" s="50"/>
      <c r="Y746" s="50"/>
      <c r="Z746" s="50"/>
      <c r="AA746" s="50"/>
      <c r="AB746" s="50"/>
      <c r="AC746" s="50"/>
      <c r="AF746"/>
      <c r="AG746"/>
      <c r="AH746" s="57"/>
      <c r="AJ746"/>
    </row>
    <row r="747" spans="1:36" ht="15" x14ac:dyDescent="0.25">
      <c r="A747"/>
      <c r="B747"/>
      <c r="C747"/>
      <c r="D747" s="43"/>
      <c r="E747" s="44"/>
      <c r="F747" s="45"/>
      <c r="G747" s="46"/>
      <c r="H747" s="44"/>
      <c r="I747" s="45"/>
      <c r="J747" s="46"/>
      <c r="K747" s="44"/>
      <c r="L747" s="45"/>
      <c r="M747" s="46"/>
      <c r="N747" s="47"/>
      <c r="O747" s="48"/>
      <c r="P747" s="48"/>
      <c r="Q747"/>
      <c r="R747"/>
      <c r="S747" s="38"/>
      <c r="T747" s="50"/>
      <c r="U747" s="50"/>
      <c r="V747" s="50"/>
      <c r="W747" s="50"/>
      <c r="X747" s="50"/>
      <c r="Y747" s="50"/>
      <c r="Z747" s="50"/>
      <c r="AA747" s="50"/>
      <c r="AB747" s="50"/>
      <c r="AC747" s="50"/>
      <c r="AF747"/>
      <c r="AG747"/>
      <c r="AH747" s="57"/>
      <c r="AJ747"/>
    </row>
    <row r="748" spans="1:36" ht="15" x14ac:dyDescent="0.25">
      <c r="A748"/>
      <c r="B748"/>
      <c r="C748"/>
      <c r="D748" s="43"/>
      <c r="E748" s="44"/>
      <c r="F748" s="45"/>
      <c r="G748" s="46"/>
      <c r="H748" s="44"/>
      <c r="I748" s="45"/>
      <c r="J748" s="46"/>
      <c r="K748" s="44"/>
      <c r="L748" s="45"/>
      <c r="M748" s="46"/>
      <c r="N748" s="47"/>
      <c r="O748" s="48"/>
      <c r="P748" s="48"/>
      <c r="Q748"/>
      <c r="R748"/>
      <c r="S748" s="38"/>
      <c r="T748" s="50"/>
      <c r="U748" s="50"/>
      <c r="V748" s="50"/>
      <c r="W748" s="50"/>
      <c r="X748" s="50"/>
      <c r="Y748" s="50"/>
      <c r="Z748" s="50"/>
      <c r="AA748" s="50"/>
      <c r="AB748" s="50"/>
      <c r="AC748" s="50"/>
      <c r="AF748"/>
      <c r="AG748"/>
      <c r="AH748" s="57"/>
      <c r="AJ748"/>
    </row>
    <row r="749" spans="1:36" ht="15" x14ac:dyDescent="0.25">
      <c r="A749"/>
      <c r="B749"/>
      <c r="C749"/>
      <c r="D749" s="43"/>
      <c r="E749" s="44"/>
      <c r="F749" s="45"/>
      <c r="G749" s="46"/>
      <c r="H749" s="44"/>
      <c r="I749" s="45"/>
      <c r="J749" s="46"/>
      <c r="K749" s="44"/>
      <c r="L749" s="45"/>
      <c r="M749" s="46"/>
      <c r="N749" s="47"/>
      <c r="O749" s="48"/>
      <c r="P749" s="48"/>
      <c r="Q749"/>
      <c r="R749"/>
      <c r="S749" s="38"/>
      <c r="T749" s="50"/>
      <c r="U749" s="50"/>
      <c r="V749" s="50"/>
      <c r="W749" s="50"/>
      <c r="X749" s="50"/>
      <c r="Y749" s="50"/>
      <c r="Z749" s="50"/>
      <c r="AA749" s="50"/>
      <c r="AB749" s="50"/>
      <c r="AC749" s="50"/>
      <c r="AF749"/>
      <c r="AG749"/>
      <c r="AH749" s="57"/>
      <c r="AJ749"/>
    </row>
    <row r="750" spans="1:36" ht="15" x14ac:dyDescent="0.25">
      <c r="A750"/>
      <c r="B750"/>
      <c r="C750"/>
      <c r="D750" s="43"/>
      <c r="E750" s="44"/>
      <c r="F750" s="45"/>
      <c r="G750" s="46"/>
      <c r="H750" s="44"/>
      <c r="I750" s="45"/>
      <c r="J750" s="46"/>
      <c r="K750" s="44"/>
      <c r="L750" s="45"/>
      <c r="M750" s="46"/>
      <c r="N750" s="47"/>
      <c r="O750" s="48"/>
      <c r="P750" s="48"/>
      <c r="Q750"/>
      <c r="R750"/>
      <c r="S750" s="38"/>
      <c r="T750" s="50"/>
      <c r="U750" s="50"/>
      <c r="V750" s="50"/>
      <c r="W750" s="50"/>
      <c r="X750" s="50"/>
      <c r="Y750" s="50"/>
      <c r="Z750" s="50"/>
      <c r="AA750" s="50"/>
      <c r="AB750" s="50"/>
      <c r="AC750" s="50"/>
      <c r="AF750"/>
      <c r="AG750"/>
      <c r="AH750" s="57"/>
      <c r="AJ750"/>
    </row>
    <row r="751" spans="1:36" ht="15" x14ac:dyDescent="0.25">
      <c r="A751"/>
      <c r="B751"/>
      <c r="C751"/>
      <c r="D751" s="43"/>
      <c r="E751" s="44"/>
      <c r="F751" s="45"/>
      <c r="G751" s="46"/>
      <c r="H751" s="44"/>
      <c r="I751" s="45"/>
      <c r="J751" s="46"/>
      <c r="K751" s="44"/>
      <c r="L751" s="45"/>
      <c r="M751" s="46"/>
      <c r="N751" s="47"/>
      <c r="O751" s="48"/>
      <c r="P751" s="48"/>
      <c r="Q751"/>
      <c r="R751"/>
      <c r="S751" s="38"/>
      <c r="T751" s="50"/>
      <c r="U751" s="50"/>
      <c r="V751" s="50"/>
      <c r="W751" s="50"/>
      <c r="X751" s="50"/>
      <c r="Y751" s="50"/>
      <c r="Z751" s="50"/>
      <c r="AA751" s="50"/>
      <c r="AB751" s="50"/>
      <c r="AC751" s="50"/>
      <c r="AF751"/>
      <c r="AG751"/>
      <c r="AH751" s="57"/>
      <c r="AJ751"/>
    </row>
    <row r="752" spans="1:36" ht="15" x14ac:dyDescent="0.25">
      <c r="A752"/>
      <c r="B752"/>
      <c r="C752"/>
      <c r="D752" s="43"/>
      <c r="E752" s="44"/>
      <c r="F752" s="45"/>
      <c r="G752" s="46"/>
      <c r="H752" s="44"/>
      <c r="I752" s="45"/>
      <c r="J752" s="46"/>
      <c r="K752" s="44"/>
      <c r="L752" s="45"/>
      <c r="M752" s="46"/>
      <c r="N752" s="47"/>
      <c r="O752" s="48"/>
      <c r="P752" s="48"/>
      <c r="Q752"/>
      <c r="R752"/>
      <c r="S752" s="38"/>
      <c r="T752" s="50"/>
      <c r="U752" s="50"/>
      <c r="V752" s="50"/>
      <c r="W752" s="50"/>
      <c r="X752" s="50"/>
      <c r="Y752" s="50"/>
      <c r="Z752" s="50"/>
      <c r="AA752" s="50"/>
      <c r="AB752" s="50"/>
      <c r="AC752" s="50"/>
      <c r="AF752"/>
      <c r="AG752"/>
      <c r="AH752" s="57"/>
      <c r="AJ752"/>
    </row>
    <row r="753" spans="1:36" ht="15" x14ac:dyDescent="0.25">
      <c r="A753"/>
      <c r="B753"/>
      <c r="C753"/>
      <c r="D753" s="43"/>
      <c r="E753" s="44"/>
      <c r="F753" s="45"/>
      <c r="G753" s="46"/>
      <c r="H753" s="44"/>
      <c r="I753" s="45"/>
      <c r="J753" s="46"/>
      <c r="K753" s="44"/>
      <c r="L753" s="45"/>
      <c r="M753" s="46"/>
      <c r="N753" s="47"/>
      <c r="O753" s="48"/>
      <c r="P753" s="48"/>
      <c r="Q753"/>
      <c r="R753"/>
      <c r="S753" s="38"/>
      <c r="T753" s="50"/>
      <c r="U753" s="50"/>
      <c r="V753" s="50"/>
      <c r="W753" s="50"/>
      <c r="X753" s="50"/>
      <c r="Y753" s="50"/>
      <c r="Z753" s="50"/>
      <c r="AA753" s="50"/>
      <c r="AB753" s="50"/>
      <c r="AC753" s="50"/>
      <c r="AF753"/>
      <c r="AG753"/>
      <c r="AH753" s="57"/>
      <c r="AJ753"/>
    </row>
    <row r="754" spans="1:36" s="50" customFormat="1" ht="15" x14ac:dyDescent="0.25">
      <c r="A754" s="42"/>
      <c r="B754" s="42"/>
      <c r="C754" s="42"/>
      <c r="D754" s="43"/>
      <c r="E754" s="44"/>
      <c r="F754" s="45"/>
      <c r="G754" s="46"/>
      <c r="H754" s="44"/>
      <c r="I754" s="45"/>
      <c r="J754" s="46"/>
      <c r="K754" s="44"/>
      <c r="L754" s="45"/>
      <c r="M754" s="46"/>
      <c r="N754" s="47"/>
      <c r="O754" s="48"/>
      <c r="P754" s="48"/>
      <c r="Q754"/>
      <c r="R754"/>
      <c r="S754" s="38"/>
      <c r="AD754" s="51"/>
      <c r="AE754" s="51"/>
      <c r="AF754" s="42"/>
      <c r="AG754" s="42"/>
      <c r="AH754" s="57"/>
      <c r="AI754" s="51"/>
      <c r="AJ754"/>
    </row>
    <row r="755" spans="1:36" ht="15" x14ac:dyDescent="0.25">
      <c r="A755"/>
      <c r="B755"/>
      <c r="C755"/>
      <c r="D755" s="43"/>
      <c r="E755" s="44"/>
      <c r="F755" s="45"/>
      <c r="G755" s="46"/>
      <c r="H755" s="44"/>
      <c r="I755" s="45"/>
      <c r="J755" s="46"/>
      <c r="K755" s="44"/>
      <c r="L755" s="45"/>
      <c r="M755" s="46"/>
      <c r="N755" s="47"/>
      <c r="O755" s="48"/>
      <c r="P755" s="48"/>
      <c r="Q755"/>
      <c r="R755"/>
      <c r="S755" s="38"/>
      <c r="T755" s="50"/>
      <c r="U755" s="50"/>
      <c r="V755" s="50"/>
      <c r="W755" s="50"/>
      <c r="X755" s="50"/>
      <c r="Y755" s="50"/>
      <c r="Z755" s="50"/>
      <c r="AA755" s="50"/>
      <c r="AB755" s="50"/>
      <c r="AC755" s="50"/>
      <c r="AF755"/>
      <c r="AG755"/>
      <c r="AH755" s="57"/>
      <c r="AJ755"/>
    </row>
    <row r="756" spans="1:36" ht="15" x14ac:dyDescent="0.25">
      <c r="A756"/>
      <c r="B756"/>
      <c r="C756"/>
      <c r="D756" s="43"/>
      <c r="E756" s="44"/>
      <c r="F756" s="45"/>
      <c r="G756" s="46"/>
      <c r="H756" s="44"/>
      <c r="I756" s="45"/>
      <c r="J756" s="46"/>
      <c r="K756" s="44"/>
      <c r="L756" s="45"/>
      <c r="M756" s="46"/>
      <c r="N756" s="47"/>
      <c r="O756" s="48"/>
      <c r="P756" s="48"/>
      <c r="Q756"/>
      <c r="R756"/>
      <c r="S756" s="38"/>
      <c r="T756" s="50"/>
      <c r="U756" s="50"/>
      <c r="V756" s="50"/>
      <c r="W756" s="50"/>
      <c r="X756" s="50"/>
      <c r="Y756" s="50"/>
      <c r="Z756" s="50"/>
      <c r="AA756" s="50"/>
      <c r="AB756" s="50"/>
      <c r="AC756" s="50"/>
      <c r="AF756"/>
      <c r="AG756"/>
      <c r="AH756" s="57"/>
      <c r="AJ756"/>
    </row>
    <row r="757" spans="1:36" ht="15" x14ac:dyDescent="0.25">
      <c r="A757"/>
      <c r="B757"/>
      <c r="C757"/>
      <c r="D757" s="43"/>
      <c r="E757" s="44"/>
      <c r="F757" s="45"/>
      <c r="G757" s="46"/>
      <c r="H757" s="44"/>
      <c r="I757" s="45"/>
      <c r="J757" s="46"/>
      <c r="K757" s="44"/>
      <c r="L757" s="45"/>
      <c r="M757" s="46"/>
      <c r="N757" s="47"/>
      <c r="O757" s="48"/>
      <c r="P757" s="48"/>
      <c r="Q757"/>
      <c r="R757"/>
      <c r="S757" s="38"/>
      <c r="T757" s="50"/>
      <c r="U757" s="50"/>
      <c r="V757" s="50"/>
      <c r="W757" s="50"/>
      <c r="X757" s="50"/>
      <c r="Y757" s="50"/>
      <c r="Z757" s="50"/>
      <c r="AA757" s="50"/>
      <c r="AB757" s="50"/>
      <c r="AC757" s="50"/>
      <c r="AF757"/>
      <c r="AG757"/>
      <c r="AH757" s="57"/>
      <c r="AJ757"/>
    </row>
    <row r="758" spans="1:36" ht="15" x14ac:dyDescent="0.25">
      <c r="A758"/>
      <c r="B758"/>
      <c r="C758"/>
      <c r="D758" s="43"/>
      <c r="E758" s="44"/>
      <c r="F758" s="45"/>
      <c r="G758" s="46"/>
      <c r="H758" s="44"/>
      <c r="I758" s="45"/>
      <c r="J758" s="46"/>
      <c r="K758" s="44"/>
      <c r="L758" s="45"/>
      <c r="M758" s="46"/>
      <c r="N758" s="47"/>
      <c r="O758" s="48"/>
      <c r="P758" s="48"/>
      <c r="Q758"/>
      <c r="R758"/>
      <c r="S758" s="38"/>
      <c r="T758" s="50"/>
      <c r="U758" s="50"/>
      <c r="V758" s="50"/>
      <c r="W758" s="50"/>
      <c r="X758" s="50"/>
      <c r="Y758" s="50"/>
      <c r="Z758" s="50"/>
      <c r="AA758" s="50"/>
      <c r="AB758" s="50"/>
      <c r="AC758" s="50"/>
      <c r="AF758"/>
      <c r="AG758"/>
      <c r="AH758" s="57"/>
      <c r="AJ758"/>
    </row>
    <row r="759" spans="1:36" ht="15" x14ac:dyDescent="0.25">
      <c r="A759"/>
      <c r="B759"/>
      <c r="C759"/>
      <c r="D759" s="43"/>
      <c r="E759" s="44"/>
      <c r="F759" s="45"/>
      <c r="G759" s="46"/>
      <c r="H759" s="44"/>
      <c r="I759" s="45"/>
      <c r="J759" s="46"/>
      <c r="K759" s="44"/>
      <c r="L759" s="45"/>
      <c r="M759" s="46"/>
      <c r="N759" s="47"/>
      <c r="O759" s="48"/>
      <c r="P759" s="48"/>
      <c r="Q759"/>
      <c r="R759"/>
      <c r="S759" s="38"/>
      <c r="T759" s="50"/>
      <c r="U759" s="50"/>
      <c r="V759" s="50"/>
      <c r="W759" s="50"/>
      <c r="X759" s="50"/>
      <c r="Y759" s="50"/>
      <c r="Z759" s="50"/>
      <c r="AA759" s="50"/>
      <c r="AB759" s="50"/>
      <c r="AC759" s="50"/>
      <c r="AF759"/>
      <c r="AG759"/>
      <c r="AH759" s="57"/>
      <c r="AJ759"/>
    </row>
    <row r="760" spans="1:36" ht="15" x14ac:dyDescent="0.25">
      <c r="A760"/>
      <c r="B760"/>
      <c r="C760"/>
      <c r="D760" s="43"/>
      <c r="E760" s="44"/>
      <c r="F760" s="45"/>
      <c r="G760" s="46"/>
      <c r="H760" s="44"/>
      <c r="I760" s="45"/>
      <c r="J760" s="46"/>
      <c r="K760" s="44"/>
      <c r="L760" s="45"/>
      <c r="M760" s="46"/>
      <c r="N760" s="47"/>
      <c r="O760" s="48"/>
      <c r="P760" s="48"/>
      <c r="Q760"/>
      <c r="R760"/>
      <c r="S760" s="38"/>
      <c r="T760" s="50"/>
      <c r="U760" s="50"/>
      <c r="V760" s="50"/>
      <c r="W760" s="50"/>
      <c r="X760" s="50"/>
      <c r="Y760" s="50"/>
      <c r="Z760" s="50"/>
      <c r="AA760" s="50"/>
      <c r="AB760" s="50"/>
      <c r="AC760" s="50"/>
      <c r="AF760"/>
      <c r="AG760"/>
      <c r="AH760" s="57"/>
      <c r="AJ760"/>
    </row>
    <row r="761" spans="1:36" ht="15" x14ac:dyDescent="0.25">
      <c r="A761"/>
      <c r="B761"/>
      <c r="C761"/>
      <c r="D761" s="43"/>
      <c r="E761" s="44"/>
      <c r="F761" s="45"/>
      <c r="G761" s="46"/>
      <c r="H761" s="44"/>
      <c r="I761" s="45"/>
      <c r="J761" s="46"/>
      <c r="K761" s="44"/>
      <c r="L761" s="45"/>
      <c r="M761" s="46"/>
      <c r="N761" s="47"/>
      <c r="O761" s="48"/>
      <c r="P761" s="48"/>
      <c r="Q761"/>
      <c r="R761"/>
      <c r="S761" s="38"/>
      <c r="T761" s="50"/>
      <c r="U761" s="50"/>
      <c r="V761" s="50"/>
      <c r="W761" s="50"/>
      <c r="X761" s="50"/>
      <c r="Y761" s="50"/>
      <c r="Z761" s="50"/>
      <c r="AA761" s="50"/>
      <c r="AB761" s="50"/>
      <c r="AC761" s="50"/>
      <c r="AF761"/>
      <c r="AG761"/>
      <c r="AH761" s="57"/>
      <c r="AJ761"/>
    </row>
    <row r="762" spans="1:36" ht="15" x14ac:dyDescent="0.25">
      <c r="A762"/>
      <c r="B762"/>
      <c r="C762"/>
      <c r="D762" s="43"/>
      <c r="E762" s="44"/>
      <c r="F762" s="45"/>
      <c r="G762" s="46"/>
      <c r="H762" s="44"/>
      <c r="I762" s="45"/>
      <c r="J762" s="46"/>
      <c r="K762" s="44"/>
      <c r="L762" s="45"/>
      <c r="M762" s="46"/>
      <c r="N762" s="47"/>
      <c r="O762" s="48"/>
      <c r="P762" s="48"/>
      <c r="Q762"/>
      <c r="R762"/>
      <c r="S762" s="38"/>
      <c r="T762" s="50"/>
      <c r="U762" s="50"/>
      <c r="V762" s="50"/>
      <c r="W762" s="50"/>
      <c r="X762" s="50"/>
      <c r="Y762" s="50"/>
      <c r="Z762" s="50"/>
      <c r="AA762" s="50"/>
      <c r="AB762" s="50"/>
      <c r="AC762" s="50"/>
      <c r="AF762"/>
      <c r="AG762"/>
      <c r="AH762" s="57"/>
      <c r="AJ762"/>
    </row>
    <row r="763" spans="1:36" ht="15" x14ac:dyDescent="0.25">
      <c r="A763"/>
      <c r="B763"/>
      <c r="C763"/>
      <c r="D763" s="43"/>
      <c r="E763" s="44"/>
      <c r="F763" s="45"/>
      <c r="G763" s="46"/>
      <c r="H763" s="44"/>
      <c r="I763" s="45"/>
      <c r="J763" s="46"/>
      <c r="K763" s="44"/>
      <c r="L763" s="45"/>
      <c r="M763" s="46"/>
      <c r="N763" s="47"/>
      <c r="O763" s="48"/>
      <c r="P763" s="48"/>
      <c r="Q763"/>
      <c r="R763"/>
      <c r="S763" s="38"/>
      <c r="T763" s="50"/>
      <c r="U763" s="50"/>
      <c r="V763" s="50"/>
      <c r="W763" s="50"/>
      <c r="X763" s="50"/>
      <c r="Y763" s="50"/>
      <c r="Z763" s="50"/>
      <c r="AA763" s="50"/>
      <c r="AB763" s="50"/>
      <c r="AC763" s="50"/>
      <c r="AF763"/>
      <c r="AG763"/>
      <c r="AH763" s="57"/>
      <c r="AJ763"/>
    </row>
    <row r="764" spans="1:36" ht="15" x14ac:dyDescent="0.25">
      <c r="A764"/>
      <c r="B764"/>
      <c r="C764"/>
      <c r="D764" s="43"/>
      <c r="E764" s="44"/>
      <c r="F764" s="45"/>
      <c r="G764" s="46"/>
      <c r="H764" s="44"/>
      <c r="I764" s="45"/>
      <c r="J764" s="46"/>
      <c r="K764" s="44"/>
      <c r="L764" s="45"/>
      <c r="M764" s="46"/>
      <c r="N764" s="47"/>
      <c r="O764" s="48"/>
      <c r="P764" s="48"/>
      <c r="Q764"/>
      <c r="R764"/>
      <c r="S764" s="38"/>
      <c r="T764" s="50"/>
      <c r="U764" s="50"/>
      <c r="V764" s="50"/>
      <c r="W764" s="50"/>
      <c r="X764" s="50"/>
      <c r="Y764" s="50"/>
      <c r="Z764" s="50"/>
      <c r="AA764" s="50"/>
      <c r="AB764" s="50"/>
      <c r="AC764" s="50"/>
      <c r="AF764"/>
      <c r="AG764"/>
      <c r="AH764" s="57"/>
      <c r="AJ764"/>
    </row>
    <row r="765" spans="1:36" ht="15" x14ac:dyDescent="0.25">
      <c r="A765"/>
      <c r="B765"/>
      <c r="C765"/>
      <c r="D765" s="43"/>
      <c r="E765" s="44"/>
      <c r="F765" s="45"/>
      <c r="G765" s="46"/>
      <c r="H765" s="44"/>
      <c r="I765" s="45"/>
      <c r="J765" s="46"/>
      <c r="K765" s="44"/>
      <c r="L765" s="45"/>
      <c r="M765" s="46"/>
      <c r="N765" s="47"/>
      <c r="O765" s="48"/>
      <c r="P765" s="48"/>
      <c r="Q765"/>
      <c r="R765"/>
      <c r="S765" s="38"/>
      <c r="T765" s="50"/>
      <c r="U765" s="50"/>
      <c r="V765" s="50"/>
      <c r="W765" s="50"/>
      <c r="X765" s="50"/>
      <c r="Y765" s="50"/>
      <c r="Z765" s="50"/>
      <c r="AA765" s="50"/>
      <c r="AB765" s="50"/>
      <c r="AC765" s="50"/>
      <c r="AF765"/>
      <c r="AG765"/>
      <c r="AH765" s="57"/>
      <c r="AJ765"/>
    </row>
    <row r="766" spans="1:36" ht="15" x14ac:dyDescent="0.25">
      <c r="A766"/>
      <c r="B766"/>
      <c r="C766"/>
      <c r="D766" s="43"/>
      <c r="E766" s="44"/>
      <c r="F766" s="45"/>
      <c r="G766" s="46"/>
      <c r="H766" s="44"/>
      <c r="I766" s="45"/>
      <c r="J766" s="46"/>
      <c r="K766" s="44"/>
      <c r="L766" s="45"/>
      <c r="M766" s="46"/>
      <c r="N766" s="47"/>
      <c r="O766" s="48"/>
      <c r="P766" s="48"/>
      <c r="Q766"/>
      <c r="R766"/>
      <c r="S766" s="38"/>
      <c r="T766" s="50"/>
      <c r="U766" s="50"/>
      <c r="V766" s="50"/>
      <c r="W766" s="50"/>
      <c r="X766" s="50"/>
      <c r="Y766" s="50"/>
      <c r="Z766" s="50"/>
      <c r="AA766" s="50"/>
      <c r="AB766" s="50"/>
      <c r="AC766" s="50"/>
      <c r="AF766"/>
      <c r="AG766"/>
      <c r="AH766" s="57"/>
      <c r="AJ766"/>
    </row>
    <row r="767" spans="1:36" ht="15" x14ac:dyDescent="0.25">
      <c r="A767"/>
      <c r="B767"/>
      <c r="C767"/>
      <c r="D767" s="43"/>
      <c r="E767" s="44"/>
      <c r="F767" s="45"/>
      <c r="G767" s="46"/>
      <c r="H767" s="44"/>
      <c r="I767" s="45"/>
      <c r="J767" s="46"/>
      <c r="K767" s="44"/>
      <c r="L767" s="45"/>
      <c r="M767" s="46"/>
      <c r="N767" s="47"/>
      <c r="O767" s="48"/>
      <c r="P767" s="48"/>
      <c r="Q767"/>
      <c r="R767"/>
      <c r="S767" s="38"/>
      <c r="T767" s="50"/>
      <c r="U767" s="50"/>
      <c r="V767" s="50"/>
      <c r="W767" s="50"/>
      <c r="X767" s="50"/>
      <c r="Y767" s="50"/>
      <c r="Z767" s="50"/>
      <c r="AA767" s="50"/>
      <c r="AB767" s="50"/>
      <c r="AC767" s="50"/>
      <c r="AF767"/>
      <c r="AG767"/>
      <c r="AH767" s="57"/>
      <c r="AJ767"/>
    </row>
    <row r="768" spans="1:36" ht="15" x14ac:dyDescent="0.25">
      <c r="A768"/>
      <c r="B768"/>
      <c r="C768"/>
      <c r="D768" s="43"/>
      <c r="E768" s="44"/>
      <c r="F768" s="45"/>
      <c r="G768" s="46"/>
      <c r="H768" s="44"/>
      <c r="I768" s="45"/>
      <c r="J768" s="46"/>
      <c r="K768" s="44"/>
      <c r="L768" s="45"/>
      <c r="M768" s="46"/>
      <c r="N768" s="47"/>
      <c r="O768" s="48"/>
      <c r="P768" s="48"/>
      <c r="Q768"/>
      <c r="R768"/>
      <c r="S768" s="38"/>
      <c r="T768" s="50"/>
      <c r="U768" s="50"/>
      <c r="V768" s="50"/>
      <c r="W768" s="50"/>
      <c r="X768" s="50"/>
      <c r="Y768" s="50"/>
      <c r="Z768" s="50"/>
      <c r="AA768" s="50"/>
      <c r="AB768" s="50"/>
      <c r="AC768" s="50"/>
      <c r="AF768"/>
      <c r="AG768"/>
      <c r="AH768" s="57"/>
      <c r="AJ768"/>
    </row>
    <row r="769" spans="1:36" ht="15" x14ac:dyDescent="0.25">
      <c r="A769"/>
      <c r="B769"/>
      <c r="C769"/>
      <c r="D769" s="43"/>
      <c r="E769" s="44"/>
      <c r="F769" s="45"/>
      <c r="G769" s="46"/>
      <c r="H769" s="44"/>
      <c r="I769" s="45"/>
      <c r="J769" s="46"/>
      <c r="K769" s="44"/>
      <c r="L769" s="45"/>
      <c r="M769" s="46"/>
      <c r="N769" s="47"/>
      <c r="O769" s="48"/>
      <c r="P769" s="48"/>
      <c r="Q769"/>
      <c r="R769"/>
      <c r="S769" s="38"/>
      <c r="T769" s="50"/>
      <c r="U769" s="50"/>
      <c r="V769" s="50"/>
      <c r="W769" s="50"/>
      <c r="X769" s="50"/>
      <c r="Y769" s="50"/>
      <c r="Z769" s="50"/>
      <c r="AA769" s="50"/>
      <c r="AB769" s="50"/>
      <c r="AC769" s="50"/>
      <c r="AF769"/>
      <c r="AG769"/>
      <c r="AH769" s="57"/>
      <c r="AJ769"/>
    </row>
    <row r="770" spans="1:36" ht="15" x14ac:dyDescent="0.25">
      <c r="A770"/>
      <c r="B770"/>
      <c r="C770"/>
      <c r="D770" s="43"/>
      <c r="E770" s="44"/>
      <c r="F770" s="45"/>
      <c r="G770" s="46"/>
      <c r="H770" s="44"/>
      <c r="I770" s="45"/>
      <c r="J770" s="46"/>
      <c r="K770" s="44"/>
      <c r="L770" s="45"/>
      <c r="M770" s="46"/>
      <c r="N770" s="47"/>
      <c r="O770" s="48"/>
      <c r="P770" s="48"/>
      <c r="Q770"/>
      <c r="R770"/>
      <c r="S770" s="38"/>
      <c r="T770" s="50"/>
      <c r="U770" s="50"/>
      <c r="V770" s="50"/>
      <c r="W770" s="50"/>
      <c r="X770" s="50"/>
      <c r="Y770" s="50"/>
      <c r="Z770" s="50"/>
      <c r="AA770" s="50"/>
      <c r="AB770" s="50"/>
      <c r="AC770" s="50"/>
      <c r="AF770"/>
      <c r="AG770"/>
      <c r="AH770" s="57"/>
      <c r="AJ770"/>
    </row>
    <row r="771" spans="1:36" ht="15" x14ac:dyDescent="0.25">
      <c r="A771"/>
      <c r="B771"/>
      <c r="C771"/>
      <c r="D771" s="43"/>
      <c r="E771" s="44"/>
      <c r="F771" s="45"/>
      <c r="G771" s="46"/>
      <c r="H771" s="44"/>
      <c r="I771" s="45"/>
      <c r="J771" s="46"/>
      <c r="K771" s="44"/>
      <c r="L771" s="45"/>
      <c r="M771" s="46"/>
      <c r="N771" s="47"/>
      <c r="O771" s="48"/>
      <c r="P771" s="48"/>
      <c r="Q771"/>
      <c r="R771"/>
      <c r="S771" s="38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F771"/>
      <c r="AG771"/>
      <c r="AH771" s="57"/>
      <c r="AJ771"/>
    </row>
    <row r="772" spans="1:36" ht="15" x14ac:dyDescent="0.25">
      <c r="A772"/>
      <c r="B772"/>
      <c r="C772"/>
      <c r="D772" s="43"/>
      <c r="E772" s="44"/>
      <c r="F772" s="45"/>
      <c r="G772" s="46"/>
      <c r="H772" s="44"/>
      <c r="I772" s="45"/>
      <c r="J772" s="46"/>
      <c r="K772" s="44"/>
      <c r="L772" s="45"/>
      <c r="M772" s="46"/>
      <c r="N772" s="47"/>
      <c r="O772" s="48"/>
      <c r="P772" s="48"/>
      <c r="Q772"/>
      <c r="R772"/>
      <c r="S772" s="38"/>
      <c r="T772" s="50"/>
      <c r="U772" s="50"/>
      <c r="V772" s="50"/>
      <c r="W772" s="50"/>
      <c r="X772" s="50"/>
      <c r="Y772" s="50"/>
      <c r="Z772" s="50"/>
      <c r="AA772" s="50"/>
      <c r="AB772" s="50"/>
      <c r="AC772" s="50"/>
      <c r="AF772"/>
      <c r="AG772"/>
      <c r="AH772" s="57"/>
      <c r="AJ772"/>
    </row>
    <row r="773" spans="1:36" ht="15" x14ac:dyDescent="0.25">
      <c r="A773"/>
      <c r="B773"/>
      <c r="C773"/>
      <c r="D773" s="43"/>
      <c r="E773" s="44"/>
      <c r="F773" s="45"/>
      <c r="G773" s="46"/>
      <c r="H773" s="44"/>
      <c r="I773" s="45"/>
      <c r="J773" s="46"/>
      <c r="K773" s="44"/>
      <c r="L773" s="45"/>
      <c r="M773" s="46"/>
      <c r="N773" s="47"/>
      <c r="O773" s="48"/>
      <c r="P773" s="48"/>
      <c r="Q773"/>
      <c r="R773"/>
      <c r="S773" s="38"/>
      <c r="T773" s="50"/>
      <c r="U773" s="50"/>
      <c r="V773" s="50"/>
      <c r="W773" s="50"/>
      <c r="X773" s="50"/>
      <c r="Y773" s="50"/>
      <c r="Z773" s="50"/>
      <c r="AA773" s="50"/>
      <c r="AB773" s="50"/>
      <c r="AC773" s="50"/>
      <c r="AF773"/>
      <c r="AG773"/>
      <c r="AH773" s="57"/>
      <c r="AJ773"/>
    </row>
    <row r="774" spans="1:36" ht="15" x14ac:dyDescent="0.25">
      <c r="A774"/>
      <c r="B774"/>
      <c r="C774"/>
      <c r="D774" s="43"/>
      <c r="E774" s="44"/>
      <c r="F774" s="45"/>
      <c r="G774" s="46"/>
      <c r="H774" s="44"/>
      <c r="I774" s="45"/>
      <c r="J774" s="46"/>
      <c r="K774" s="44"/>
      <c r="L774" s="45"/>
      <c r="M774" s="46"/>
      <c r="N774" s="47"/>
      <c r="O774" s="48"/>
      <c r="P774" s="48"/>
      <c r="Q774"/>
      <c r="R774"/>
      <c r="S774" s="38"/>
      <c r="T774" s="50"/>
      <c r="U774" s="50"/>
      <c r="V774" s="50"/>
      <c r="W774" s="50"/>
      <c r="X774" s="50"/>
      <c r="Y774" s="50"/>
      <c r="Z774" s="50"/>
      <c r="AA774" s="50"/>
      <c r="AB774" s="50"/>
      <c r="AC774" s="50"/>
      <c r="AF774"/>
      <c r="AG774"/>
      <c r="AH774" s="57"/>
      <c r="AJ774"/>
    </row>
    <row r="775" spans="1:36" ht="15" x14ac:dyDescent="0.25">
      <c r="A775"/>
      <c r="B775"/>
      <c r="C775"/>
      <c r="D775" s="43"/>
      <c r="E775" s="44"/>
      <c r="F775" s="45"/>
      <c r="G775" s="46"/>
      <c r="H775" s="44"/>
      <c r="I775" s="45"/>
      <c r="J775" s="46"/>
      <c r="K775" s="44"/>
      <c r="L775" s="45"/>
      <c r="M775" s="46"/>
      <c r="N775" s="47"/>
      <c r="O775" s="48"/>
      <c r="P775" s="48"/>
      <c r="Q775"/>
      <c r="R775"/>
      <c r="S775" s="38"/>
      <c r="T775" s="50"/>
      <c r="U775" s="50"/>
      <c r="V775" s="50"/>
      <c r="W775" s="50"/>
      <c r="X775" s="50"/>
      <c r="Y775" s="50"/>
      <c r="Z775" s="50"/>
      <c r="AA775" s="50"/>
      <c r="AB775" s="50"/>
      <c r="AC775" s="50"/>
      <c r="AF775"/>
      <c r="AG775"/>
      <c r="AH775" s="57"/>
      <c r="AJ775"/>
    </row>
    <row r="776" spans="1:36" ht="15" x14ac:dyDescent="0.25">
      <c r="A776"/>
      <c r="B776"/>
      <c r="C776"/>
      <c r="D776" s="43"/>
      <c r="E776" s="44"/>
      <c r="F776" s="45"/>
      <c r="G776" s="46"/>
      <c r="H776" s="44"/>
      <c r="I776" s="45"/>
      <c r="J776" s="46"/>
      <c r="K776" s="44"/>
      <c r="L776" s="45"/>
      <c r="M776" s="46"/>
      <c r="N776" s="47"/>
      <c r="O776" s="48"/>
      <c r="P776" s="48"/>
      <c r="Q776"/>
      <c r="R776"/>
      <c r="S776" s="38"/>
      <c r="T776" s="50"/>
      <c r="U776" s="50"/>
      <c r="V776" s="50"/>
      <c r="W776" s="50"/>
      <c r="X776" s="50"/>
      <c r="Y776" s="50"/>
      <c r="Z776" s="50"/>
      <c r="AA776" s="50"/>
      <c r="AB776" s="50"/>
      <c r="AC776" s="50"/>
      <c r="AF776"/>
      <c r="AG776"/>
      <c r="AH776" s="57"/>
      <c r="AJ776"/>
    </row>
    <row r="777" spans="1:36" ht="15" x14ac:dyDescent="0.25">
      <c r="A777"/>
      <c r="B777"/>
      <c r="C777"/>
      <c r="D777" s="43"/>
      <c r="E777" s="44"/>
      <c r="F777" s="45"/>
      <c r="G777" s="46"/>
      <c r="H777" s="44"/>
      <c r="I777" s="45"/>
      <c r="J777" s="46"/>
      <c r="K777" s="44"/>
      <c r="L777" s="45"/>
      <c r="M777" s="46"/>
      <c r="N777" s="47"/>
      <c r="O777" s="48"/>
      <c r="P777" s="48"/>
      <c r="Q777"/>
      <c r="R777"/>
      <c r="S777" s="38"/>
      <c r="T777" s="50"/>
      <c r="U777" s="50"/>
      <c r="V777" s="50"/>
      <c r="W777" s="50"/>
      <c r="X777" s="50"/>
      <c r="Y777" s="50"/>
      <c r="Z777" s="50"/>
      <c r="AA777" s="50"/>
      <c r="AB777" s="50"/>
      <c r="AC777" s="50"/>
      <c r="AF777"/>
      <c r="AG777"/>
      <c r="AH777" s="57"/>
      <c r="AJ777"/>
    </row>
    <row r="778" spans="1:36" ht="15" x14ac:dyDescent="0.25">
      <c r="A778"/>
      <c r="B778"/>
      <c r="C778"/>
      <c r="D778" s="43"/>
      <c r="E778" s="44"/>
      <c r="F778" s="45"/>
      <c r="G778" s="46"/>
      <c r="H778" s="44"/>
      <c r="I778" s="45"/>
      <c r="J778" s="46"/>
      <c r="K778" s="44"/>
      <c r="L778" s="45"/>
      <c r="M778" s="46"/>
      <c r="N778" s="47"/>
      <c r="O778" s="48"/>
      <c r="P778" s="48"/>
      <c r="Q778"/>
      <c r="R778"/>
      <c r="S778" s="38"/>
      <c r="T778" s="50"/>
      <c r="U778" s="50"/>
      <c r="V778" s="50"/>
      <c r="W778" s="50"/>
      <c r="X778" s="50"/>
      <c r="Y778" s="50"/>
      <c r="Z778" s="50"/>
      <c r="AA778" s="50"/>
      <c r="AB778" s="50"/>
      <c r="AC778" s="50"/>
      <c r="AF778"/>
      <c r="AG778"/>
      <c r="AH778" s="57"/>
      <c r="AJ778"/>
    </row>
    <row r="779" spans="1:36" ht="15" x14ac:dyDescent="0.25">
      <c r="A779"/>
      <c r="B779"/>
      <c r="C779"/>
      <c r="D779" s="43"/>
      <c r="E779" s="44"/>
      <c r="F779" s="45"/>
      <c r="G779" s="46"/>
      <c r="H779" s="44"/>
      <c r="I779" s="45"/>
      <c r="J779" s="46"/>
      <c r="K779" s="44"/>
      <c r="L779" s="45"/>
      <c r="M779" s="46"/>
      <c r="N779" s="47"/>
      <c r="O779" s="48"/>
      <c r="P779" s="48"/>
      <c r="Q779"/>
      <c r="R779"/>
      <c r="S779" s="38"/>
      <c r="T779" s="50"/>
      <c r="U779" s="50"/>
      <c r="V779" s="50"/>
      <c r="W779" s="50"/>
      <c r="X779" s="50"/>
      <c r="Y779" s="50"/>
      <c r="Z779" s="50"/>
      <c r="AA779" s="50"/>
      <c r="AB779" s="50"/>
      <c r="AC779" s="50"/>
      <c r="AF779"/>
      <c r="AG779"/>
      <c r="AH779" s="57"/>
      <c r="AJ779"/>
    </row>
    <row r="780" spans="1:36" ht="15" x14ac:dyDescent="0.25">
      <c r="A780"/>
      <c r="B780"/>
      <c r="C780"/>
      <c r="D780" s="43"/>
      <c r="E780" s="44"/>
      <c r="F780" s="45"/>
      <c r="G780" s="46"/>
      <c r="H780" s="44"/>
      <c r="I780" s="45"/>
      <c r="J780" s="46"/>
      <c r="K780" s="44"/>
      <c r="L780" s="45"/>
      <c r="M780" s="46"/>
      <c r="N780" s="47"/>
      <c r="O780" s="48"/>
      <c r="P780" s="48"/>
      <c r="Q780"/>
      <c r="R780"/>
      <c r="S780" s="38"/>
      <c r="T780" s="50"/>
      <c r="U780" s="50"/>
      <c r="V780" s="50"/>
      <c r="W780" s="50"/>
      <c r="X780" s="50"/>
      <c r="Y780" s="50"/>
      <c r="Z780" s="50"/>
      <c r="AA780" s="50"/>
      <c r="AB780" s="50"/>
      <c r="AC780" s="50"/>
      <c r="AF780"/>
      <c r="AG780"/>
      <c r="AH780" s="57"/>
      <c r="AJ780"/>
    </row>
    <row r="781" spans="1:36" ht="15" x14ac:dyDescent="0.25">
      <c r="A781"/>
      <c r="B781"/>
      <c r="C781"/>
      <c r="D781" s="43"/>
      <c r="E781" s="44"/>
      <c r="F781" s="45"/>
      <c r="G781" s="46"/>
      <c r="H781" s="44"/>
      <c r="I781" s="45"/>
      <c r="J781" s="46"/>
      <c r="K781" s="44"/>
      <c r="L781" s="45"/>
      <c r="M781" s="46"/>
      <c r="N781" s="47"/>
      <c r="O781" s="48"/>
      <c r="P781" s="48"/>
      <c r="Q781"/>
      <c r="R781"/>
      <c r="S781" s="38"/>
      <c r="T781" s="50"/>
      <c r="U781" s="50"/>
      <c r="V781" s="50"/>
      <c r="W781" s="50"/>
      <c r="X781" s="50"/>
      <c r="Y781" s="50"/>
      <c r="Z781" s="50"/>
      <c r="AA781" s="50"/>
      <c r="AB781" s="50"/>
      <c r="AC781" s="50"/>
      <c r="AF781"/>
      <c r="AG781"/>
      <c r="AH781" s="57"/>
      <c r="AJ781"/>
    </row>
    <row r="782" spans="1:36" ht="15" x14ac:dyDescent="0.25">
      <c r="A782"/>
      <c r="B782"/>
      <c r="C782"/>
      <c r="D782" s="43"/>
      <c r="E782" s="44"/>
      <c r="F782" s="45"/>
      <c r="G782" s="46"/>
      <c r="H782" s="44"/>
      <c r="I782" s="45"/>
      <c r="J782" s="46"/>
      <c r="K782" s="44"/>
      <c r="L782" s="45"/>
      <c r="M782" s="46"/>
      <c r="N782" s="47"/>
      <c r="O782" s="48"/>
      <c r="P782" s="48"/>
      <c r="Q782"/>
      <c r="R782"/>
      <c r="S782" s="38"/>
      <c r="T782" s="50"/>
      <c r="U782" s="50"/>
      <c r="V782" s="50"/>
      <c r="W782" s="50"/>
      <c r="X782" s="50"/>
      <c r="Y782" s="50"/>
      <c r="Z782" s="50"/>
      <c r="AA782" s="50"/>
      <c r="AB782" s="50"/>
      <c r="AC782" s="50"/>
      <c r="AF782"/>
      <c r="AG782"/>
      <c r="AH782" s="57"/>
      <c r="AJ782"/>
    </row>
    <row r="783" spans="1:36" ht="15" x14ac:dyDescent="0.25">
      <c r="A783"/>
      <c r="B783"/>
      <c r="C783"/>
      <c r="D783" s="43"/>
      <c r="E783" s="44"/>
      <c r="F783" s="45"/>
      <c r="G783" s="46"/>
      <c r="H783" s="44"/>
      <c r="I783" s="45"/>
      <c r="J783" s="46"/>
      <c r="K783" s="44"/>
      <c r="L783" s="45"/>
      <c r="M783" s="46"/>
      <c r="N783" s="47"/>
      <c r="O783" s="48"/>
      <c r="P783" s="48"/>
      <c r="Q783"/>
      <c r="R783"/>
      <c r="S783" s="38"/>
      <c r="T783" s="50"/>
      <c r="U783" s="50"/>
      <c r="V783" s="50"/>
      <c r="W783" s="50"/>
      <c r="X783" s="50"/>
      <c r="Y783" s="50"/>
      <c r="Z783" s="50"/>
      <c r="AA783" s="50"/>
      <c r="AB783" s="50"/>
      <c r="AC783" s="50"/>
      <c r="AF783"/>
      <c r="AG783"/>
      <c r="AH783" s="57"/>
      <c r="AJ783"/>
    </row>
    <row r="784" spans="1:36" ht="15" x14ac:dyDescent="0.25">
      <c r="A784"/>
      <c r="B784"/>
      <c r="C784"/>
      <c r="D784" s="43"/>
      <c r="E784" s="44"/>
      <c r="F784" s="45"/>
      <c r="G784" s="46"/>
      <c r="H784" s="44"/>
      <c r="I784" s="45"/>
      <c r="J784" s="46"/>
      <c r="K784" s="44"/>
      <c r="L784" s="45"/>
      <c r="M784" s="46"/>
      <c r="N784" s="47"/>
      <c r="O784" s="48"/>
      <c r="P784" s="48"/>
      <c r="Q784"/>
      <c r="R784"/>
      <c r="S784" s="38"/>
      <c r="T784" s="50"/>
      <c r="U784" s="50"/>
      <c r="V784" s="50"/>
      <c r="W784" s="50"/>
      <c r="X784" s="50"/>
      <c r="Y784" s="50"/>
      <c r="Z784" s="50"/>
      <c r="AA784" s="50"/>
      <c r="AB784" s="50"/>
      <c r="AC784" s="50"/>
      <c r="AF784"/>
      <c r="AG784"/>
      <c r="AH784" s="57"/>
      <c r="AJ784"/>
    </row>
    <row r="785" spans="1:36" ht="15" x14ac:dyDescent="0.25">
      <c r="A785"/>
      <c r="B785"/>
      <c r="C785"/>
      <c r="D785" s="43"/>
      <c r="E785" s="44"/>
      <c r="F785" s="45"/>
      <c r="G785" s="46"/>
      <c r="H785" s="44"/>
      <c r="I785" s="45"/>
      <c r="J785" s="46"/>
      <c r="K785" s="44"/>
      <c r="L785" s="45"/>
      <c r="M785" s="46"/>
      <c r="N785" s="47"/>
      <c r="O785" s="48"/>
      <c r="P785" s="48"/>
      <c r="Q785"/>
      <c r="R785"/>
      <c r="S785" s="38"/>
      <c r="T785" s="50"/>
      <c r="U785" s="50"/>
      <c r="V785" s="50"/>
      <c r="W785" s="50"/>
      <c r="X785" s="50"/>
      <c r="Y785" s="50"/>
      <c r="Z785" s="50"/>
      <c r="AA785" s="50"/>
      <c r="AB785" s="50"/>
      <c r="AC785" s="50"/>
      <c r="AF785"/>
      <c r="AG785"/>
      <c r="AH785" s="57"/>
      <c r="AJ785"/>
    </row>
    <row r="786" spans="1:36" ht="15" x14ac:dyDescent="0.25">
      <c r="A786"/>
      <c r="B786"/>
      <c r="C786"/>
      <c r="D786" s="43"/>
      <c r="E786" s="44"/>
      <c r="F786" s="45"/>
      <c r="G786" s="46"/>
      <c r="H786" s="44"/>
      <c r="I786" s="45"/>
      <c r="J786" s="46"/>
      <c r="K786" s="44"/>
      <c r="L786" s="45"/>
      <c r="M786" s="46"/>
      <c r="N786" s="47"/>
      <c r="O786" s="48"/>
      <c r="P786" s="48"/>
      <c r="Q786"/>
      <c r="R786"/>
      <c r="S786" s="38"/>
      <c r="T786" s="50"/>
      <c r="U786" s="50"/>
      <c r="V786" s="50"/>
      <c r="W786" s="50"/>
      <c r="X786" s="50"/>
      <c r="Y786" s="50"/>
      <c r="Z786" s="50"/>
      <c r="AA786" s="50"/>
      <c r="AB786" s="50"/>
      <c r="AC786" s="50"/>
      <c r="AF786"/>
      <c r="AG786"/>
      <c r="AH786" s="57"/>
      <c r="AJ786"/>
    </row>
    <row r="787" spans="1:36" ht="15" x14ac:dyDescent="0.25">
      <c r="A787"/>
      <c r="B787"/>
      <c r="C787"/>
      <c r="D787" s="43"/>
      <c r="E787" s="44"/>
      <c r="F787" s="45"/>
      <c r="G787" s="46"/>
      <c r="H787" s="44"/>
      <c r="I787" s="45"/>
      <c r="J787" s="46"/>
      <c r="K787" s="44"/>
      <c r="L787" s="45"/>
      <c r="M787" s="46"/>
      <c r="N787" s="47"/>
      <c r="O787" s="48"/>
      <c r="P787" s="48"/>
      <c r="Q787"/>
      <c r="R787"/>
      <c r="S787" s="38"/>
      <c r="T787" s="50"/>
      <c r="U787" s="50"/>
      <c r="V787" s="50"/>
      <c r="W787" s="50"/>
      <c r="X787" s="50"/>
      <c r="Y787" s="50"/>
      <c r="Z787" s="50"/>
      <c r="AA787" s="50"/>
      <c r="AB787" s="50"/>
      <c r="AC787" s="50"/>
      <c r="AF787"/>
      <c r="AG787"/>
      <c r="AH787" s="57"/>
      <c r="AJ787"/>
    </row>
    <row r="788" spans="1:36" ht="15" x14ac:dyDescent="0.25">
      <c r="A788"/>
      <c r="B788"/>
      <c r="C788"/>
      <c r="D788" s="43"/>
      <c r="E788" s="44"/>
      <c r="F788" s="45"/>
      <c r="G788" s="46"/>
      <c r="H788" s="44"/>
      <c r="I788" s="45"/>
      <c r="J788" s="46"/>
      <c r="K788" s="44"/>
      <c r="L788" s="45"/>
      <c r="M788" s="46"/>
      <c r="N788" s="47"/>
      <c r="O788" s="48"/>
      <c r="P788" s="48"/>
      <c r="Q788"/>
      <c r="R788"/>
      <c r="S788" s="38"/>
      <c r="T788" s="50"/>
      <c r="U788" s="50"/>
      <c r="V788" s="50"/>
      <c r="W788" s="50"/>
      <c r="X788" s="50"/>
      <c r="Y788" s="50"/>
      <c r="Z788" s="50"/>
      <c r="AA788" s="50"/>
      <c r="AB788" s="50"/>
      <c r="AC788" s="50"/>
      <c r="AF788"/>
      <c r="AG788"/>
      <c r="AH788" s="57"/>
      <c r="AJ788"/>
    </row>
    <row r="789" spans="1:36" ht="15" x14ac:dyDescent="0.25">
      <c r="A789"/>
      <c r="B789"/>
      <c r="C789"/>
      <c r="D789" s="43"/>
      <c r="E789" s="44"/>
      <c r="F789" s="45"/>
      <c r="G789" s="46"/>
      <c r="H789" s="44"/>
      <c r="I789" s="45"/>
      <c r="J789" s="46"/>
      <c r="K789" s="44"/>
      <c r="L789" s="45"/>
      <c r="M789" s="46"/>
      <c r="N789" s="47"/>
      <c r="O789" s="48"/>
      <c r="P789" s="48"/>
      <c r="Q789"/>
      <c r="R789"/>
      <c r="S789" s="38"/>
      <c r="T789" s="50"/>
      <c r="U789" s="50"/>
      <c r="V789" s="50"/>
      <c r="W789" s="50"/>
      <c r="X789" s="50"/>
      <c r="Y789" s="50"/>
      <c r="Z789" s="50"/>
      <c r="AA789" s="50"/>
      <c r="AB789" s="50"/>
      <c r="AC789" s="50"/>
      <c r="AF789"/>
      <c r="AG789"/>
      <c r="AH789" s="57"/>
      <c r="AJ789"/>
    </row>
    <row r="790" spans="1:36" ht="15" x14ac:dyDescent="0.25">
      <c r="A790"/>
      <c r="B790"/>
      <c r="C790"/>
      <c r="D790" s="43"/>
      <c r="E790" s="44"/>
      <c r="F790" s="45"/>
      <c r="G790" s="46"/>
      <c r="H790" s="44"/>
      <c r="I790" s="45"/>
      <c r="J790" s="46"/>
      <c r="K790" s="44"/>
      <c r="L790" s="45"/>
      <c r="M790" s="46"/>
      <c r="N790" s="47"/>
      <c r="O790" s="48"/>
      <c r="P790" s="48"/>
      <c r="Q790"/>
      <c r="R790"/>
      <c r="S790" s="38"/>
      <c r="T790" s="50"/>
      <c r="U790" s="50"/>
      <c r="V790" s="50"/>
      <c r="W790" s="50"/>
      <c r="X790" s="50"/>
      <c r="Y790" s="50"/>
      <c r="Z790" s="50"/>
      <c r="AA790" s="50"/>
      <c r="AB790" s="50"/>
      <c r="AC790" s="50"/>
      <c r="AF790"/>
      <c r="AG790"/>
      <c r="AH790" s="57"/>
      <c r="AJ790"/>
    </row>
    <row r="791" spans="1:36" ht="15" x14ac:dyDescent="0.25">
      <c r="A791"/>
      <c r="B791"/>
      <c r="C791"/>
      <c r="D791" s="43"/>
      <c r="E791" s="44"/>
      <c r="F791" s="45"/>
      <c r="G791" s="46"/>
      <c r="H791" s="44"/>
      <c r="I791" s="45"/>
      <c r="J791" s="46"/>
      <c r="K791" s="44"/>
      <c r="L791" s="45"/>
      <c r="M791" s="46"/>
      <c r="N791" s="47"/>
      <c r="O791" s="48"/>
      <c r="P791" s="48"/>
      <c r="Q791"/>
      <c r="R791"/>
      <c r="S791" s="38"/>
      <c r="T791" s="50"/>
      <c r="U791" s="50"/>
      <c r="V791" s="50"/>
      <c r="W791" s="50"/>
      <c r="X791" s="50"/>
      <c r="Y791" s="50"/>
      <c r="Z791" s="50"/>
      <c r="AA791" s="50"/>
      <c r="AB791" s="50"/>
      <c r="AC791" s="50"/>
      <c r="AF791"/>
      <c r="AG791"/>
      <c r="AH791" s="57"/>
      <c r="AJ791"/>
    </row>
    <row r="792" spans="1:36" ht="15" x14ac:dyDescent="0.25">
      <c r="A792"/>
      <c r="B792"/>
      <c r="C792"/>
      <c r="D792" s="43"/>
      <c r="E792" s="44"/>
      <c r="F792" s="45"/>
      <c r="G792" s="46"/>
      <c r="H792" s="44"/>
      <c r="I792" s="45"/>
      <c r="J792" s="46"/>
      <c r="K792" s="44"/>
      <c r="L792" s="45"/>
      <c r="M792" s="46"/>
      <c r="N792" s="47"/>
      <c r="O792" s="48"/>
      <c r="P792" s="48"/>
      <c r="Q792"/>
      <c r="R792"/>
      <c r="S792" s="38"/>
      <c r="T792" s="50"/>
      <c r="U792" s="50"/>
      <c r="V792" s="50"/>
      <c r="W792" s="50"/>
      <c r="X792" s="50"/>
      <c r="Y792" s="50"/>
      <c r="Z792" s="50"/>
      <c r="AA792" s="50"/>
      <c r="AB792" s="50"/>
      <c r="AC792" s="50"/>
      <c r="AF792"/>
      <c r="AG792"/>
      <c r="AH792" s="57"/>
      <c r="AJ792"/>
    </row>
    <row r="793" spans="1:36" ht="15" x14ac:dyDescent="0.25">
      <c r="A793"/>
      <c r="B793"/>
      <c r="C793"/>
      <c r="D793" s="43"/>
      <c r="E793" s="44"/>
      <c r="F793" s="45"/>
      <c r="G793" s="46"/>
      <c r="H793" s="44"/>
      <c r="I793" s="45"/>
      <c r="J793" s="46"/>
      <c r="K793" s="44"/>
      <c r="L793" s="45"/>
      <c r="M793" s="46"/>
      <c r="N793" s="47"/>
      <c r="O793" s="48"/>
      <c r="P793" s="48"/>
      <c r="Q793"/>
      <c r="R793"/>
      <c r="S793" s="38"/>
      <c r="T793" s="50"/>
      <c r="U793" s="50"/>
      <c r="V793" s="50"/>
      <c r="W793" s="50"/>
      <c r="X793" s="50"/>
      <c r="Y793" s="50"/>
      <c r="Z793" s="50"/>
      <c r="AA793" s="50"/>
      <c r="AB793" s="50"/>
      <c r="AC793" s="50"/>
      <c r="AF793"/>
      <c r="AG793"/>
      <c r="AH793" s="57"/>
      <c r="AJ793"/>
    </row>
    <row r="794" spans="1:36" ht="15" x14ac:dyDescent="0.25">
      <c r="A794"/>
      <c r="B794"/>
      <c r="C794"/>
      <c r="D794" s="43"/>
      <c r="E794" s="44"/>
      <c r="F794" s="45"/>
      <c r="G794" s="46"/>
      <c r="H794" s="44"/>
      <c r="I794" s="45"/>
      <c r="J794" s="46"/>
      <c r="K794" s="44"/>
      <c r="L794" s="45"/>
      <c r="M794" s="46"/>
      <c r="N794" s="47"/>
      <c r="O794" s="48"/>
      <c r="P794" s="48"/>
      <c r="Q794"/>
      <c r="R794"/>
      <c r="S794" s="38"/>
      <c r="T794" s="50"/>
      <c r="U794" s="50"/>
      <c r="V794" s="50"/>
      <c r="W794" s="50"/>
      <c r="X794" s="50"/>
      <c r="Y794" s="50"/>
      <c r="Z794" s="50"/>
      <c r="AA794" s="50"/>
      <c r="AB794" s="50"/>
      <c r="AC794" s="50"/>
      <c r="AF794"/>
      <c r="AG794"/>
      <c r="AH794" s="57"/>
      <c r="AJ794"/>
    </row>
    <row r="795" spans="1:36" ht="15" x14ac:dyDescent="0.25">
      <c r="A795"/>
      <c r="B795"/>
      <c r="C795"/>
      <c r="D795" s="43"/>
      <c r="E795" s="44"/>
      <c r="F795" s="45"/>
      <c r="G795" s="46"/>
      <c r="H795" s="44"/>
      <c r="I795" s="45"/>
      <c r="J795" s="46"/>
      <c r="K795" s="44"/>
      <c r="L795" s="45"/>
      <c r="M795" s="46"/>
      <c r="N795" s="47"/>
      <c r="O795" s="48"/>
      <c r="P795" s="48"/>
      <c r="Q795"/>
      <c r="R795"/>
      <c r="S795" s="38"/>
      <c r="T795" s="50"/>
      <c r="U795" s="50"/>
      <c r="V795" s="50"/>
      <c r="W795" s="50"/>
      <c r="X795" s="50"/>
      <c r="Y795" s="50"/>
      <c r="Z795" s="50"/>
      <c r="AA795" s="50"/>
      <c r="AB795" s="50"/>
      <c r="AC795" s="50"/>
      <c r="AF795"/>
      <c r="AG795"/>
      <c r="AH795" s="57"/>
      <c r="AJ795"/>
    </row>
    <row r="796" spans="1:36" ht="15" x14ac:dyDescent="0.25">
      <c r="A796"/>
      <c r="B796"/>
      <c r="C796"/>
      <c r="D796" s="43"/>
      <c r="E796" s="44"/>
      <c r="F796" s="45"/>
      <c r="G796" s="46"/>
      <c r="H796" s="44"/>
      <c r="I796" s="45"/>
      <c r="J796" s="46"/>
      <c r="K796" s="44"/>
      <c r="L796" s="45"/>
      <c r="M796" s="46"/>
      <c r="N796" s="47"/>
      <c r="O796" s="48"/>
      <c r="P796" s="48"/>
      <c r="Q796"/>
      <c r="R796"/>
      <c r="S796" s="38"/>
      <c r="T796" s="50"/>
      <c r="U796" s="50"/>
      <c r="V796" s="50"/>
      <c r="W796" s="50"/>
      <c r="X796" s="50"/>
      <c r="Y796" s="50"/>
      <c r="Z796" s="50"/>
      <c r="AA796" s="50"/>
      <c r="AB796" s="50"/>
      <c r="AC796" s="50"/>
      <c r="AF796"/>
      <c r="AG796"/>
      <c r="AH796" s="57"/>
      <c r="AJ796"/>
    </row>
    <row r="797" spans="1:36" ht="15" x14ac:dyDescent="0.25">
      <c r="A797"/>
      <c r="B797"/>
      <c r="C797"/>
      <c r="D797" s="43"/>
      <c r="E797" s="44"/>
      <c r="F797" s="45"/>
      <c r="G797" s="46"/>
      <c r="H797" s="44"/>
      <c r="I797" s="45"/>
      <c r="J797" s="46"/>
      <c r="K797" s="44"/>
      <c r="L797" s="45"/>
      <c r="M797" s="46"/>
      <c r="N797" s="47"/>
      <c r="O797" s="48"/>
      <c r="P797" s="48"/>
      <c r="Q797"/>
      <c r="R797"/>
      <c r="S797" s="38"/>
      <c r="T797" s="50"/>
      <c r="U797" s="50"/>
      <c r="V797" s="50"/>
      <c r="W797" s="50"/>
      <c r="X797" s="50"/>
      <c r="Y797" s="50"/>
      <c r="Z797" s="50"/>
      <c r="AA797" s="50"/>
      <c r="AB797" s="50"/>
      <c r="AC797" s="50"/>
      <c r="AF797"/>
      <c r="AG797"/>
      <c r="AH797" s="57"/>
      <c r="AJ797"/>
    </row>
    <row r="798" spans="1:36" ht="15" x14ac:dyDescent="0.25">
      <c r="A798"/>
      <c r="B798"/>
      <c r="C798"/>
      <c r="D798" s="43"/>
      <c r="E798" s="44"/>
      <c r="F798" s="45"/>
      <c r="G798" s="46"/>
      <c r="H798" s="44"/>
      <c r="I798" s="45"/>
      <c r="J798" s="46"/>
      <c r="K798" s="44"/>
      <c r="L798" s="45"/>
      <c r="M798" s="46"/>
      <c r="N798" s="47"/>
      <c r="O798" s="48"/>
      <c r="P798" s="48"/>
      <c r="Q798"/>
      <c r="R798"/>
      <c r="S798" s="38"/>
      <c r="T798" s="50"/>
      <c r="U798" s="50"/>
      <c r="V798" s="50"/>
      <c r="W798" s="50"/>
      <c r="X798" s="50"/>
      <c r="Y798" s="50"/>
      <c r="Z798" s="50"/>
      <c r="AA798" s="50"/>
      <c r="AB798" s="50"/>
      <c r="AC798" s="50"/>
      <c r="AF798"/>
      <c r="AG798"/>
      <c r="AH798" s="57"/>
      <c r="AJ798"/>
    </row>
    <row r="799" spans="1:36" ht="15" x14ac:dyDescent="0.25">
      <c r="A799"/>
      <c r="B799"/>
      <c r="C799"/>
      <c r="D799" s="43"/>
      <c r="E799" s="44"/>
      <c r="F799" s="45"/>
      <c r="G799" s="46"/>
      <c r="H799" s="44"/>
      <c r="I799" s="45"/>
      <c r="J799" s="46"/>
      <c r="K799" s="44"/>
      <c r="L799" s="45"/>
      <c r="M799" s="46"/>
      <c r="N799" s="47"/>
      <c r="O799" s="48"/>
      <c r="P799" s="48"/>
      <c r="Q799"/>
      <c r="R799"/>
      <c r="S799" s="38"/>
      <c r="T799" s="50"/>
      <c r="U799" s="50"/>
      <c r="V799" s="50"/>
      <c r="W799" s="50"/>
      <c r="X799" s="50"/>
      <c r="Y799" s="50"/>
      <c r="Z799" s="50"/>
      <c r="AA799" s="50"/>
      <c r="AB799" s="50"/>
      <c r="AC799" s="50"/>
      <c r="AF799"/>
      <c r="AG799"/>
      <c r="AH799" s="57"/>
      <c r="AJ799"/>
    </row>
    <row r="800" spans="1:36" ht="15" x14ac:dyDescent="0.25">
      <c r="A800"/>
      <c r="B800"/>
      <c r="C800"/>
      <c r="D800" s="43"/>
      <c r="E800" s="44"/>
      <c r="F800" s="45"/>
      <c r="G800" s="46"/>
      <c r="H800" s="44"/>
      <c r="I800" s="45"/>
      <c r="J800" s="46"/>
      <c r="K800" s="44"/>
      <c r="L800" s="45"/>
      <c r="M800" s="46"/>
      <c r="N800" s="47"/>
      <c r="O800" s="48"/>
      <c r="P800" s="48"/>
      <c r="Q800"/>
      <c r="R800"/>
      <c r="S800" s="38"/>
      <c r="T800" s="50"/>
      <c r="U800" s="50"/>
      <c r="V800" s="50"/>
      <c r="W800" s="50"/>
      <c r="X800" s="50"/>
      <c r="Y800" s="50"/>
      <c r="Z800" s="50"/>
      <c r="AA800" s="50"/>
      <c r="AB800" s="50"/>
      <c r="AC800" s="50"/>
      <c r="AF800"/>
      <c r="AG800"/>
      <c r="AH800" s="57"/>
      <c r="AJ800"/>
    </row>
    <row r="801" spans="1:36" ht="15" x14ac:dyDescent="0.25">
      <c r="A801"/>
      <c r="B801"/>
      <c r="C801"/>
      <c r="D801" s="43"/>
      <c r="E801" s="44"/>
      <c r="F801" s="45"/>
      <c r="G801" s="46"/>
      <c r="H801" s="44"/>
      <c r="I801" s="45"/>
      <c r="J801" s="46"/>
      <c r="K801" s="44"/>
      <c r="L801" s="45"/>
      <c r="M801" s="46"/>
      <c r="N801" s="47"/>
      <c r="O801" s="48"/>
      <c r="P801" s="48"/>
      <c r="Q801"/>
      <c r="R801"/>
      <c r="S801" s="38"/>
      <c r="T801" s="50"/>
      <c r="U801" s="50"/>
      <c r="V801" s="50"/>
      <c r="W801" s="50"/>
      <c r="X801" s="50"/>
      <c r="Y801" s="50"/>
      <c r="Z801" s="50"/>
      <c r="AA801" s="50"/>
      <c r="AB801" s="50"/>
      <c r="AC801" s="50"/>
      <c r="AF801"/>
      <c r="AG801"/>
      <c r="AH801" s="57"/>
      <c r="AJ801"/>
    </row>
    <row r="802" spans="1:36" ht="15" x14ac:dyDescent="0.25">
      <c r="A802"/>
      <c r="B802"/>
      <c r="C802"/>
      <c r="D802" s="43"/>
      <c r="E802" s="44"/>
      <c r="F802" s="45"/>
      <c r="G802" s="46"/>
      <c r="H802" s="44"/>
      <c r="I802" s="45"/>
      <c r="J802" s="46"/>
      <c r="K802" s="44"/>
      <c r="L802" s="45"/>
      <c r="M802" s="46"/>
      <c r="N802" s="47"/>
      <c r="O802" s="48"/>
      <c r="P802" s="48"/>
      <c r="Q802"/>
      <c r="R802"/>
      <c r="S802" s="38"/>
      <c r="T802" s="50"/>
      <c r="U802" s="50"/>
      <c r="V802" s="50"/>
      <c r="W802" s="50"/>
      <c r="X802" s="50"/>
      <c r="Y802" s="50"/>
      <c r="Z802" s="50"/>
      <c r="AA802" s="50"/>
      <c r="AB802" s="50"/>
      <c r="AC802" s="50"/>
      <c r="AF802"/>
      <c r="AG802"/>
      <c r="AH802" s="57"/>
      <c r="AJ802"/>
    </row>
    <row r="803" spans="1:36" ht="15" x14ac:dyDescent="0.25">
      <c r="A803"/>
      <c r="B803"/>
      <c r="C803"/>
      <c r="D803" s="43"/>
      <c r="E803" s="44"/>
      <c r="F803" s="45"/>
      <c r="G803" s="46"/>
      <c r="H803" s="44"/>
      <c r="I803" s="45"/>
      <c r="J803" s="46"/>
      <c r="K803" s="44"/>
      <c r="L803" s="45"/>
      <c r="M803" s="46"/>
      <c r="N803" s="47"/>
      <c r="O803" s="48"/>
      <c r="P803" s="48"/>
      <c r="Q803"/>
      <c r="R803"/>
      <c r="S803" s="38"/>
      <c r="T803" s="50"/>
      <c r="U803" s="50"/>
      <c r="V803" s="50"/>
      <c r="W803" s="50"/>
      <c r="X803" s="50"/>
      <c r="Y803" s="50"/>
      <c r="Z803" s="50"/>
      <c r="AA803" s="50"/>
      <c r="AB803" s="50"/>
      <c r="AC803" s="50"/>
      <c r="AF803"/>
      <c r="AG803"/>
      <c r="AH803" s="57"/>
      <c r="AJ803"/>
    </row>
    <row r="804" spans="1:36" s="50" customFormat="1" ht="15" x14ac:dyDescent="0.25">
      <c r="A804"/>
      <c r="B804"/>
      <c r="C804"/>
      <c r="D804" s="43"/>
      <c r="E804" s="44"/>
      <c r="F804" s="45"/>
      <c r="G804" s="46"/>
      <c r="H804" s="44"/>
      <c r="I804" s="45"/>
      <c r="J804" s="46"/>
      <c r="K804" s="44"/>
      <c r="L804" s="45"/>
      <c r="M804" s="46"/>
      <c r="N804" s="47"/>
      <c r="O804" s="48"/>
      <c r="P804" s="48"/>
      <c r="Q804"/>
      <c r="R804"/>
      <c r="S804" s="38"/>
      <c r="AD804" s="51"/>
      <c r="AE804" s="51"/>
      <c r="AF804"/>
      <c r="AG804"/>
      <c r="AH804" s="57"/>
      <c r="AI804" s="51"/>
      <c r="AJ804"/>
    </row>
    <row r="805" spans="1:36" ht="15" x14ac:dyDescent="0.25">
      <c r="A805"/>
      <c r="B805"/>
      <c r="C805"/>
      <c r="D805" s="43"/>
      <c r="E805" s="44"/>
      <c r="F805" s="45"/>
      <c r="G805" s="46"/>
      <c r="H805" s="44"/>
      <c r="I805" s="45"/>
      <c r="J805" s="46"/>
      <c r="K805" s="44"/>
      <c r="L805" s="45"/>
      <c r="M805" s="46"/>
      <c r="N805" s="47"/>
      <c r="O805" s="48"/>
      <c r="P805" s="48"/>
      <c r="Q805"/>
      <c r="R805"/>
      <c r="S805" s="38"/>
      <c r="T805" s="50"/>
      <c r="U805" s="50"/>
      <c r="V805" s="50"/>
      <c r="W805" s="50"/>
      <c r="X805" s="50"/>
      <c r="Y805" s="50"/>
      <c r="Z805" s="50"/>
      <c r="AA805" s="50"/>
      <c r="AB805" s="50"/>
      <c r="AC805" s="50"/>
      <c r="AF805"/>
      <c r="AG805"/>
      <c r="AH805" s="57"/>
      <c r="AJ805"/>
    </row>
    <row r="806" spans="1:36" ht="15" x14ac:dyDescent="0.25">
      <c r="A806"/>
      <c r="B806"/>
      <c r="C806"/>
      <c r="D806" s="43"/>
      <c r="E806" s="44"/>
      <c r="F806" s="45"/>
      <c r="G806" s="46"/>
      <c r="H806" s="44"/>
      <c r="I806" s="45"/>
      <c r="J806" s="46"/>
      <c r="K806" s="44"/>
      <c r="L806" s="45"/>
      <c r="M806" s="46"/>
      <c r="N806" s="47"/>
      <c r="O806" s="48"/>
      <c r="P806" s="48"/>
      <c r="Q806"/>
      <c r="R806"/>
      <c r="S806" s="38"/>
      <c r="T806" s="50"/>
      <c r="U806" s="50"/>
      <c r="V806" s="50"/>
      <c r="W806" s="50"/>
      <c r="X806" s="50"/>
      <c r="Y806" s="50"/>
      <c r="Z806" s="50"/>
      <c r="AA806" s="50"/>
      <c r="AB806" s="50"/>
      <c r="AC806" s="50"/>
      <c r="AF806"/>
      <c r="AG806"/>
      <c r="AH806" s="57"/>
      <c r="AJ806"/>
    </row>
    <row r="807" spans="1:36" ht="15" x14ac:dyDescent="0.25">
      <c r="A807"/>
      <c r="B807"/>
      <c r="C807"/>
      <c r="D807" s="43"/>
      <c r="E807" s="44"/>
      <c r="F807" s="45"/>
      <c r="G807" s="46"/>
      <c r="H807" s="44"/>
      <c r="I807" s="45"/>
      <c r="J807" s="46"/>
      <c r="K807" s="44"/>
      <c r="L807" s="45"/>
      <c r="M807" s="46"/>
      <c r="N807" s="47"/>
      <c r="O807" s="48"/>
      <c r="P807" s="48"/>
      <c r="Q807"/>
      <c r="R807"/>
      <c r="S807" s="38"/>
      <c r="T807" s="50"/>
      <c r="U807" s="50"/>
      <c r="V807" s="50"/>
      <c r="W807" s="50"/>
      <c r="X807" s="50"/>
      <c r="Y807" s="50"/>
      <c r="Z807" s="50"/>
      <c r="AA807" s="50"/>
      <c r="AB807" s="50"/>
      <c r="AC807" s="50"/>
      <c r="AF807"/>
      <c r="AG807"/>
      <c r="AH807" s="57"/>
      <c r="AJ807"/>
    </row>
    <row r="808" spans="1:36" ht="15" x14ac:dyDescent="0.25">
      <c r="A808"/>
      <c r="B808"/>
      <c r="C808"/>
      <c r="D808" s="43"/>
      <c r="E808" s="44"/>
      <c r="F808" s="45"/>
      <c r="G808" s="46"/>
      <c r="H808" s="44"/>
      <c r="I808" s="45"/>
      <c r="J808" s="46"/>
      <c r="K808" s="44"/>
      <c r="L808" s="45"/>
      <c r="M808" s="46"/>
      <c r="N808" s="47"/>
      <c r="O808" s="48"/>
      <c r="P808" s="48"/>
      <c r="Q808"/>
      <c r="R808"/>
      <c r="S808" s="38"/>
      <c r="T808" s="50"/>
      <c r="U808" s="50"/>
      <c r="V808" s="50"/>
      <c r="W808" s="50"/>
      <c r="X808" s="50"/>
      <c r="Y808" s="50"/>
      <c r="Z808" s="50"/>
      <c r="AA808" s="50"/>
      <c r="AB808" s="50"/>
      <c r="AC808" s="50"/>
      <c r="AF808"/>
      <c r="AG808"/>
      <c r="AH808" s="57"/>
      <c r="AJ808"/>
    </row>
    <row r="809" spans="1:36" ht="15" x14ac:dyDescent="0.25">
      <c r="A809"/>
      <c r="B809"/>
      <c r="C809"/>
      <c r="D809" s="43"/>
      <c r="E809" s="44"/>
      <c r="F809" s="45"/>
      <c r="G809" s="46"/>
      <c r="H809" s="44"/>
      <c r="I809" s="45"/>
      <c r="J809" s="46"/>
      <c r="K809" s="44"/>
      <c r="L809" s="45"/>
      <c r="M809" s="46"/>
      <c r="N809" s="47"/>
      <c r="O809" s="48"/>
      <c r="P809" s="48"/>
      <c r="Q809"/>
      <c r="R809"/>
      <c r="S809" s="38"/>
      <c r="T809" s="50"/>
      <c r="U809" s="50"/>
      <c r="V809" s="50"/>
      <c r="W809" s="50"/>
      <c r="X809" s="50"/>
      <c r="Y809" s="50"/>
      <c r="Z809" s="50"/>
      <c r="AA809" s="50"/>
      <c r="AB809" s="50"/>
      <c r="AC809" s="50"/>
      <c r="AF809"/>
      <c r="AG809"/>
      <c r="AH809" s="57"/>
      <c r="AJ809"/>
    </row>
    <row r="810" spans="1:36" ht="15" x14ac:dyDescent="0.25">
      <c r="A810"/>
      <c r="B810"/>
      <c r="C810"/>
      <c r="D810" s="43"/>
      <c r="E810" s="44"/>
      <c r="F810" s="45"/>
      <c r="G810" s="46"/>
      <c r="H810" s="44"/>
      <c r="I810" s="45"/>
      <c r="J810" s="46"/>
      <c r="K810" s="44"/>
      <c r="L810" s="45"/>
      <c r="M810" s="46"/>
      <c r="N810" s="47"/>
      <c r="O810" s="48"/>
      <c r="P810" s="48"/>
      <c r="Q810"/>
      <c r="R810"/>
      <c r="S810" s="38"/>
      <c r="T810" s="50"/>
      <c r="U810" s="50"/>
      <c r="V810" s="50"/>
      <c r="W810" s="50"/>
      <c r="X810" s="50"/>
      <c r="Y810" s="50"/>
      <c r="Z810" s="50"/>
      <c r="AA810" s="50"/>
      <c r="AB810" s="50"/>
      <c r="AC810" s="50"/>
      <c r="AF810"/>
      <c r="AG810"/>
      <c r="AH810" s="57"/>
      <c r="AJ810"/>
    </row>
    <row r="811" spans="1:36" ht="15" x14ac:dyDescent="0.25">
      <c r="A811"/>
      <c r="B811"/>
      <c r="C811"/>
      <c r="D811" s="43"/>
      <c r="E811" s="44"/>
      <c r="F811" s="45"/>
      <c r="G811" s="46"/>
      <c r="H811" s="44"/>
      <c r="I811" s="45"/>
      <c r="J811" s="46"/>
      <c r="K811" s="44"/>
      <c r="L811" s="45"/>
      <c r="M811" s="46"/>
      <c r="N811" s="47"/>
      <c r="O811" s="48"/>
      <c r="P811" s="48"/>
      <c r="Q811"/>
      <c r="R811"/>
      <c r="S811" s="38"/>
      <c r="T811" s="50"/>
      <c r="U811" s="50"/>
      <c r="V811" s="50"/>
      <c r="W811" s="50"/>
      <c r="X811" s="50"/>
      <c r="Y811" s="50"/>
      <c r="Z811" s="50"/>
      <c r="AA811" s="50"/>
      <c r="AB811" s="50"/>
      <c r="AC811" s="50"/>
      <c r="AF811"/>
      <c r="AG811"/>
      <c r="AH811" s="57"/>
      <c r="AJ811"/>
    </row>
    <row r="812" spans="1:36" ht="15" x14ac:dyDescent="0.25">
      <c r="A812"/>
      <c r="B812"/>
      <c r="C812"/>
      <c r="D812" s="43"/>
      <c r="E812" s="44"/>
      <c r="F812" s="45"/>
      <c r="G812" s="46"/>
      <c r="H812" s="44"/>
      <c r="I812" s="45"/>
      <c r="J812" s="46"/>
      <c r="K812" s="44"/>
      <c r="L812" s="45"/>
      <c r="M812" s="46"/>
      <c r="N812" s="47"/>
      <c r="O812" s="48"/>
      <c r="P812" s="48"/>
      <c r="Q812"/>
      <c r="R812"/>
      <c r="S812" s="38"/>
      <c r="T812" s="50"/>
      <c r="U812" s="50"/>
      <c r="V812" s="50"/>
      <c r="W812" s="50"/>
      <c r="X812" s="50"/>
      <c r="Y812" s="50"/>
      <c r="Z812" s="50"/>
      <c r="AA812" s="50"/>
      <c r="AB812" s="50"/>
      <c r="AC812" s="50"/>
      <c r="AF812"/>
      <c r="AG812"/>
      <c r="AH812" s="57"/>
      <c r="AJ812"/>
    </row>
    <row r="813" spans="1:36" ht="15" x14ac:dyDescent="0.25">
      <c r="A813"/>
      <c r="B813"/>
      <c r="C813"/>
      <c r="D813" s="43"/>
      <c r="E813" s="44"/>
      <c r="F813" s="45"/>
      <c r="G813" s="46"/>
      <c r="H813" s="44"/>
      <c r="I813" s="45"/>
      <c r="J813" s="46"/>
      <c r="K813" s="44"/>
      <c r="L813" s="45"/>
      <c r="M813" s="46"/>
      <c r="N813" s="47"/>
      <c r="O813" s="48"/>
      <c r="P813" s="48"/>
      <c r="Q813"/>
      <c r="R813"/>
      <c r="S813" s="38"/>
      <c r="T813" s="50"/>
      <c r="U813" s="50"/>
      <c r="V813" s="50"/>
      <c r="W813" s="50"/>
      <c r="X813" s="50"/>
      <c r="Y813" s="50"/>
      <c r="Z813" s="50"/>
      <c r="AA813" s="50"/>
      <c r="AB813" s="50"/>
      <c r="AC813" s="50"/>
      <c r="AF813"/>
      <c r="AG813"/>
      <c r="AH813" s="57"/>
      <c r="AJ813"/>
    </row>
    <row r="814" spans="1:36" ht="15" x14ac:dyDescent="0.25">
      <c r="A814"/>
      <c r="B814"/>
      <c r="C814"/>
      <c r="D814" s="43"/>
      <c r="E814" s="44"/>
      <c r="F814" s="45"/>
      <c r="G814" s="46"/>
      <c r="H814" s="44"/>
      <c r="I814" s="45"/>
      <c r="J814" s="46"/>
      <c r="K814" s="44"/>
      <c r="L814" s="45"/>
      <c r="M814" s="46"/>
      <c r="N814" s="47"/>
      <c r="O814" s="48"/>
      <c r="P814" s="48"/>
      <c r="Q814"/>
      <c r="R814"/>
      <c r="S814" s="38"/>
      <c r="T814" s="50"/>
      <c r="U814" s="50"/>
      <c r="V814" s="50"/>
      <c r="W814" s="50"/>
      <c r="X814" s="50"/>
      <c r="Y814" s="50"/>
      <c r="Z814" s="50"/>
      <c r="AA814" s="50"/>
      <c r="AB814" s="50"/>
      <c r="AC814" s="50"/>
      <c r="AF814"/>
      <c r="AG814"/>
      <c r="AH814" s="57"/>
      <c r="AJ814"/>
    </row>
    <row r="815" spans="1:36" ht="15" x14ac:dyDescent="0.25">
      <c r="A815"/>
      <c r="B815"/>
      <c r="C815"/>
      <c r="D815" s="43"/>
      <c r="E815" s="44"/>
      <c r="F815" s="45"/>
      <c r="G815" s="46"/>
      <c r="H815" s="44"/>
      <c r="I815" s="45"/>
      <c r="J815" s="46"/>
      <c r="K815" s="44"/>
      <c r="L815" s="45"/>
      <c r="M815" s="46"/>
      <c r="N815" s="47"/>
      <c r="O815" s="48"/>
      <c r="P815" s="48"/>
      <c r="Q815"/>
      <c r="R815"/>
      <c r="S815" s="38"/>
      <c r="T815" s="50"/>
      <c r="U815" s="50"/>
      <c r="V815" s="50"/>
      <c r="W815" s="50"/>
      <c r="X815" s="50"/>
      <c r="Y815" s="50"/>
      <c r="Z815" s="50"/>
      <c r="AA815" s="50"/>
      <c r="AB815" s="50"/>
      <c r="AC815" s="50"/>
      <c r="AF815"/>
      <c r="AG815"/>
      <c r="AH815" s="57"/>
      <c r="AJ815"/>
    </row>
    <row r="816" spans="1:36" ht="15" x14ac:dyDescent="0.25">
      <c r="A816"/>
      <c r="B816"/>
      <c r="C816"/>
      <c r="D816" s="43"/>
      <c r="E816" s="44"/>
      <c r="F816" s="45"/>
      <c r="G816" s="46"/>
      <c r="H816" s="44"/>
      <c r="I816" s="45"/>
      <c r="J816" s="46"/>
      <c r="K816" s="44"/>
      <c r="L816" s="45"/>
      <c r="M816" s="46"/>
      <c r="N816" s="47"/>
      <c r="O816" s="48"/>
      <c r="P816" s="48"/>
      <c r="Q816"/>
      <c r="R816"/>
      <c r="S816" s="38"/>
      <c r="T816" s="50"/>
      <c r="U816" s="50"/>
      <c r="V816" s="50"/>
      <c r="W816" s="50"/>
      <c r="X816" s="50"/>
      <c r="Y816" s="50"/>
      <c r="Z816" s="50"/>
      <c r="AA816" s="50"/>
      <c r="AB816" s="50"/>
      <c r="AC816" s="50"/>
      <c r="AF816"/>
      <c r="AG816"/>
      <c r="AH816" s="57"/>
      <c r="AJ816"/>
    </row>
    <row r="817" spans="1:36" ht="15" x14ac:dyDescent="0.25">
      <c r="A817"/>
      <c r="B817"/>
      <c r="C817"/>
      <c r="D817" s="43"/>
      <c r="E817" s="44"/>
      <c r="F817" s="45"/>
      <c r="G817" s="46"/>
      <c r="H817" s="44"/>
      <c r="I817" s="45"/>
      <c r="J817" s="46"/>
      <c r="K817" s="44"/>
      <c r="L817" s="45"/>
      <c r="M817" s="46"/>
      <c r="N817" s="47"/>
      <c r="O817" s="48"/>
      <c r="P817" s="48"/>
      <c r="Q817"/>
      <c r="R817"/>
      <c r="S817" s="38"/>
      <c r="T817" s="50"/>
      <c r="U817" s="50"/>
      <c r="V817" s="50"/>
      <c r="W817" s="50"/>
      <c r="X817" s="50"/>
      <c r="Y817" s="50"/>
      <c r="Z817" s="50"/>
      <c r="AA817" s="50"/>
      <c r="AB817" s="50"/>
      <c r="AC817" s="50"/>
      <c r="AF817"/>
      <c r="AG817"/>
      <c r="AH817" s="57"/>
      <c r="AJ817"/>
    </row>
    <row r="818" spans="1:36" ht="15" x14ac:dyDescent="0.25">
      <c r="A818"/>
      <c r="B818"/>
      <c r="C818"/>
      <c r="D818" s="43"/>
      <c r="E818" s="44"/>
      <c r="F818" s="45"/>
      <c r="G818" s="46"/>
      <c r="H818" s="44"/>
      <c r="I818" s="45"/>
      <c r="J818" s="46"/>
      <c r="K818" s="44"/>
      <c r="L818" s="45"/>
      <c r="M818" s="46"/>
      <c r="N818" s="47"/>
      <c r="O818" s="48"/>
      <c r="P818" s="48"/>
      <c r="Q818"/>
      <c r="R818"/>
      <c r="S818" s="38"/>
      <c r="T818" s="50"/>
      <c r="U818" s="50"/>
      <c r="V818" s="50"/>
      <c r="W818" s="50"/>
      <c r="X818" s="50"/>
      <c r="Y818" s="50"/>
      <c r="Z818" s="50"/>
      <c r="AA818" s="50"/>
      <c r="AB818" s="50"/>
      <c r="AC818" s="50"/>
      <c r="AF818"/>
      <c r="AG818"/>
      <c r="AH818" s="57"/>
      <c r="AJ818"/>
    </row>
    <row r="819" spans="1:36" ht="15" x14ac:dyDescent="0.25">
      <c r="A819"/>
      <c r="B819"/>
      <c r="C819"/>
      <c r="D819" s="43"/>
      <c r="E819" s="44"/>
      <c r="F819" s="45"/>
      <c r="G819" s="46"/>
      <c r="H819" s="44"/>
      <c r="I819" s="45"/>
      <c r="J819" s="46"/>
      <c r="K819" s="44"/>
      <c r="L819" s="45"/>
      <c r="M819" s="46"/>
      <c r="N819" s="47"/>
      <c r="O819" s="48"/>
      <c r="P819" s="48"/>
      <c r="Q819"/>
      <c r="R819"/>
      <c r="S819" s="38"/>
      <c r="T819" s="50"/>
      <c r="U819" s="50"/>
      <c r="V819" s="50"/>
      <c r="W819" s="50"/>
      <c r="X819" s="50"/>
      <c r="Y819" s="50"/>
      <c r="Z819" s="50"/>
      <c r="AA819" s="50"/>
      <c r="AB819" s="50"/>
      <c r="AC819" s="50"/>
      <c r="AF819"/>
      <c r="AG819"/>
      <c r="AH819" s="57"/>
      <c r="AJ819"/>
    </row>
    <row r="820" spans="1:36" ht="15" x14ac:dyDescent="0.25">
      <c r="A820"/>
      <c r="B820"/>
      <c r="C820"/>
      <c r="D820" s="43"/>
      <c r="E820" s="44"/>
      <c r="F820" s="45"/>
      <c r="G820" s="46"/>
      <c r="H820" s="44"/>
      <c r="I820" s="45"/>
      <c r="J820" s="46"/>
      <c r="K820" s="44"/>
      <c r="L820" s="45"/>
      <c r="M820" s="46"/>
      <c r="N820" s="47"/>
      <c r="O820" s="48"/>
      <c r="P820" s="48"/>
      <c r="Q820"/>
      <c r="R820"/>
      <c r="S820" s="38"/>
      <c r="T820" s="50"/>
      <c r="U820" s="50"/>
      <c r="V820" s="50"/>
      <c r="W820" s="50"/>
      <c r="X820" s="50"/>
      <c r="Y820" s="50"/>
      <c r="Z820" s="50"/>
      <c r="AA820" s="50"/>
      <c r="AB820" s="50"/>
      <c r="AC820" s="50"/>
      <c r="AF820"/>
      <c r="AG820"/>
      <c r="AH820" s="57"/>
      <c r="AJ820"/>
    </row>
    <row r="821" spans="1:36" ht="15" x14ac:dyDescent="0.25">
      <c r="A821"/>
      <c r="B821"/>
      <c r="C821"/>
      <c r="D821" s="43"/>
      <c r="E821" s="44"/>
      <c r="F821" s="45"/>
      <c r="G821" s="46"/>
      <c r="H821" s="44"/>
      <c r="I821" s="45"/>
      <c r="J821" s="46"/>
      <c r="K821" s="44"/>
      <c r="L821" s="45"/>
      <c r="M821" s="46"/>
      <c r="N821" s="47"/>
      <c r="O821" s="48"/>
      <c r="P821" s="48"/>
      <c r="Q821"/>
      <c r="R821"/>
      <c r="S821" s="38"/>
      <c r="T821" s="50"/>
      <c r="U821" s="50"/>
      <c r="V821" s="50"/>
      <c r="W821" s="50"/>
      <c r="X821" s="50"/>
      <c r="Y821" s="50"/>
      <c r="Z821" s="50"/>
      <c r="AA821" s="50"/>
      <c r="AB821" s="50"/>
      <c r="AC821" s="50"/>
      <c r="AF821"/>
      <c r="AG821"/>
      <c r="AH821" s="57"/>
      <c r="AJ821"/>
    </row>
    <row r="822" spans="1:36" ht="15" x14ac:dyDescent="0.25">
      <c r="A822"/>
      <c r="B822"/>
      <c r="C822"/>
      <c r="D822" s="43"/>
      <c r="E822" s="44"/>
      <c r="F822" s="45"/>
      <c r="G822" s="46"/>
      <c r="H822" s="44"/>
      <c r="I822" s="45"/>
      <c r="J822" s="46"/>
      <c r="K822" s="44"/>
      <c r="L822" s="45"/>
      <c r="M822" s="46"/>
      <c r="N822" s="47"/>
      <c r="O822" s="48"/>
      <c r="P822" s="48"/>
      <c r="Q822"/>
      <c r="R822"/>
      <c r="S822" s="38"/>
      <c r="T822" s="50"/>
      <c r="U822" s="50"/>
      <c r="V822" s="50"/>
      <c r="W822" s="50"/>
      <c r="X822" s="50"/>
      <c r="Y822" s="50"/>
      <c r="Z822" s="50"/>
      <c r="AA822" s="50"/>
      <c r="AB822" s="50"/>
      <c r="AC822" s="50"/>
      <c r="AF822"/>
      <c r="AG822"/>
      <c r="AH822" s="57"/>
      <c r="AJ822"/>
    </row>
    <row r="823" spans="1:36" ht="15" x14ac:dyDescent="0.25">
      <c r="A823"/>
      <c r="B823"/>
      <c r="C823"/>
      <c r="D823" s="43"/>
      <c r="E823" s="44"/>
      <c r="F823" s="45"/>
      <c r="G823" s="46"/>
      <c r="H823" s="44"/>
      <c r="I823" s="45"/>
      <c r="J823" s="46"/>
      <c r="K823" s="44"/>
      <c r="L823" s="45"/>
      <c r="M823" s="46"/>
      <c r="N823" s="47"/>
      <c r="O823" s="48"/>
      <c r="P823" s="48"/>
      <c r="Q823"/>
      <c r="R823"/>
      <c r="S823" s="38"/>
      <c r="T823" s="50"/>
      <c r="U823" s="50"/>
      <c r="V823" s="50"/>
      <c r="W823" s="50"/>
      <c r="X823" s="50"/>
      <c r="Y823" s="50"/>
      <c r="Z823" s="50"/>
      <c r="AA823" s="50"/>
      <c r="AB823" s="50"/>
      <c r="AC823" s="50"/>
      <c r="AF823"/>
      <c r="AG823"/>
      <c r="AH823" s="57"/>
      <c r="AJ823"/>
    </row>
    <row r="824" spans="1:36" ht="15" x14ac:dyDescent="0.25">
      <c r="A824"/>
      <c r="B824"/>
      <c r="C824"/>
      <c r="D824" s="43"/>
      <c r="E824" s="44"/>
      <c r="F824" s="45"/>
      <c r="G824" s="46"/>
      <c r="H824" s="44"/>
      <c r="I824" s="45"/>
      <c r="J824" s="46"/>
      <c r="K824" s="44"/>
      <c r="L824" s="45"/>
      <c r="M824" s="46"/>
      <c r="N824" s="47"/>
      <c r="O824" s="48"/>
      <c r="P824" s="48"/>
      <c r="Q824"/>
      <c r="R824"/>
      <c r="S824" s="38"/>
      <c r="T824" s="50"/>
      <c r="U824" s="50"/>
      <c r="V824" s="50"/>
      <c r="W824" s="50"/>
      <c r="X824" s="50"/>
      <c r="Y824" s="50"/>
      <c r="Z824" s="50"/>
      <c r="AA824" s="50"/>
      <c r="AB824" s="50"/>
      <c r="AC824" s="50"/>
      <c r="AF824"/>
      <c r="AG824"/>
      <c r="AH824" s="57"/>
      <c r="AJ824"/>
    </row>
    <row r="825" spans="1:36" ht="15" x14ac:dyDescent="0.25">
      <c r="A825"/>
      <c r="B825"/>
      <c r="C825"/>
      <c r="D825" s="43"/>
      <c r="E825" s="44"/>
      <c r="F825" s="45"/>
      <c r="G825" s="46"/>
      <c r="H825" s="44"/>
      <c r="I825" s="45"/>
      <c r="J825" s="46"/>
      <c r="K825" s="44"/>
      <c r="L825" s="45"/>
      <c r="M825" s="46"/>
      <c r="N825" s="47"/>
      <c r="O825" s="48"/>
      <c r="P825" s="48"/>
      <c r="Q825"/>
      <c r="R825"/>
      <c r="S825" s="38"/>
      <c r="T825" s="50"/>
      <c r="U825" s="50"/>
      <c r="V825" s="50"/>
      <c r="W825" s="50"/>
      <c r="X825" s="50"/>
      <c r="Y825" s="50"/>
      <c r="Z825" s="50"/>
      <c r="AA825" s="50"/>
      <c r="AB825" s="50"/>
      <c r="AC825" s="50"/>
      <c r="AF825"/>
      <c r="AG825"/>
      <c r="AH825" s="57"/>
      <c r="AJ825"/>
    </row>
    <row r="826" spans="1:36" ht="15" x14ac:dyDescent="0.25">
      <c r="A826"/>
      <c r="B826"/>
      <c r="C826"/>
      <c r="D826" s="43"/>
      <c r="E826" s="44"/>
      <c r="F826" s="45"/>
      <c r="G826" s="46"/>
      <c r="H826" s="44"/>
      <c r="I826" s="45"/>
      <c r="J826" s="46"/>
      <c r="K826" s="44"/>
      <c r="L826" s="45"/>
      <c r="M826" s="46"/>
      <c r="N826" s="47"/>
      <c r="O826" s="48"/>
      <c r="P826" s="48"/>
      <c r="Q826"/>
      <c r="R826"/>
      <c r="S826" s="38"/>
      <c r="T826" s="50"/>
      <c r="U826" s="50"/>
      <c r="V826" s="50"/>
      <c r="W826" s="50"/>
      <c r="X826" s="50"/>
      <c r="Y826" s="50"/>
      <c r="Z826" s="50"/>
      <c r="AA826" s="50"/>
      <c r="AB826" s="50"/>
      <c r="AC826" s="50"/>
      <c r="AF826"/>
      <c r="AG826"/>
      <c r="AH826" s="57"/>
      <c r="AJ826"/>
    </row>
    <row r="827" spans="1:36" ht="15" x14ac:dyDescent="0.25">
      <c r="A827"/>
      <c r="B827"/>
      <c r="C827"/>
      <c r="D827" s="43"/>
      <c r="E827" s="44"/>
      <c r="F827" s="45"/>
      <c r="G827" s="46"/>
      <c r="H827" s="44"/>
      <c r="I827" s="45"/>
      <c r="J827" s="46"/>
      <c r="K827" s="44"/>
      <c r="L827" s="45"/>
      <c r="M827" s="46"/>
      <c r="N827" s="47"/>
      <c r="O827" s="48"/>
      <c r="P827" s="48"/>
      <c r="Q827"/>
      <c r="R827"/>
      <c r="S827" s="38"/>
      <c r="T827" s="50"/>
      <c r="U827" s="50"/>
      <c r="V827" s="50"/>
      <c r="W827" s="50"/>
      <c r="X827" s="50"/>
      <c r="Y827" s="50"/>
      <c r="Z827" s="50"/>
      <c r="AA827" s="50"/>
      <c r="AB827" s="50"/>
      <c r="AC827" s="50"/>
      <c r="AF827"/>
      <c r="AG827"/>
      <c r="AH827" s="57"/>
      <c r="AJ827"/>
    </row>
    <row r="828" spans="1:36" ht="15" x14ac:dyDescent="0.25">
      <c r="A828"/>
      <c r="B828"/>
      <c r="C828"/>
      <c r="D828" s="43"/>
      <c r="E828" s="44"/>
      <c r="F828" s="45"/>
      <c r="G828" s="46"/>
      <c r="H828" s="44"/>
      <c r="I828" s="45"/>
      <c r="J828" s="46"/>
      <c r="K828" s="44"/>
      <c r="L828" s="45"/>
      <c r="M828" s="46"/>
      <c r="N828" s="47"/>
      <c r="O828" s="48"/>
      <c r="P828" s="48"/>
      <c r="Q828"/>
      <c r="R828"/>
      <c r="S828" s="38"/>
      <c r="T828" s="50"/>
      <c r="U828" s="50"/>
      <c r="V828" s="50"/>
      <c r="W828" s="50"/>
      <c r="X828" s="50"/>
      <c r="Y828" s="50"/>
      <c r="Z828" s="50"/>
      <c r="AA828" s="50"/>
      <c r="AB828" s="50"/>
      <c r="AC828" s="50"/>
      <c r="AF828"/>
      <c r="AG828"/>
      <c r="AH828" s="57"/>
      <c r="AJ828"/>
    </row>
    <row r="829" spans="1:36" ht="15" x14ac:dyDescent="0.25">
      <c r="A829"/>
      <c r="B829"/>
      <c r="C829"/>
      <c r="D829" s="43"/>
      <c r="E829" s="44"/>
      <c r="F829" s="45"/>
      <c r="G829" s="46"/>
      <c r="H829" s="44"/>
      <c r="I829" s="45"/>
      <c r="J829" s="46"/>
      <c r="K829" s="44"/>
      <c r="L829" s="45"/>
      <c r="M829" s="46"/>
      <c r="N829" s="47"/>
      <c r="O829" s="48"/>
      <c r="P829" s="48"/>
      <c r="Q829"/>
      <c r="R829"/>
      <c r="S829" s="38"/>
      <c r="T829" s="50"/>
      <c r="U829" s="50"/>
      <c r="V829" s="50"/>
      <c r="W829" s="50"/>
      <c r="X829" s="50"/>
      <c r="Y829" s="50"/>
      <c r="Z829" s="50"/>
      <c r="AA829" s="50"/>
      <c r="AB829" s="50"/>
      <c r="AC829" s="50"/>
      <c r="AF829"/>
      <c r="AG829"/>
      <c r="AH829" s="57"/>
      <c r="AJ829"/>
    </row>
    <row r="830" spans="1:36" s="50" customFormat="1" ht="15" x14ac:dyDescent="0.25">
      <c r="A830"/>
      <c r="B830"/>
      <c r="C830"/>
      <c r="D830" s="43"/>
      <c r="E830" s="44"/>
      <c r="F830" s="45"/>
      <c r="G830" s="46"/>
      <c r="H830" s="44"/>
      <c r="I830" s="45"/>
      <c r="J830" s="46"/>
      <c r="K830" s="44"/>
      <c r="L830" s="45"/>
      <c r="M830" s="46"/>
      <c r="N830" s="47"/>
      <c r="O830" s="48"/>
      <c r="P830" s="48"/>
      <c r="Q830"/>
      <c r="R830"/>
      <c r="S830" s="38"/>
      <c r="AD830" s="51"/>
      <c r="AE830" s="51"/>
      <c r="AF830"/>
      <c r="AG830"/>
      <c r="AH830" s="57"/>
      <c r="AI830" s="51"/>
      <c r="AJ830"/>
    </row>
    <row r="831" spans="1:36" ht="15" x14ac:dyDescent="0.25">
      <c r="A831"/>
      <c r="B831"/>
      <c r="C831"/>
      <c r="D831" s="43"/>
      <c r="E831" s="44"/>
      <c r="F831" s="45"/>
      <c r="G831" s="46"/>
      <c r="H831" s="44"/>
      <c r="I831" s="45"/>
      <c r="J831" s="46"/>
      <c r="K831" s="44"/>
      <c r="L831" s="45"/>
      <c r="M831" s="46"/>
      <c r="N831" s="47"/>
      <c r="O831" s="48"/>
      <c r="P831" s="48"/>
      <c r="Q831"/>
      <c r="R831"/>
      <c r="S831" s="38"/>
      <c r="T831" s="50"/>
      <c r="U831" s="50"/>
      <c r="V831" s="50"/>
      <c r="W831" s="50"/>
      <c r="X831" s="50"/>
      <c r="Y831" s="50"/>
      <c r="Z831" s="50"/>
      <c r="AA831" s="50"/>
      <c r="AB831" s="50"/>
      <c r="AC831" s="50"/>
      <c r="AF831"/>
      <c r="AG831"/>
      <c r="AH831" s="57"/>
      <c r="AJ831"/>
    </row>
    <row r="832" spans="1:36" ht="15" x14ac:dyDescent="0.25">
      <c r="A832"/>
      <c r="B832"/>
      <c r="C832"/>
      <c r="D832" s="43"/>
      <c r="E832" s="44"/>
      <c r="F832" s="45"/>
      <c r="G832" s="46"/>
      <c r="H832" s="44"/>
      <c r="I832" s="45"/>
      <c r="J832" s="46"/>
      <c r="K832" s="44"/>
      <c r="L832" s="45"/>
      <c r="M832" s="46"/>
      <c r="N832" s="47"/>
      <c r="O832" s="48"/>
      <c r="P832" s="48"/>
      <c r="Q832"/>
      <c r="R832"/>
      <c r="S832" s="38"/>
      <c r="T832" s="50"/>
      <c r="U832" s="50"/>
      <c r="V832" s="50"/>
      <c r="W832" s="50"/>
      <c r="X832" s="50"/>
      <c r="Y832" s="50"/>
      <c r="Z832" s="50"/>
      <c r="AA832" s="50"/>
      <c r="AB832" s="50"/>
      <c r="AC832" s="50"/>
      <c r="AF832"/>
      <c r="AG832"/>
      <c r="AH832" s="57"/>
      <c r="AJ832"/>
    </row>
    <row r="833" spans="1:36" ht="15" x14ac:dyDescent="0.25">
      <c r="A833"/>
      <c r="B833"/>
      <c r="C833"/>
      <c r="D833" s="43"/>
      <c r="E833" s="44"/>
      <c r="F833" s="45"/>
      <c r="G833" s="46"/>
      <c r="H833" s="44"/>
      <c r="I833" s="45"/>
      <c r="J833" s="46"/>
      <c r="K833" s="44"/>
      <c r="L833" s="45"/>
      <c r="M833" s="46"/>
      <c r="N833" s="47"/>
      <c r="O833" s="48"/>
      <c r="P833" s="48"/>
      <c r="Q833"/>
      <c r="R833"/>
      <c r="S833" s="38"/>
      <c r="T833" s="50"/>
      <c r="U833" s="50"/>
      <c r="V833" s="50"/>
      <c r="W833" s="50"/>
      <c r="X833" s="50"/>
      <c r="Y833" s="50"/>
      <c r="Z833" s="50"/>
      <c r="AA833" s="50"/>
      <c r="AB833" s="50"/>
      <c r="AC833" s="50"/>
      <c r="AF833"/>
      <c r="AG833"/>
      <c r="AH833" s="57"/>
      <c r="AJ833"/>
    </row>
    <row r="834" spans="1:36" ht="15" x14ac:dyDescent="0.25">
      <c r="A834"/>
      <c r="B834"/>
      <c r="C834"/>
      <c r="D834" s="43"/>
      <c r="E834" s="44"/>
      <c r="F834" s="45"/>
      <c r="G834" s="46"/>
      <c r="H834" s="44"/>
      <c r="I834" s="45"/>
      <c r="J834" s="46"/>
      <c r="K834" s="44"/>
      <c r="L834" s="45"/>
      <c r="M834" s="46"/>
      <c r="N834" s="47"/>
      <c r="O834" s="48"/>
      <c r="P834" s="48"/>
      <c r="Q834"/>
      <c r="R834"/>
      <c r="S834" s="38"/>
      <c r="T834" s="50"/>
      <c r="U834" s="50"/>
      <c r="V834" s="50"/>
      <c r="W834" s="50"/>
      <c r="X834" s="50"/>
      <c r="Y834" s="50"/>
      <c r="Z834" s="50"/>
      <c r="AA834" s="50"/>
      <c r="AB834" s="50"/>
      <c r="AC834" s="50"/>
      <c r="AF834"/>
      <c r="AG834"/>
      <c r="AH834" s="57"/>
      <c r="AJ834"/>
    </row>
    <row r="835" spans="1:36" ht="15" x14ac:dyDescent="0.25">
      <c r="A835"/>
      <c r="B835"/>
      <c r="C835"/>
      <c r="D835" s="43"/>
      <c r="E835" s="44"/>
      <c r="F835" s="45"/>
      <c r="G835" s="46"/>
      <c r="H835" s="44"/>
      <c r="I835" s="45"/>
      <c r="J835" s="46"/>
      <c r="K835" s="44"/>
      <c r="L835" s="45"/>
      <c r="M835" s="46"/>
      <c r="N835" s="47"/>
      <c r="O835" s="48"/>
      <c r="P835" s="48"/>
      <c r="Q835"/>
      <c r="R835"/>
      <c r="S835" s="38"/>
      <c r="T835" s="50"/>
      <c r="U835" s="50"/>
      <c r="V835" s="50"/>
      <c r="W835" s="50"/>
      <c r="X835" s="50"/>
      <c r="Y835" s="50"/>
      <c r="Z835" s="50"/>
      <c r="AA835" s="50"/>
      <c r="AB835" s="50"/>
      <c r="AC835" s="50"/>
      <c r="AF835"/>
      <c r="AG835"/>
      <c r="AH835" s="57"/>
      <c r="AJ835"/>
    </row>
    <row r="836" spans="1:36" ht="15" x14ac:dyDescent="0.25">
      <c r="A836"/>
      <c r="B836"/>
      <c r="C836"/>
      <c r="D836" s="43"/>
      <c r="E836" s="44"/>
      <c r="F836" s="45"/>
      <c r="G836" s="46"/>
      <c r="H836" s="44"/>
      <c r="I836" s="45"/>
      <c r="J836" s="46"/>
      <c r="K836" s="44"/>
      <c r="L836" s="45"/>
      <c r="M836" s="46"/>
      <c r="N836" s="47"/>
      <c r="O836" s="48"/>
      <c r="P836" s="48"/>
      <c r="Q836"/>
      <c r="R836"/>
      <c r="S836" s="38"/>
      <c r="T836" s="50"/>
      <c r="U836" s="50"/>
      <c r="V836" s="50"/>
      <c r="W836" s="50"/>
      <c r="X836" s="50"/>
      <c r="Y836" s="50"/>
      <c r="Z836" s="50"/>
      <c r="AA836" s="50"/>
      <c r="AB836" s="50"/>
      <c r="AC836" s="50"/>
      <c r="AF836"/>
      <c r="AG836"/>
      <c r="AH836" s="57"/>
      <c r="AJ836"/>
    </row>
    <row r="837" spans="1:36" ht="15" x14ac:dyDescent="0.25">
      <c r="A837"/>
      <c r="B837"/>
      <c r="C837"/>
      <c r="D837" s="43"/>
      <c r="E837" s="44"/>
      <c r="F837" s="45"/>
      <c r="G837" s="46"/>
      <c r="H837" s="44"/>
      <c r="I837" s="45"/>
      <c r="J837" s="46"/>
      <c r="K837" s="44"/>
      <c r="L837" s="45"/>
      <c r="M837" s="46"/>
      <c r="N837" s="47"/>
      <c r="O837" s="48"/>
      <c r="P837" s="48"/>
      <c r="Q837"/>
      <c r="R837"/>
      <c r="S837" s="38"/>
      <c r="T837" s="50"/>
      <c r="U837" s="50"/>
      <c r="V837" s="50"/>
      <c r="W837" s="50"/>
      <c r="X837" s="50"/>
      <c r="Y837" s="50"/>
      <c r="Z837" s="50"/>
      <c r="AA837" s="50"/>
      <c r="AB837" s="50"/>
      <c r="AC837" s="50"/>
      <c r="AF837"/>
      <c r="AG837"/>
      <c r="AH837" s="57"/>
      <c r="AJ837"/>
    </row>
    <row r="838" spans="1:36" ht="15" x14ac:dyDescent="0.25">
      <c r="A838"/>
      <c r="B838"/>
      <c r="C838"/>
      <c r="D838" s="43"/>
      <c r="E838" s="44"/>
      <c r="F838" s="45"/>
      <c r="G838" s="46"/>
      <c r="H838" s="44"/>
      <c r="I838" s="45"/>
      <c r="J838" s="46"/>
      <c r="K838" s="44"/>
      <c r="L838" s="45"/>
      <c r="M838" s="46"/>
      <c r="N838" s="47"/>
      <c r="O838" s="48"/>
      <c r="P838" s="48"/>
      <c r="Q838"/>
      <c r="R838"/>
      <c r="S838" s="38"/>
      <c r="T838" s="50"/>
      <c r="U838" s="50"/>
      <c r="V838" s="50"/>
      <c r="W838" s="50"/>
      <c r="X838" s="50"/>
      <c r="Y838" s="50"/>
      <c r="Z838" s="50"/>
      <c r="AA838" s="50"/>
      <c r="AB838" s="50"/>
      <c r="AC838" s="50"/>
      <c r="AF838"/>
      <c r="AG838"/>
      <c r="AH838" s="57"/>
      <c r="AJ838"/>
    </row>
    <row r="839" spans="1:36" ht="15" x14ac:dyDescent="0.25">
      <c r="A839"/>
      <c r="B839"/>
      <c r="C839"/>
      <c r="D839" s="43"/>
      <c r="E839" s="44"/>
      <c r="F839" s="45"/>
      <c r="G839" s="46"/>
      <c r="H839" s="44"/>
      <c r="I839" s="45"/>
      <c r="J839" s="46"/>
      <c r="K839" s="44"/>
      <c r="L839" s="45"/>
      <c r="M839" s="46"/>
      <c r="N839" s="47"/>
      <c r="O839" s="48"/>
      <c r="P839" s="48"/>
      <c r="Q839"/>
      <c r="R839"/>
      <c r="S839" s="38"/>
      <c r="T839" s="50"/>
      <c r="U839" s="50"/>
      <c r="V839" s="50"/>
      <c r="W839" s="50"/>
      <c r="X839" s="50"/>
      <c r="Y839" s="50"/>
      <c r="Z839" s="50"/>
      <c r="AA839" s="50"/>
      <c r="AB839" s="50"/>
      <c r="AC839" s="50"/>
      <c r="AF839"/>
      <c r="AG839"/>
      <c r="AH839" s="57"/>
      <c r="AJ839"/>
    </row>
    <row r="840" spans="1:36" ht="15" x14ac:dyDescent="0.25">
      <c r="A840"/>
      <c r="B840"/>
      <c r="C840"/>
      <c r="D840" s="43"/>
      <c r="E840" s="44"/>
      <c r="F840" s="45"/>
      <c r="G840" s="46"/>
      <c r="H840" s="17"/>
      <c r="I840" s="21"/>
      <c r="J840" s="22"/>
      <c r="K840" s="17"/>
      <c r="L840" s="21"/>
      <c r="M840" s="22"/>
      <c r="N840" s="47"/>
      <c r="O840" s="48"/>
      <c r="P840" s="48"/>
      <c r="Q840"/>
      <c r="R840"/>
      <c r="S840"/>
      <c r="AF840"/>
      <c r="AG840"/>
    </row>
    <row r="841" spans="1:36" ht="15" x14ac:dyDescent="0.25">
      <c r="A841"/>
      <c r="B841"/>
      <c r="C841"/>
      <c r="D841" s="43"/>
      <c r="E841" s="44"/>
      <c r="F841" s="45"/>
      <c r="G841" s="46"/>
      <c r="H841" s="17"/>
      <c r="I841" s="21"/>
      <c r="J841" s="22"/>
      <c r="K841" s="17"/>
      <c r="L841" s="21"/>
      <c r="M841" s="22"/>
      <c r="N841" s="47"/>
      <c r="O841" s="48"/>
      <c r="P841" s="48"/>
      <c r="Q841"/>
      <c r="R841"/>
      <c r="S841"/>
      <c r="AF841"/>
      <c r="AG841"/>
    </row>
    <row r="842" spans="1:36" ht="15" x14ac:dyDescent="0.25">
      <c r="A842"/>
      <c r="B842"/>
      <c r="C842"/>
      <c r="D842" s="43"/>
      <c r="E842" s="44"/>
      <c r="F842" s="45"/>
      <c r="G842" s="46"/>
      <c r="H842" s="17"/>
      <c r="I842" s="21"/>
      <c r="J842" s="22"/>
      <c r="K842" s="17"/>
      <c r="L842" s="21"/>
      <c r="M842" s="22"/>
      <c r="N842" s="47"/>
      <c r="O842" s="48"/>
      <c r="P842" s="48"/>
      <c r="Q842"/>
      <c r="R842"/>
      <c r="S842"/>
      <c r="AF842"/>
      <c r="AG842"/>
    </row>
    <row r="843" spans="1:36" ht="15" x14ac:dyDescent="0.25">
      <c r="A843"/>
      <c r="B843"/>
      <c r="C843"/>
      <c r="D843" s="43"/>
      <c r="E843" s="44"/>
      <c r="F843" s="45"/>
      <c r="G843" s="46"/>
      <c r="H843" s="17"/>
      <c r="I843" s="21"/>
      <c r="J843" s="22"/>
      <c r="K843" s="17"/>
      <c r="L843" s="21"/>
      <c r="M843" s="22"/>
      <c r="N843" s="47"/>
      <c r="O843" s="48"/>
      <c r="P843" s="48"/>
      <c r="Q843"/>
      <c r="R843"/>
      <c r="S843"/>
      <c r="AF843"/>
      <c r="AG843"/>
    </row>
    <row r="844" spans="1:36" ht="15" x14ac:dyDescent="0.25">
      <c r="A844"/>
      <c r="B844"/>
      <c r="C844"/>
      <c r="D844" s="43"/>
      <c r="E844" s="44"/>
      <c r="F844" s="45"/>
      <c r="G844" s="46"/>
      <c r="H844" s="17"/>
      <c r="I844" s="21"/>
      <c r="J844" s="22"/>
      <c r="K844" s="17"/>
      <c r="L844" s="21"/>
      <c r="M844" s="22"/>
      <c r="N844" s="47"/>
      <c r="O844" s="48"/>
      <c r="P844" s="48"/>
      <c r="Q844"/>
      <c r="R844"/>
      <c r="S844"/>
      <c r="AF844"/>
      <c r="AG844"/>
    </row>
    <row r="845" spans="1:36" ht="15" x14ac:dyDescent="0.25">
      <c r="A845"/>
      <c r="B845"/>
      <c r="C845"/>
      <c r="D845" s="43"/>
      <c r="E845" s="44"/>
      <c r="F845" s="45"/>
      <c r="G845" s="46"/>
      <c r="H845" s="17"/>
      <c r="I845" s="21"/>
      <c r="J845" s="22"/>
      <c r="K845" s="17"/>
      <c r="L845" s="21"/>
      <c r="M845" s="22"/>
      <c r="N845" s="47"/>
      <c r="O845" s="48"/>
      <c r="P845" s="48"/>
      <c r="Q845"/>
      <c r="R845"/>
      <c r="S845"/>
      <c r="AF845"/>
      <c r="AG845"/>
    </row>
    <row r="846" spans="1:36" ht="15" x14ac:dyDescent="0.25">
      <c r="A846"/>
      <c r="B846"/>
      <c r="C846"/>
      <c r="D846" s="43"/>
      <c r="E846" s="44"/>
      <c r="F846" s="45"/>
      <c r="G846" s="46"/>
      <c r="H846" s="17"/>
      <c r="I846" s="21"/>
      <c r="J846" s="22"/>
      <c r="K846" s="17"/>
      <c r="L846" s="21"/>
      <c r="M846" s="22"/>
      <c r="N846" s="47"/>
      <c r="O846" s="48"/>
      <c r="P846" s="48"/>
      <c r="Q846"/>
      <c r="R846"/>
      <c r="S846"/>
      <c r="AF846"/>
      <c r="AG846"/>
    </row>
    <row r="847" spans="1:36" ht="15" x14ac:dyDescent="0.25">
      <c r="A847"/>
      <c r="B847"/>
      <c r="C847"/>
      <c r="D847" s="43"/>
      <c r="E847" s="44"/>
      <c r="F847" s="45"/>
      <c r="G847" s="46"/>
      <c r="H847" s="17"/>
      <c r="I847" s="21"/>
      <c r="J847" s="22"/>
      <c r="K847" s="17"/>
      <c r="L847" s="21"/>
      <c r="M847" s="22"/>
      <c r="N847" s="47"/>
      <c r="O847" s="48"/>
      <c r="P847" s="48"/>
      <c r="Q847"/>
      <c r="R847"/>
      <c r="S847"/>
      <c r="AF847"/>
      <c r="AG847"/>
    </row>
    <row r="848" spans="1:36" ht="15" x14ac:dyDescent="0.25">
      <c r="A848"/>
      <c r="B848"/>
      <c r="C848"/>
      <c r="D848" s="43"/>
      <c r="E848" s="44"/>
      <c r="F848" s="45"/>
      <c r="G848" s="46"/>
      <c r="H848" s="17"/>
      <c r="I848" s="21"/>
      <c r="J848" s="22"/>
      <c r="K848" s="17"/>
      <c r="L848" s="21"/>
      <c r="M848" s="22"/>
      <c r="N848" s="47"/>
      <c r="O848" s="48"/>
      <c r="P848" s="48"/>
      <c r="Q848"/>
      <c r="R848"/>
      <c r="S848"/>
      <c r="AF848"/>
      <c r="AG848"/>
    </row>
    <row r="849" spans="1:33" ht="15" x14ac:dyDescent="0.25">
      <c r="A849"/>
      <c r="B849"/>
      <c r="C849"/>
      <c r="D849" s="43"/>
      <c r="E849" s="44"/>
      <c r="F849" s="45"/>
      <c r="G849" s="46"/>
      <c r="H849" s="17"/>
      <c r="I849" s="21"/>
      <c r="J849" s="22"/>
      <c r="K849" s="17"/>
      <c r="L849" s="21"/>
      <c r="M849" s="22"/>
      <c r="N849" s="47"/>
      <c r="O849" s="48"/>
      <c r="P849" s="48"/>
      <c r="Q849"/>
      <c r="R849"/>
      <c r="S849"/>
      <c r="AF849"/>
      <c r="AG849"/>
    </row>
    <row r="850" spans="1:33" ht="15" x14ac:dyDescent="0.25">
      <c r="A850"/>
      <c r="B850"/>
      <c r="C850"/>
      <c r="D850" s="43"/>
      <c r="E850" s="44"/>
      <c r="F850" s="45"/>
      <c r="G850" s="46"/>
      <c r="H850" s="17"/>
      <c r="I850" s="21"/>
      <c r="J850" s="22"/>
      <c r="K850" s="17"/>
      <c r="L850" s="21"/>
      <c r="M850" s="22"/>
      <c r="N850" s="47"/>
      <c r="O850" s="48"/>
      <c r="P850" s="48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 s="38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 s="38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 s="38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38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38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3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3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3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3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3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3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3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3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3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3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3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3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3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3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3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3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3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3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3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3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3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3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3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3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3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3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3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3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3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3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3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3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3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3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3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3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3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3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3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3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3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3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3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3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3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3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3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3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3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3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3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3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3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3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3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3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3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3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3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3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3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3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3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3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3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3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3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3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3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3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3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3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3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3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3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3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3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3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38"/>
    </row>
    <row r="935" spans="1:35" s="50" customFormat="1" ht="15" x14ac:dyDescent="0.25">
      <c r="A935" s="42"/>
      <c r="B935" s="42"/>
      <c r="C935" s="42"/>
      <c r="D935" s="43"/>
      <c r="E935" s="44"/>
      <c r="F935" s="45"/>
      <c r="G935" s="46"/>
      <c r="H935" s="44"/>
      <c r="I935" s="45"/>
      <c r="J935" s="46"/>
      <c r="K935" s="44"/>
      <c r="L935" s="45"/>
      <c r="M935" s="46"/>
      <c r="N935" s="47"/>
      <c r="O935" s="48"/>
      <c r="P935" s="48"/>
      <c r="Q935" s="42"/>
      <c r="R935" s="42"/>
      <c r="S935" s="52"/>
      <c r="AD935" s="51"/>
      <c r="AE935" s="51"/>
      <c r="AH935" s="51"/>
      <c r="AI935" s="51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3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3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9"/>
      <c r="O938" s="30"/>
      <c r="P938" s="30"/>
      <c r="Q938"/>
      <c r="R938"/>
      <c r="S938" s="3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3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3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3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3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3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3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3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3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3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3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3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3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3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3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3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3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3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3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3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3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3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3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3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3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3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3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3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3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3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3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3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3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3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3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3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3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3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3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3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3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3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3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3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3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3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3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3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3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3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3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3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3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3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38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38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38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38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38"/>
    </row>
    <row r="997" spans="1:19" ht="15" x14ac:dyDescent="0.25">
      <c r="D997" s="20" t="str">
        <f t="shared" ref="D997:D999" si="145">IF(OR($A997="",$B997="",$C997=""),"",(1/A997)+(1/B997)+(1/C997)-1)</f>
        <v/>
      </c>
      <c r="E997" s="17" t="str">
        <f>IF(OR($A997="",$B997="",$C997=""),"",A997*'MPTO_working_3-way'!$I999)</f>
        <v/>
      </c>
      <c r="F997" s="21" t="str">
        <f>IF(OR($A997="",$B997="",$C997=""),"",B997*'MPTO_working_3-way'!$I999)</f>
        <v/>
      </c>
      <c r="G997" s="22" t="str">
        <f>IF(OR($A997="",$B997="",$C997=""),"",C997*'MPTO_working_3-way'!$I999)</f>
        <v/>
      </c>
      <c r="H997" s="17" t="str">
        <f>IF(OR($A997="",$B997="",$C997=""),"",'MPTO_working_3-way'!E999)</f>
        <v/>
      </c>
      <c r="I997" s="21" t="str">
        <f>IF(OR($A997="",$B997="",$C997=""),"",'MPTO_working_3-way'!F999)</f>
        <v/>
      </c>
      <c r="J997" s="22" t="str">
        <f>IF(OR($A997="",$B997="",$C997=""),"",'MPTO_working_3-way'!G999)</f>
        <v/>
      </c>
      <c r="K997" s="17" t="str">
        <f>IF(OR($A997="",$B997="",$C997=""),"",'OddsRatio_working_3-way'!H999)</f>
        <v/>
      </c>
      <c r="L997" s="21" t="str">
        <f>IF(OR($A997="",$B997="",$C997=""),"",'OddsRatio_working_3-way'!I999)</f>
        <v/>
      </c>
      <c r="M997" s="22" t="str">
        <f>IF(OR($A997="",$B997="",$C997=""),"",'OddsRatio_working_3-way'!J999)</f>
        <v/>
      </c>
      <c r="N997" s="17" t="str">
        <f>IF('Log_working_3-way'!$D999="","",A997^('Log_working_3-way'!$D999))</f>
        <v/>
      </c>
      <c r="O997" s="21" t="str">
        <f>IF('Log_working_3-way'!$D999="","",B997^('Log_working_3-way'!$D999))</f>
        <v/>
      </c>
      <c r="P997" s="21"/>
      <c r="Q997"/>
      <c r="R997"/>
    </row>
    <row r="998" spans="1:19" x14ac:dyDescent="0.2">
      <c r="D998" s="20" t="str">
        <f t="shared" si="145"/>
        <v/>
      </c>
      <c r="E998" s="17" t="str">
        <f>IF(OR($A998="",$B998="",$C998=""),"",A998*'MPTO_working_3-way'!$I1000)</f>
        <v/>
      </c>
      <c r="F998" s="21" t="str">
        <f>IF(OR($A998="",$B998="",$C998=""),"",B998*'MPTO_working_3-way'!$I1000)</f>
        <v/>
      </c>
      <c r="G998" s="22" t="str">
        <f>IF(OR($A998="",$B998="",$C998=""),"",C998*'MPTO_working_3-way'!$I1000)</f>
        <v/>
      </c>
      <c r="H998" s="17" t="str">
        <f>IF(OR($A998="",$B998="",$C998=""),"",'MPTO_working_3-way'!E1000)</f>
        <v/>
      </c>
      <c r="I998" s="21" t="str">
        <f>IF(OR($A998="",$B998="",$C998=""),"",'MPTO_working_3-way'!F1000)</f>
        <v/>
      </c>
      <c r="J998" s="22" t="str">
        <f>IF(OR($A998="",$B998="",$C998=""),"",'MPTO_working_3-way'!G1000)</f>
        <v/>
      </c>
      <c r="K998" s="17" t="str">
        <f>IF(OR($A998="",$B998="",$C998=""),"",'OddsRatio_working_3-way'!H1000)</f>
        <v/>
      </c>
      <c r="L998" s="21" t="str">
        <f>IF(OR($A998="",$B998="",$C998=""),"",'OddsRatio_working_3-way'!I1000)</f>
        <v/>
      </c>
      <c r="M998" s="22" t="str">
        <f>IF(OR($A998="",$B998="",$C998=""),"",'OddsRatio_working_3-way'!J1000)</f>
        <v/>
      </c>
      <c r="N998" s="17" t="str">
        <f>IF('Log_working_3-way'!$D1000="","",A998^('Log_working_3-way'!$D1000))</f>
        <v/>
      </c>
      <c r="O998" s="21" t="str">
        <f>IF('Log_working_3-way'!$D1000="","",B998^('Log_working_3-way'!$D1000))</f>
        <v/>
      </c>
      <c r="P998" s="21"/>
    </row>
    <row r="999" spans="1:19" x14ac:dyDescent="0.2">
      <c r="D999" s="20" t="str">
        <f t="shared" si="145"/>
        <v/>
      </c>
      <c r="E999" s="17" t="str">
        <f>IF(OR($A999="",$B999="",$C999=""),"",A999*'MPTO_working_3-way'!$I1001)</f>
        <v/>
      </c>
      <c r="F999" s="21" t="str">
        <f>IF(OR($A999="",$B999="",$C999=""),"",B999*'MPTO_working_3-way'!$I1001)</f>
        <v/>
      </c>
      <c r="G999" s="22" t="str">
        <f>IF(OR($A999="",$B999="",$C999=""),"",C999*'MPTO_working_3-way'!$I1001)</f>
        <v/>
      </c>
      <c r="H999" s="17" t="str">
        <f>IF(OR($A999="",$B999="",$C999=""),"",'MPTO_working_3-way'!E1001)</f>
        <v/>
      </c>
      <c r="I999" s="21" t="str">
        <f>IF(OR($A999="",$B999="",$C999=""),"",'MPTO_working_3-way'!F1001)</f>
        <v/>
      </c>
      <c r="J999" s="22" t="str">
        <f>IF(OR($A999="",$B999="",$C999=""),"",'MPTO_working_3-way'!G1001)</f>
        <v/>
      </c>
      <c r="K999" s="17" t="str">
        <f>IF(OR($A999="",$B999="",$C999=""),"",'OddsRatio_working_3-way'!H1001)</f>
        <v/>
      </c>
      <c r="L999" s="21" t="str">
        <f>IF(OR($A999="",$B999="",$C999=""),"",'OddsRatio_working_3-way'!I1001)</f>
        <v/>
      </c>
      <c r="M999" s="22" t="str">
        <f>IF(OR($A999="",$B999="",$C999=""),"",'OddsRatio_working_3-way'!J1001)</f>
        <v/>
      </c>
      <c r="N999" s="17" t="str">
        <f>IF('Log_working_3-way'!$D1001="","",A999^('Log_working_3-way'!$D1001))</f>
        <v/>
      </c>
      <c r="O999" s="21" t="str">
        <f>IF('Log_working_3-way'!$D1001="","",B999^('Log_working_3-way'!$D1001))</f>
        <v/>
      </c>
      <c r="P999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6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6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6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56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2021-02-06T10:07:05Z</dcterms:modified>
</cp:coreProperties>
</file>